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png" ContentType="image/png"/>
  <Default Extension="rels" ContentType="application/vnd.openxmlformats-package.relationships+xml"/>
  <Default Extension="tiff" ContentType="image/tiff"/>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drawings/drawing2.xml" ContentType="application/vnd.openxmlformats-officedocument.drawing+xml"/>
  <Override PartName="/xl/drawings/drawing3.xml" ContentType="application/vnd.openxmlformats-officedocument.drawing+xml"/>
  <Override PartName="/xl/charts/chart2.xml" ContentType="application/vnd.openxmlformats-officedocument.drawingml.chart+xml"/>
  <Override PartName="/xl/charts/style2.xml" ContentType="application/vnd.ms-office.chartstyle+xml"/>
  <Override PartName="/xl/charts/colors2.xml" ContentType="application/vnd.ms-office.chartcolorstyle+xml"/>
  <Override PartName="/xl/charts/chart3.xml" ContentType="application/vnd.openxmlformats-officedocument.drawingml.chart+xml"/>
  <Override PartName="/xl/charts/style3.xml" ContentType="application/vnd.ms-office.chartstyle+xml"/>
  <Override PartName="/xl/charts/colors3.xml" ContentType="application/vnd.ms-office.chartcolorstyle+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charts/chart4.xml" ContentType="application/vnd.openxmlformats-officedocument.drawingml.chart+xml"/>
  <Override PartName="/xl/charts/style4.xml" ContentType="application/vnd.ms-office.chartstyle+xml"/>
  <Override PartName="/xl/charts/colors4.xml" ContentType="application/vnd.ms-office.chartcolorstyle+xml"/>
  <Override PartName="/xl/charts/chart5.xml" ContentType="application/vnd.openxmlformats-officedocument.drawingml.chart+xml"/>
  <Override PartName="/xl/charts/style5.xml" ContentType="application/vnd.ms-office.chartstyle+xml"/>
  <Override PartName="/xl/charts/colors5.xml" ContentType="application/vnd.ms-office.chartcolorstyle+xml"/>
  <Override PartName="/xl/drawings/drawing12.xml" ContentType="application/vnd.openxmlformats-officedocument.drawing+xml"/>
  <Override PartName="/xl/charts/chart6.xml" ContentType="application/vnd.openxmlformats-officedocument.drawingml.chart+xml"/>
  <Override PartName="/xl/charts/style6.xml" ContentType="application/vnd.ms-office.chartstyle+xml"/>
  <Override PartName="/xl/charts/colors6.xml" ContentType="application/vnd.ms-office.chartcolorstyle+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charts/chart7.xml" ContentType="application/vnd.openxmlformats-officedocument.drawingml.chart+xml"/>
  <Override PartName="/xl/charts/style7.xml" ContentType="application/vnd.ms-office.chartstyle+xml"/>
  <Override PartName="/xl/charts/colors7.xml" ContentType="application/vnd.ms-office.chartcolorstyle+xml"/>
  <Override PartName="/xl/charts/chart8.xml" ContentType="application/vnd.openxmlformats-officedocument.drawingml.chart+xml"/>
  <Override PartName="/xl/charts/style8.xml" ContentType="application/vnd.ms-office.chartstyle+xml"/>
  <Override PartName="/xl/charts/colors8.xml" ContentType="application/vnd.ms-office.chartcolorstyle+xml"/>
  <Override PartName="/xl/drawings/drawing17.xml" ContentType="application/vnd.openxmlformats-officedocument.drawing+xml"/>
  <Override PartName="/xl/drawings/drawing18.xml" ContentType="application/vnd.openxmlformats-officedocument.drawing+xml"/>
  <Override PartName="/xl/charts/chart9.xml" ContentType="application/vnd.openxmlformats-officedocument.drawingml.chart+xml"/>
  <Override PartName="/xl/charts/style9.xml" ContentType="application/vnd.ms-office.chartstyle+xml"/>
  <Override PartName="/xl/charts/colors9.xml" ContentType="application/vnd.ms-office.chartcolorstyle+xml"/>
  <Override PartName="/xl/drawings/drawing19.xml" ContentType="application/vnd.openxmlformats-officedocument.drawing+xml"/>
  <Override PartName="/xl/charts/chart10.xml" ContentType="application/vnd.openxmlformats-officedocument.drawingml.chart+xml"/>
  <Override PartName="/xl/drawings/drawing20.xml" ContentType="application/vnd.openxmlformats-officedocument.drawing+xml"/>
  <Override PartName="/xl/charts/chart11.xml" ContentType="application/vnd.openxmlformats-officedocument.drawingml.chart+xml"/>
  <Override PartName="/xl/drawings/drawing21.xml" ContentType="application/vnd.openxmlformats-officedocument.drawing+xml"/>
  <Override PartName="/xl/charts/chart12.xml" ContentType="application/vnd.openxmlformats-officedocument.drawingml.chart+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charts/chart13.xml" ContentType="application/vnd.openxmlformats-officedocument.drawingml.chart+xml"/>
  <Override PartName="/xl/charts/style10.xml" ContentType="application/vnd.ms-office.chartstyle+xml"/>
  <Override PartName="/xl/charts/colors10.xml" ContentType="application/vnd.ms-office.chartcolorstyle+xml"/>
  <Override PartName="/xl/drawings/drawing28.xml" ContentType="application/vnd.openxmlformats-officedocument.drawing+xml"/>
  <Override PartName="/xl/charts/chart14.xml" ContentType="application/vnd.openxmlformats-officedocument.drawingml.chart+xml"/>
  <Override PartName="/xl/charts/style11.xml" ContentType="application/vnd.ms-office.chartstyle+xml"/>
  <Override PartName="/xl/charts/colors11.xml" ContentType="application/vnd.ms-office.chartcolorstyle+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charts/chart15.xml" ContentType="application/vnd.openxmlformats-officedocument.drawingml.chart+xml"/>
  <Override PartName="/xl/charts/style12.xml" ContentType="application/vnd.ms-office.chartstyle+xml"/>
  <Override PartName="/xl/charts/colors12.xml" ContentType="application/vnd.ms-office.chartcolorstyle+xml"/>
  <Override PartName="/xl/drawings/drawing32.xml" ContentType="application/vnd.openxmlformats-officedocument.drawing+xml"/>
  <Override PartName="/xl/drawings/drawing33.xml" ContentType="application/vnd.openxmlformats-officedocument.drawing+xml"/>
  <Override PartName="/xl/charts/chart16.xml" ContentType="application/vnd.openxmlformats-officedocument.drawingml.chart+xml"/>
  <Override PartName="/xl/charts/style13.xml" ContentType="application/vnd.ms-office.chartstyle+xml"/>
  <Override PartName="/xl/charts/colors13.xml" ContentType="application/vnd.ms-office.chartcolorstyle+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drawings/drawing39.xml" ContentType="application/vnd.openxmlformats-officedocument.drawing+xml"/>
  <Override PartName="/xl/drawings/drawing40.xml" ContentType="application/vnd.openxmlformats-officedocument.drawing+xml"/>
  <Override PartName="/xl/drawings/drawing41.xml" ContentType="application/vnd.openxmlformats-officedocument.drawing+xml"/>
  <Override PartName="/xl/drawings/drawing42.xml" ContentType="application/vnd.openxmlformats-officedocument.drawing+xml"/>
  <Override PartName="/xl/drawings/drawing43.xml" ContentType="application/vnd.openxmlformats-officedocument.drawing+xml"/>
  <Override PartName="/xl/charts/chart17.xml" ContentType="application/vnd.openxmlformats-officedocument.drawingml.chart+xml"/>
  <Override PartName="/xl/drawings/drawing44.xml" ContentType="application/vnd.openxmlformats-officedocument.drawing+xml"/>
  <Override PartName="/xl/drawings/drawing45.xml" ContentType="application/vnd.openxmlformats-officedocument.drawing+xml"/>
  <Override PartName="/xl/charts/chart18.xml" ContentType="application/vnd.openxmlformats-officedocument.drawingml.chart+xml"/>
  <Override PartName="/xl/drawings/drawing46.xml" ContentType="application/vnd.openxmlformats-officedocument.drawing+xml"/>
  <Override PartName="/xl/charts/chart19.xml" ContentType="application/vnd.openxmlformats-officedocument.drawingml.chart+xml"/>
  <Override PartName="/xl/drawings/drawing47.xml" ContentType="application/vnd.openxmlformats-officedocument.drawing+xml"/>
  <Override PartName="/xl/drawings/drawing48.xml" ContentType="application/vnd.openxmlformats-officedocument.drawing+xml"/>
  <Override PartName="/xl/charts/chart20.xml" ContentType="application/vnd.openxmlformats-officedocument.drawingml.chart+xml"/>
  <Override PartName="/xl/drawings/drawing49.xml" ContentType="application/vnd.openxmlformats-officedocument.drawing+xml"/>
  <Override PartName="/xl/charts/chart21.xml" ContentType="application/vnd.openxmlformats-officedocument.drawingml.chart+xml"/>
  <Override PartName="/xl/drawings/drawing50.xml" ContentType="application/vnd.openxmlformats-officedocument.drawing+xml"/>
  <Override PartName="/xl/charts/chart22.xml" ContentType="application/vnd.openxmlformats-officedocument.drawingml.chart+xml"/>
  <Override PartName="/xl/drawings/drawing51.xml" ContentType="application/vnd.openxmlformats-officedocument.drawing+xml"/>
  <Override PartName="/xl/charts/chart23.xml" ContentType="application/vnd.openxmlformats-officedocument.drawingml.chart+xml"/>
  <Override PartName="/xl/charts/style14.xml" ContentType="application/vnd.ms-office.chartstyle+xml"/>
  <Override PartName="/xl/charts/colors14.xml" ContentType="application/vnd.ms-office.chartcolorstyle+xml"/>
  <Override PartName="/xl/drawings/drawing52.xml" ContentType="application/vnd.openxmlformats-officedocument.drawing+xml"/>
  <Override PartName="/xl/drawings/drawing53.xml" ContentType="application/vnd.openxmlformats-officedocument.drawing+xml"/>
  <Override PartName="/xl/charts/chart24.xml" ContentType="application/vnd.openxmlformats-officedocument.drawingml.chart+xml"/>
  <Override PartName="/xl/charts/style15.xml" ContentType="application/vnd.ms-office.chartstyle+xml"/>
  <Override PartName="/xl/charts/colors15.xml" ContentType="application/vnd.ms-office.chartcolorstyle+xml"/>
  <Override PartName="/xl/drawings/drawing54.xml" ContentType="application/vnd.openxmlformats-officedocument.drawing+xml"/>
  <Override PartName="/xl/drawings/drawing55.xml" ContentType="application/vnd.openxmlformats-officedocument.drawing+xml"/>
  <Override PartName="/xl/charts/chart25.xml" ContentType="application/vnd.openxmlformats-officedocument.drawingml.chart+xml"/>
  <Override PartName="/xl/drawings/drawing56.xml" ContentType="application/vnd.openxmlformats-officedocument.drawing+xml"/>
  <Override PartName="/xl/charts/chart26.xml" ContentType="application/vnd.openxmlformats-officedocument.drawingml.chart+xml"/>
  <Override PartName="/xl/drawings/drawing57.xml" ContentType="application/vnd.openxmlformats-officedocument.drawing+xml"/>
  <Override PartName="/xl/drawings/drawing58.xml" ContentType="application/vnd.openxmlformats-officedocument.drawing+xml"/>
  <Override PartName="/xl/drawings/drawing59.xml" ContentType="application/vnd.openxmlformats-officedocument.drawing+xml"/>
  <Override PartName="/xl/drawings/drawing60.xml" ContentType="application/vnd.openxmlformats-officedocument.drawing+xml"/>
  <Override PartName="/xl/drawings/drawing61.xml" ContentType="application/vnd.openxmlformats-officedocument.drawing+xml"/>
  <Override PartName="/xl/drawings/drawing62.xml" ContentType="application/vnd.openxmlformats-officedocument.drawing+xml"/>
  <Override PartName="/xl/charts/chart27.xml" ContentType="application/vnd.openxmlformats-officedocument.drawingml.chart+xml"/>
  <Override PartName="/xl/charts/style16.xml" ContentType="application/vnd.ms-office.chartstyle+xml"/>
  <Override PartName="/xl/charts/colors16.xml" ContentType="application/vnd.ms-office.chartcolorstyle+xml"/>
  <Override PartName="/xl/drawings/drawing63.xml" ContentType="application/vnd.openxmlformats-officedocument.drawing+xml"/>
  <Override PartName="/xl/charts/chart28.xml" ContentType="application/vnd.openxmlformats-officedocument.drawingml.chart+xml"/>
  <Override PartName="/xl/drawings/drawing64.xml" ContentType="application/vnd.openxmlformats-officedocument.drawing+xml"/>
  <Override PartName="/xl/charts/chart29.xml" ContentType="application/vnd.openxmlformats-officedocument.drawingml.chart+xml"/>
  <Override PartName="/xl/drawings/drawing65.xml" ContentType="application/vnd.openxmlformats-officedocument.drawing+xml"/>
  <Override PartName="/xl/charts/chart30.xml" ContentType="application/vnd.openxmlformats-officedocument.drawingml.chart+xml"/>
  <Override PartName="/xl/drawings/drawing66.xml" ContentType="application/vnd.openxmlformats-officedocument.drawing+xml"/>
  <Override PartName="/xl/charts/chart31.xml" ContentType="application/vnd.openxmlformats-officedocument.drawingml.chart+xml"/>
  <Override PartName="/xl/drawings/drawing67.xml" ContentType="application/vnd.openxmlformats-officedocument.drawing+xml"/>
  <Override PartName="/xl/charts/chart32.xml" ContentType="application/vnd.openxmlformats-officedocument.drawingml.chart+xml"/>
  <Override PartName="/xl/drawings/drawing68.xml" ContentType="application/vnd.openxmlformats-officedocument.drawing+xml"/>
  <Override PartName="/xl/charts/chart33.xml" ContentType="application/vnd.openxmlformats-officedocument.drawingml.chart+xml"/>
  <Override PartName="/xl/drawings/drawing69.xml" ContentType="application/vnd.openxmlformats-officedocument.drawing+xml"/>
  <Override PartName="/xl/charts/chart34.xml" ContentType="application/vnd.openxmlformats-officedocument.drawingml.chart+xml"/>
  <Override PartName="/xl/charts/style17.xml" ContentType="application/vnd.ms-office.chartstyle+xml"/>
  <Override PartName="/xl/charts/colors17.xml" ContentType="application/vnd.ms-office.chartcolorstyle+xml"/>
  <Override PartName="/xl/drawings/drawing70.xml" ContentType="application/vnd.openxmlformats-officedocument.drawing+xml"/>
  <Override PartName="/xl/drawings/drawing71.xml" ContentType="application/vnd.openxmlformats-officedocument.drawing+xml"/>
  <Override PartName="/xl/drawings/drawing72.xml" ContentType="application/vnd.openxmlformats-officedocument.drawing+xml"/>
  <Override PartName="/xl/charts/chart35.xml" ContentType="application/vnd.openxmlformats-officedocument.drawingml.chart+xml"/>
  <Override PartName="/xl/drawings/drawing73.xml" ContentType="application/vnd.openxmlformats-officedocument.drawing+xml"/>
  <Override PartName="/xl/charts/chart36.xml" ContentType="application/vnd.openxmlformats-officedocument.drawingml.chart+xml"/>
  <Override PartName="/xl/drawings/drawing74.xml" ContentType="application/vnd.openxmlformats-officedocument.drawing+xml"/>
  <Override PartName="/xl/charts/chart37.xml" ContentType="application/vnd.openxmlformats-officedocument.drawingml.chart+xml"/>
  <Override PartName="/xl/drawings/drawing75.xml" ContentType="application/vnd.openxmlformats-officedocument.drawing+xml"/>
  <Override PartName="/xl/drawings/drawing76.xml" ContentType="application/vnd.openxmlformats-officedocument.drawing+xml"/>
  <Override PartName="/xl/drawings/drawing77.xml" ContentType="application/vnd.openxmlformats-officedocument.drawing+xml"/>
  <Override PartName="/xl/charts/chart38.xml" ContentType="application/vnd.openxmlformats-officedocument.drawingml.chart+xml"/>
  <Override PartName="/xl/drawings/drawing78.xml" ContentType="application/vnd.openxmlformats-officedocument.drawing+xml"/>
  <Override PartName="/xl/drawings/drawing79.xml" ContentType="application/vnd.openxmlformats-officedocument.drawing+xml"/>
  <Override PartName="/xl/drawings/drawing80.xml" ContentType="application/vnd.openxmlformats-officedocument.drawing+xml"/>
  <Override PartName="/xl/drawings/drawing81.xml" ContentType="application/vnd.openxmlformats-officedocument.drawing+xml"/>
  <Override PartName="/xl/drawings/drawing82.xml" ContentType="application/vnd.openxmlformats-officedocument.drawing+xml"/>
  <Override PartName="/xl/charts/chart39.xml" ContentType="application/vnd.openxmlformats-officedocument.drawingml.chart+xml"/>
  <Override PartName="/xl/charts/style18.xml" ContentType="application/vnd.ms-office.chartstyle+xml"/>
  <Override PartName="/xl/charts/colors18.xml" ContentType="application/vnd.ms-office.chartcolorstyle+xml"/>
  <Override PartName="/xl/drawings/drawing83.xml" ContentType="application/vnd.openxmlformats-officedocument.drawing+xml"/>
  <Override PartName="/xl/drawings/drawing84.xml" ContentType="application/vnd.openxmlformats-officedocument.drawing+xml"/>
  <Override PartName="/xl/charts/chart40.xml" ContentType="application/vnd.openxmlformats-officedocument.drawingml.chart+xml"/>
  <Override PartName="/xl/charts/style19.xml" ContentType="application/vnd.ms-office.chartstyle+xml"/>
  <Override PartName="/xl/charts/colors19.xml" ContentType="application/vnd.ms-office.chartcolorstyle+xml"/>
  <Override PartName="/xl/charts/chart41.xml" ContentType="application/vnd.openxmlformats-officedocument.drawingml.chart+xml"/>
  <Override PartName="/xl/charts/style20.xml" ContentType="application/vnd.ms-office.chartstyle+xml"/>
  <Override PartName="/xl/charts/colors20.xml" ContentType="application/vnd.ms-office.chartcolorstyle+xml"/>
  <Override PartName="/xl/drawings/drawing85.xml" ContentType="application/vnd.openxmlformats-officedocument.drawing+xml"/>
  <Override PartName="/xl/drawings/drawing86.xml" ContentType="application/vnd.openxmlformats-officedocument.drawing+xml"/>
  <Override PartName="/xl/drawings/drawing87.xml" ContentType="application/vnd.openxmlformats-officedocument.drawing+xml"/>
  <Override PartName="/xl/drawings/drawing88.xml" ContentType="application/vnd.openxmlformats-officedocument.drawing+xml"/>
  <Override PartName="/xl/drawings/drawing89.xml" ContentType="application/vnd.openxmlformats-officedocument.drawing+xml"/>
  <Override PartName="/xl/drawings/drawing90.xml" ContentType="application/vnd.openxmlformats-officedocument.drawing+xml"/>
  <Override PartName="/xl/drawings/drawing91.xml" ContentType="application/vnd.openxmlformats-officedocument.drawing+xml"/>
  <Override PartName="/xl/drawings/drawing92.xml" ContentType="application/vnd.openxmlformats-officedocument.drawing+xml"/>
  <Override PartName="/xl/drawings/drawing93.xml" ContentType="application/vnd.openxmlformats-officedocument.drawing+xml"/>
  <Override PartName="/xl/drawings/drawing94.xml" ContentType="application/vnd.openxmlformats-officedocument.drawing+xml"/>
  <Override PartName="/xl/drawings/drawing95.xml" ContentType="application/vnd.openxmlformats-officedocument.drawing+xml"/>
  <Override PartName="/xl/drawings/drawing96.xml" ContentType="application/vnd.openxmlformats-officedocument.drawing+xml"/>
  <Override PartName="/xl/drawings/drawing97.xml" ContentType="application/vnd.openxmlformats-officedocument.drawing+xml"/>
  <Override PartName="/xl/drawings/drawing98.xml" ContentType="application/vnd.openxmlformats-officedocument.drawing+xml"/>
  <Override PartName="/xl/drawings/drawing99.xml" ContentType="application/vnd.openxmlformats-officedocument.drawing+xml"/>
  <Override PartName="/xl/charts/chart42.xml" ContentType="application/vnd.openxmlformats-officedocument.drawingml.chart+xml"/>
  <Override PartName="/xl/charts/style21.xml" ContentType="application/vnd.ms-office.chartstyle+xml"/>
  <Override PartName="/xl/charts/colors21.xml" ContentType="application/vnd.ms-office.chartcolorstyle+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customXml/itemProps4.xml" ContentType="application/vnd.openxmlformats-officedocument.customXmlProperties+xml"/>
  <Override PartName="/customXml/itemProps5.xml" ContentType="application/vnd.openxmlformats-officedocument.customXmlProperties+xml"/>
  <Override PartName="/customXml/itemProps6.xml" ContentType="application/vnd.openxmlformats-officedocument.customXmlProperties+xml"/>
  <Override PartName="/customXml/itemProps7.xml" ContentType="application/vnd.openxmlformats-officedocument.customXmlProperties+xml"/>
  <Override PartName="/customXml/itemProps8.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0811"/>
  <workbookPr codeName="ThisWorkbook" hidePivotFieldList="1" defaultThemeVersion="124226"/>
  <mc:AlternateContent xmlns:mc="http://schemas.openxmlformats.org/markup-compatibility/2006">
    <mc:Choice Requires="x15">
      <x15ac:absPath xmlns:x15ac="http://schemas.microsoft.com/office/spreadsheetml/2010/11/ac" url="/Users/danny/Documents/Crosspool_14_5_11/Writing/Books/2023/PeakInjustice/ForWebsite/"/>
    </mc:Choice>
  </mc:AlternateContent>
  <xr:revisionPtr revIDLastSave="0" documentId="13_ncr:1_{B04396EC-AC7C-694E-A6D6-7737CC664BF6}" xr6:coauthVersionLast="47" xr6:coauthVersionMax="47" xr10:uidLastSave="{00000000-0000-0000-0000-000000000000}"/>
  <bookViews>
    <workbookView xWindow="8420" yWindow="500" windowWidth="33800" windowHeight="24920" tabRatio="888" xr2:uid="{00000000-000D-0000-FFFF-FFFF00000000}"/>
  </bookViews>
  <sheets>
    <sheet name="1.1" sheetId="33" r:id="rId1"/>
    <sheet name="1.2" sheetId="36" r:id="rId2"/>
    <sheet name="1.3." sheetId="37" r:id="rId3"/>
    <sheet name="1.4" sheetId="141" r:id="rId4"/>
    <sheet name="1.5" sheetId="38" r:id="rId5"/>
    <sheet name="1.6" sheetId="39" r:id="rId6"/>
    <sheet name="1.7" sheetId="41" r:id="rId7"/>
    <sheet name="1.8" sheetId="40" r:id="rId8"/>
    <sheet name="1.9" sheetId="42" r:id="rId9"/>
    <sheet name="1.10" sheetId="45" r:id="rId10"/>
    <sheet name="1.11" sheetId="44" r:id="rId11"/>
    <sheet name="1.12" sheetId="43" r:id="rId12"/>
    <sheet name="1.13" sheetId="48" r:id="rId13"/>
    <sheet name="1.14" sheetId="47" r:id="rId14"/>
    <sheet name="1.15" sheetId="46" r:id="rId15"/>
    <sheet name="1.16" sheetId="50" r:id="rId16"/>
    <sheet name="1.17" sheetId="49" r:id="rId17"/>
    <sheet name="2.1" sheetId="51" r:id="rId18"/>
    <sheet name="2.2" sheetId="52" r:id="rId19"/>
    <sheet name="2.3" sheetId="61" r:id="rId20"/>
    <sheet name="2.4" sheetId="60" r:id="rId21"/>
    <sheet name="2.5" sheetId="59" r:id="rId22"/>
    <sheet name="2.6" sheetId="58" r:id="rId23"/>
    <sheet name="2.7" sheetId="57" r:id="rId24"/>
    <sheet name="2.8" sheetId="56" r:id="rId25"/>
    <sheet name="2.9" sheetId="55" r:id="rId26"/>
    <sheet name="2.10" sheetId="54" r:id="rId27"/>
    <sheet name="2.11" sheetId="53" r:id="rId28"/>
    <sheet name="2.12" sheetId="69" r:id="rId29"/>
    <sheet name="2.13" sheetId="68" r:id="rId30"/>
    <sheet name="2.14" sheetId="67" r:id="rId31"/>
    <sheet name="2.15" sheetId="66" r:id="rId32"/>
    <sheet name="2.16" sheetId="65" r:id="rId33"/>
    <sheet name="2.17" sheetId="64" r:id="rId34"/>
    <sheet name="2.18" sheetId="63" r:id="rId35"/>
    <sheet name="3.1" sheetId="62" r:id="rId36"/>
    <sheet name="3.2" sheetId="74" r:id="rId37"/>
    <sheet name="3.3" sheetId="73" r:id="rId38"/>
    <sheet name="3.4" sheetId="72" r:id="rId39"/>
    <sheet name="3.5" sheetId="71" r:id="rId40"/>
    <sheet name="3.6" sheetId="70" r:id="rId41"/>
    <sheet name="3.7" sheetId="142" r:id="rId42"/>
    <sheet name="3.8" sheetId="80" r:id="rId43"/>
    <sheet name="3.9" sheetId="79" r:id="rId44"/>
    <sheet name="3.10" sheetId="78" r:id="rId45"/>
    <sheet name="3.11" sheetId="32" r:id="rId46"/>
    <sheet name="3.12" sheetId="76" r:id="rId47"/>
    <sheet name="3.13" sheetId="96" r:id="rId48"/>
    <sheet name="3.14" sheetId="94" r:id="rId49"/>
    <sheet name="3.15" sheetId="92" r:id="rId50"/>
    <sheet name="3.16" sheetId="91" r:id="rId51"/>
    <sheet name="3.17" sheetId="90" r:id="rId52"/>
    <sheet name="3.18" sheetId="97" r:id="rId53"/>
    <sheet name="3.19" sheetId="89" r:id="rId54"/>
    <sheet name="3.20" sheetId="88" r:id="rId55"/>
    <sheet name="3.21" sheetId="87" r:id="rId56"/>
    <sheet name="3.22" sheetId="86" r:id="rId57"/>
    <sheet name="4.1" sheetId="100" r:id="rId58"/>
    <sheet name="4.2" sheetId="85" r:id="rId59"/>
    <sheet name="4.3" sheetId="84" r:id="rId60"/>
    <sheet name="4.4" sheetId="83" r:id="rId61"/>
    <sheet name="4.5" sheetId="81" r:id="rId62"/>
    <sheet name="4.6" sheetId="101" r:id="rId63"/>
    <sheet name="4.7" sheetId="35" r:id="rId64"/>
    <sheet name="4.8" sheetId="102" r:id="rId65"/>
    <sheet name="4.9" sheetId="103" r:id="rId66"/>
    <sheet name="4.10" sheetId="104" r:id="rId67"/>
    <sheet name="4.11" sheetId="105" r:id="rId68"/>
    <sheet name="5.1" sheetId="117" r:id="rId69"/>
    <sheet name="5..2" sheetId="116" r:id="rId70"/>
    <sheet name="5.3" sheetId="115" r:id="rId71"/>
    <sheet name="5.4" sheetId="118" r:id="rId72"/>
    <sheet name="5.5" sheetId="119" r:id="rId73"/>
    <sheet name="5.6" sheetId="113" r:id="rId74"/>
    <sheet name="5.7" sheetId="112" r:id="rId75"/>
    <sheet name="5.8" sheetId="111" r:id="rId76"/>
    <sheet name="5.9" sheetId="110" r:id="rId77"/>
    <sheet name="5.10" sheetId="109" r:id="rId78"/>
    <sheet name="5.11" sheetId="108" r:id="rId79"/>
    <sheet name="5.12" sheetId="107" r:id="rId80"/>
    <sheet name="5.13" sheetId="121" r:id="rId81"/>
    <sheet name="5.14" sheetId="120" r:id="rId82"/>
    <sheet name="5.15" sheetId="122" r:id="rId83"/>
    <sheet name="6.1" sheetId="131" r:id="rId84"/>
    <sheet name="6.2" sheetId="130" r:id="rId85"/>
    <sheet name="6.3" sheetId="129" r:id="rId86"/>
    <sheet name="6.4" sheetId="128" r:id="rId87"/>
    <sheet name="6.5" sheetId="127" r:id="rId88"/>
    <sheet name="6.6" sheetId="126" r:id="rId89"/>
    <sheet name="6.7" sheetId="125" r:id="rId90"/>
    <sheet name="6.8" sheetId="124" r:id="rId91"/>
    <sheet name="6.9" sheetId="123" r:id="rId92"/>
    <sheet name="6.10" sheetId="106" r:id="rId93"/>
    <sheet name="6.11" sheetId="140" r:id="rId94"/>
    <sheet name="6.12" sheetId="139" r:id="rId95"/>
    <sheet name="6.13" sheetId="138" r:id="rId96"/>
    <sheet name="6.14" sheetId="137" r:id="rId97"/>
    <sheet name="6.5.6" sheetId="133" r:id="rId98"/>
    <sheet name="7.1" sheetId="26" r:id="rId99"/>
  </sheets>
  <externalReferences>
    <externalReference r:id="rId100"/>
    <externalReference r:id="rId101"/>
  </externalReferences>
  <definedNames>
    <definedName name="_ftn1" localSheetId="69">'5..2'!$A$51</definedName>
    <definedName name="_Hlk154065882" localSheetId="88">'6.6'!$A$1</definedName>
    <definedName name="_Hlk154067320" localSheetId="93">'6.11'!$A$1</definedName>
    <definedName name="_Order1" hidden="1">255</definedName>
    <definedName name="_Order2" hidden="1">255</definedName>
  </definedNames>
  <calcPr calcId="191029" fullPrecision="0"/>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D193" i="81" l="1"/>
  <c r="C193" i="81"/>
  <c r="B193" i="81"/>
  <c r="D192" i="81"/>
  <c r="C192" i="81"/>
  <c r="B192" i="81"/>
  <c r="D191" i="81"/>
  <c r="C191" i="81"/>
  <c r="B191" i="81"/>
  <c r="D190" i="81"/>
  <c r="C190" i="81"/>
  <c r="B190" i="81"/>
  <c r="D189" i="81"/>
  <c r="C189" i="81"/>
  <c r="B189" i="81"/>
  <c r="D188" i="81"/>
  <c r="C188" i="81"/>
  <c r="B188" i="81"/>
  <c r="D187" i="81"/>
  <c r="C187" i="81"/>
  <c r="B187" i="81"/>
  <c r="D186" i="81"/>
  <c r="C186" i="81"/>
  <c r="B186" i="81"/>
  <c r="D185" i="81"/>
  <c r="C185" i="81"/>
  <c r="B185" i="81"/>
  <c r="D184" i="81"/>
  <c r="C184" i="81"/>
  <c r="B184" i="81"/>
  <c r="D183" i="81"/>
  <c r="C183" i="81"/>
  <c r="B183" i="81"/>
  <c r="D182" i="81"/>
  <c r="C182" i="81"/>
  <c r="B182" i="81"/>
  <c r="D181" i="81"/>
  <c r="C181" i="81"/>
  <c r="B181" i="81"/>
  <c r="D180" i="81"/>
  <c r="C180" i="81"/>
  <c r="B180" i="81"/>
  <c r="D179" i="81"/>
  <c r="C179" i="81"/>
  <c r="B179" i="81"/>
  <c r="D178" i="81"/>
  <c r="C178" i="81"/>
  <c r="B178" i="81"/>
  <c r="D177" i="81"/>
  <c r="C177" i="81"/>
  <c r="B177" i="81"/>
  <c r="D176" i="81"/>
  <c r="C176" i="81"/>
  <c r="B176" i="81"/>
  <c r="D175" i="81"/>
  <c r="C175" i="81"/>
  <c r="B175" i="81"/>
  <c r="D174" i="81"/>
  <c r="C174" i="81"/>
  <c r="B174" i="81"/>
  <c r="D173" i="81"/>
  <c r="C173" i="81"/>
  <c r="B173" i="81"/>
  <c r="D172" i="81"/>
  <c r="C172" i="81"/>
  <c r="B172" i="81"/>
  <c r="D171" i="81"/>
  <c r="C171" i="81"/>
  <c r="B171" i="81"/>
  <c r="D170" i="81"/>
  <c r="C170" i="81"/>
  <c r="B170" i="81"/>
  <c r="D169" i="81"/>
  <c r="C169" i="81"/>
  <c r="B169" i="81"/>
  <c r="D168" i="81"/>
  <c r="C168" i="81"/>
  <c r="B168" i="81"/>
  <c r="D167" i="81"/>
  <c r="C167" i="81"/>
  <c r="B167" i="81"/>
  <c r="D166" i="81"/>
  <c r="C166" i="81"/>
  <c r="B166" i="81"/>
  <c r="D165" i="81"/>
  <c r="C165" i="81"/>
  <c r="B165" i="81"/>
  <c r="D164" i="81"/>
  <c r="C164" i="81"/>
  <c r="B164" i="81"/>
  <c r="D163" i="81"/>
  <c r="C163" i="81"/>
  <c r="B163" i="81"/>
  <c r="D162" i="81"/>
  <c r="C162" i="81"/>
  <c r="B162" i="81"/>
  <c r="D161" i="81"/>
  <c r="C161" i="81"/>
  <c r="B161" i="81"/>
  <c r="D160" i="81"/>
  <c r="C160" i="81"/>
  <c r="B160" i="81"/>
  <c r="D159" i="81"/>
  <c r="C159" i="81"/>
  <c r="B159" i="81"/>
  <c r="D158" i="81"/>
  <c r="C158" i="81"/>
  <c r="B158" i="81"/>
  <c r="D157" i="81"/>
  <c r="C157" i="81"/>
  <c r="B157" i="81"/>
  <c r="D156" i="81"/>
  <c r="C156" i="81"/>
  <c r="B156" i="81"/>
  <c r="D155" i="81"/>
  <c r="C155" i="81"/>
  <c r="B155" i="81"/>
  <c r="D154" i="81"/>
  <c r="C154" i="81"/>
  <c r="B154" i="81"/>
  <c r="D153" i="81"/>
  <c r="C153" i="81"/>
  <c r="B153" i="81"/>
  <c r="D152" i="81"/>
  <c r="C152" i="81"/>
  <c r="B152" i="81"/>
  <c r="D151" i="81"/>
  <c r="C151" i="81"/>
  <c r="B151" i="81"/>
  <c r="D150" i="81"/>
  <c r="C150" i="81"/>
  <c r="B150" i="81"/>
  <c r="D149" i="81"/>
  <c r="C149" i="81"/>
  <c r="B149" i="81"/>
  <c r="D148" i="81"/>
  <c r="C148" i="81"/>
  <c r="B148" i="81"/>
  <c r="D147" i="81"/>
  <c r="C147" i="81"/>
  <c r="B147" i="81"/>
  <c r="D146" i="81"/>
  <c r="C146" i="81"/>
  <c r="B146" i="81"/>
  <c r="D145" i="81"/>
  <c r="C145" i="81"/>
  <c r="B145" i="81"/>
  <c r="D144" i="81"/>
  <c r="C144" i="81"/>
  <c r="B144" i="81"/>
  <c r="D143" i="81"/>
  <c r="C143" i="81"/>
  <c r="B143" i="81"/>
  <c r="D142" i="81"/>
  <c r="C142" i="81"/>
  <c r="B142" i="81"/>
  <c r="D141" i="81"/>
  <c r="C141" i="81"/>
  <c r="B141" i="81"/>
  <c r="D140" i="81"/>
  <c r="C140" i="81"/>
  <c r="B140" i="81"/>
  <c r="D139" i="81"/>
  <c r="C139" i="81"/>
  <c r="B139" i="81"/>
  <c r="D138" i="81"/>
  <c r="C138" i="81"/>
  <c r="B138" i="81"/>
  <c r="D137" i="81"/>
  <c r="C137" i="81"/>
  <c r="B137" i="81"/>
  <c r="D136" i="81"/>
  <c r="C136" i="81"/>
  <c r="B136" i="81"/>
  <c r="D135" i="81"/>
  <c r="C135" i="81"/>
  <c r="B135" i="81"/>
  <c r="D134" i="81"/>
  <c r="C134" i="81"/>
  <c r="B134" i="81"/>
  <c r="D133" i="81"/>
  <c r="C133" i="81"/>
  <c r="B133" i="81"/>
  <c r="D132" i="81"/>
  <c r="C132" i="81"/>
  <c r="B132" i="81"/>
  <c r="D131" i="81"/>
  <c r="C131" i="81"/>
  <c r="B131" i="81"/>
  <c r="D130" i="81"/>
  <c r="C130" i="81"/>
  <c r="B130" i="81"/>
  <c r="D129" i="81"/>
  <c r="C129" i="81"/>
  <c r="B129" i="81"/>
  <c r="D128" i="81"/>
  <c r="C128" i="81"/>
  <c r="B128" i="81"/>
  <c r="D127" i="81"/>
  <c r="C127" i="81"/>
  <c r="B127" i="81"/>
  <c r="D126" i="81"/>
  <c r="C126" i="81"/>
  <c r="B126" i="81"/>
  <c r="D125" i="81"/>
  <c r="C125" i="81"/>
  <c r="B125" i="81"/>
  <c r="D124" i="81"/>
  <c r="C124" i="81"/>
  <c r="B124" i="81"/>
  <c r="D123" i="81"/>
  <c r="C123" i="81"/>
  <c r="B123" i="81"/>
  <c r="D122" i="81"/>
  <c r="C122" i="81"/>
  <c r="B122" i="81"/>
  <c r="D121" i="81"/>
  <c r="C121" i="81"/>
  <c r="B121" i="81"/>
  <c r="D120" i="81"/>
  <c r="C120" i="81"/>
  <c r="B120" i="81"/>
  <c r="D119" i="81"/>
  <c r="C119" i="81"/>
  <c r="B119" i="81"/>
  <c r="D118" i="81"/>
  <c r="C118" i="81"/>
  <c r="B118" i="81"/>
  <c r="D117" i="81"/>
  <c r="C117" i="81"/>
  <c r="B117" i="81"/>
  <c r="D116" i="81"/>
  <c r="C116" i="81"/>
  <c r="B116" i="81"/>
  <c r="D115" i="81"/>
  <c r="C115" i="81"/>
  <c r="B115" i="81"/>
  <c r="B114" i="81"/>
  <c r="B113" i="81"/>
  <c r="B112" i="81"/>
  <c r="B111" i="81"/>
  <c r="B110" i="81"/>
  <c r="B109" i="81"/>
  <c r="B108" i="81"/>
  <c r="B107" i="81"/>
  <c r="B106" i="81"/>
  <c r="B105" i="81"/>
  <c r="B104" i="81"/>
  <c r="B103" i="81"/>
  <c r="B102" i="81"/>
  <c r="B101" i="81"/>
  <c r="B100" i="81"/>
  <c r="B99" i="81"/>
  <c r="B98" i="81"/>
  <c r="B97" i="81"/>
  <c r="B96" i="81"/>
  <c r="B95" i="81"/>
  <c r="B94" i="81"/>
  <c r="B93" i="81"/>
  <c r="B92" i="81"/>
  <c r="B91" i="81"/>
  <c r="B90" i="81"/>
  <c r="B89" i="81"/>
  <c r="B88" i="81"/>
  <c r="B87" i="81"/>
  <c r="B86" i="81"/>
  <c r="B85" i="81"/>
  <c r="B84" i="81"/>
  <c r="B83" i="81"/>
  <c r="B82" i="81"/>
  <c r="B81" i="81"/>
  <c r="B80" i="81"/>
  <c r="B79" i="81"/>
  <c r="B78" i="81"/>
  <c r="B77" i="81"/>
  <c r="B76" i="81"/>
  <c r="B75" i="81"/>
  <c r="B74" i="81"/>
  <c r="B73" i="81"/>
  <c r="B72" i="81"/>
  <c r="B71" i="81"/>
  <c r="B70" i="81"/>
  <c r="B69" i="81"/>
  <c r="B68" i="81"/>
  <c r="B67" i="81"/>
  <c r="B66" i="81"/>
  <c r="B65" i="81"/>
  <c r="B64" i="81"/>
  <c r="B63" i="81"/>
  <c r="B62" i="81"/>
  <c r="B61" i="81"/>
  <c r="B60" i="81"/>
  <c r="B59" i="81"/>
  <c r="B58" i="81"/>
  <c r="B57" i="81"/>
  <c r="B56" i="81"/>
  <c r="B55" i="81"/>
  <c r="B54" i="81"/>
  <c r="B53" i="81"/>
  <c r="B52" i="81"/>
  <c r="B51" i="81"/>
  <c r="B50" i="81"/>
  <c r="B49" i="81"/>
  <c r="B48" i="81"/>
  <c r="B47" i="81"/>
  <c r="B46" i="81"/>
  <c r="B45" i="81"/>
  <c r="B44" i="81"/>
  <c r="B43" i="81"/>
  <c r="B191" i="63"/>
  <c r="B183" i="63"/>
  <c r="B184" i="63"/>
  <c r="B185" i="63"/>
  <c r="B186" i="63"/>
  <c r="B187" i="63"/>
  <c r="B188" i="63"/>
  <c r="B189" i="63"/>
  <c r="B190" i="63"/>
  <c r="B182" i="63"/>
  <c r="G183" i="63"/>
  <c r="G184" i="63"/>
  <c r="G185" i="63"/>
  <c r="G186" i="63"/>
  <c r="G187" i="63"/>
  <c r="G188" i="63"/>
  <c r="G189" i="63"/>
  <c r="G190" i="63"/>
  <c r="G191" i="63"/>
  <c r="G192" i="63"/>
  <c r="G193" i="63"/>
  <c r="G194" i="63"/>
  <c r="G195" i="63"/>
  <c r="G196" i="63"/>
  <c r="G197" i="63"/>
  <c r="G198" i="63"/>
  <c r="G199" i="63"/>
  <c r="G200" i="63"/>
  <c r="G201" i="63"/>
  <c r="G202" i="63"/>
  <c r="G203" i="63"/>
  <c r="G204" i="63"/>
  <c r="G205" i="63"/>
  <c r="G206" i="63"/>
  <c r="G207" i="63"/>
  <c r="G208" i="63"/>
  <c r="G209" i="63"/>
  <c r="G210" i="63"/>
  <c r="G211" i="63"/>
  <c r="G212" i="63"/>
  <c r="G213" i="63"/>
  <c r="G214" i="63"/>
  <c r="G215" i="63"/>
  <c r="G216" i="63"/>
  <c r="G217" i="63"/>
  <c r="G218" i="63"/>
  <c r="G219" i="63"/>
  <c r="G220" i="63"/>
  <c r="G221" i="63"/>
  <c r="G222" i="63"/>
  <c r="G223" i="63"/>
  <c r="G224" i="63"/>
  <c r="G225" i="63"/>
  <c r="G226" i="63"/>
  <c r="G227" i="63"/>
  <c r="G228" i="63"/>
  <c r="G229" i="63"/>
  <c r="G230" i="63"/>
  <c r="G231" i="63"/>
  <c r="G232" i="63"/>
  <c r="G233" i="63"/>
  <c r="G234" i="63"/>
  <c r="G235" i="63"/>
  <c r="G236" i="63"/>
  <c r="G237" i="63"/>
  <c r="G238" i="63"/>
  <c r="G239" i="63"/>
  <c r="G240" i="63"/>
  <c r="G241" i="63"/>
  <c r="G242" i="63"/>
  <c r="G243" i="63"/>
  <c r="G244" i="63"/>
  <c r="G245" i="63"/>
  <c r="G246" i="63"/>
  <c r="G247" i="63"/>
  <c r="G248" i="63"/>
  <c r="G249" i="63"/>
  <c r="G250" i="63"/>
  <c r="G251" i="63"/>
  <c r="G252" i="63"/>
  <c r="G253" i="63"/>
  <c r="G254" i="63"/>
  <c r="G255" i="63"/>
  <c r="G256" i="63"/>
  <c r="G257" i="63"/>
  <c r="G258" i="63"/>
  <c r="G259" i="63"/>
  <c r="G260" i="63"/>
  <c r="G261" i="63"/>
  <c r="G262" i="63"/>
  <c r="G263" i="63"/>
  <c r="G264" i="63"/>
  <c r="G265" i="63"/>
  <c r="G266" i="63"/>
  <c r="G267" i="63"/>
  <c r="G268" i="63"/>
  <c r="G269" i="63"/>
  <c r="G270" i="63"/>
  <c r="G271" i="63"/>
  <c r="G272" i="63"/>
  <c r="G273" i="63"/>
  <c r="G274" i="63"/>
  <c r="G275" i="63"/>
  <c r="G276" i="63"/>
  <c r="G277" i="63"/>
  <c r="G278" i="63"/>
  <c r="G279" i="63"/>
  <c r="G280" i="63"/>
  <c r="G281" i="63"/>
  <c r="G282" i="63"/>
  <c r="G283" i="63"/>
  <c r="G284" i="63"/>
  <c r="G285" i="63"/>
  <c r="G286" i="63"/>
  <c r="G287" i="63"/>
  <c r="G288" i="63"/>
  <c r="G289" i="63"/>
  <c r="G290" i="63"/>
  <c r="G291" i="63"/>
  <c r="G292" i="63"/>
  <c r="G293" i="63"/>
  <c r="G294" i="63"/>
  <c r="G295" i="63"/>
  <c r="G182" i="63"/>
  <c r="J56" i="59"/>
  <c r="J55" i="59"/>
  <c r="J54" i="59"/>
  <c r="J53" i="59"/>
  <c r="J52" i="59"/>
  <c r="J51" i="59"/>
  <c r="J50" i="59"/>
  <c r="J49" i="59"/>
  <c r="J48" i="59"/>
  <c r="J47" i="59"/>
  <c r="J46" i="59"/>
  <c r="J45" i="59"/>
  <c r="J44" i="59"/>
  <c r="J43" i="59"/>
  <c r="J42" i="59"/>
  <c r="J41" i="59"/>
  <c r="J57" i="59" s="1"/>
  <c r="R125" i="50"/>
  <c r="Q125" i="50"/>
  <c r="P125" i="50"/>
  <c r="O125" i="50"/>
  <c r="R124" i="50"/>
  <c r="Q124" i="50"/>
  <c r="P124" i="50"/>
  <c r="R123" i="50"/>
  <c r="Q123" i="50"/>
  <c r="P123" i="50"/>
  <c r="I121" i="50"/>
  <c r="I122" i="50" s="1"/>
  <c r="L118" i="50"/>
  <c r="R117" i="50"/>
  <c r="N117" i="50"/>
  <c r="M117" i="50"/>
  <c r="L117" i="50"/>
  <c r="Q117" i="50" s="1"/>
  <c r="K117" i="50"/>
  <c r="P117" i="50" s="1"/>
  <c r="J117" i="50"/>
  <c r="O117" i="50" s="1"/>
  <c r="I117" i="50"/>
  <c r="I118" i="50" s="1"/>
  <c r="I119" i="50" s="1"/>
  <c r="I120" i="50" s="1"/>
  <c r="P116" i="50"/>
  <c r="N116" i="50"/>
  <c r="M116" i="50"/>
  <c r="R116" i="50" s="1"/>
  <c r="L116" i="50"/>
  <c r="Q116" i="50" s="1"/>
  <c r="K116" i="50"/>
  <c r="J116" i="50"/>
  <c r="O116" i="50" s="1"/>
  <c r="I116" i="50"/>
  <c r="R115" i="50"/>
  <c r="N115" i="50"/>
  <c r="M115" i="50"/>
  <c r="L115" i="50"/>
  <c r="Q115" i="50" s="1"/>
  <c r="K115" i="50"/>
  <c r="P115" i="50" s="1"/>
  <c r="J115" i="50"/>
  <c r="O115" i="50" s="1"/>
  <c r="I115" i="50"/>
  <c r="P114" i="50"/>
  <c r="N114" i="50"/>
  <c r="M114" i="50"/>
  <c r="R114" i="50" s="1"/>
  <c r="L114" i="50"/>
  <c r="Q114" i="50" s="1"/>
  <c r="K114" i="50"/>
  <c r="J114" i="50"/>
  <c r="O114" i="50" s="1"/>
  <c r="I114" i="50"/>
  <c r="R113" i="50"/>
  <c r="N113" i="50"/>
  <c r="M113" i="50"/>
  <c r="L113" i="50"/>
  <c r="Q113" i="50" s="1"/>
  <c r="K113" i="50"/>
  <c r="P113" i="50" s="1"/>
  <c r="J113" i="50"/>
  <c r="O113" i="50" s="1"/>
  <c r="I113" i="50"/>
  <c r="P112" i="50"/>
  <c r="N112" i="50"/>
  <c r="M112" i="50"/>
  <c r="R112" i="50" s="1"/>
  <c r="L112" i="50"/>
  <c r="Q112" i="50" s="1"/>
  <c r="K112" i="50"/>
  <c r="J112" i="50"/>
  <c r="O112" i="50" s="1"/>
  <c r="I112" i="50"/>
  <c r="R111" i="50"/>
  <c r="N111" i="50"/>
  <c r="M111" i="50"/>
  <c r="L111" i="50"/>
  <c r="Q111" i="50" s="1"/>
  <c r="K111" i="50"/>
  <c r="P111" i="50" s="1"/>
  <c r="J111" i="50"/>
  <c r="O111" i="50" s="1"/>
  <c r="I111" i="50"/>
  <c r="P110" i="50"/>
  <c r="N110" i="50"/>
  <c r="M110" i="50"/>
  <c r="R110" i="50" s="1"/>
  <c r="L110" i="50"/>
  <c r="Q110" i="50" s="1"/>
  <c r="K110" i="50"/>
  <c r="J110" i="50"/>
  <c r="O110" i="50" s="1"/>
  <c r="I110" i="50"/>
  <c r="R109" i="50"/>
  <c r="N109" i="50"/>
  <c r="M109" i="50"/>
  <c r="L109" i="50"/>
  <c r="Q109" i="50" s="1"/>
  <c r="K109" i="50"/>
  <c r="P109" i="50" s="1"/>
  <c r="J109" i="50"/>
  <c r="O109" i="50" s="1"/>
  <c r="I109" i="50"/>
  <c r="P108" i="50"/>
  <c r="N108" i="50"/>
  <c r="M108" i="50"/>
  <c r="R108" i="50" s="1"/>
  <c r="L108" i="50"/>
  <c r="Q108" i="50" s="1"/>
  <c r="K108" i="50"/>
  <c r="J108" i="50"/>
  <c r="O108" i="50" s="1"/>
  <c r="I108" i="50"/>
  <c r="R107" i="50"/>
  <c r="N107" i="50"/>
  <c r="M107" i="50"/>
  <c r="L107" i="50"/>
  <c r="Q107" i="50" s="1"/>
  <c r="K107" i="50"/>
  <c r="P107" i="50" s="1"/>
  <c r="J107" i="50"/>
  <c r="O107" i="50" s="1"/>
  <c r="I107" i="50"/>
  <c r="P106" i="50"/>
  <c r="N106" i="50"/>
  <c r="M106" i="50"/>
  <c r="R106" i="50" s="1"/>
  <c r="L106" i="50"/>
  <c r="Q106" i="50" s="1"/>
  <c r="K106" i="50"/>
  <c r="J106" i="50"/>
  <c r="O106" i="50" s="1"/>
  <c r="I106" i="50"/>
  <c r="R105" i="50"/>
  <c r="N105" i="50"/>
  <c r="M105" i="50"/>
  <c r="L105" i="50"/>
  <c r="Q105" i="50" s="1"/>
  <c r="K105" i="50"/>
  <c r="P105" i="50" s="1"/>
  <c r="J105" i="50"/>
  <c r="O105" i="50" s="1"/>
  <c r="I105" i="50"/>
  <c r="R104" i="50"/>
  <c r="P104" i="50"/>
  <c r="N104" i="50"/>
  <c r="M104" i="50"/>
  <c r="L104" i="50"/>
  <c r="Q104" i="50" s="1"/>
  <c r="K104" i="50"/>
  <c r="J104" i="50"/>
  <c r="O104" i="50" s="1"/>
  <c r="I104" i="50"/>
  <c r="R103" i="50"/>
  <c r="P103" i="50"/>
  <c r="N103" i="50"/>
  <c r="M103" i="50"/>
  <c r="L103" i="50"/>
  <c r="Q103" i="50" s="1"/>
  <c r="K103" i="50"/>
  <c r="J103" i="50"/>
  <c r="O103" i="50" s="1"/>
  <c r="I103" i="50"/>
  <c r="R102" i="50"/>
  <c r="P102" i="50"/>
  <c r="N102" i="50"/>
  <c r="M102" i="50"/>
  <c r="L102" i="50"/>
  <c r="Q102" i="50" s="1"/>
  <c r="K102" i="50"/>
  <c r="J102" i="50"/>
  <c r="O102" i="50" s="1"/>
  <c r="I102" i="50"/>
  <c r="R101" i="50"/>
  <c r="P101" i="50"/>
  <c r="N101" i="50"/>
  <c r="M101" i="50"/>
  <c r="L101" i="50"/>
  <c r="Q101" i="50" s="1"/>
  <c r="K101" i="50"/>
  <c r="J101" i="50"/>
  <c r="O101" i="50" s="1"/>
  <c r="I101" i="50"/>
  <c r="R100" i="50"/>
  <c r="P100" i="50"/>
  <c r="N100" i="50"/>
  <c r="M100" i="50"/>
  <c r="L100" i="50"/>
  <c r="Q100" i="50" s="1"/>
  <c r="K100" i="50"/>
  <c r="J100" i="50"/>
  <c r="O100" i="50" s="1"/>
  <c r="I100" i="50"/>
  <c r="R99" i="50"/>
  <c r="P99" i="50"/>
  <c r="N99" i="50"/>
  <c r="M99" i="50"/>
  <c r="L99" i="50"/>
  <c r="Q99" i="50" s="1"/>
  <c r="K99" i="50"/>
  <c r="J99" i="50"/>
  <c r="O99" i="50" s="1"/>
  <c r="I99" i="50"/>
  <c r="R98" i="50"/>
  <c r="P98" i="50"/>
  <c r="N98" i="50"/>
  <c r="M98" i="50"/>
  <c r="L98" i="50"/>
  <c r="Q98" i="50" s="1"/>
  <c r="K98" i="50"/>
  <c r="J98" i="50"/>
  <c r="O98" i="50" s="1"/>
  <c r="I98" i="50"/>
  <c r="R97" i="50"/>
  <c r="P97" i="50"/>
  <c r="N97" i="50"/>
  <c r="M97" i="50"/>
  <c r="L97" i="50"/>
  <c r="Q97" i="50" s="1"/>
  <c r="K97" i="50"/>
  <c r="J97" i="50"/>
  <c r="O97" i="50" s="1"/>
  <c r="I97" i="50"/>
  <c r="R96" i="50"/>
  <c r="P96" i="50"/>
  <c r="N96" i="50"/>
  <c r="M96" i="50"/>
  <c r="L96" i="50"/>
  <c r="Q96" i="50" s="1"/>
  <c r="K96" i="50"/>
  <c r="J96" i="50"/>
  <c r="O96" i="50" s="1"/>
  <c r="I96" i="50"/>
  <c r="R95" i="50"/>
  <c r="P95" i="50"/>
  <c r="N95" i="50"/>
  <c r="M95" i="50"/>
  <c r="L95" i="50"/>
  <c r="Q95" i="50" s="1"/>
  <c r="K95" i="50"/>
  <c r="J95" i="50"/>
  <c r="O95" i="50" s="1"/>
  <c r="I95" i="50"/>
  <c r="R94" i="50"/>
  <c r="P94" i="50"/>
  <c r="N94" i="50"/>
  <c r="M94" i="50"/>
  <c r="L94" i="50"/>
  <c r="Q94" i="50" s="1"/>
  <c r="K94" i="50"/>
  <c r="J94" i="50"/>
  <c r="O94" i="50" s="1"/>
  <c r="I94" i="50"/>
  <c r="R93" i="50"/>
  <c r="P93" i="50"/>
  <c r="N93" i="50"/>
  <c r="M93" i="50"/>
  <c r="L93" i="50"/>
  <c r="Q93" i="50" s="1"/>
  <c r="K93" i="50"/>
  <c r="J93" i="50"/>
  <c r="O93" i="50" s="1"/>
  <c r="I93" i="50"/>
  <c r="R92" i="50"/>
  <c r="P92" i="50"/>
  <c r="N92" i="50"/>
  <c r="M92" i="50"/>
  <c r="L92" i="50"/>
  <c r="Q92" i="50" s="1"/>
  <c r="K92" i="50"/>
  <c r="J92" i="50"/>
  <c r="O92" i="50" s="1"/>
  <c r="I92" i="50"/>
  <c r="R91" i="50"/>
  <c r="P91" i="50"/>
  <c r="N91" i="50"/>
  <c r="M91" i="50"/>
  <c r="L91" i="50"/>
  <c r="Q91" i="50" s="1"/>
  <c r="K91" i="50"/>
  <c r="J91" i="50"/>
  <c r="O91" i="50" s="1"/>
  <c r="I91" i="50"/>
  <c r="R90" i="50"/>
  <c r="P90" i="50"/>
  <c r="N90" i="50"/>
  <c r="M90" i="50"/>
  <c r="L90" i="50"/>
  <c r="Q90" i="50" s="1"/>
  <c r="K90" i="50"/>
  <c r="J90" i="50"/>
  <c r="O90" i="50" s="1"/>
  <c r="I90" i="50"/>
  <c r="R89" i="50"/>
  <c r="P89" i="50"/>
  <c r="N89" i="50"/>
  <c r="M89" i="50"/>
  <c r="L89" i="50"/>
  <c r="Q89" i="50" s="1"/>
  <c r="K89" i="50"/>
  <c r="J89" i="50"/>
  <c r="O89" i="50" s="1"/>
  <c r="I89" i="50"/>
  <c r="R88" i="50"/>
  <c r="P88" i="50"/>
  <c r="N88" i="50"/>
  <c r="M88" i="50"/>
  <c r="L88" i="50"/>
  <c r="Q88" i="50" s="1"/>
  <c r="K88" i="50"/>
  <c r="J88" i="50"/>
  <c r="O88" i="50" s="1"/>
  <c r="I88" i="50"/>
  <c r="R87" i="50"/>
  <c r="P87" i="50"/>
  <c r="N87" i="50"/>
  <c r="M87" i="50"/>
  <c r="L87" i="50"/>
  <c r="Q87" i="50" s="1"/>
  <c r="K87" i="50"/>
  <c r="J87" i="50"/>
  <c r="O87" i="50" s="1"/>
  <c r="I87" i="50"/>
  <c r="R86" i="50"/>
  <c r="P86" i="50"/>
  <c r="N86" i="50"/>
  <c r="M86" i="50"/>
  <c r="L86" i="50"/>
  <c r="Q86" i="50" s="1"/>
  <c r="K86" i="50"/>
  <c r="J86" i="50"/>
  <c r="O86" i="50" s="1"/>
  <c r="I86" i="50"/>
  <c r="R85" i="50"/>
  <c r="P85" i="50"/>
  <c r="N85" i="50"/>
  <c r="M85" i="50"/>
  <c r="L85" i="50"/>
  <c r="Q85" i="50" s="1"/>
  <c r="K85" i="50"/>
  <c r="J85" i="50"/>
  <c r="O85" i="50" s="1"/>
  <c r="I85" i="50"/>
  <c r="R84" i="50"/>
  <c r="P84" i="50"/>
  <c r="N84" i="50"/>
  <c r="M84" i="50"/>
  <c r="L84" i="50"/>
  <c r="Q84" i="50" s="1"/>
  <c r="K84" i="50"/>
  <c r="J84" i="50"/>
  <c r="O84" i="50" s="1"/>
  <c r="I84" i="50"/>
  <c r="R83" i="50"/>
  <c r="P83" i="50"/>
  <c r="N83" i="50"/>
  <c r="M83" i="50"/>
  <c r="L83" i="50"/>
  <c r="Q83" i="50" s="1"/>
  <c r="K83" i="50"/>
  <c r="J83" i="50"/>
  <c r="O83" i="50" s="1"/>
  <c r="I83" i="50"/>
  <c r="R82" i="50"/>
  <c r="P82" i="50"/>
  <c r="N82" i="50"/>
  <c r="M82" i="50"/>
  <c r="L82" i="50"/>
  <c r="Q82" i="50" s="1"/>
  <c r="K82" i="50"/>
  <c r="J82" i="50"/>
  <c r="O82" i="50" s="1"/>
  <c r="I82" i="50"/>
  <c r="R81" i="50"/>
  <c r="P81" i="50"/>
  <c r="N81" i="50"/>
  <c r="M81" i="50"/>
  <c r="L81" i="50"/>
  <c r="Q81" i="50" s="1"/>
  <c r="K81" i="50"/>
  <c r="J81" i="50"/>
  <c r="O81" i="50" s="1"/>
  <c r="I81" i="50"/>
  <c r="R80" i="50"/>
  <c r="P80" i="50"/>
  <c r="N80" i="50"/>
  <c r="M80" i="50"/>
  <c r="L80" i="50"/>
  <c r="Q80" i="50" s="1"/>
  <c r="K80" i="50"/>
  <c r="J80" i="50"/>
  <c r="O80" i="50" s="1"/>
  <c r="I80" i="50"/>
  <c r="R79" i="50"/>
  <c r="P79" i="50"/>
  <c r="N79" i="50"/>
  <c r="M79" i="50"/>
  <c r="L79" i="50"/>
  <c r="Q79" i="50" s="1"/>
  <c r="K79" i="50"/>
  <c r="J79" i="50"/>
  <c r="O79" i="50" s="1"/>
  <c r="I79" i="50"/>
  <c r="R78" i="50"/>
  <c r="P78" i="50"/>
  <c r="N78" i="50"/>
  <c r="M78" i="50"/>
  <c r="L78" i="50"/>
  <c r="Q78" i="50" s="1"/>
  <c r="K78" i="50"/>
  <c r="J78" i="50"/>
  <c r="O78" i="50" s="1"/>
  <c r="I78" i="50"/>
  <c r="R77" i="50"/>
  <c r="P77" i="50"/>
  <c r="N77" i="50"/>
  <c r="M77" i="50"/>
  <c r="L77" i="50"/>
  <c r="Q77" i="50" s="1"/>
  <c r="K77" i="50"/>
  <c r="J77" i="50"/>
  <c r="O77" i="50" s="1"/>
  <c r="I77" i="50"/>
  <c r="R76" i="50"/>
  <c r="P76" i="50"/>
  <c r="N76" i="50"/>
  <c r="M76" i="50"/>
  <c r="L76" i="50"/>
  <c r="Q76" i="50" s="1"/>
  <c r="K76" i="50"/>
  <c r="J76" i="50"/>
  <c r="O76" i="50" s="1"/>
  <c r="I76" i="50"/>
  <c r="R75" i="50"/>
  <c r="P75" i="50"/>
  <c r="N75" i="50"/>
  <c r="M75" i="50"/>
  <c r="L75" i="50"/>
  <c r="Q75" i="50" s="1"/>
  <c r="K75" i="50"/>
  <c r="J75" i="50"/>
  <c r="O75" i="50" s="1"/>
  <c r="I75" i="50"/>
  <c r="R74" i="50"/>
  <c r="P74" i="50"/>
  <c r="N74" i="50"/>
  <c r="M74" i="50"/>
  <c r="L74" i="50"/>
  <c r="Q74" i="50" s="1"/>
  <c r="K74" i="50"/>
  <c r="J74" i="50"/>
  <c r="O74" i="50" s="1"/>
  <c r="I74" i="50"/>
  <c r="R73" i="50"/>
  <c r="P73" i="50"/>
  <c r="N73" i="50"/>
  <c r="M73" i="50"/>
  <c r="L73" i="50"/>
  <c r="Q73" i="50" s="1"/>
  <c r="K73" i="50"/>
  <c r="J73" i="50"/>
  <c r="O73" i="50" s="1"/>
  <c r="I73" i="50"/>
  <c r="R72" i="50"/>
  <c r="P72" i="50"/>
  <c r="N72" i="50"/>
  <c r="M72" i="50"/>
  <c r="L72" i="50"/>
  <c r="Q72" i="50" s="1"/>
  <c r="K72" i="50"/>
  <c r="J72" i="50"/>
  <c r="O72" i="50" s="1"/>
  <c r="I72" i="50"/>
  <c r="R71" i="50"/>
  <c r="P71" i="50"/>
  <c r="N71" i="50"/>
  <c r="M71" i="50"/>
  <c r="L71" i="50"/>
  <c r="Q71" i="50" s="1"/>
  <c r="K71" i="50"/>
  <c r="J71" i="50"/>
  <c r="O71" i="50" s="1"/>
  <c r="I71" i="50"/>
  <c r="R70" i="50"/>
  <c r="P70" i="50"/>
  <c r="N70" i="50"/>
  <c r="M70" i="50"/>
  <c r="L70" i="50"/>
  <c r="Q70" i="50" s="1"/>
  <c r="K70" i="50"/>
  <c r="J70" i="50"/>
  <c r="O70" i="50" s="1"/>
  <c r="I70" i="50"/>
  <c r="R69" i="50"/>
  <c r="P69" i="50"/>
  <c r="N69" i="50"/>
  <c r="M69" i="50"/>
  <c r="L69" i="50"/>
  <c r="Q69" i="50" s="1"/>
  <c r="K69" i="50"/>
  <c r="J69" i="50"/>
  <c r="O69" i="50" s="1"/>
  <c r="I69" i="50"/>
  <c r="R68" i="50"/>
  <c r="P68" i="50"/>
  <c r="N68" i="50"/>
  <c r="M68" i="50"/>
  <c r="L68" i="50"/>
  <c r="Q68" i="50" s="1"/>
  <c r="K68" i="50"/>
  <c r="J68" i="50"/>
  <c r="O68" i="50" s="1"/>
  <c r="I68" i="50"/>
  <c r="R67" i="50"/>
  <c r="P67" i="50"/>
  <c r="N67" i="50"/>
  <c r="M67" i="50"/>
  <c r="L67" i="50"/>
  <c r="Q67" i="50" s="1"/>
  <c r="K67" i="50"/>
  <c r="J67" i="50"/>
  <c r="O67" i="50" s="1"/>
  <c r="I67" i="50"/>
  <c r="R66" i="50"/>
  <c r="P66" i="50"/>
  <c r="N66" i="50"/>
  <c r="M66" i="50"/>
  <c r="L66" i="50"/>
  <c r="Q66" i="50" s="1"/>
  <c r="K66" i="50"/>
  <c r="J66" i="50"/>
  <c r="O66" i="50" s="1"/>
  <c r="I66" i="50"/>
  <c r="R65" i="50"/>
  <c r="P65" i="50"/>
  <c r="N65" i="50"/>
  <c r="M65" i="50"/>
  <c r="L65" i="50"/>
  <c r="Q65" i="50" s="1"/>
  <c r="K65" i="50"/>
  <c r="J65" i="50"/>
  <c r="O65" i="50" s="1"/>
  <c r="I65" i="50"/>
  <c r="R64" i="50"/>
  <c r="P64" i="50"/>
  <c r="N64" i="50"/>
  <c r="M64" i="50"/>
  <c r="L64" i="50"/>
  <c r="Q64" i="50" s="1"/>
  <c r="K64" i="50"/>
  <c r="J64" i="50"/>
  <c r="O64" i="50" s="1"/>
  <c r="I64" i="50"/>
  <c r="R63" i="50"/>
  <c r="P63" i="50"/>
  <c r="N63" i="50"/>
  <c r="M63" i="50"/>
  <c r="L63" i="50"/>
  <c r="Q63" i="50" s="1"/>
  <c r="K63" i="50"/>
  <c r="J63" i="50"/>
  <c r="O63" i="50" s="1"/>
  <c r="I63" i="50"/>
  <c r="R62" i="50"/>
  <c r="P62" i="50"/>
  <c r="N62" i="50"/>
  <c r="M62" i="50"/>
  <c r="L62" i="50"/>
  <c r="Q62" i="50" s="1"/>
  <c r="K62" i="50"/>
  <c r="J62" i="50"/>
  <c r="O62" i="50" s="1"/>
  <c r="I62" i="50"/>
  <c r="R61" i="50"/>
  <c r="P61" i="50"/>
  <c r="N61" i="50"/>
  <c r="M61" i="50"/>
  <c r="L61" i="50"/>
  <c r="Q61" i="50" s="1"/>
  <c r="K61" i="50"/>
  <c r="J61" i="50"/>
  <c r="O61" i="50" s="1"/>
  <c r="I61" i="50"/>
  <c r="R60" i="50"/>
  <c r="P60" i="50"/>
  <c r="N60" i="50"/>
  <c r="M60" i="50"/>
  <c r="L60" i="50"/>
  <c r="Q60" i="50" s="1"/>
  <c r="K60" i="50"/>
  <c r="J60" i="50"/>
  <c r="O60" i="50" s="1"/>
  <c r="I60" i="50"/>
  <c r="R59" i="50"/>
  <c r="P59" i="50"/>
  <c r="N59" i="50"/>
  <c r="M59" i="50"/>
  <c r="L59" i="50"/>
  <c r="Q59" i="50" s="1"/>
  <c r="K59" i="50"/>
  <c r="J59" i="50"/>
  <c r="O59" i="50" s="1"/>
  <c r="I59" i="50"/>
  <c r="R58" i="50"/>
  <c r="P58" i="50"/>
  <c r="N58" i="50"/>
  <c r="M58" i="50"/>
  <c r="L58" i="50"/>
  <c r="Q58" i="50" s="1"/>
  <c r="K58" i="50"/>
  <c r="J58" i="50"/>
  <c r="O58" i="50" s="1"/>
  <c r="I58" i="50"/>
  <c r="R57" i="50"/>
  <c r="P57" i="50"/>
  <c r="N57" i="50"/>
  <c r="M57" i="50"/>
  <c r="L57" i="50"/>
  <c r="Q57" i="50" s="1"/>
  <c r="K57" i="50"/>
  <c r="J57" i="50"/>
  <c r="O57" i="50" s="1"/>
  <c r="I57" i="50"/>
  <c r="R56" i="50"/>
  <c r="P56" i="50"/>
  <c r="N56" i="50"/>
  <c r="M56" i="50"/>
  <c r="L56" i="50"/>
  <c r="Q56" i="50" s="1"/>
  <c r="K56" i="50"/>
  <c r="J56" i="50"/>
  <c r="O56" i="50" s="1"/>
  <c r="I56" i="50"/>
  <c r="R55" i="50"/>
  <c r="P55" i="50"/>
  <c r="N55" i="50"/>
  <c r="M55" i="50"/>
  <c r="L55" i="50"/>
  <c r="Q55" i="50" s="1"/>
  <c r="K55" i="50"/>
  <c r="J55" i="50"/>
  <c r="O55" i="50" s="1"/>
  <c r="I55" i="50"/>
  <c r="R54" i="50"/>
  <c r="P54" i="50"/>
  <c r="N54" i="50"/>
  <c r="M54" i="50"/>
  <c r="L54" i="50"/>
  <c r="Q54" i="50" s="1"/>
  <c r="K54" i="50"/>
  <c r="J54" i="50"/>
  <c r="O54" i="50" s="1"/>
  <c r="I54" i="50"/>
  <c r="R53" i="50"/>
  <c r="P53" i="50"/>
  <c r="N53" i="50"/>
  <c r="M53" i="50"/>
  <c r="L53" i="50"/>
  <c r="Q53" i="50" s="1"/>
  <c r="K53" i="50"/>
  <c r="J53" i="50"/>
  <c r="O53" i="50" s="1"/>
  <c r="I53" i="50"/>
  <c r="R52" i="50"/>
  <c r="P52" i="50"/>
  <c r="N52" i="50"/>
  <c r="M52" i="50"/>
  <c r="L52" i="50"/>
  <c r="Q52" i="50" s="1"/>
  <c r="K52" i="50"/>
  <c r="J52" i="50"/>
  <c r="O52" i="50" s="1"/>
  <c r="I52" i="50"/>
  <c r="R51" i="50"/>
  <c r="P51" i="50"/>
  <c r="N51" i="50"/>
  <c r="M51" i="50"/>
  <c r="L51" i="50"/>
  <c r="Q51" i="50" s="1"/>
  <c r="K51" i="50"/>
  <c r="J51" i="50"/>
  <c r="O51" i="50" s="1"/>
  <c r="I51" i="50"/>
  <c r="R50" i="50"/>
  <c r="P50" i="50"/>
  <c r="N50" i="50"/>
  <c r="M50" i="50"/>
  <c r="L50" i="50"/>
  <c r="Q50" i="50" s="1"/>
  <c r="K50" i="50"/>
  <c r="J50" i="50"/>
  <c r="O50" i="50" s="1"/>
  <c r="I50" i="50"/>
  <c r="R49" i="50"/>
  <c r="P49" i="50"/>
  <c r="N49" i="50"/>
  <c r="M49" i="50"/>
  <c r="L49" i="50"/>
  <c r="Q49" i="50" s="1"/>
  <c r="K49" i="50"/>
  <c r="J49" i="50"/>
  <c r="O49" i="50" s="1"/>
  <c r="I49" i="50"/>
  <c r="R48" i="50"/>
  <c r="P48" i="50"/>
  <c r="N48" i="50"/>
  <c r="M48" i="50"/>
  <c r="L48" i="50"/>
  <c r="Q48" i="50" s="1"/>
  <c r="K48" i="50"/>
  <c r="J48" i="50"/>
  <c r="O48" i="50" s="1"/>
  <c r="I48" i="50"/>
  <c r="R47" i="50"/>
  <c r="P47" i="50"/>
  <c r="N47" i="50"/>
  <c r="M47" i="50"/>
  <c r="L47" i="50"/>
  <c r="Q47" i="50" s="1"/>
  <c r="K47" i="50"/>
  <c r="J47" i="50"/>
  <c r="O47" i="50" s="1"/>
  <c r="I47" i="50"/>
  <c r="R46" i="50"/>
  <c r="N46" i="50"/>
  <c r="M46" i="50"/>
  <c r="L46" i="50"/>
  <c r="Q46" i="50" s="1"/>
  <c r="K46" i="50"/>
  <c r="P46" i="50" s="1"/>
  <c r="J46" i="50"/>
  <c r="O46" i="50" s="1"/>
  <c r="I46" i="50"/>
  <c r="N45" i="50"/>
  <c r="M45" i="50"/>
  <c r="R45" i="50" s="1"/>
  <c r="L45" i="50"/>
  <c r="Q45" i="50" s="1"/>
  <c r="K45" i="50"/>
  <c r="P45" i="50" s="1"/>
  <c r="J45" i="50"/>
  <c r="O45" i="50" s="1"/>
  <c r="I45" i="50"/>
  <c r="Q44" i="50"/>
  <c r="O44" i="50"/>
  <c r="N44" i="50"/>
  <c r="M44" i="50"/>
  <c r="R44" i="50" s="1"/>
  <c r="L44" i="50"/>
  <c r="K44" i="50"/>
  <c r="P44" i="50" s="1"/>
  <c r="J44" i="50"/>
  <c r="I44" i="50"/>
  <c r="Q43" i="50"/>
  <c r="O43" i="50"/>
  <c r="N43" i="50"/>
  <c r="M43" i="50"/>
  <c r="R43" i="50" s="1"/>
  <c r="L43" i="50"/>
  <c r="K43" i="50"/>
  <c r="P43" i="50" s="1"/>
  <c r="J43" i="50"/>
  <c r="I43" i="50"/>
  <c r="Q42" i="50"/>
  <c r="O42" i="50"/>
  <c r="N42" i="50"/>
  <c r="M42" i="50"/>
  <c r="R42" i="50" s="1"/>
  <c r="L42" i="50"/>
  <c r="K42" i="50"/>
  <c r="P42" i="50" s="1"/>
  <c r="J42" i="50"/>
  <c r="I42" i="50"/>
  <c r="Q41" i="50"/>
  <c r="O41" i="50"/>
  <c r="N41" i="50"/>
  <c r="M41" i="50"/>
  <c r="R41" i="50" s="1"/>
  <c r="L41" i="50"/>
  <c r="K41" i="50"/>
  <c r="P41" i="50" s="1"/>
  <c r="J41" i="50"/>
  <c r="I41" i="50"/>
  <c r="Q40" i="50"/>
  <c r="O40" i="50"/>
  <c r="N40" i="50"/>
  <c r="M40" i="50"/>
  <c r="R40" i="50" s="1"/>
  <c r="L40" i="50"/>
  <c r="K40" i="50"/>
  <c r="P40" i="50" s="1"/>
  <c r="J40" i="50"/>
  <c r="I40" i="50"/>
  <c r="Q39" i="50"/>
  <c r="O39" i="50"/>
  <c r="N39" i="50"/>
  <c r="M39" i="50"/>
  <c r="R39" i="50" s="1"/>
  <c r="L39" i="50"/>
  <c r="K39" i="50"/>
  <c r="P39" i="50" s="1"/>
  <c r="J39" i="50"/>
  <c r="I39" i="50"/>
  <c r="Q38" i="50"/>
  <c r="O38" i="50"/>
  <c r="N38" i="50"/>
  <c r="M38" i="50"/>
  <c r="R38" i="50" s="1"/>
  <c r="L38" i="50"/>
  <c r="K38" i="50"/>
  <c r="P38" i="50" s="1"/>
  <c r="J38" i="50"/>
  <c r="I38" i="50"/>
  <c r="Q37" i="50"/>
  <c r="O37" i="50"/>
  <c r="N37" i="50"/>
  <c r="M37" i="50"/>
  <c r="R37" i="50" s="1"/>
  <c r="L37" i="50"/>
  <c r="K37" i="50"/>
  <c r="P37" i="50" s="1"/>
  <c r="J37" i="50"/>
  <c r="I37" i="50"/>
  <c r="Q36" i="50"/>
  <c r="O36" i="50"/>
  <c r="N36" i="50"/>
  <c r="M36" i="50"/>
  <c r="R36" i="50" s="1"/>
  <c r="L36" i="50"/>
  <c r="K36" i="50"/>
  <c r="P36" i="50" s="1"/>
  <c r="J36" i="50"/>
  <c r="I36" i="50"/>
  <c r="Q35" i="50"/>
  <c r="O35" i="50"/>
  <c r="N35" i="50"/>
  <c r="M35" i="50"/>
  <c r="R35" i="50" s="1"/>
  <c r="L35" i="50"/>
  <c r="K35" i="50"/>
  <c r="P35" i="50" s="1"/>
  <c r="J35" i="50"/>
  <c r="I35" i="50"/>
  <c r="Q34" i="50"/>
  <c r="O34" i="50"/>
  <c r="N34" i="50"/>
  <c r="M34" i="50"/>
  <c r="R34" i="50" s="1"/>
  <c r="L34" i="50"/>
  <c r="K34" i="50"/>
  <c r="P34" i="50" s="1"/>
  <c r="J34" i="50"/>
  <c r="I34" i="50"/>
  <c r="Q33" i="50"/>
  <c r="O33" i="50"/>
  <c r="N33" i="50"/>
  <c r="M33" i="50"/>
  <c r="R33" i="50" s="1"/>
  <c r="L33" i="50"/>
  <c r="K33" i="50"/>
  <c r="P33" i="50" s="1"/>
  <c r="J33" i="50"/>
  <c r="I33" i="50"/>
  <c r="Q32" i="50"/>
  <c r="O32" i="50"/>
  <c r="N32" i="50"/>
  <c r="M32" i="50"/>
  <c r="R32" i="50" s="1"/>
  <c r="L32" i="50"/>
  <c r="K32" i="50"/>
  <c r="P32" i="50" s="1"/>
  <c r="J32" i="50"/>
  <c r="I32" i="50"/>
  <c r="Q31" i="50"/>
  <c r="O31" i="50"/>
  <c r="N31" i="50"/>
  <c r="M31" i="50"/>
  <c r="R31" i="50" s="1"/>
  <c r="L31" i="50"/>
  <c r="K31" i="50"/>
  <c r="P31" i="50" s="1"/>
  <c r="J31" i="50"/>
  <c r="I31" i="50"/>
  <c r="Q30" i="50"/>
  <c r="O30" i="50"/>
  <c r="N30" i="50"/>
  <c r="M30" i="50"/>
  <c r="R30" i="50" s="1"/>
  <c r="L30" i="50"/>
  <c r="K30" i="50"/>
  <c r="P30" i="50" s="1"/>
  <c r="J30" i="50"/>
  <c r="I30" i="50"/>
  <c r="Q29" i="50"/>
  <c r="O29" i="50"/>
  <c r="N29" i="50"/>
  <c r="M29" i="50"/>
  <c r="R29" i="50" s="1"/>
  <c r="L29" i="50"/>
  <c r="K29" i="50"/>
  <c r="P29" i="50" s="1"/>
  <c r="J29" i="50"/>
  <c r="I29" i="50"/>
  <c r="Q28" i="50"/>
  <c r="O28" i="50"/>
  <c r="N28" i="50"/>
  <c r="M28" i="50"/>
  <c r="R28" i="50" s="1"/>
  <c r="L28" i="50"/>
  <c r="K28" i="50"/>
  <c r="P28" i="50" s="1"/>
  <c r="J28" i="50"/>
  <c r="I28" i="50"/>
  <c r="Q27" i="50"/>
  <c r="O27" i="50"/>
  <c r="N27" i="50"/>
  <c r="M27" i="50"/>
  <c r="R27" i="50" s="1"/>
  <c r="L27" i="50"/>
  <c r="K27" i="50"/>
  <c r="P27" i="50" s="1"/>
  <c r="J27" i="50"/>
  <c r="I27" i="50"/>
  <c r="Q26" i="50"/>
  <c r="O26" i="50"/>
  <c r="N26" i="50"/>
  <c r="M26" i="50"/>
  <c r="R26" i="50" s="1"/>
  <c r="L26" i="50"/>
  <c r="K26" i="50"/>
  <c r="P26" i="50" s="1"/>
  <c r="J26" i="50"/>
  <c r="I26" i="50"/>
  <c r="Q25" i="50"/>
  <c r="O25" i="50"/>
  <c r="N25" i="50"/>
  <c r="M25" i="50"/>
  <c r="R25" i="50" s="1"/>
  <c r="L25" i="50"/>
  <c r="K25" i="50"/>
  <c r="P25" i="50" s="1"/>
  <c r="J25" i="50"/>
  <c r="I25" i="50"/>
  <c r="Q24" i="50"/>
  <c r="O24" i="50"/>
  <c r="N24" i="50"/>
  <c r="M24" i="50"/>
  <c r="R24" i="50" s="1"/>
  <c r="L24" i="50"/>
  <c r="K24" i="50"/>
  <c r="P24" i="50" s="1"/>
  <c r="J24" i="50"/>
  <c r="I24" i="50"/>
  <c r="Q23" i="50"/>
  <c r="O23" i="50"/>
  <c r="N23" i="50"/>
  <c r="M23" i="50"/>
  <c r="R23" i="50" s="1"/>
  <c r="L23" i="50"/>
  <c r="K23" i="50"/>
  <c r="P23" i="50" s="1"/>
  <c r="J23" i="50"/>
  <c r="I23" i="50"/>
  <c r="Q22" i="50"/>
  <c r="O22" i="50"/>
  <c r="N22" i="50"/>
  <c r="M22" i="50"/>
  <c r="R22" i="50" s="1"/>
  <c r="L22" i="50"/>
  <c r="K22" i="50"/>
  <c r="P22" i="50" s="1"/>
  <c r="J22" i="50"/>
  <c r="I22" i="50"/>
  <c r="Q21" i="50"/>
  <c r="O21" i="50"/>
  <c r="N21" i="50"/>
  <c r="M21" i="50"/>
  <c r="R21" i="50" s="1"/>
  <c r="L21" i="50"/>
  <c r="K21" i="50"/>
  <c r="P21" i="50" s="1"/>
  <c r="J21" i="50"/>
  <c r="I21" i="50"/>
  <c r="Q20" i="50"/>
  <c r="O20" i="50"/>
  <c r="N20" i="50"/>
  <c r="M20" i="50"/>
  <c r="R20" i="50" s="1"/>
  <c r="L20" i="50"/>
  <c r="K20" i="50"/>
  <c r="P20" i="50" s="1"/>
  <c r="J20" i="50"/>
  <c r="I20" i="50"/>
  <c r="Q19" i="50"/>
  <c r="O19" i="50"/>
  <c r="N19" i="50"/>
  <c r="M19" i="50"/>
  <c r="R19" i="50" s="1"/>
  <c r="L19" i="50"/>
  <c r="K19" i="50"/>
  <c r="P19" i="50" s="1"/>
  <c r="J19" i="50"/>
  <c r="I19" i="50"/>
  <c r="Q18" i="50"/>
  <c r="O18" i="50"/>
  <c r="N18" i="50"/>
  <c r="M18" i="50"/>
  <c r="R18" i="50" s="1"/>
  <c r="L18" i="50"/>
  <c r="K18" i="50"/>
  <c r="P18" i="50" s="1"/>
  <c r="J18" i="50"/>
  <c r="I18" i="50"/>
  <c r="Q17" i="50"/>
  <c r="O17" i="50"/>
  <c r="N17" i="50"/>
  <c r="M17" i="50"/>
  <c r="R17" i="50" s="1"/>
  <c r="L17" i="50"/>
  <c r="K17" i="50"/>
  <c r="P17" i="50" s="1"/>
  <c r="J17" i="50"/>
  <c r="I17" i="50"/>
  <c r="Q16" i="50"/>
  <c r="O16" i="50"/>
  <c r="N16" i="50"/>
  <c r="M16" i="50"/>
  <c r="R16" i="50" s="1"/>
  <c r="L16" i="50"/>
  <c r="K16" i="50"/>
  <c r="P16" i="50" s="1"/>
  <c r="J16" i="50"/>
  <c r="I16" i="50"/>
  <c r="Q15" i="50"/>
  <c r="O15" i="50"/>
  <c r="N15" i="50"/>
  <c r="M15" i="50"/>
  <c r="R15" i="50" s="1"/>
  <c r="L15" i="50"/>
  <c r="K15" i="50"/>
  <c r="P15" i="50" s="1"/>
  <c r="J15" i="50"/>
  <c r="I15" i="50"/>
  <c r="Q14" i="50"/>
  <c r="O14" i="50"/>
  <c r="N14" i="50"/>
  <c r="M14" i="50"/>
  <c r="R14" i="50" s="1"/>
  <c r="L14" i="50"/>
  <c r="K14" i="50"/>
  <c r="P14" i="50" s="1"/>
  <c r="J14" i="50"/>
  <c r="I14" i="50"/>
  <c r="Q13" i="50"/>
  <c r="O13" i="50"/>
  <c r="N13" i="50"/>
  <c r="M13" i="50"/>
  <c r="R13" i="50" s="1"/>
  <c r="L13" i="50"/>
  <c r="K13" i="50"/>
  <c r="P13" i="50" s="1"/>
  <c r="J13" i="50"/>
  <c r="I13" i="50"/>
  <c r="A9" i="43"/>
  <c r="A10" i="43" s="1"/>
  <c r="A11" i="43" s="1"/>
  <c r="A12" i="43" s="1"/>
  <c r="A13" i="43" s="1"/>
  <c r="A14" i="43" s="1"/>
  <c r="A15" i="43" s="1"/>
  <c r="C17" i="44"/>
  <c r="C16" i="44"/>
  <c r="C15" i="44"/>
  <c r="C14" i="44"/>
  <c r="B14" i="44"/>
  <c r="B13" i="44"/>
  <c r="B12" i="44"/>
  <c r="B11" i="44"/>
  <c r="B10" i="44"/>
  <c r="B9" i="44"/>
  <c r="B8" i="44"/>
  <c r="B7" i="44"/>
  <c r="B6" i="44"/>
  <c r="A6" i="44"/>
  <c r="A7" i="44" s="1"/>
  <c r="A8" i="44" s="1"/>
  <c r="A9" i="44" s="1"/>
  <c r="A10" i="44" s="1"/>
  <c r="A11" i="44" s="1"/>
  <c r="A12" i="44" s="1"/>
  <c r="A13" i="44" s="1"/>
  <c r="A14" i="44" s="1"/>
  <c r="A15" i="44" s="1"/>
  <c r="A16" i="44" s="1"/>
  <c r="A17" i="44" s="1"/>
  <c r="A18" i="44" s="1"/>
  <c r="A19" i="44" s="1"/>
  <c r="A20" i="44" s="1"/>
  <c r="A21" i="44" s="1"/>
  <c r="A22" i="44" s="1"/>
  <c r="A23" i="44" s="1"/>
  <c r="A24" i="44" s="1"/>
  <c r="A25" i="44" s="1"/>
  <c r="A26" i="44" s="1"/>
  <c r="A27" i="44" s="1"/>
  <c r="A28" i="44" s="1"/>
  <c r="A29" i="44" s="1"/>
  <c r="A30" i="44" s="1"/>
  <c r="A31" i="44" s="1"/>
  <c r="B5" i="44"/>
  <c r="A5" i="44"/>
  <c r="B4" i="44"/>
  <c r="R125" i="37"/>
  <c r="Q125" i="37"/>
  <c r="P125" i="37"/>
  <c r="O125" i="37"/>
  <c r="R124" i="37"/>
  <c r="Q124" i="37"/>
  <c r="P124" i="37"/>
  <c r="R123" i="37"/>
  <c r="Q123" i="37"/>
  <c r="P123" i="37"/>
  <c r="N117" i="37"/>
  <c r="M117" i="37"/>
  <c r="R117" i="37" s="1"/>
  <c r="L117" i="37"/>
  <c r="Q117" i="37" s="1"/>
  <c r="K117" i="37"/>
  <c r="P117" i="37" s="1"/>
  <c r="J117" i="37"/>
  <c r="O117" i="37" s="1"/>
  <c r="I117" i="37"/>
  <c r="I118" i="37" s="1"/>
  <c r="I119" i="37" s="1"/>
  <c r="I120" i="37" s="1"/>
  <c r="I121" i="37" s="1"/>
  <c r="I122" i="37" s="1"/>
  <c r="R116" i="37"/>
  <c r="N116" i="37"/>
  <c r="M116" i="37"/>
  <c r="L116" i="37"/>
  <c r="Q116" i="37" s="1"/>
  <c r="K116" i="37"/>
  <c r="P116" i="37" s="1"/>
  <c r="J116" i="37"/>
  <c r="O116" i="37" s="1"/>
  <c r="I116" i="37"/>
  <c r="R115" i="37"/>
  <c r="N115" i="37"/>
  <c r="M115" i="37"/>
  <c r="L115" i="37"/>
  <c r="Q115" i="37" s="1"/>
  <c r="K115" i="37"/>
  <c r="P115" i="37" s="1"/>
  <c r="J115" i="37"/>
  <c r="O115" i="37" s="1"/>
  <c r="I115" i="37"/>
  <c r="R114" i="37"/>
  <c r="N114" i="37"/>
  <c r="M114" i="37"/>
  <c r="L114" i="37"/>
  <c r="Q114" i="37" s="1"/>
  <c r="K114" i="37"/>
  <c r="P114" i="37" s="1"/>
  <c r="J114" i="37"/>
  <c r="O114" i="37" s="1"/>
  <c r="I114" i="37"/>
  <c r="R113" i="37"/>
  <c r="N113" i="37"/>
  <c r="M113" i="37"/>
  <c r="L113" i="37"/>
  <c r="Q113" i="37" s="1"/>
  <c r="K113" i="37"/>
  <c r="P113" i="37" s="1"/>
  <c r="J113" i="37"/>
  <c r="O113" i="37" s="1"/>
  <c r="I113" i="37"/>
  <c r="R112" i="37"/>
  <c r="N112" i="37"/>
  <c r="M112" i="37"/>
  <c r="L112" i="37"/>
  <c r="Q112" i="37" s="1"/>
  <c r="K112" i="37"/>
  <c r="P112" i="37" s="1"/>
  <c r="J112" i="37"/>
  <c r="O112" i="37" s="1"/>
  <c r="I112" i="37"/>
  <c r="R111" i="37"/>
  <c r="N111" i="37"/>
  <c r="M111" i="37"/>
  <c r="L111" i="37"/>
  <c r="Q111" i="37" s="1"/>
  <c r="K111" i="37"/>
  <c r="P111" i="37" s="1"/>
  <c r="J111" i="37"/>
  <c r="O111" i="37" s="1"/>
  <c r="I111" i="37"/>
  <c r="R110" i="37"/>
  <c r="N110" i="37"/>
  <c r="M110" i="37"/>
  <c r="L110" i="37"/>
  <c r="Q110" i="37" s="1"/>
  <c r="K110" i="37"/>
  <c r="P110" i="37" s="1"/>
  <c r="J110" i="37"/>
  <c r="O110" i="37" s="1"/>
  <c r="I110" i="37"/>
  <c r="R109" i="37"/>
  <c r="N109" i="37"/>
  <c r="M109" i="37"/>
  <c r="L109" i="37"/>
  <c r="Q109" i="37" s="1"/>
  <c r="K109" i="37"/>
  <c r="P109" i="37" s="1"/>
  <c r="J109" i="37"/>
  <c r="O109" i="37" s="1"/>
  <c r="I109" i="37"/>
  <c r="R108" i="37"/>
  <c r="N108" i="37"/>
  <c r="M108" i="37"/>
  <c r="L108" i="37"/>
  <c r="Q108" i="37" s="1"/>
  <c r="K108" i="37"/>
  <c r="P108" i="37" s="1"/>
  <c r="J108" i="37"/>
  <c r="O108" i="37" s="1"/>
  <c r="I108" i="37"/>
  <c r="R107" i="37"/>
  <c r="N107" i="37"/>
  <c r="M107" i="37"/>
  <c r="L107" i="37"/>
  <c r="Q107" i="37" s="1"/>
  <c r="K107" i="37"/>
  <c r="P107" i="37" s="1"/>
  <c r="J107" i="37"/>
  <c r="O107" i="37" s="1"/>
  <c r="I107" i="37"/>
  <c r="R106" i="37"/>
  <c r="N106" i="37"/>
  <c r="M106" i="37"/>
  <c r="L106" i="37"/>
  <c r="Q106" i="37" s="1"/>
  <c r="K106" i="37"/>
  <c r="P106" i="37" s="1"/>
  <c r="J106" i="37"/>
  <c r="O106" i="37" s="1"/>
  <c r="I106" i="37"/>
  <c r="R105" i="37"/>
  <c r="N105" i="37"/>
  <c r="M105" i="37"/>
  <c r="L105" i="37"/>
  <c r="Q105" i="37" s="1"/>
  <c r="K105" i="37"/>
  <c r="P105" i="37" s="1"/>
  <c r="J105" i="37"/>
  <c r="O105" i="37" s="1"/>
  <c r="I105" i="37"/>
  <c r="R104" i="37"/>
  <c r="N104" i="37"/>
  <c r="M104" i="37"/>
  <c r="L104" i="37"/>
  <c r="Q104" i="37" s="1"/>
  <c r="K104" i="37"/>
  <c r="P104" i="37" s="1"/>
  <c r="J104" i="37"/>
  <c r="O104" i="37" s="1"/>
  <c r="I104" i="37"/>
  <c r="R103" i="37"/>
  <c r="N103" i="37"/>
  <c r="M103" i="37"/>
  <c r="L103" i="37"/>
  <c r="Q103" i="37" s="1"/>
  <c r="K103" i="37"/>
  <c r="P103" i="37" s="1"/>
  <c r="J103" i="37"/>
  <c r="O103" i="37" s="1"/>
  <c r="I103" i="37"/>
  <c r="R102" i="37"/>
  <c r="N102" i="37"/>
  <c r="M102" i="37"/>
  <c r="L102" i="37"/>
  <c r="Q102" i="37" s="1"/>
  <c r="K102" i="37"/>
  <c r="P102" i="37" s="1"/>
  <c r="J102" i="37"/>
  <c r="O102" i="37" s="1"/>
  <c r="I102" i="37"/>
  <c r="R101" i="37"/>
  <c r="N101" i="37"/>
  <c r="M101" i="37"/>
  <c r="L101" i="37"/>
  <c r="Q101" i="37" s="1"/>
  <c r="K101" i="37"/>
  <c r="P101" i="37" s="1"/>
  <c r="J101" i="37"/>
  <c r="O101" i="37" s="1"/>
  <c r="I101" i="37"/>
  <c r="R100" i="37"/>
  <c r="N100" i="37"/>
  <c r="M100" i="37"/>
  <c r="L100" i="37"/>
  <c r="Q100" i="37" s="1"/>
  <c r="K100" i="37"/>
  <c r="P100" i="37" s="1"/>
  <c r="J100" i="37"/>
  <c r="O100" i="37" s="1"/>
  <c r="I100" i="37"/>
  <c r="R99" i="37"/>
  <c r="N99" i="37"/>
  <c r="M99" i="37"/>
  <c r="L99" i="37"/>
  <c r="Q99" i="37" s="1"/>
  <c r="K99" i="37"/>
  <c r="P99" i="37" s="1"/>
  <c r="J99" i="37"/>
  <c r="O99" i="37" s="1"/>
  <c r="I99" i="37"/>
  <c r="R98" i="37"/>
  <c r="N98" i="37"/>
  <c r="M98" i="37"/>
  <c r="L98" i="37"/>
  <c r="Q98" i="37" s="1"/>
  <c r="K98" i="37"/>
  <c r="P98" i="37" s="1"/>
  <c r="J98" i="37"/>
  <c r="O98" i="37" s="1"/>
  <c r="I98" i="37"/>
  <c r="R97" i="37"/>
  <c r="N97" i="37"/>
  <c r="M97" i="37"/>
  <c r="L97" i="37"/>
  <c r="Q97" i="37" s="1"/>
  <c r="K97" i="37"/>
  <c r="P97" i="37" s="1"/>
  <c r="J97" i="37"/>
  <c r="O97" i="37" s="1"/>
  <c r="I97" i="37"/>
  <c r="R96" i="37"/>
  <c r="N96" i="37"/>
  <c r="M96" i="37"/>
  <c r="L96" i="37"/>
  <c r="Q96" i="37" s="1"/>
  <c r="K96" i="37"/>
  <c r="P96" i="37" s="1"/>
  <c r="J96" i="37"/>
  <c r="O96" i="37" s="1"/>
  <c r="I96" i="37"/>
  <c r="R95" i="37"/>
  <c r="N95" i="37"/>
  <c r="M95" i="37"/>
  <c r="L95" i="37"/>
  <c r="Q95" i="37" s="1"/>
  <c r="K95" i="37"/>
  <c r="P95" i="37" s="1"/>
  <c r="J95" i="37"/>
  <c r="O95" i="37" s="1"/>
  <c r="I95" i="37"/>
  <c r="R94" i="37"/>
  <c r="N94" i="37"/>
  <c r="M94" i="37"/>
  <c r="L94" i="37"/>
  <c r="Q94" i="37" s="1"/>
  <c r="K94" i="37"/>
  <c r="P94" i="37" s="1"/>
  <c r="J94" i="37"/>
  <c r="O94" i="37" s="1"/>
  <c r="I94" i="37"/>
  <c r="R93" i="37"/>
  <c r="N93" i="37"/>
  <c r="M93" i="37"/>
  <c r="L93" i="37"/>
  <c r="Q93" i="37" s="1"/>
  <c r="K93" i="37"/>
  <c r="P93" i="37" s="1"/>
  <c r="J93" i="37"/>
  <c r="O93" i="37" s="1"/>
  <c r="I93" i="37"/>
  <c r="R92" i="37"/>
  <c r="N92" i="37"/>
  <c r="M92" i="37"/>
  <c r="L92" i="37"/>
  <c r="Q92" i="37" s="1"/>
  <c r="K92" i="37"/>
  <c r="P92" i="37" s="1"/>
  <c r="J92" i="37"/>
  <c r="O92" i="37" s="1"/>
  <c r="I92" i="37"/>
  <c r="R91" i="37"/>
  <c r="N91" i="37"/>
  <c r="M91" i="37"/>
  <c r="L91" i="37"/>
  <c r="Q91" i="37" s="1"/>
  <c r="K91" i="37"/>
  <c r="P91" i="37" s="1"/>
  <c r="J91" i="37"/>
  <c r="O91" i="37" s="1"/>
  <c r="I91" i="37"/>
  <c r="R90" i="37"/>
  <c r="N90" i="37"/>
  <c r="M90" i="37"/>
  <c r="L90" i="37"/>
  <c r="Q90" i="37" s="1"/>
  <c r="K90" i="37"/>
  <c r="P90" i="37" s="1"/>
  <c r="J90" i="37"/>
  <c r="O90" i="37" s="1"/>
  <c r="I90" i="37"/>
  <c r="R89" i="37"/>
  <c r="N89" i="37"/>
  <c r="M89" i="37"/>
  <c r="L89" i="37"/>
  <c r="Q89" i="37" s="1"/>
  <c r="K89" i="37"/>
  <c r="P89" i="37" s="1"/>
  <c r="J89" i="37"/>
  <c r="O89" i="37" s="1"/>
  <c r="I89" i="37"/>
  <c r="R88" i="37"/>
  <c r="N88" i="37"/>
  <c r="M88" i="37"/>
  <c r="L88" i="37"/>
  <c r="Q88" i="37" s="1"/>
  <c r="K88" i="37"/>
  <c r="P88" i="37" s="1"/>
  <c r="J88" i="37"/>
  <c r="O88" i="37" s="1"/>
  <c r="I88" i="37"/>
  <c r="R87" i="37"/>
  <c r="N87" i="37"/>
  <c r="M87" i="37"/>
  <c r="L87" i="37"/>
  <c r="Q87" i="37" s="1"/>
  <c r="K87" i="37"/>
  <c r="P87" i="37" s="1"/>
  <c r="J87" i="37"/>
  <c r="O87" i="37" s="1"/>
  <c r="I87" i="37"/>
  <c r="R86" i="37"/>
  <c r="N86" i="37"/>
  <c r="M86" i="37"/>
  <c r="L86" i="37"/>
  <c r="Q86" i="37" s="1"/>
  <c r="K86" i="37"/>
  <c r="P86" i="37" s="1"/>
  <c r="J86" i="37"/>
  <c r="O86" i="37" s="1"/>
  <c r="I86" i="37"/>
  <c r="R85" i="37"/>
  <c r="N85" i="37"/>
  <c r="M85" i="37"/>
  <c r="L85" i="37"/>
  <c r="Q85" i="37" s="1"/>
  <c r="K85" i="37"/>
  <c r="P85" i="37" s="1"/>
  <c r="J85" i="37"/>
  <c r="O85" i="37" s="1"/>
  <c r="I85" i="37"/>
  <c r="R84" i="37"/>
  <c r="N84" i="37"/>
  <c r="M84" i="37"/>
  <c r="L84" i="37"/>
  <c r="Q84" i="37" s="1"/>
  <c r="K84" i="37"/>
  <c r="P84" i="37" s="1"/>
  <c r="J84" i="37"/>
  <c r="O84" i="37" s="1"/>
  <c r="I84" i="37"/>
  <c r="R83" i="37"/>
  <c r="N83" i="37"/>
  <c r="M83" i="37"/>
  <c r="L83" i="37"/>
  <c r="Q83" i="37" s="1"/>
  <c r="K83" i="37"/>
  <c r="P83" i="37" s="1"/>
  <c r="J83" i="37"/>
  <c r="O83" i="37" s="1"/>
  <c r="I83" i="37"/>
  <c r="R82" i="37"/>
  <c r="N82" i="37"/>
  <c r="M82" i="37"/>
  <c r="L82" i="37"/>
  <c r="Q82" i="37" s="1"/>
  <c r="K82" i="37"/>
  <c r="P82" i="37" s="1"/>
  <c r="J82" i="37"/>
  <c r="O82" i="37" s="1"/>
  <c r="I82" i="37"/>
  <c r="R81" i="37"/>
  <c r="N81" i="37"/>
  <c r="M81" i="37"/>
  <c r="L81" i="37"/>
  <c r="Q81" i="37" s="1"/>
  <c r="K81" i="37"/>
  <c r="P81" i="37" s="1"/>
  <c r="J81" i="37"/>
  <c r="O81" i="37" s="1"/>
  <c r="I81" i="37"/>
  <c r="R80" i="37"/>
  <c r="N80" i="37"/>
  <c r="M80" i="37"/>
  <c r="L80" i="37"/>
  <c r="Q80" i="37" s="1"/>
  <c r="K80" i="37"/>
  <c r="P80" i="37" s="1"/>
  <c r="J80" i="37"/>
  <c r="O80" i="37" s="1"/>
  <c r="I80" i="37"/>
  <c r="R79" i="37"/>
  <c r="N79" i="37"/>
  <c r="M79" i="37"/>
  <c r="L79" i="37"/>
  <c r="Q79" i="37" s="1"/>
  <c r="K79" i="37"/>
  <c r="P79" i="37" s="1"/>
  <c r="J79" i="37"/>
  <c r="O79" i="37" s="1"/>
  <c r="I79" i="37"/>
  <c r="R78" i="37"/>
  <c r="N78" i="37"/>
  <c r="M78" i="37"/>
  <c r="L78" i="37"/>
  <c r="Q78" i="37" s="1"/>
  <c r="K78" i="37"/>
  <c r="P78" i="37" s="1"/>
  <c r="J78" i="37"/>
  <c r="O78" i="37" s="1"/>
  <c r="I78" i="37"/>
  <c r="R77" i="37"/>
  <c r="N77" i="37"/>
  <c r="M77" i="37"/>
  <c r="L77" i="37"/>
  <c r="Q77" i="37" s="1"/>
  <c r="K77" i="37"/>
  <c r="P77" i="37" s="1"/>
  <c r="J77" i="37"/>
  <c r="O77" i="37" s="1"/>
  <c r="I77" i="37"/>
  <c r="R76" i="37"/>
  <c r="N76" i="37"/>
  <c r="M76" i="37"/>
  <c r="L76" i="37"/>
  <c r="Q76" i="37" s="1"/>
  <c r="K76" i="37"/>
  <c r="P76" i="37" s="1"/>
  <c r="J76" i="37"/>
  <c r="O76" i="37" s="1"/>
  <c r="I76" i="37"/>
  <c r="R75" i="37"/>
  <c r="N75" i="37"/>
  <c r="M75" i="37"/>
  <c r="L75" i="37"/>
  <c r="Q75" i="37" s="1"/>
  <c r="K75" i="37"/>
  <c r="P75" i="37" s="1"/>
  <c r="J75" i="37"/>
  <c r="O75" i="37" s="1"/>
  <c r="I75" i="37"/>
  <c r="R74" i="37"/>
  <c r="N74" i="37"/>
  <c r="M74" i="37"/>
  <c r="L74" i="37"/>
  <c r="Q74" i="37" s="1"/>
  <c r="K74" i="37"/>
  <c r="P74" i="37" s="1"/>
  <c r="J74" i="37"/>
  <c r="O74" i="37" s="1"/>
  <c r="I74" i="37"/>
  <c r="R73" i="37"/>
  <c r="N73" i="37"/>
  <c r="M73" i="37"/>
  <c r="L73" i="37"/>
  <c r="Q73" i="37" s="1"/>
  <c r="K73" i="37"/>
  <c r="P73" i="37" s="1"/>
  <c r="J73" i="37"/>
  <c r="O73" i="37" s="1"/>
  <c r="I73" i="37"/>
  <c r="R72" i="37"/>
  <c r="N72" i="37"/>
  <c r="M72" i="37"/>
  <c r="L72" i="37"/>
  <c r="Q72" i="37" s="1"/>
  <c r="K72" i="37"/>
  <c r="P72" i="37" s="1"/>
  <c r="J72" i="37"/>
  <c r="O72" i="37" s="1"/>
  <c r="I72" i="37"/>
  <c r="R71" i="37"/>
  <c r="N71" i="37"/>
  <c r="M71" i="37"/>
  <c r="L71" i="37"/>
  <c r="Q71" i="37" s="1"/>
  <c r="K71" i="37"/>
  <c r="P71" i="37" s="1"/>
  <c r="J71" i="37"/>
  <c r="O71" i="37" s="1"/>
  <c r="I71" i="37"/>
  <c r="R70" i="37"/>
  <c r="N70" i="37"/>
  <c r="M70" i="37"/>
  <c r="L70" i="37"/>
  <c r="Q70" i="37" s="1"/>
  <c r="K70" i="37"/>
  <c r="P70" i="37" s="1"/>
  <c r="J70" i="37"/>
  <c r="O70" i="37" s="1"/>
  <c r="I70" i="37"/>
  <c r="R69" i="37"/>
  <c r="N69" i="37"/>
  <c r="M69" i="37"/>
  <c r="L69" i="37"/>
  <c r="Q69" i="37" s="1"/>
  <c r="K69" i="37"/>
  <c r="P69" i="37" s="1"/>
  <c r="J69" i="37"/>
  <c r="O69" i="37" s="1"/>
  <c r="I69" i="37"/>
  <c r="R68" i="37"/>
  <c r="N68" i="37"/>
  <c r="M68" i="37"/>
  <c r="L68" i="37"/>
  <c r="Q68" i="37" s="1"/>
  <c r="K68" i="37"/>
  <c r="P68" i="37" s="1"/>
  <c r="J68" i="37"/>
  <c r="O68" i="37" s="1"/>
  <c r="I68" i="37"/>
  <c r="R67" i="37"/>
  <c r="N67" i="37"/>
  <c r="M67" i="37"/>
  <c r="L67" i="37"/>
  <c r="Q67" i="37" s="1"/>
  <c r="K67" i="37"/>
  <c r="P67" i="37" s="1"/>
  <c r="J67" i="37"/>
  <c r="O67" i="37" s="1"/>
  <c r="I67" i="37"/>
  <c r="R66" i="37"/>
  <c r="N66" i="37"/>
  <c r="M66" i="37"/>
  <c r="L66" i="37"/>
  <c r="Q66" i="37" s="1"/>
  <c r="K66" i="37"/>
  <c r="P66" i="37" s="1"/>
  <c r="J66" i="37"/>
  <c r="O66" i="37" s="1"/>
  <c r="I66" i="37"/>
  <c r="R65" i="37"/>
  <c r="N65" i="37"/>
  <c r="M65" i="37"/>
  <c r="L65" i="37"/>
  <c r="Q65" i="37" s="1"/>
  <c r="K65" i="37"/>
  <c r="P65" i="37" s="1"/>
  <c r="J65" i="37"/>
  <c r="O65" i="37" s="1"/>
  <c r="I65" i="37"/>
  <c r="R64" i="37"/>
  <c r="N64" i="37"/>
  <c r="M64" i="37"/>
  <c r="L64" i="37"/>
  <c r="Q64" i="37" s="1"/>
  <c r="K64" i="37"/>
  <c r="P64" i="37" s="1"/>
  <c r="J64" i="37"/>
  <c r="O64" i="37" s="1"/>
  <c r="I64" i="37"/>
  <c r="R63" i="37"/>
  <c r="N63" i="37"/>
  <c r="M63" i="37"/>
  <c r="L63" i="37"/>
  <c r="Q63" i="37" s="1"/>
  <c r="K63" i="37"/>
  <c r="P63" i="37" s="1"/>
  <c r="J63" i="37"/>
  <c r="O63" i="37" s="1"/>
  <c r="I63" i="37"/>
  <c r="R62" i="37"/>
  <c r="N62" i="37"/>
  <c r="M62" i="37"/>
  <c r="L62" i="37"/>
  <c r="Q62" i="37" s="1"/>
  <c r="K62" i="37"/>
  <c r="P62" i="37" s="1"/>
  <c r="J62" i="37"/>
  <c r="O62" i="37" s="1"/>
  <c r="I62" i="37"/>
  <c r="R61" i="37"/>
  <c r="N61" i="37"/>
  <c r="M61" i="37"/>
  <c r="L61" i="37"/>
  <c r="Q61" i="37" s="1"/>
  <c r="K61" i="37"/>
  <c r="P61" i="37" s="1"/>
  <c r="J61" i="37"/>
  <c r="O61" i="37" s="1"/>
  <c r="I61" i="37"/>
  <c r="R60" i="37"/>
  <c r="N60" i="37"/>
  <c r="M60" i="37"/>
  <c r="L60" i="37"/>
  <c r="Q60" i="37" s="1"/>
  <c r="K60" i="37"/>
  <c r="P60" i="37" s="1"/>
  <c r="J60" i="37"/>
  <c r="O60" i="37" s="1"/>
  <c r="I60" i="37"/>
  <c r="R59" i="37"/>
  <c r="N59" i="37"/>
  <c r="M59" i="37"/>
  <c r="L59" i="37"/>
  <c r="Q59" i="37" s="1"/>
  <c r="K59" i="37"/>
  <c r="P59" i="37" s="1"/>
  <c r="J59" i="37"/>
  <c r="O59" i="37" s="1"/>
  <c r="I59" i="37"/>
  <c r="R58" i="37"/>
  <c r="N58" i="37"/>
  <c r="M58" i="37"/>
  <c r="L58" i="37"/>
  <c r="Q58" i="37" s="1"/>
  <c r="K58" i="37"/>
  <c r="P58" i="37" s="1"/>
  <c r="J58" i="37"/>
  <c r="O58" i="37" s="1"/>
  <c r="I58" i="37"/>
  <c r="R57" i="37"/>
  <c r="N57" i="37"/>
  <c r="M57" i="37"/>
  <c r="L57" i="37"/>
  <c r="Q57" i="37" s="1"/>
  <c r="K57" i="37"/>
  <c r="P57" i="37" s="1"/>
  <c r="J57" i="37"/>
  <c r="O57" i="37" s="1"/>
  <c r="I57" i="37"/>
  <c r="R56" i="37"/>
  <c r="N56" i="37"/>
  <c r="M56" i="37"/>
  <c r="L56" i="37"/>
  <c r="Q56" i="37" s="1"/>
  <c r="K56" i="37"/>
  <c r="P56" i="37" s="1"/>
  <c r="J56" i="37"/>
  <c r="O56" i="37" s="1"/>
  <c r="I56" i="37"/>
  <c r="R55" i="37"/>
  <c r="N55" i="37"/>
  <c r="M55" i="37"/>
  <c r="L55" i="37"/>
  <c r="Q55" i="37" s="1"/>
  <c r="K55" i="37"/>
  <c r="P55" i="37" s="1"/>
  <c r="J55" i="37"/>
  <c r="O55" i="37" s="1"/>
  <c r="I55" i="37"/>
  <c r="R54" i="37"/>
  <c r="N54" i="37"/>
  <c r="M54" i="37"/>
  <c r="L54" i="37"/>
  <c r="Q54" i="37" s="1"/>
  <c r="K54" i="37"/>
  <c r="P54" i="37" s="1"/>
  <c r="J54" i="37"/>
  <c r="O54" i="37" s="1"/>
  <c r="I54" i="37"/>
  <c r="R53" i="37"/>
  <c r="N53" i="37"/>
  <c r="M53" i="37"/>
  <c r="L53" i="37"/>
  <c r="Q53" i="37" s="1"/>
  <c r="K53" i="37"/>
  <c r="P53" i="37" s="1"/>
  <c r="J53" i="37"/>
  <c r="O53" i="37" s="1"/>
  <c r="I53" i="37"/>
  <c r="R52" i="37"/>
  <c r="N52" i="37"/>
  <c r="M52" i="37"/>
  <c r="L52" i="37"/>
  <c r="Q52" i="37" s="1"/>
  <c r="K52" i="37"/>
  <c r="P52" i="37" s="1"/>
  <c r="J52" i="37"/>
  <c r="O52" i="37" s="1"/>
  <c r="I52" i="37"/>
  <c r="R51" i="37"/>
  <c r="N51" i="37"/>
  <c r="M51" i="37"/>
  <c r="L51" i="37"/>
  <c r="Q51" i="37" s="1"/>
  <c r="K51" i="37"/>
  <c r="P51" i="37" s="1"/>
  <c r="J51" i="37"/>
  <c r="O51" i="37" s="1"/>
  <c r="I51" i="37"/>
  <c r="R50" i="37"/>
  <c r="N50" i="37"/>
  <c r="M50" i="37"/>
  <c r="L50" i="37"/>
  <c r="Q50" i="37" s="1"/>
  <c r="K50" i="37"/>
  <c r="P50" i="37" s="1"/>
  <c r="J50" i="37"/>
  <c r="O50" i="37" s="1"/>
  <c r="I50" i="37"/>
  <c r="R49" i="37"/>
  <c r="N49" i="37"/>
  <c r="M49" i="37"/>
  <c r="L49" i="37"/>
  <c r="Q49" i="37" s="1"/>
  <c r="K49" i="37"/>
  <c r="P49" i="37" s="1"/>
  <c r="J49" i="37"/>
  <c r="O49" i="37" s="1"/>
  <c r="I49" i="37"/>
  <c r="R48" i="37"/>
  <c r="N48" i="37"/>
  <c r="M48" i="37"/>
  <c r="L48" i="37"/>
  <c r="Q48" i="37" s="1"/>
  <c r="K48" i="37"/>
  <c r="P48" i="37" s="1"/>
  <c r="J48" i="37"/>
  <c r="O48" i="37" s="1"/>
  <c r="I48" i="37"/>
  <c r="R47" i="37"/>
  <c r="N47" i="37"/>
  <c r="M47" i="37"/>
  <c r="L47" i="37"/>
  <c r="Q47" i="37" s="1"/>
  <c r="K47" i="37"/>
  <c r="P47" i="37" s="1"/>
  <c r="J47" i="37"/>
  <c r="O47" i="37" s="1"/>
  <c r="I47" i="37"/>
  <c r="N46" i="37"/>
  <c r="M46" i="37"/>
  <c r="R46" i="37" s="1"/>
  <c r="L46" i="37"/>
  <c r="Q46" i="37" s="1"/>
  <c r="K46" i="37"/>
  <c r="P46" i="37" s="1"/>
  <c r="J46" i="37"/>
  <c r="O46" i="37" s="1"/>
  <c r="I46" i="37"/>
  <c r="N45" i="37"/>
  <c r="M45" i="37"/>
  <c r="R45" i="37" s="1"/>
  <c r="L45" i="37"/>
  <c r="Q45" i="37" s="1"/>
  <c r="K45" i="37"/>
  <c r="P45" i="37" s="1"/>
  <c r="J45" i="37"/>
  <c r="O45" i="37" s="1"/>
  <c r="I45" i="37"/>
  <c r="O44" i="37"/>
  <c r="N44" i="37"/>
  <c r="M44" i="37"/>
  <c r="R44" i="37" s="1"/>
  <c r="L44" i="37"/>
  <c r="Q44" i="37" s="1"/>
  <c r="K44" i="37"/>
  <c r="P44" i="37" s="1"/>
  <c r="J44" i="37"/>
  <c r="I44" i="37"/>
  <c r="O43" i="37"/>
  <c r="N43" i="37"/>
  <c r="M43" i="37"/>
  <c r="R43" i="37" s="1"/>
  <c r="L43" i="37"/>
  <c r="Q43" i="37" s="1"/>
  <c r="K43" i="37"/>
  <c r="P43" i="37" s="1"/>
  <c r="J43" i="37"/>
  <c r="I43" i="37"/>
  <c r="O42" i="37"/>
  <c r="N42" i="37"/>
  <c r="M42" i="37"/>
  <c r="R42" i="37" s="1"/>
  <c r="L42" i="37"/>
  <c r="Q42" i="37" s="1"/>
  <c r="K42" i="37"/>
  <c r="P42" i="37" s="1"/>
  <c r="J42" i="37"/>
  <c r="I42" i="37"/>
  <c r="O41" i="37"/>
  <c r="N41" i="37"/>
  <c r="M41" i="37"/>
  <c r="R41" i="37" s="1"/>
  <c r="L41" i="37"/>
  <c r="Q41" i="37" s="1"/>
  <c r="K41" i="37"/>
  <c r="P41" i="37" s="1"/>
  <c r="J41" i="37"/>
  <c r="I41" i="37"/>
  <c r="O40" i="37"/>
  <c r="N40" i="37"/>
  <c r="M40" i="37"/>
  <c r="R40" i="37" s="1"/>
  <c r="L40" i="37"/>
  <c r="Q40" i="37" s="1"/>
  <c r="K40" i="37"/>
  <c r="P40" i="37" s="1"/>
  <c r="J40" i="37"/>
  <c r="I40" i="37"/>
  <c r="O39" i="37"/>
  <c r="N39" i="37"/>
  <c r="M39" i="37"/>
  <c r="R39" i="37" s="1"/>
  <c r="L39" i="37"/>
  <c r="Q39" i="37" s="1"/>
  <c r="K39" i="37"/>
  <c r="P39" i="37" s="1"/>
  <c r="J39" i="37"/>
  <c r="I39" i="37"/>
  <c r="O38" i="37"/>
  <c r="N38" i="37"/>
  <c r="M38" i="37"/>
  <c r="R38" i="37" s="1"/>
  <c r="L38" i="37"/>
  <c r="Q38" i="37" s="1"/>
  <c r="K38" i="37"/>
  <c r="P38" i="37" s="1"/>
  <c r="J38" i="37"/>
  <c r="I38" i="37"/>
  <c r="O37" i="37"/>
  <c r="N37" i="37"/>
  <c r="M37" i="37"/>
  <c r="R37" i="37" s="1"/>
  <c r="L37" i="37"/>
  <c r="Q37" i="37" s="1"/>
  <c r="K37" i="37"/>
  <c r="P37" i="37" s="1"/>
  <c r="J37" i="37"/>
  <c r="I37" i="37"/>
  <c r="O36" i="37"/>
  <c r="N36" i="37"/>
  <c r="M36" i="37"/>
  <c r="R36" i="37" s="1"/>
  <c r="L36" i="37"/>
  <c r="Q36" i="37" s="1"/>
  <c r="K36" i="37"/>
  <c r="P36" i="37" s="1"/>
  <c r="J36" i="37"/>
  <c r="I36" i="37"/>
  <c r="O35" i="37"/>
  <c r="N35" i="37"/>
  <c r="M35" i="37"/>
  <c r="R35" i="37" s="1"/>
  <c r="L35" i="37"/>
  <c r="Q35" i="37" s="1"/>
  <c r="K35" i="37"/>
  <c r="P35" i="37" s="1"/>
  <c r="J35" i="37"/>
  <c r="I35" i="37"/>
  <c r="O34" i="37"/>
  <c r="N34" i="37"/>
  <c r="M34" i="37"/>
  <c r="R34" i="37" s="1"/>
  <c r="L34" i="37"/>
  <c r="Q34" i="37" s="1"/>
  <c r="K34" i="37"/>
  <c r="P34" i="37" s="1"/>
  <c r="J34" i="37"/>
  <c r="I34" i="37"/>
  <c r="O33" i="37"/>
  <c r="N33" i="37"/>
  <c r="M33" i="37"/>
  <c r="R33" i="37" s="1"/>
  <c r="L33" i="37"/>
  <c r="Q33" i="37" s="1"/>
  <c r="K33" i="37"/>
  <c r="P33" i="37" s="1"/>
  <c r="J33" i="37"/>
  <c r="I33" i="37"/>
  <c r="O32" i="37"/>
  <c r="N32" i="37"/>
  <c r="M32" i="37"/>
  <c r="R32" i="37" s="1"/>
  <c r="L32" i="37"/>
  <c r="Q32" i="37" s="1"/>
  <c r="K32" i="37"/>
  <c r="P32" i="37" s="1"/>
  <c r="J32" i="37"/>
  <c r="I32" i="37"/>
  <c r="O31" i="37"/>
  <c r="N31" i="37"/>
  <c r="M31" i="37"/>
  <c r="R31" i="37" s="1"/>
  <c r="L31" i="37"/>
  <c r="Q31" i="37" s="1"/>
  <c r="K31" i="37"/>
  <c r="P31" i="37" s="1"/>
  <c r="J31" i="37"/>
  <c r="I31" i="37"/>
  <c r="O30" i="37"/>
  <c r="N30" i="37"/>
  <c r="M30" i="37"/>
  <c r="R30" i="37" s="1"/>
  <c r="L30" i="37"/>
  <c r="Q30" i="37" s="1"/>
  <c r="K30" i="37"/>
  <c r="P30" i="37" s="1"/>
  <c r="J30" i="37"/>
  <c r="I30" i="37"/>
  <c r="O29" i="37"/>
  <c r="N29" i="37"/>
  <c r="M29" i="37"/>
  <c r="R29" i="37" s="1"/>
  <c r="L29" i="37"/>
  <c r="Q29" i="37" s="1"/>
  <c r="K29" i="37"/>
  <c r="P29" i="37" s="1"/>
  <c r="J29" i="37"/>
  <c r="I29" i="37"/>
  <c r="O28" i="37"/>
  <c r="N28" i="37"/>
  <c r="M28" i="37"/>
  <c r="R28" i="37" s="1"/>
  <c r="L28" i="37"/>
  <c r="Q28" i="37" s="1"/>
  <c r="K28" i="37"/>
  <c r="P28" i="37" s="1"/>
  <c r="J28" i="37"/>
  <c r="I28" i="37"/>
  <c r="O27" i="37"/>
  <c r="N27" i="37"/>
  <c r="M27" i="37"/>
  <c r="R27" i="37" s="1"/>
  <c r="L27" i="37"/>
  <c r="Q27" i="37" s="1"/>
  <c r="K27" i="37"/>
  <c r="P27" i="37" s="1"/>
  <c r="J27" i="37"/>
  <c r="I27" i="37"/>
  <c r="O26" i="37"/>
  <c r="N26" i="37"/>
  <c r="M26" i="37"/>
  <c r="R26" i="37" s="1"/>
  <c r="L26" i="37"/>
  <c r="Q26" i="37" s="1"/>
  <c r="K26" i="37"/>
  <c r="P26" i="37" s="1"/>
  <c r="J26" i="37"/>
  <c r="I26" i="37"/>
  <c r="O25" i="37"/>
  <c r="N25" i="37"/>
  <c r="M25" i="37"/>
  <c r="R25" i="37" s="1"/>
  <c r="L25" i="37"/>
  <c r="Q25" i="37" s="1"/>
  <c r="K25" i="37"/>
  <c r="P25" i="37" s="1"/>
  <c r="J25" i="37"/>
  <c r="I25" i="37"/>
  <c r="O24" i="37"/>
  <c r="N24" i="37"/>
  <c r="M24" i="37"/>
  <c r="R24" i="37" s="1"/>
  <c r="L24" i="37"/>
  <c r="Q24" i="37" s="1"/>
  <c r="K24" i="37"/>
  <c r="P24" i="37" s="1"/>
  <c r="J24" i="37"/>
  <c r="I24" i="37"/>
  <c r="O23" i="37"/>
  <c r="N23" i="37"/>
  <c r="M23" i="37"/>
  <c r="R23" i="37" s="1"/>
  <c r="L23" i="37"/>
  <c r="Q23" i="37" s="1"/>
  <c r="K23" i="37"/>
  <c r="P23" i="37" s="1"/>
  <c r="J23" i="37"/>
  <c r="I23" i="37"/>
  <c r="O22" i="37"/>
  <c r="N22" i="37"/>
  <c r="M22" i="37"/>
  <c r="R22" i="37" s="1"/>
  <c r="L22" i="37"/>
  <c r="Q22" i="37" s="1"/>
  <c r="K22" i="37"/>
  <c r="P22" i="37" s="1"/>
  <c r="J22" i="37"/>
  <c r="I22" i="37"/>
  <c r="O21" i="37"/>
  <c r="N21" i="37"/>
  <c r="M21" i="37"/>
  <c r="R21" i="37" s="1"/>
  <c r="L21" i="37"/>
  <c r="Q21" i="37" s="1"/>
  <c r="K21" i="37"/>
  <c r="P21" i="37" s="1"/>
  <c r="J21" i="37"/>
  <c r="I21" i="37"/>
  <c r="O20" i="37"/>
  <c r="N20" i="37"/>
  <c r="M20" i="37"/>
  <c r="R20" i="37" s="1"/>
  <c r="L20" i="37"/>
  <c r="Q20" i="37" s="1"/>
  <c r="K20" i="37"/>
  <c r="P20" i="37" s="1"/>
  <c r="J20" i="37"/>
  <c r="I20" i="37"/>
  <c r="O19" i="37"/>
  <c r="N19" i="37"/>
  <c r="M19" i="37"/>
  <c r="R19" i="37" s="1"/>
  <c r="L19" i="37"/>
  <c r="Q19" i="37" s="1"/>
  <c r="K19" i="37"/>
  <c r="P19" i="37" s="1"/>
  <c r="J19" i="37"/>
  <c r="I19" i="37"/>
  <c r="O18" i="37"/>
  <c r="N18" i="37"/>
  <c r="M18" i="37"/>
  <c r="R18" i="37" s="1"/>
  <c r="L18" i="37"/>
  <c r="Q18" i="37" s="1"/>
  <c r="K18" i="37"/>
  <c r="P18" i="37" s="1"/>
  <c r="J18" i="37"/>
  <c r="I18" i="37"/>
  <c r="O17" i="37"/>
  <c r="N17" i="37"/>
  <c r="M17" i="37"/>
  <c r="R17" i="37" s="1"/>
  <c r="L17" i="37"/>
  <c r="Q17" i="37" s="1"/>
  <c r="K17" i="37"/>
  <c r="P17" i="37" s="1"/>
  <c r="J17" i="37"/>
  <c r="I17" i="37"/>
  <c r="O16" i="37"/>
  <c r="N16" i="37"/>
  <c r="M16" i="37"/>
  <c r="R16" i="37" s="1"/>
  <c r="L16" i="37"/>
  <c r="Q16" i="37" s="1"/>
  <c r="K16" i="37"/>
  <c r="P16" i="37" s="1"/>
  <c r="J16" i="37"/>
  <c r="I16" i="37"/>
  <c r="O15" i="37"/>
  <c r="N15" i="37"/>
  <c r="M15" i="37"/>
  <c r="R15" i="37" s="1"/>
  <c r="L15" i="37"/>
  <c r="Q15" i="37" s="1"/>
  <c r="K15" i="37"/>
  <c r="P15" i="37" s="1"/>
  <c r="J15" i="37"/>
  <c r="I15" i="37"/>
  <c r="O14" i="37"/>
  <c r="N14" i="37"/>
  <c r="M14" i="37"/>
  <c r="R14" i="37" s="1"/>
  <c r="L14" i="37"/>
  <c r="Q14" i="37" s="1"/>
  <c r="K14" i="37"/>
  <c r="P14" i="37" s="1"/>
  <c r="J14" i="37"/>
  <c r="I14" i="37"/>
  <c r="O13" i="37"/>
  <c r="N13" i="37"/>
  <c r="M13" i="37"/>
  <c r="R13" i="37" s="1"/>
  <c r="L13" i="37"/>
  <c r="Q13" i="37" s="1"/>
  <c r="K13" i="37"/>
  <c r="P13" i="37" s="1"/>
  <c r="J13" i="37"/>
  <c r="I13" i="37"/>
  <c r="K118" i="50" l="1"/>
  <c r="L119" i="50"/>
  <c r="M118" i="50"/>
  <c r="R118" i="50" s="1"/>
  <c r="Q118" i="50"/>
  <c r="L118" i="37"/>
  <c r="L120" i="50" l="1"/>
  <c r="M119" i="50"/>
  <c r="R119" i="50" s="1"/>
  <c r="Q119" i="50"/>
  <c r="K119" i="50"/>
  <c r="P118" i="50"/>
  <c r="J118" i="50"/>
  <c r="O118" i="50" s="1"/>
  <c r="K118" i="37"/>
  <c r="L119" i="37"/>
  <c r="M118" i="37"/>
  <c r="R118" i="37" s="1"/>
  <c r="Q118" i="37"/>
  <c r="J119" i="50" l="1"/>
  <c r="O119" i="50" s="1"/>
  <c r="P119" i="50"/>
  <c r="L121" i="50"/>
  <c r="M120" i="50"/>
  <c r="R120" i="50" s="1"/>
  <c r="Q120" i="50"/>
  <c r="K120" i="50"/>
  <c r="L120" i="37"/>
  <c r="M119" i="37"/>
  <c r="R119" i="37" s="1"/>
  <c r="Q119" i="37"/>
  <c r="K119" i="37"/>
  <c r="P118" i="37"/>
  <c r="J118" i="37"/>
  <c r="O118" i="37" s="1"/>
  <c r="Q121" i="50" l="1"/>
  <c r="K121" i="50"/>
  <c r="L122" i="50"/>
  <c r="M121" i="50"/>
  <c r="R121" i="50" s="1"/>
  <c r="P120" i="50"/>
  <c r="J120" i="50"/>
  <c r="O120" i="50" s="1"/>
  <c r="J119" i="37"/>
  <c r="O119" i="37" s="1"/>
  <c r="P119" i="37"/>
  <c r="L121" i="37"/>
  <c r="M120" i="37"/>
  <c r="R120" i="37" s="1"/>
  <c r="Q120" i="37"/>
  <c r="K120" i="37"/>
  <c r="K122" i="50" l="1"/>
  <c r="M122" i="50"/>
  <c r="R122" i="50" s="1"/>
  <c r="Q122" i="50"/>
  <c r="P121" i="50"/>
  <c r="J121" i="50"/>
  <c r="O121" i="50" s="1"/>
  <c r="Q121" i="37"/>
  <c r="K121" i="37"/>
  <c r="L122" i="37"/>
  <c r="M121" i="37"/>
  <c r="R121" i="37" s="1"/>
  <c r="P120" i="37"/>
  <c r="J120" i="37"/>
  <c r="O120" i="37" s="1"/>
  <c r="P122" i="50" l="1"/>
  <c r="J122" i="50"/>
  <c r="P121" i="37"/>
  <c r="J121" i="37"/>
  <c r="O121" i="37" s="1"/>
  <c r="K122" i="37"/>
  <c r="M122" i="37"/>
  <c r="R122" i="37" s="1"/>
  <c r="Q122" i="37"/>
  <c r="J123" i="50" l="1"/>
  <c r="O122" i="50"/>
  <c r="P122" i="37"/>
  <c r="J122" i="37"/>
  <c r="J124" i="50" l="1"/>
  <c r="O124" i="50" s="1"/>
  <c r="O123" i="50"/>
  <c r="J123" i="37"/>
  <c r="O122" i="37"/>
  <c r="J124" i="37" l="1"/>
  <c r="O124" i="37" s="1"/>
  <c r="O123" i="37"/>
  <c r="M331" i="119" l="1"/>
  <c r="I331" i="119"/>
  <c r="E331" i="119"/>
  <c r="I330" i="119"/>
  <c r="E330" i="119"/>
  <c r="M330" i="119" s="1"/>
  <c r="I329" i="119"/>
  <c r="E329" i="119"/>
  <c r="I328" i="119"/>
  <c r="E328" i="119"/>
  <c r="I327" i="119"/>
  <c r="E327" i="119"/>
  <c r="I326" i="119"/>
  <c r="E326" i="119"/>
  <c r="I325" i="119"/>
  <c r="E325" i="119"/>
  <c r="I324" i="119"/>
  <c r="E324" i="119"/>
  <c r="I323" i="119"/>
  <c r="E323" i="119"/>
  <c r="I322" i="119"/>
  <c r="E322" i="119"/>
  <c r="I321" i="119"/>
  <c r="E321" i="119"/>
  <c r="I320" i="119"/>
  <c r="E320" i="119"/>
  <c r="I319" i="119"/>
  <c r="E319" i="119"/>
  <c r="I318" i="119"/>
  <c r="E318" i="119"/>
  <c r="I317" i="119"/>
  <c r="E317" i="119"/>
  <c r="I316" i="119"/>
  <c r="E316" i="119"/>
  <c r="I315" i="119"/>
  <c r="E315" i="119"/>
  <c r="I314" i="119"/>
  <c r="E314" i="119"/>
  <c r="I313" i="119"/>
  <c r="E313" i="119"/>
  <c r="I312" i="119"/>
  <c r="E312" i="119"/>
  <c r="I311" i="119"/>
  <c r="E311" i="119"/>
  <c r="I310" i="119"/>
  <c r="E310" i="119"/>
  <c r="I309" i="119"/>
  <c r="E309" i="119"/>
  <c r="I308" i="119"/>
  <c r="E308" i="119"/>
  <c r="I307" i="119"/>
  <c r="E307" i="119"/>
  <c r="I306" i="119"/>
  <c r="E306" i="119"/>
  <c r="I305" i="119"/>
  <c r="E305" i="119"/>
  <c r="I304" i="119"/>
  <c r="E304" i="119"/>
  <c r="I303" i="119"/>
  <c r="E303" i="119"/>
  <c r="I302" i="119"/>
  <c r="E302" i="119"/>
  <c r="I301" i="119"/>
  <c r="E301" i="119"/>
  <c r="I300" i="119"/>
  <c r="E300" i="119"/>
  <c r="I299" i="119"/>
  <c r="E299" i="119"/>
  <c r="I298" i="119"/>
  <c r="E298" i="119"/>
  <c r="I297" i="119"/>
  <c r="E297" i="119"/>
  <c r="I296" i="119"/>
  <c r="E296" i="119"/>
  <c r="I295" i="119"/>
  <c r="E295" i="119"/>
  <c r="I294" i="119"/>
  <c r="E294" i="119"/>
  <c r="I293" i="119"/>
  <c r="E293" i="119"/>
  <c r="I292" i="119"/>
  <c r="E292" i="119"/>
  <c r="I291" i="119"/>
  <c r="E291" i="119"/>
  <c r="I290" i="119"/>
  <c r="E290" i="119"/>
  <c r="I289" i="119"/>
  <c r="E289" i="119"/>
  <c r="I288" i="119"/>
  <c r="E288" i="119"/>
  <c r="I287" i="119"/>
  <c r="E287" i="119"/>
  <c r="I286" i="119"/>
  <c r="E286" i="119"/>
  <c r="I285" i="119"/>
  <c r="E285" i="119"/>
  <c r="I284" i="119"/>
  <c r="E284" i="119"/>
  <c r="I283" i="119"/>
  <c r="E283" i="119"/>
  <c r="I282" i="119"/>
  <c r="E282" i="119"/>
  <c r="I281" i="119"/>
  <c r="E281" i="119"/>
  <c r="I280" i="119"/>
  <c r="E280" i="119"/>
  <c r="I279" i="119"/>
  <c r="E279" i="119"/>
  <c r="I278" i="119"/>
  <c r="E278" i="119"/>
  <c r="I277" i="119"/>
  <c r="E277" i="119"/>
  <c r="I276" i="119"/>
  <c r="E276" i="119"/>
  <c r="I275" i="119"/>
  <c r="E275" i="119"/>
  <c r="I274" i="119"/>
  <c r="E274" i="119"/>
  <c r="I273" i="119"/>
  <c r="E273" i="119"/>
  <c r="I272" i="119"/>
  <c r="E272" i="119"/>
  <c r="I271" i="119"/>
  <c r="E271" i="119"/>
  <c r="I270" i="119"/>
  <c r="E270" i="119"/>
  <c r="I269" i="119"/>
  <c r="E269" i="119"/>
  <c r="I268" i="119"/>
  <c r="E268" i="119"/>
  <c r="I267" i="119"/>
  <c r="E267" i="119"/>
  <c r="I266" i="119"/>
  <c r="E266" i="119"/>
  <c r="I265" i="119"/>
  <c r="E265" i="119"/>
  <c r="I264" i="119"/>
  <c r="E264" i="119"/>
  <c r="I263" i="119"/>
  <c r="E263" i="119"/>
  <c r="I262" i="119"/>
  <c r="E262" i="119"/>
  <c r="I261" i="119"/>
  <c r="E261" i="119"/>
  <c r="I260" i="119"/>
  <c r="E260" i="119"/>
  <c r="I259" i="119"/>
  <c r="E259" i="119"/>
  <c r="I258" i="119"/>
  <c r="E258" i="119"/>
  <c r="I257" i="119"/>
  <c r="E257" i="119"/>
  <c r="I256" i="119"/>
  <c r="E256" i="119"/>
  <c r="I255" i="119"/>
  <c r="E255" i="119"/>
  <c r="I254" i="119"/>
  <c r="E254" i="119"/>
  <c r="I253" i="119"/>
  <c r="E253" i="119"/>
  <c r="I252" i="119"/>
  <c r="E252" i="119"/>
  <c r="I251" i="119"/>
  <c r="E251" i="119"/>
  <c r="I250" i="119"/>
  <c r="E250" i="119"/>
  <c r="I249" i="119"/>
  <c r="E249" i="119"/>
  <c r="I248" i="119"/>
  <c r="E248" i="119"/>
  <c r="I247" i="119"/>
  <c r="E247" i="119"/>
  <c r="I246" i="119"/>
  <c r="E246" i="119"/>
  <c r="I245" i="119"/>
  <c r="E245" i="119"/>
  <c r="I244" i="119"/>
  <c r="E244" i="119"/>
  <c r="I243" i="119"/>
  <c r="E243" i="119"/>
  <c r="I242" i="119"/>
  <c r="E242" i="119"/>
  <c r="I241" i="119"/>
  <c r="E241" i="119"/>
  <c r="I240" i="119"/>
  <c r="E240" i="119"/>
  <c r="I239" i="119"/>
  <c r="E239" i="119"/>
  <c r="I238" i="119"/>
  <c r="E238" i="119"/>
  <c r="I237" i="119"/>
  <c r="E237" i="119"/>
  <c r="I236" i="119"/>
  <c r="E236" i="119"/>
  <c r="I235" i="119"/>
  <c r="E235" i="119"/>
  <c r="I234" i="119"/>
  <c r="E234" i="119"/>
  <c r="I233" i="119"/>
  <c r="E233" i="119"/>
  <c r="I232" i="119"/>
  <c r="E232" i="119"/>
  <c r="I231" i="119"/>
  <c r="E231" i="119"/>
  <c r="I230" i="119"/>
  <c r="E230" i="119"/>
  <c r="I229" i="119"/>
  <c r="E229" i="119"/>
  <c r="I228" i="119"/>
  <c r="E228" i="119"/>
  <c r="I227" i="119"/>
  <c r="E227" i="119"/>
  <c r="I226" i="119"/>
  <c r="E226" i="119"/>
  <c r="I225" i="119"/>
  <c r="E225" i="119"/>
  <c r="I224" i="119"/>
  <c r="E224" i="119"/>
  <c r="I223" i="119"/>
  <c r="E223" i="119"/>
  <c r="I222" i="119"/>
  <c r="E222" i="119"/>
  <c r="I221" i="119"/>
  <c r="E221" i="119"/>
  <c r="I220" i="119"/>
  <c r="E220" i="119"/>
  <c r="I219" i="119"/>
  <c r="E219" i="119"/>
  <c r="I218" i="119"/>
  <c r="E218" i="119"/>
  <c r="I217" i="119"/>
  <c r="E217" i="119"/>
  <c r="I216" i="119"/>
  <c r="E216" i="119"/>
  <c r="I215" i="119"/>
  <c r="E215" i="119"/>
  <c r="I214" i="119"/>
  <c r="E214" i="119"/>
  <c r="I213" i="119"/>
  <c r="E213" i="119"/>
  <c r="I212" i="119"/>
  <c r="E212" i="119"/>
  <c r="I211" i="119"/>
  <c r="E211" i="119"/>
  <c r="I210" i="119"/>
  <c r="E210" i="119"/>
  <c r="I209" i="119"/>
  <c r="E209" i="119"/>
  <c r="I208" i="119"/>
  <c r="E208" i="119"/>
  <c r="I207" i="119"/>
  <c r="E207" i="119"/>
  <c r="I206" i="119"/>
  <c r="E206" i="119"/>
  <c r="I205" i="119"/>
  <c r="E205" i="119"/>
  <c r="I204" i="119"/>
  <c r="E204" i="119"/>
  <c r="I203" i="119"/>
  <c r="E203" i="119"/>
  <c r="I202" i="119"/>
  <c r="E202" i="119"/>
  <c r="I201" i="119"/>
  <c r="E201" i="119"/>
  <c r="I200" i="119"/>
  <c r="E200" i="119"/>
  <c r="I199" i="119"/>
  <c r="E199" i="119"/>
  <c r="I198" i="119"/>
  <c r="E198" i="119"/>
  <c r="I197" i="119"/>
  <c r="E197" i="119"/>
  <c r="I196" i="119"/>
  <c r="E196" i="119"/>
  <c r="I195" i="119"/>
  <c r="E195" i="119"/>
  <c r="I194" i="119"/>
  <c r="E194" i="119"/>
  <c r="I193" i="119"/>
  <c r="E193" i="119"/>
  <c r="I192" i="119"/>
  <c r="E192" i="119"/>
  <c r="I191" i="119"/>
  <c r="E191" i="119"/>
  <c r="I190" i="119"/>
  <c r="E190" i="119"/>
  <c r="I189" i="119"/>
  <c r="E189" i="119"/>
  <c r="I188" i="119"/>
  <c r="E188" i="119"/>
  <c r="I187" i="119"/>
  <c r="E187" i="119"/>
  <c r="I186" i="119"/>
  <c r="E186" i="119"/>
  <c r="I185" i="119"/>
  <c r="E185" i="119"/>
  <c r="I184" i="119"/>
  <c r="E184" i="119"/>
  <c r="I183" i="119"/>
  <c r="E183" i="119"/>
  <c r="I182" i="119"/>
  <c r="E182" i="119"/>
  <c r="I181" i="119"/>
  <c r="E181" i="119"/>
  <c r="I180" i="119"/>
  <c r="E180" i="119"/>
  <c r="I179" i="119"/>
  <c r="E179" i="119"/>
  <c r="I178" i="119"/>
  <c r="E178" i="119"/>
  <c r="I177" i="119"/>
  <c r="E177" i="119"/>
  <c r="I176" i="119"/>
  <c r="E176" i="119"/>
  <c r="I175" i="119"/>
  <c r="E175" i="119"/>
  <c r="I174" i="119"/>
  <c r="E174" i="119"/>
  <c r="I173" i="119"/>
  <c r="E173" i="119"/>
  <c r="I172" i="119"/>
  <c r="E172" i="119"/>
  <c r="I171" i="119"/>
  <c r="E171" i="119"/>
  <c r="I170" i="119"/>
  <c r="E170" i="119"/>
  <c r="I169" i="119"/>
  <c r="E169" i="119"/>
  <c r="I168" i="119"/>
  <c r="E168" i="119"/>
  <c r="I167" i="119"/>
  <c r="E167" i="119"/>
  <c r="I166" i="119"/>
  <c r="E166" i="119"/>
  <c r="I165" i="119"/>
  <c r="E165" i="119"/>
  <c r="I164" i="119"/>
  <c r="E164" i="119"/>
  <c r="I163" i="119"/>
  <c r="E163" i="119"/>
  <c r="I162" i="119"/>
  <c r="E162" i="119"/>
  <c r="I161" i="119"/>
  <c r="E161" i="119"/>
  <c r="I160" i="119"/>
  <c r="E160" i="119"/>
  <c r="I159" i="119"/>
  <c r="E159" i="119"/>
  <c r="I158" i="119"/>
  <c r="E158" i="119"/>
  <c r="I157" i="119"/>
  <c r="E157" i="119"/>
  <c r="I156" i="119"/>
  <c r="E156" i="119"/>
  <c r="I155" i="119"/>
  <c r="E155" i="119"/>
  <c r="I154" i="119"/>
  <c r="E154" i="119"/>
  <c r="I153" i="119"/>
  <c r="E153" i="119"/>
  <c r="I152" i="119"/>
  <c r="E152" i="119"/>
  <c r="I151" i="119"/>
  <c r="E151" i="119"/>
  <c r="I150" i="119"/>
  <c r="E150" i="119"/>
  <c r="I149" i="119"/>
  <c r="E149" i="119"/>
  <c r="I148" i="119"/>
  <c r="E148" i="119"/>
  <c r="I147" i="119"/>
  <c r="E147" i="119"/>
  <c r="I146" i="119"/>
  <c r="E146" i="119"/>
  <c r="I145" i="119"/>
  <c r="E145" i="119"/>
  <c r="I144" i="119"/>
  <c r="E144" i="119"/>
  <c r="I143" i="119"/>
  <c r="E143" i="119"/>
  <c r="I142" i="119"/>
  <c r="E142" i="119"/>
  <c r="I141" i="119"/>
  <c r="E141" i="119"/>
  <c r="I140" i="119"/>
  <c r="E140" i="119"/>
  <c r="I139" i="119"/>
  <c r="E139" i="119"/>
  <c r="I138" i="119"/>
  <c r="E138" i="119"/>
  <c r="I137" i="119"/>
  <c r="E137" i="119"/>
  <c r="I136" i="119"/>
  <c r="E136" i="119"/>
  <c r="I135" i="119"/>
  <c r="E135" i="119"/>
  <c r="I134" i="119"/>
  <c r="E134" i="119"/>
  <c r="I133" i="119"/>
  <c r="E133" i="119"/>
  <c r="I132" i="119"/>
  <c r="E132" i="119"/>
  <c r="I131" i="119"/>
  <c r="E131" i="119"/>
  <c r="I130" i="119"/>
  <c r="E130" i="119"/>
  <c r="I129" i="119"/>
  <c r="E129" i="119"/>
  <c r="I128" i="119"/>
  <c r="E128" i="119"/>
  <c r="I127" i="119"/>
  <c r="E127" i="119"/>
  <c r="I126" i="119"/>
  <c r="E126" i="119"/>
  <c r="I125" i="119"/>
  <c r="E125" i="119"/>
  <c r="I124" i="119"/>
  <c r="E124" i="119"/>
  <c r="I123" i="119"/>
  <c r="E123" i="119"/>
  <c r="I122" i="119"/>
  <c r="E122" i="119"/>
  <c r="I121" i="119"/>
  <c r="E121" i="119"/>
  <c r="I120" i="119"/>
  <c r="E120" i="119"/>
  <c r="I119" i="119"/>
  <c r="E119" i="119"/>
  <c r="I118" i="119"/>
  <c r="E118" i="119"/>
  <c r="I117" i="119"/>
  <c r="E117" i="119"/>
  <c r="I116" i="119"/>
  <c r="E116" i="119"/>
  <c r="I115" i="119"/>
  <c r="E115" i="119"/>
  <c r="I114" i="119"/>
  <c r="E114" i="119"/>
  <c r="I113" i="119"/>
  <c r="E113" i="119"/>
  <c r="I112" i="119"/>
  <c r="E112" i="119"/>
  <c r="I111" i="119"/>
  <c r="E111" i="119"/>
  <c r="I110" i="119"/>
  <c r="E110" i="119"/>
  <c r="I109" i="119"/>
  <c r="E109" i="119"/>
  <c r="I108" i="119"/>
  <c r="E108" i="119"/>
  <c r="I107" i="119"/>
  <c r="E107" i="119"/>
  <c r="I106" i="119"/>
  <c r="E106" i="119"/>
  <c r="I105" i="119"/>
  <c r="E105" i="119"/>
  <c r="I104" i="119"/>
  <c r="E104" i="119"/>
  <c r="I103" i="119"/>
  <c r="E103" i="119"/>
  <c r="I102" i="119"/>
  <c r="E102" i="119"/>
  <c r="I101" i="119"/>
  <c r="E101" i="119"/>
  <c r="I100" i="119"/>
  <c r="E100" i="119"/>
  <c r="I99" i="119"/>
  <c r="E99" i="119"/>
  <c r="I98" i="119"/>
  <c r="E98" i="119"/>
  <c r="I97" i="119"/>
  <c r="E97" i="119"/>
  <c r="I96" i="119"/>
  <c r="E96" i="119"/>
  <c r="I95" i="119"/>
  <c r="E95" i="119"/>
  <c r="I94" i="119"/>
  <c r="E94" i="119"/>
  <c r="I93" i="119"/>
  <c r="E93" i="119"/>
  <c r="I92" i="119"/>
  <c r="E92" i="119"/>
  <c r="I91" i="119"/>
  <c r="E91" i="119"/>
  <c r="I90" i="119"/>
  <c r="E90" i="119"/>
  <c r="I89" i="119"/>
  <c r="E89" i="119"/>
  <c r="I88" i="119"/>
  <c r="E88" i="119"/>
  <c r="I87" i="119"/>
  <c r="E87" i="119"/>
  <c r="I86" i="119"/>
  <c r="E86" i="119"/>
  <c r="I85" i="119"/>
  <c r="E85" i="119"/>
  <c r="I84" i="119"/>
  <c r="E84" i="119"/>
  <c r="I83" i="119"/>
  <c r="E83" i="119"/>
  <c r="I82" i="119"/>
  <c r="E82" i="119"/>
  <c r="I81" i="119"/>
  <c r="E81" i="119"/>
  <c r="I80" i="119"/>
  <c r="E80" i="119"/>
  <c r="I79" i="119"/>
  <c r="E79" i="119"/>
  <c r="I78" i="119"/>
  <c r="E78" i="119"/>
  <c r="I77" i="119"/>
  <c r="E77" i="119"/>
  <c r="I76" i="119"/>
  <c r="E76" i="119"/>
  <c r="I75" i="119"/>
  <c r="E75" i="119"/>
  <c r="I74" i="119"/>
  <c r="E74" i="119"/>
  <c r="I73" i="119"/>
  <c r="E73" i="119"/>
  <c r="I72" i="119"/>
  <c r="E72" i="119"/>
  <c r="I71" i="119"/>
  <c r="E71" i="119"/>
  <c r="I70" i="119"/>
  <c r="E70" i="119"/>
  <c r="I69" i="119"/>
  <c r="E69" i="119"/>
  <c r="I68" i="119"/>
  <c r="E68" i="119"/>
  <c r="I67" i="119"/>
  <c r="E67" i="119"/>
  <c r="I66" i="119"/>
  <c r="E66" i="119"/>
  <c r="I65" i="119"/>
  <c r="E65" i="119"/>
  <c r="I64" i="119"/>
  <c r="E64" i="119"/>
  <c r="I63" i="119"/>
  <c r="E63" i="119"/>
  <c r="I62" i="119"/>
  <c r="E62" i="119"/>
  <c r="I61" i="119"/>
  <c r="E61" i="119"/>
  <c r="I60" i="119"/>
  <c r="E60" i="119"/>
  <c r="I59" i="119"/>
  <c r="E59" i="119"/>
  <c r="I58" i="119"/>
  <c r="E58" i="119"/>
  <c r="I57" i="119"/>
  <c r="E57" i="119"/>
  <c r="I56" i="119"/>
  <c r="E56" i="119"/>
  <c r="I55" i="119"/>
  <c r="E55" i="119"/>
  <c r="I54" i="119"/>
  <c r="E54" i="119"/>
  <c r="I53" i="119"/>
  <c r="E53" i="119"/>
  <c r="I52" i="119"/>
  <c r="E52" i="119"/>
  <c r="I51" i="119"/>
  <c r="E51" i="119"/>
  <c r="I50" i="119"/>
  <c r="E50" i="119"/>
  <c r="I49" i="119"/>
  <c r="E49" i="119"/>
  <c r="I48" i="119"/>
  <c r="E48" i="119"/>
  <c r="I47" i="119"/>
  <c r="E47" i="119"/>
  <c r="I46" i="119"/>
  <c r="E46" i="119"/>
  <c r="I45" i="119"/>
  <c r="E45" i="119"/>
  <c r="I44" i="119"/>
  <c r="E44" i="119"/>
  <c r="I43" i="119"/>
  <c r="E43" i="119"/>
  <c r="I42" i="119"/>
  <c r="E42" i="119"/>
  <c r="I41" i="119"/>
  <c r="E41" i="119"/>
  <c r="I40" i="119"/>
  <c r="E40" i="119"/>
  <c r="I39" i="119"/>
  <c r="E39" i="119"/>
  <c r="I38" i="119"/>
  <c r="E38" i="119"/>
  <c r="I37" i="119"/>
  <c r="E37" i="119"/>
  <c r="I36" i="119"/>
  <c r="E36" i="119"/>
  <c r="I35" i="119"/>
  <c r="E35" i="119"/>
  <c r="I34" i="119"/>
  <c r="E34" i="119"/>
  <c r="I33" i="119"/>
  <c r="E33" i="119"/>
  <c r="I32" i="119"/>
  <c r="E32" i="119"/>
  <c r="I31" i="119"/>
  <c r="E31" i="119"/>
  <c r="I30" i="119"/>
  <c r="E30" i="119"/>
  <c r="I29" i="119"/>
  <c r="E29" i="119"/>
  <c r="I28" i="119"/>
  <c r="E28" i="119"/>
  <c r="I27" i="119"/>
  <c r="E27" i="119"/>
  <c r="I26" i="119"/>
  <c r="E26" i="119"/>
  <c r="I25" i="119"/>
  <c r="E25" i="119"/>
  <c r="I24" i="119"/>
  <c r="E24" i="119"/>
  <c r="I23" i="119"/>
  <c r="E23" i="119"/>
  <c r="I22" i="119"/>
  <c r="E22" i="119"/>
  <c r="I21" i="119"/>
  <c r="E21" i="119"/>
  <c r="I20" i="119"/>
  <c r="E20" i="119"/>
  <c r="I19" i="119"/>
  <c r="E19" i="119"/>
  <c r="I18" i="119"/>
  <c r="E18" i="119"/>
  <c r="I17" i="119"/>
  <c r="E17" i="119"/>
  <c r="I16" i="119"/>
  <c r="E16" i="119"/>
  <c r="I15" i="119"/>
  <c r="E15" i="119"/>
  <c r="I14" i="119"/>
  <c r="E14" i="119"/>
  <c r="I13" i="119"/>
  <c r="E13" i="119"/>
  <c r="I12" i="119"/>
  <c r="E12" i="119"/>
  <c r="I11" i="119"/>
  <c r="E11" i="119"/>
  <c r="I10" i="119"/>
  <c r="E10" i="119"/>
  <c r="I9" i="119"/>
  <c r="E9" i="119"/>
  <c r="I8" i="119"/>
  <c r="E8" i="119"/>
  <c r="I7" i="119"/>
  <c r="E7" i="119"/>
  <c r="K6" i="119"/>
  <c r="K7" i="119" s="1"/>
  <c r="I6" i="119"/>
  <c r="E6" i="119"/>
  <c r="I331" i="118"/>
  <c r="E331" i="118"/>
  <c r="M331" i="118" s="1"/>
  <c r="I330" i="118"/>
  <c r="E330" i="118"/>
  <c r="M330" i="118" s="1"/>
  <c r="I329" i="118"/>
  <c r="E329" i="118"/>
  <c r="I328" i="118"/>
  <c r="E328" i="118"/>
  <c r="I327" i="118"/>
  <c r="E327" i="118"/>
  <c r="I326" i="118"/>
  <c r="E326" i="118"/>
  <c r="I325" i="118"/>
  <c r="E325" i="118"/>
  <c r="I324" i="118"/>
  <c r="E324" i="118"/>
  <c r="I323" i="118"/>
  <c r="E323" i="118"/>
  <c r="I322" i="118"/>
  <c r="E322" i="118"/>
  <c r="I321" i="118"/>
  <c r="E321" i="118"/>
  <c r="I320" i="118"/>
  <c r="E320" i="118"/>
  <c r="I319" i="118"/>
  <c r="E319" i="118"/>
  <c r="I318" i="118"/>
  <c r="E318" i="118"/>
  <c r="I317" i="118"/>
  <c r="E317" i="118"/>
  <c r="I316" i="118"/>
  <c r="E316" i="118"/>
  <c r="I315" i="118"/>
  <c r="E315" i="118"/>
  <c r="I314" i="118"/>
  <c r="E314" i="118"/>
  <c r="I313" i="118"/>
  <c r="E313" i="118"/>
  <c r="I312" i="118"/>
  <c r="E312" i="118"/>
  <c r="I311" i="118"/>
  <c r="E311" i="118"/>
  <c r="I310" i="118"/>
  <c r="E310" i="118"/>
  <c r="I309" i="118"/>
  <c r="E309" i="118"/>
  <c r="I308" i="118"/>
  <c r="E308" i="118"/>
  <c r="I307" i="118"/>
  <c r="E307" i="118"/>
  <c r="I306" i="118"/>
  <c r="E306" i="118"/>
  <c r="I305" i="118"/>
  <c r="E305" i="118"/>
  <c r="I304" i="118"/>
  <c r="E304" i="118"/>
  <c r="I303" i="118"/>
  <c r="E303" i="118"/>
  <c r="I302" i="118"/>
  <c r="E302" i="118"/>
  <c r="I301" i="118"/>
  <c r="E301" i="118"/>
  <c r="I300" i="118"/>
  <c r="E300" i="118"/>
  <c r="I299" i="118"/>
  <c r="E299" i="118"/>
  <c r="I298" i="118"/>
  <c r="E298" i="118"/>
  <c r="I297" i="118"/>
  <c r="E297" i="118"/>
  <c r="I296" i="118"/>
  <c r="E296" i="118"/>
  <c r="I295" i="118"/>
  <c r="E295" i="118"/>
  <c r="I294" i="118"/>
  <c r="E294" i="118"/>
  <c r="I293" i="118"/>
  <c r="E293" i="118"/>
  <c r="I292" i="118"/>
  <c r="E292" i="118"/>
  <c r="I291" i="118"/>
  <c r="E291" i="118"/>
  <c r="I290" i="118"/>
  <c r="E290" i="118"/>
  <c r="I289" i="118"/>
  <c r="E289" i="118"/>
  <c r="I288" i="118"/>
  <c r="E288" i="118"/>
  <c r="I287" i="118"/>
  <c r="E287" i="118"/>
  <c r="I286" i="118"/>
  <c r="E286" i="118"/>
  <c r="I285" i="118"/>
  <c r="E285" i="118"/>
  <c r="I284" i="118"/>
  <c r="E284" i="118"/>
  <c r="I283" i="118"/>
  <c r="E283" i="118"/>
  <c r="I282" i="118"/>
  <c r="E282" i="118"/>
  <c r="I281" i="118"/>
  <c r="E281" i="118"/>
  <c r="I280" i="118"/>
  <c r="E280" i="118"/>
  <c r="I279" i="118"/>
  <c r="E279" i="118"/>
  <c r="I278" i="118"/>
  <c r="E278" i="118"/>
  <c r="I277" i="118"/>
  <c r="E277" i="118"/>
  <c r="I276" i="118"/>
  <c r="E276" i="118"/>
  <c r="I275" i="118"/>
  <c r="E275" i="118"/>
  <c r="I274" i="118"/>
  <c r="E274" i="118"/>
  <c r="I273" i="118"/>
  <c r="E273" i="118"/>
  <c r="I272" i="118"/>
  <c r="E272" i="118"/>
  <c r="I271" i="118"/>
  <c r="E271" i="118"/>
  <c r="I270" i="118"/>
  <c r="E270" i="118"/>
  <c r="I269" i="118"/>
  <c r="E269" i="118"/>
  <c r="I268" i="118"/>
  <c r="E268" i="118"/>
  <c r="I267" i="118"/>
  <c r="E267" i="118"/>
  <c r="I266" i="118"/>
  <c r="E266" i="118"/>
  <c r="I265" i="118"/>
  <c r="E265" i="118"/>
  <c r="I264" i="118"/>
  <c r="E264" i="118"/>
  <c r="I263" i="118"/>
  <c r="E263" i="118"/>
  <c r="I262" i="118"/>
  <c r="E262" i="118"/>
  <c r="I261" i="118"/>
  <c r="E261" i="118"/>
  <c r="I260" i="118"/>
  <c r="E260" i="118"/>
  <c r="I259" i="118"/>
  <c r="E259" i="118"/>
  <c r="I258" i="118"/>
  <c r="E258" i="118"/>
  <c r="I257" i="118"/>
  <c r="E257" i="118"/>
  <c r="I256" i="118"/>
  <c r="E256" i="118"/>
  <c r="I255" i="118"/>
  <c r="E255" i="118"/>
  <c r="I254" i="118"/>
  <c r="E254" i="118"/>
  <c r="I253" i="118"/>
  <c r="E253" i="118"/>
  <c r="I252" i="118"/>
  <c r="E252" i="118"/>
  <c r="I251" i="118"/>
  <c r="E251" i="118"/>
  <c r="I250" i="118"/>
  <c r="E250" i="118"/>
  <c r="I249" i="118"/>
  <c r="E249" i="118"/>
  <c r="I248" i="118"/>
  <c r="E248" i="118"/>
  <c r="I247" i="118"/>
  <c r="E247" i="118"/>
  <c r="I246" i="118"/>
  <c r="E246" i="118"/>
  <c r="I245" i="118"/>
  <c r="E245" i="118"/>
  <c r="I244" i="118"/>
  <c r="E244" i="118"/>
  <c r="I243" i="118"/>
  <c r="E243" i="118"/>
  <c r="I242" i="118"/>
  <c r="E242" i="118"/>
  <c r="I241" i="118"/>
  <c r="E241" i="118"/>
  <c r="I240" i="118"/>
  <c r="E240" i="118"/>
  <c r="I239" i="118"/>
  <c r="E239" i="118"/>
  <c r="I238" i="118"/>
  <c r="E238" i="118"/>
  <c r="I237" i="118"/>
  <c r="E237" i="118"/>
  <c r="I236" i="118"/>
  <c r="E236" i="118"/>
  <c r="I235" i="118"/>
  <c r="E235" i="118"/>
  <c r="I234" i="118"/>
  <c r="E234" i="118"/>
  <c r="I233" i="118"/>
  <c r="E233" i="118"/>
  <c r="I232" i="118"/>
  <c r="E232" i="118"/>
  <c r="I231" i="118"/>
  <c r="E231" i="118"/>
  <c r="I230" i="118"/>
  <c r="E230" i="118"/>
  <c r="I229" i="118"/>
  <c r="E229" i="118"/>
  <c r="I228" i="118"/>
  <c r="E228" i="118"/>
  <c r="I227" i="118"/>
  <c r="E227" i="118"/>
  <c r="I226" i="118"/>
  <c r="E226" i="118"/>
  <c r="I225" i="118"/>
  <c r="E225" i="118"/>
  <c r="I224" i="118"/>
  <c r="E224" i="118"/>
  <c r="I223" i="118"/>
  <c r="E223" i="118"/>
  <c r="I222" i="118"/>
  <c r="E222" i="118"/>
  <c r="I221" i="118"/>
  <c r="E221" i="118"/>
  <c r="I220" i="118"/>
  <c r="E220" i="118"/>
  <c r="I219" i="118"/>
  <c r="E219" i="118"/>
  <c r="I218" i="118"/>
  <c r="E218" i="118"/>
  <c r="I217" i="118"/>
  <c r="E217" i="118"/>
  <c r="I216" i="118"/>
  <c r="E216" i="118"/>
  <c r="I215" i="118"/>
  <c r="E215" i="118"/>
  <c r="I214" i="118"/>
  <c r="E214" i="118"/>
  <c r="I213" i="118"/>
  <c r="E213" i="118"/>
  <c r="I212" i="118"/>
  <c r="E212" i="118"/>
  <c r="I211" i="118"/>
  <c r="E211" i="118"/>
  <c r="I210" i="118"/>
  <c r="E210" i="118"/>
  <c r="I209" i="118"/>
  <c r="E209" i="118"/>
  <c r="I208" i="118"/>
  <c r="E208" i="118"/>
  <c r="I207" i="118"/>
  <c r="E207" i="118"/>
  <c r="I206" i="118"/>
  <c r="E206" i="118"/>
  <c r="I205" i="118"/>
  <c r="E205" i="118"/>
  <c r="I204" i="118"/>
  <c r="E204" i="118"/>
  <c r="I203" i="118"/>
  <c r="E203" i="118"/>
  <c r="I202" i="118"/>
  <c r="E202" i="118"/>
  <c r="I201" i="118"/>
  <c r="E201" i="118"/>
  <c r="I200" i="118"/>
  <c r="E200" i="118"/>
  <c r="I199" i="118"/>
  <c r="E199" i="118"/>
  <c r="I198" i="118"/>
  <c r="E198" i="118"/>
  <c r="I197" i="118"/>
  <c r="E197" i="118"/>
  <c r="I196" i="118"/>
  <c r="E196" i="118"/>
  <c r="I195" i="118"/>
  <c r="E195" i="118"/>
  <c r="I194" i="118"/>
  <c r="E194" i="118"/>
  <c r="I193" i="118"/>
  <c r="E193" i="118"/>
  <c r="I192" i="118"/>
  <c r="E192" i="118"/>
  <c r="I191" i="118"/>
  <c r="E191" i="118"/>
  <c r="I190" i="118"/>
  <c r="E190" i="118"/>
  <c r="I189" i="118"/>
  <c r="E189" i="118"/>
  <c r="I188" i="118"/>
  <c r="E188" i="118"/>
  <c r="I187" i="118"/>
  <c r="E187" i="118"/>
  <c r="I186" i="118"/>
  <c r="E186" i="118"/>
  <c r="I185" i="118"/>
  <c r="E185" i="118"/>
  <c r="I184" i="118"/>
  <c r="E184" i="118"/>
  <c r="I183" i="118"/>
  <c r="E183" i="118"/>
  <c r="I182" i="118"/>
  <c r="E182" i="118"/>
  <c r="I181" i="118"/>
  <c r="E181" i="118"/>
  <c r="I180" i="118"/>
  <c r="E180" i="118"/>
  <c r="I179" i="118"/>
  <c r="E179" i="118"/>
  <c r="I178" i="118"/>
  <c r="E178" i="118"/>
  <c r="I177" i="118"/>
  <c r="E177" i="118"/>
  <c r="I176" i="118"/>
  <c r="E176" i="118"/>
  <c r="I175" i="118"/>
  <c r="E175" i="118"/>
  <c r="I174" i="118"/>
  <c r="E174" i="118"/>
  <c r="I173" i="118"/>
  <c r="E173" i="118"/>
  <c r="I172" i="118"/>
  <c r="E172" i="118"/>
  <c r="I171" i="118"/>
  <c r="E171" i="118"/>
  <c r="I170" i="118"/>
  <c r="E170" i="118"/>
  <c r="I169" i="118"/>
  <c r="E169" i="118"/>
  <c r="I168" i="118"/>
  <c r="E168" i="118"/>
  <c r="I167" i="118"/>
  <c r="E167" i="118"/>
  <c r="I166" i="118"/>
  <c r="E166" i="118"/>
  <c r="I165" i="118"/>
  <c r="E165" i="118"/>
  <c r="I164" i="118"/>
  <c r="E164" i="118"/>
  <c r="I163" i="118"/>
  <c r="E163" i="118"/>
  <c r="I162" i="118"/>
  <c r="E162" i="118"/>
  <c r="I161" i="118"/>
  <c r="E161" i="118"/>
  <c r="I160" i="118"/>
  <c r="E160" i="118"/>
  <c r="I159" i="118"/>
  <c r="E159" i="118"/>
  <c r="I158" i="118"/>
  <c r="E158" i="118"/>
  <c r="I157" i="118"/>
  <c r="E157" i="118"/>
  <c r="I156" i="118"/>
  <c r="E156" i="118"/>
  <c r="I155" i="118"/>
  <c r="E155" i="118"/>
  <c r="I154" i="118"/>
  <c r="E154" i="118"/>
  <c r="I153" i="118"/>
  <c r="E153" i="118"/>
  <c r="I152" i="118"/>
  <c r="E152" i="118"/>
  <c r="I151" i="118"/>
  <c r="E151" i="118"/>
  <c r="I150" i="118"/>
  <c r="E150" i="118"/>
  <c r="I149" i="118"/>
  <c r="E149" i="118"/>
  <c r="I148" i="118"/>
  <c r="E148" i="118"/>
  <c r="I147" i="118"/>
  <c r="E147" i="118"/>
  <c r="I146" i="118"/>
  <c r="E146" i="118"/>
  <c r="I145" i="118"/>
  <c r="E145" i="118"/>
  <c r="I144" i="118"/>
  <c r="E144" i="118"/>
  <c r="I143" i="118"/>
  <c r="E143" i="118"/>
  <c r="I142" i="118"/>
  <c r="E142" i="118"/>
  <c r="I141" i="118"/>
  <c r="E141" i="118"/>
  <c r="I140" i="118"/>
  <c r="E140" i="118"/>
  <c r="I139" i="118"/>
  <c r="E139" i="118"/>
  <c r="I138" i="118"/>
  <c r="E138" i="118"/>
  <c r="I137" i="118"/>
  <c r="E137" i="118"/>
  <c r="I136" i="118"/>
  <c r="E136" i="118"/>
  <c r="I135" i="118"/>
  <c r="E135" i="118"/>
  <c r="I134" i="118"/>
  <c r="E134" i="118"/>
  <c r="I133" i="118"/>
  <c r="E133" i="118"/>
  <c r="I132" i="118"/>
  <c r="E132" i="118"/>
  <c r="I131" i="118"/>
  <c r="E131" i="118"/>
  <c r="I130" i="118"/>
  <c r="E130" i="118"/>
  <c r="I129" i="118"/>
  <c r="E129" i="118"/>
  <c r="I128" i="118"/>
  <c r="E128" i="118"/>
  <c r="I127" i="118"/>
  <c r="E127" i="118"/>
  <c r="I126" i="118"/>
  <c r="E126" i="118"/>
  <c r="I125" i="118"/>
  <c r="E125" i="118"/>
  <c r="I124" i="118"/>
  <c r="E124" i="118"/>
  <c r="I123" i="118"/>
  <c r="E123" i="118"/>
  <c r="I122" i="118"/>
  <c r="E122" i="118"/>
  <c r="I121" i="118"/>
  <c r="E121" i="118"/>
  <c r="I120" i="118"/>
  <c r="E120" i="118"/>
  <c r="I119" i="118"/>
  <c r="E119" i="118"/>
  <c r="I118" i="118"/>
  <c r="E118" i="118"/>
  <c r="I117" i="118"/>
  <c r="E117" i="118"/>
  <c r="I116" i="118"/>
  <c r="E116" i="118"/>
  <c r="I115" i="118"/>
  <c r="E115" i="118"/>
  <c r="I114" i="118"/>
  <c r="E114" i="118"/>
  <c r="I113" i="118"/>
  <c r="E113" i="118"/>
  <c r="I112" i="118"/>
  <c r="E112" i="118"/>
  <c r="I111" i="118"/>
  <c r="E111" i="118"/>
  <c r="I110" i="118"/>
  <c r="E110" i="118"/>
  <c r="I109" i="118"/>
  <c r="E109" i="118"/>
  <c r="I108" i="118"/>
  <c r="E108" i="118"/>
  <c r="I107" i="118"/>
  <c r="E107" i="118"/>
  <c r="I106" i="118"/>
  <c r="E106" i="118"/>
  <c r="I105" i="118"/>
  <c r="E105" i="118"/>
  <c r="I104" i="118"/>
  <c r="E104" i="118"/>
  <c r="I103" i="118"/>
  <c r="E103" i="118"/>
  <c r="I102" i="118"/>
  <c r="E102" i="118"/>
  <c r="I101" i="118"/>
  <c r="E101" i="118"/>
  <c r="I100" i="118"/>
  <c r="E100" i="118"/>
  <c r="I99" i="118"/>
  <c r="E99" i="118"/>
  <c r="I98" i="118"/>
  <c r="E98" i="118"/>
  <c r="I97" i="118"/>
  <c r="E97" i="118"/>
  <c r="I96" i="118"/>
  <c r="E96" i="118"/>
  <c r="I95" i="118"/>
  <c r="E95" i="118"/>
  <c r="I94" i="118"/>
  <c r="E94" i="118"/>
  <c r="I93" i="118"/>
  <c r="E93" i="118"/>
  <c r="I92" i="118"/>
  <c r="E92" i="118"/>
  <c r="I91" i="118"/>
  <c r="E91" i="118"/>
  <c r="I90" i="118"/>
  <c r="E90" i="118"/>
  <c r="I89" i="118"/>
  <c r="E89" i="118"/>
  <c r="I88" i="118"/>
  <c r="E88" i="118"/>
  <c r="I87" i="118"/>
  <c r="E87" i="118"/>
  <c r="I86" i="118"/>
  <c r="E86" i="118"/>
  <c r="I85" i="118"/>
  <c r="E85" i="118"/>
  <c r="I84" i="118"/>
  <c r="E84" i="118"/>
  <c r="I83" i="118"/>
  <c r="E83" i="118"/>
  <c r="I82" i="118"/>
  <c r="E82" i="118"/>
  <c r="I81" i="118"/>
  <c r="E81" i="118"/>
  <c r="I80" i="118"/>
  <c r="E80" i="118"/>
  <c r="I79" i="118"/>
  <c r="E79" i="118"/>
  <c r="I78" i="118"/>
  <c r="E78" i="118"/>
  <c r="I77" i="118"/>
  <c r="E77" i="118"/>
  <c r="I76" i="118"/>
  <c r="E76" i="118"/>
  <c r="I75" i="118"/>
  <c r="E75" i="118"/>
  <c r="I74" i="118"/>
  <c r="E74" i="118"/>
  <c r="I73" i="118"/>
  <c r="E73" i="118"/>
  <c r="I72" i="118"/>
  <c r="E72" i="118"/>
  <c r="I71" i="118"/>
  <c r="E71" i="118"/>
  <c r="I70" i="118"/>
  <c r="E70" i="118"/>
  <c r="I69" i="118"/>
  <c r="E69" i="118"/>
  <c r="I68" i="118"/>
  <c r="E68" i="118"/>
  <c r="I67" i="118"/>
  <c r="E67" i="118"/>
  <c r="I66" i="118"/>
  <c r="E66" i="118"/>
  <c r="I65" i="118"/>
  <c r="E65" i="118"/>
  <c r="I64" i="118"/>
  <c r="E64" i="118"/>
  <c r="I63" i="118"/>
  <c r="E63" i="118"/>
  <c r="I62" i="118"/>
  <c r="E62" i="118"/>
  <c r="I61" i="118"/>
  <c r="E61" i="118"/>
  <c r="I60" i="118"/>
  <c r="E60" i="118"/>
  <c r="I59" i="118"/>
  <c r="E59" i="118"/>
  <c r="I58" i="118"/>
  <c r="E58" i="118"/>
  <c r="I57" i="118"/>
  <c r="E57" i="118"/>
  <c r="I56" i="118"/>
  <c r="E56" i="118"/>
  <c r="I55" i="118"/>
  <c r="E55" i="118"/>
  <c r="I54" i="118"/>
  <c r="E54" i="118"/>
  <c r="I53" i="118"/>
  <c r="E53" i="118"/>
  <c r="I52" i="118"/>
  <c r="E52" i="118"/>
  <c r="I51" i="118"/>
  <c r="E51" i="118"/>
  <c r="I50" i="118"/>
  <c r="E50" i="118"/>
  <c r="I49" i="118"/>
  <c r="E49" i="118"/>
  <c r="I48" i="118"/>
  <c r="E48" i="118"/>
  <c r="I47" i="118"/>
  <c r="E47" i="118"/>
  <c r="I46" i="118"/>
  <c r="E46" i="118"/>
  <c r="I45" i="118"/>
  <c r="E45" i="118"/>
  <c r="I44" i="118"/>
  <c r="E44" i="118"/>
  <c r="I43" i="118"/>
  <c r="E43" i="118"/>
  <c r="I42" i="118"/>
  <c r="E42" i="118"/>
  <c r="I41" i="118"/>
  <c r="E41" i="118"/>
  <c r="I40" i="118"/>
  <c r="E40" i="118"/>
  <c r="I39" i="118"/>
  <c r="E39" i="118"/>
  <c r="I38" i="118"/>
  <c r="E38" i="118"/>
  <c r="I37" i="118"/>
  <c r="E37" i="118"/>
  <c r="I36" i="118"/>
  <c r="E36" i="118"/>
  <c r="I35" i="118"/>
  <c r="E35" i="118"/>
  <c r="I34" i="118"/>
  <c r="E34" i="118"/>
  <c r="I33" i="118"/>
  <c r="E33" i="118"/>
  <c r="I32" i="118"/>
  <c r="E32" i="118"/>
  <c r="I31" i="118"/>
  <c r="E31" i="118"/>
  <c r="I30" i="118"/>
  <c r="E30" i="118"/>
  <c r="I29" i="118"/>
  <c r="E29" i="118"/>
  <c r="I28" i="118"/>
  <c r="E28" i="118"/>
  <c r="I27" i="118"/>
  <c r="E27" i="118"/>
  <c r="I26" i="118"/>
  <c r="E26" i="118"/>
  <c r="I25" i="118"/>
  <c r="E25" i="118"/>
  <c r="I24" i="118"/>
  <c r="E24" i="118"/>
  <c r="I23" i="118"/>
  <c r="E23" i="118"/>
  <c r="I22" i="118"/>
  <c r="E22" i="118"/>
  <c r="I21" i="118"/>
  <c r="E21" i="118"/>
  <c r="I20" i="118"/>
  <c r="E20" i="118"/>
  <c r="I19" i="118"/>
  <c r="E19" i="118"/>
  <c r="I18" i="118"/>
  <c r="E18" i="118"/>
  <c r="I17" i="118"/>
  <c r="E17" i="118"/>
  <c r="I16" i="118"/>
  <c r="E16" i="118"/>
  <c r="I15" i="118"/>
  <c r="E15" i="118"/>
  <c r="I14" i="118"/>
  <c r="E14" i="118"/>
  <c r="I13" i="118"/>
  <c r="E13" i="118"/>
  <c r="I12" i="118"/>
  <c r="E12" i="118"/>
  <c r="I11" i="118"/>
  <c r="E11" i="118"/>
  <c r="I10" i="118"/>
  <c r="E10" i="118"/>
  <c r="I9" i="118"/>
  <c r="E9" i="118"/>
  <c r="I8" i="118"/>
  <c r="E8" i="118"/>
  <c r="I7" i="118"/>
  <c r="E7" i="118"/>
  <c r="K6" i="118"/>
  <c r="K7" i="118" s="1"/>
  <c r="I6" i="118"/>
  <c r="E6" i="118"/>
  <c r="I331" i="113"/>
  <c r="E331" i="113"/>
  <c r="M331" i="113" s="1"/>
  <c r="I330" i="113"/>
  <c r="E330" i="113"/>
  <c r="M330" i="113" s="1"/>
  <c r="I329" i="113"/>
  <c r="E329" i="113"/>
  <c r="I328" i="113"/>
  <c r="E328" i="113"/>
  <c r="I327" i="113"/>
  <c r="E327" i="113"/>
  <c r="I326" i="113"/>
  <c r="E326" i="113"/>
  <c r="I325" i="113"/>
  <c r="E325" i="113"/>
  <c r="I324" i="113"/>
  <c r="E324" i="113"/>
  <c r="I323" i="113"/>
  <c r="E323" i="113"/>
  <c r="I322" i="113"/>
  <c r="E322" i="113"/>
  <c r="I321" i="113"/>
  <c r="E321" i="113"/>
  <c r="I320" i="113"/>
  <c r="E320" i="113"/>
  <c r="I319" i="113"/>
  <c r="E319" i="113"/>
  <c r="I318" i="113"/>
  <c r="E318" i="113"/>
  <c r="I317" i="113"/>
  <c r="E317" i="113"/>
  <c r="I316" i="113"/>
  <c r="E316" i="113"/>
  <c r="I315" i="113"/>
  <c r="E315" i="113"/>
  <c r="I314" i="113"/>
  <c r="E314" i="113"/>
  <c r="I313" i="113"/>
  <c r="E313" i="113"/>
  <c r="I312" i="113"/>
  <c r="E312" i="113"/>
  <c r="I311" i="113"/>
  <c r="E311" i="113"/>
  <c r="I310" i="113"/>
  <c r="E310" i="113"/>
  <c r="I309" i="113"/>
  <c r="E309" i="113"/>
  <c r="I308" i="113"/>
  <c r="E308" i="113"/>
  <c r="I307" i="113"/>
  <c r="E307" i="113"/>
  <c r="I306" i="113"/>
  <c r="E306" i="113"/>
  <c r="I305" i="113"/>
  <c r="E305" i="113"/>
  <c r="I304" i="113"/>
  <c r="E304" i="113"/>
  <c r="I303" i="113"/>
  <c r="E303" i="113"/>
  <c r="I302" i="113"/>
  <c r="E302" i="113"/>
  <c r="I301" i="113"/>
  <c r="E301" i="113"/>
  <c r="I300" i="113"/>
  <c r="E300" i="113"/>
  <c r="I299" i="113"/>
  <c r="E299" i="113"/>
  <c r="I298" i="113"/>
  <c r="E298" i="113"/>
  <c r="I297" i="113"/>
  <c r="E297" i="113"/>
  <c r="I296" i="113"/>
  <c r="E296" i="113"/>
  <c r="I295" i="113"/>
  <c r="E295" i="113"/>
  <c r="I294" i="113"/>
  <c r="E294" i="113"/>
  <c r="I293" i="113"/>
  <c r="E293" i="113"/>
  <c r="I292" i="113"/>
  <c r="E292" i="113"/>
  <c r="I291" i="113"/>
  <c r="E291" i="113"/>
  <c r="I290" i="113"/>
  <c r="E290" i="113"/>
  <c r="I289" i="113"/>
  <c r="E289" i="113"/>
  <c r="I288" i="113"/>
  <c r="E288" i="113"/>
  <c r="I287" i="113"/>
  <c r="E287" i="113"/>
  <c r="I286" i="113"/>
  <c r="E286" i="113"/>
  <c r="I285" i="113"/>
  <c r="E285" i="113"/>
  <c r="I284" i="113"/>
  <c r="E284" i="113"/>
  <c r="I283" i="113"/>
  <c r="E283" i="113"/>
  <c r="I282" i="113"/>
  <c r="E282" i="113"/>
  <c r="I281" i="113"/>
  <c r="E281" i="113"/>
  <c r="I280" i="113"/>
  <c r="E280" i="113"/>
  <c r="I279" i="113"/>
  <c r="E279" i="113"/>
  <c r="I278" i="113"/>
  <c r="E278" i="113"/>
  <c r="I277" i="113"/>
  <c r="E277" i="113"/>
  <c r="I276" i="113"/>
  <c r="E276" i="113"/>
  <c r="I275" i="113"/>
  <c r="E275" i="113"/>
  <c r="I274" i="113"/>
  <c r="E274" i="113"/>
  <c r="I273" i="113"/>
  <c r="E273" i="113"/>
  <c r="I272" i="113"/>
  <c r="E272" i="113"/>
  <c r="I271" i="113"/>
  <c r="E271" i="113"/>
  <c r="I270" i="113"/>
  <c r="E270" i="113"/>
  <c r="I269" i="113"/>
  <c r="E269" i="113"/>
  <c r="I268" i="113"/>
  <c r="E268" i="113"/>
  <c r="I267" i="113"/>
  <c r="E267" i="113"/>
  <c r="I266" i="113"/>
  <c r="E266" i="113"/>
  <c r="I265" i="113"/>
  <c r="E265" i="113"/>
  <c r="I264" i="113"/>
  <c r="E264" i="113"/>
  <c r="I263" i="113"/>
  <c r="E263" i="113"/>
  <c r="I262" i="113"/>
  <c r="E262" i="113"/>
  <c r="I261" i="113"/>
  <c r="E261" i="113"/>
  <c r="I260" i="113"/>
  <c r="E260" i="113"/>
  <c r="I259" i="113"/>
  <c r="E259" i="113"/>
  <c r="I258" i="113"/>
  <c r="E258" i="113"/>
  <c r="I257" i="113"/>
  <c r="E257" i="113"/>
  <c r="I256" i="113"/>
  <c r="E256" i="113"/>
  <c r="I255" i="113"/>
  <c r="E255" i="113"/>
  <c r="I254" i="113"/>
  <c r="E254" i="113"/>
  <c r="I253" i="113"/>
  <c r="E253" i="113"/>
  <c r="I252" i="113"/>
  <c r="E252" i="113"/>
  <c r="I251" i="113"/>
  <c r="E251" i="113"/>
  <c r="I250" i="113"/>
  <c r="E250" i="113"/>
  <c r="I249" i="113"/>
  <c r="E249" i="113"/>
  <c r="I248" i="113"/>
  <c r="E248" i="113"/>
  <c r="I247" i="113"/>
  <c r="E247" i="113"/>
  <c r="I246" i="113"/>
  <c r="E246" i="113"/>
  <c r="I245" i="113"/>
  <c r="E245" i="113"/>
  <c r="I244" i="113"/>
  <c r="E244" i="113"/>
  <c r="I243" i="113"/>
  <c r="E243" i="113"/>
  <c r="I242" i="113"/>
  <c r="E242" i="113"/>
  <c r="I241" i="113"/>
  <c r="E241" i="113"/>
  <c r="I240" i="113"/>
  <c r="E240" i="113"/>
  <c r="I239" i="113"/>
  <c r="E239" i="113"/>
  <c r="I238" i="113"/>
  <c r="E238" i="113"/>
  <c r="I237" i="113"/>
  <c r="E237" i="113"/>
  <c r="I236" i="113"/>
  <c r="E236" i="113"/>
  <c r="I235" i="113"/>
  <c r="E235" i="113"/>
  <c r="I234" i="113"/>
  <c r="E234" i="113"/>
  <c r="I233" i="113"/>
  <c r="E233" i="113"/>
  <c r="I232" i="113"/>
  <c r="E232" i="113"/>
  <c r="I231" i="113"/>
  <c r="E231" i="113"/>
  <c r="I230" i="113"/>
  <c r="E230" i="113"/>
  <c r="I229" i="113"/>
  <c r="E229" i="113"/>
  <c r="I228" i="113"/>
  <c r="E228" i="113"/>
  <c r="I227" i="113"/>
  <c r="E227" i="113"/>
  <c r="I226" i="113"/>
  <c r="E226" i="113"/>
  <c r="I225" i="113"/>
  <c r="E225" i="113"/>
  <c r="I224" i="113"/>
  <c r="E224" i="113"/>
  <c r="I223" i="113"/>
  <c r="E223" i="113"/>
  <c r="I222" i="113"/>
  <c r="E222" i="113"/>
  <c r="I221" i="113"/>
  <c r="E221" i="113"/>
  <c r="I220" i="113"/>
  <c r="E220" i="113"/>
  <c r="I219" i="113"/>
  <c r="E219" i="113"/>
  <c r="I218" i="113"/>
  <c r="E218" i="113"/>
  <c r="I217" i="113"/>
  <c r="E217" i="113"/>
  <c r="I216" i="113"/>
  <c r="E216" i="113"/>
  <c r="I215" i="113"/>
  <c r="E215" i="113"/>
  <c r="I214" i="113"/>
  <c r="E214" i="113"/>
  <c r="I213" i="113"/>
  <c r="E213" i="113"/>
  <c r="I212" i="113"/>
  <c r="E212" i="113"/>
  <c r="I211" i="113"/>
  <c r="E211" i="113"/>
  <c r="I210" i="113"/>
  <c r="E210" i="113"/>
  <c r="I209" i="113"/>
  <c r="E209" i="113"/>
  <c r="I208" i="113"/>
  <c r="E208" i="113"/>
  <c r="I207" i="113"/>
  <c r="E207" i="113"/>
  <c r="I206" i="113"/>
  <c r="E206" i="113"/>
  <c r="I205" i="113"/>
  <c r="E205" i="113"/>
  <c r="I204" i="113"/>
  <c r="E204" i="113"/>
  <c r="I203" i="113"/>
  <c r="E203" i="113"/>
  <c r="I202" i="113"/>
  <c r="E202" i="113"/>
  <c r="I201" i="113"/>
  <c r="E201" i="113"/>
  <c r="I200" i="113"/>
  <c r="E200" i="113"/>
  <c r="I199" i="113"/>
  <c r="E199" i="113"/>
  <c r="I198" i="113"/>
  <c r="E198" i="113"/>
  <c r="I197" i="113"/>
  <c r="E197" i="113"/>
  <c r="I196" i="113"/>
  <c r="E196" i="113"/>
  <c r="I195" i="113"/>
  <c r="E195" i="113"/>
  <c r="I194" i="113"/>
  <c r="E194" i="113"/>
  <c r="I193" i="113"/>
  <c r="E193" i="113"/>
  <c r="I192" i="113"/>
  <c r="E192" i="113"/>
  <c r="I191" i="113"/>
  <c r="E191" i="113"/>
  <c r="I190" i="113"/>
  <c r="E190" i="113"/>
  <c r="I189" i="113"/>
  <c r="E189" i="113"/>
  <c r="I188" i="113"/>
  <c r="E188" i="113"/>
  <c r="I187" i="113"/>
  <c r="E187" i="113"/>
  <c r="I186" i="113"/>
  <c r="E186" i="113"/>
  <c r="I185" i="113"/>
  <c r="E185" i="113"/>
  <c r="I184" i="113"/>
  <c r="E184" i="113"/>
  <c r="I183" i="113"/>
  <c r="E183" i="113"/>
  <c r="I182" i="113"/>
  <c r="E182" i="113"/>
  <c r="I181" i="113"/>
  <c r="E181" i="113"/>
  <c r="I180" i="113"/>
  <c r="E180" i="113"/>
  <c r="I179" i="113"/>
  <c r="E179" i="113"/>
  <c r="I178" i="113"/>
  <c r="E178" i="113"/>
  <c r="I177" i="113"/>
  <c r="E177" i="113"/>
  <c r="I176" i="113"/>
  <c r="E176" i="113"/>
  <c r="I175" i="113"/>
  <c r="E175" i="113"/>
  <c r="I174" i="113"/>
  <c r="E174" i="113"/>
  <c r="I173" i="113"/>
  <c r="E173" i="113"/>
  <c r="I172" i="113"/>
  <c r="E172" i="113"/>
  <c r="I171" i="113"/>
  <c r="E171" i="113"/>
  <c r="I170" i="113"/>
  <c r="E170" i="113"/>
  <c r="I169" i="113"/>
  <c r="E169" i="113"/>
  <c r="I168" i="113"/>
  <c r="E168" i="113"/>
  <c r="I167" i="113"/>
  <c r="E167" i="113"/>
  <c r="I166" i="113"/>
  <c r="E166" i="113"/>
  <c r="I165" i="113"/>
  <c r="E165" i="113"/>
  <c r="I164" i="113"/>
  <c r="E164" i="113"/>
  <c r="I163" i="113"/>
  <c r="E163" i="113"/>
  <c r="I162" i="113"/>
  <c r="E162" i="113"/>
  <c r="I161" i="113"/>
  <c r="E161" i="113"/>
  <c r="I160" i="113"/>
  <c r="E160" i="113"/>
  <c r="I159" i="113"/>
  <c r="E159" i="113"/>
  <c r="I158" i="113"/>
  <c r="E158" i="113"/>
  <c r="I157" i="113"/>
  <c r="E157" i="113"/>
  <c r="I156" i="113"/>
  <c r="E156" i="113"/>
  <c r="I155" i="113"/>
  <c r="E155" i="113"/>
  <c r="I154" i="113"/>
  <c r="E154" i="113"/>
  <c r="I153" i="113"/>
  <c r="E153" i="113"/>
  <c r="I152" i="113"/>
  <c r="E152" i="113"/>
  <c r="I151" i="113"/>
  <c r="E151" i="113"/>
  <c r="I150" i="113"/>
  <c r="E150" i="113"/>
  <c r="I149" i="113"/>
  <c r="E149" i="113"/>
  <c r="I148" i="113"/>
  <c r="E148" i="113"/>
  <c r="I147" i="113"/>
  <c r="E147" i="113"/>
  <c r="I146" i="113"/>
  <c r="E146" i="113"/>
  <c r="I145" i="113"/>
  <c r="E145" i="113"/>
  <c r="I144" i="113"/>
  <c r="E144" i="113"/>
  <c r="I143" i="113"/>
  <c r="E143" i="113"/>
  <c r="I142" i="113"/>
  <c r="E142" i="113"/>
  <c r="I141" i="113"/>
  <c r="E141" i="113"/>
  <c r="I140" i="113"/>
  <c r="E140" i="113"/>
  <c r="I139" i="113"/>
  <c r="E139" i="113"/>
  <c r="I138" i="113"/>
  <c r="E138" i="113"/>
  <c r="I137" i="113"/>
  <c r="E137" i="113"/>
  <c r="I136" i="113"/>
  <c r="E136" i="113"/>
  <c r="I135" i="113"/>
  <c r="E135" i="113"/>
  <c r="I134" i="113"/>
  <c r="E134" i="113"/>
  <c r="I133" i="113"/>
  <c r="E133" i="113"/>
  <c r="I132" i="113"/>
  <c r="E132" i="113"/>
  <c r="I131" i="113"/>
  <c r="E131" i="113"/>
  <c r="I130" i="113"/>
  <c r="E130" i="113"/>
  <c r="I129" i="113"/>
  <c r="E129" i="113"/>
  <c r="I128" i="113"/>
  <c r="E128" i="113"/>
  <c r="I127" i="113"/>
  <c r="E127" i="113"/>
  <c r="I126" i="113"/>
  <c r="E126" i="113"/>
  <c r="I125" i="113"/>
  <c r="E125" i="113"/>
  <c r="I124" i="113"/>
  <c r="E124" i="113"/>
  <c r="I123" i="113"/>
  <c r="E123" i="113"/>
  <c r="I122" i="113"/>
  <c r="E122" i="113"/>
  <c r="I121" i="113"/>
  <c r="E121" i="113"/>
  <c r="I120" i="113"/>
  <c r="E120" i="113"/>
  <c r="I119" i="113"/>
  <c r="E119" i="113"/>
  <c r="I118" i="113"/>
  <c r="E118" i="113"/>
  <c r="I117" i="113"/>
  <c r="E117" i="113"/>
  <c r="I116" i="113"/>
  <c r="E116" i="113"/>
  <c r="I115" i="113"/>
  <c r="E115" i="113"/>
  <c r="I114" i="113"/>
  <c r="E114" i="113"/>
  <c r="I113" i="113"/>
  <c r="E113" i="113"/>
  <c r="I112" i="113"/>
  <c r="E112" i="113"/>
  <c r="I111" i="113"/>
  <c r="E111" i="113"/>
  <c r="I110" i="113"/>
  <c r="E110" i="113"/>
  <c r="I109" i="113"/>
  <c r="E109" i="113"/>
  <c r="I108" i="113"/>
  <c r="E108" i="113"/>
  <c r="I107" i="113"/>
  <c r="E107" i="113"/>
  <c r="I106" i="113"/>
  <c r="E106" i="113"/>
  <c r="I105" i="113"/>
  <c r="E105" i="113"/>
  <c r="I104" i="113"/>
  <c r="E104" i="113"/>
  <c r="I103" i="113"/>
  <c r="E103" i="113"/>
  <c r="I102" i="113"/>
  <c r="E102" i="113"/>
  <c r="I101" i="113"/>
  <c r="E101" i="113"/>
  <c r="I100" i="113"/>
  <c r="E100" i="113"/>
  <c r="I99" i="113"/>
  <c r="E99" i="113"/>
  <c r="I98" i="113"/>
  <c r="E98" i="113"/>
  <c r="I97" i="113"/>
  <c r="E97" i="113"/>
  <c r="I96" i="113"/>
  <c r="E96" i="113"/>
  <c r="I95" i="113"/>
  <c r="E95" i="113"/>
  <c r="I94" i="113"/>
  <c r="E94" i="113"/>
  <c r="I93" i="113"/>
  <c r="E93" i="113"/>
  <c r="I92" i="113"/>
  <c r="E92" i="113"/>
  <c r="I91" i="113"/>
  <c r="E91" i="113"/>
  <c r="I90" i="113"/>
  <c r="E90" i="113"/>
  <c r="I89" i="113"/>
  <c r="E89" i="113"/>
  <c r="I88" i="113"/>
  <c r="E88" i="113"/>
  <c r="I87" i="113"/>
  <c r="E87" i="113"/>
  <c r="I86" i="113"/>
  <c r="E86" i="113"/>
  <c r="I85" i="113"/>
  <c r="E85" i="113"/>
  <c r="I84" i="113"/>
  <c r="E84" i="113"/>
  <c r="I83" i="113"/>
  <c r="E83" i="113"/>
  <c r="I82" i="113"/>
  <c r="E82" i="113"/>
  <c r="I81" i="113"/>
  <c r="E81" i="113"/>
  <c r="I80" i="113"/>
  <c r="E80" i="113"/>
  <c r="I79" i="113"/>
  <c r="E79" i="113"/>
  <c r="I78" i="113"/>
  <c r="E78" i="113"/>
  <c r="I77" i="113"/>
  <c r="E77" i="113"/>
  <c r="I76" i="113"/>
  <c r="E76" i="113"/>
  <c r="I75" i="113"/>
  <c r="E75" i="113"/>
  <c r="I74" i="113"/>
  <c r="E74" i="113"/>
  <c r="I73" i="113"/>
  <c r="E73" i="113"/>
  <c r="I72" i="113"/>
  <c r="E72" i="113"/>
  <c r="I71" i="113"/>
  <c r="E71" i="113"/>
  <c r="I70" i="113"/>
  <c r="E70" i="113"/>
  <c r="I69" i="113"/>
  <c r="E69" i="113"/>
  <c r="I68" i="113"/>
  <c r="E68" i="113"/>
  <c r="I67" i="113"/>
  <c r="E67" i="113"/>
  <c r="I66" i="113"/>
  <c r="E66" i="113"/>
  <c r="I65" i="113"/>
  <c r="E65" i="113"/>
  <c r="I64" i="113"/>
  <c r="E64" i="113"/>
  <c r="I63" i="113"/>
  <c r="E63" i="113"/>
  <c r="I62" i="113"/>
  <c r="E62" i="113"/>
  <c r="I61" i="113"/>
  <c r="E61" i="113"/>
  <c r="I60" i="113"/>
  <c r="E60" i="113"/>
  <c r="I59" i="113"/>
  <c r="E59" i="113"/>
  <c r="I58" i="113"/>
  <c r="E58" i="113"/>
  <c r="I57" i="113"/>
  <c r="E57" i="113"/>
  <c r="I56" i="113"/>
  <c r="E56" i="113"/>
  <c r="I55" i="113"/>
  <c r="E55" i="113"/>
  <c r="I54" i="113"/>
  <c r="E54" i="113"/>
  <c r="I53" i="113"/>
  <c r="E53" i="113"/>
  <c r="I52" i="113"/>
  <c r="E52" i="113"/>
  <c r="I51" i="113"/>
  <c r="E51" i="113"/>
  <c r="I50" i="113"/>
  <c r="E50" i="113"/>
  <c r="I49" i="113"/>
  <c r="E49" i="113"/>
  <c r="I48" i="113"/>
  <c r="E48" i="113"/>
  <c r="I47" i="113"/>
  <c r="E47" i="113"/>
  <c r="I46" i="113"/>
  <c r="E46" i="113"/>
  <c r="I45" i="113"/>
  <c r="E45" i="113"/>
  <c r="I44" i="113"/>
  <c r="E44" i="113"/>
  <c r="I43" i="113"/>
  <c r="E43" i="113"/>
  <c r="I42" i="113"/>
  <c r="E42" i="113"/>
  <c r="I41" i="113"/>
  <c r="E41" i="113"/>
  <c r="I40" i="113"/>
  <c r="E40" i="113"/>
  <c r="I39" i="113"/>
  <c r="E39" i="113"/>
  <c r="I38" i="113"/>
  <c r="E38" i="113"/>
  <c r="I37" i="113"/>
  <c r="E37" i="113"/>
  <c r="I36" i="113"/>
  <c r="E36" i="113"/>
  <c r="I35" i="113"/>
  <c r="E35" i="113"/>
  <c r="I34" i="113"/>
  <c r="E34" i="113"/>
  <c r="I33" i="113"/>
  <c r="E33" i="113"/>
  <c r="I32" i="113"/>
  <c r="E32" i="113"/>
  <c r="I31" i="113"/>
  <c r="E31" i="113"/>
  <c r="I30" i="113"/>
  <c r="E30" i="113"/>
  <c r="I29" i="113"/>
  <c r="E29" i="113"/>
  <c r="I28" i="113"/>
  <c r="E28" i="113"/>
  <c r="I27" i="113"/>
  <c r="E27" i="113"/>
  <c r="I26" i="113"/>
  <c r="E26" i="113"/>
  <c r="I25" i="113"/>
  <c r="E25" i="113"/>
  <c r="I24" i="113"/>
  <c r="E24" i="113"/>
  <c r="I23" i="113"/>
  <c r="E23" i="113"/>
  <c r="I22" i="113"/>
  <c r="E22" i="113"/>
  <c r="I21" i="113"/>
  <c r="E21" i="113"/>
  <c r="I20" i="113"/>
  <c r="E20" i="113"/>
  <c r="I19" i="113"/>
  <c r="E19" i="113"/>
  <c r="I18" i="113"/>
  <c r="E18" i="113"/>
  <c r="I17" i="113"/>
  <c r="E17" i="113"/>
  <c r="I16" i="113"/>
  <c r="E16" i="113"/>
  <c r="I15" i="113"/>
  <c r="E15" i="113"/>
  <c r="I14" i="113"/>
  <c r="E14" i="113"/>
  <c r="I13" i="113"/>
  <c r="E13" i="113"/>
  <c r="I12" i="113"/>
  <c r="E12" i="113"/>
  <c r="I11" i="113"/>
  <c r="E11" i="113"/>
  <c r="I10" i="113"/>
  <c r="E10" i="113"/>
  <c r="I9" i="113"/>
  <c r="E9" i="113"/>
  <c r="I8" i="113"/>
  <c r="E8" i="113"/>
  <c r="I7" i="113"/>
  <c r="E7" i="113"/>
  <c r="K6" i="113"/>
  <c r="I6" i="113"/>
  <c r="E6" i="113"/>
  <c r="T192" i="105"/>
  <c r="T191" i="105"/>
  <c r="T190" i="105"/>
  <c r="T189" i="105"/>
  <c r="T188" i="105"/>
  <c r="T187" i="105"/>
  <c r="T186" i="105"/>
  <c r="T185" i="105"/>
  <c r="T184" i="105"/>
  <c r="T183" i="105"/>
  <c r="T182" i="105"/>
  <c r="T181" i="105"/>
  <c r="T180" i="105"/>
  <c r="T179" i="105"/>
  <c r="T178" i="105"/>
  <c r="T177" i="105"/>
  <c r="T176" i="105"/>
  <c r="T175" i="105"/>
  <c r="T174" i="105"/>
  <c r="T173" i="105"/>
  <c r="T172" i="105"/>
  <c r="T171" i="105"/>
  <c r="T170" i="105"/>
  <c r="T169" i="105"/>
  <c r="T168" i="105"/>
  <c r="T167" i="105"/>
  <c r="T166" i="105"/>
  <c r="T165" i="105"/>
  <c r="T164" i="105"/>
  <c r="T163" i="105"/>
  <c r="T162" i="105"/>
  <c r="T161" i="105"/>
  <c r="T160" i="105"/>
  <c r="T159" i="105"/>
  <c r="T158" i="105"/>
  <c r="T157" i="105"/>
  <c r="T156" i="105"/>
  <c r="T155" i="105"/>
  <c r="T154" i="105"/>
  <c r="Q154" i="105"/>
  <c r="O154" i="105"/>
  <c r="N154" i="105"/>
  <c r="E154" i="105"/>
  <c r="D154" i="105"/>
  <c r="C154" i="105"/>
  <c r="T153" i="105"/>
  <c r="Q153" i="105"/>
  <c r="N153" i="105"/>
  <c r="O153" i="105" s="1"/>
  <c r="G153" i="105"/>
  <c r="E153" i="105"/>
  <c r="D153" i="105"/>
  <c r="C153" i="105"/>
  <c r="F153" i="105" s="1"/>
  <c r="T152" i="105"/>
  <c r="Q152" i="105"/>
  <c r="N152" i="105"/>
  <c r="O152" i="105" s="1"/>
  <c r="F152" i="105"/>
  <c r="E152" i="105"/>
  <c r="D152" i="105"/>
  <c r="C152" i="105"/>
  <c r="G152" i="105" s="1"/>
  <c r="T151" i="105"/>
  <c r="Q151" i="105"/>
  <c r="N151" i="105"/>
  <c r="O151" i="105" s="1"/>
  <c r="F151" i="105"/>
  <c r="E151" i="105"/>
  <c r="D151" i="105"/>
  <c r="C151" i="105"/>
  <c r="G151" i="105" s="1"/>
  <c r="T150" i="105"/>
  <c r="Q150" i="105"/>
  <c r="O150" i="105"/>
  <c r="N150" i="105"/>
  <c r="E150" i="105"/>
  <c r="D150" i="105"/>
  <c r="C150" i="105"/>
  <c r="T149" i="105"/>
  <c r="Q149" i="105"/>
  <c r="N149" i="105"/>
  <c r="O149" i="105" s="1"/>
  <c r="G149" i="105"/>
  <c r="E149" i="105"/>
  <c r="D149" i="105"/>
  <c r="C149" i="105"/>
  <c r="F149" i="105" s="1"/>
  <c r="T148" i="105"/>
  <c r="Q148" i="105"/>
  <c r="N148" i="105"/>
  <c r="O148" i="105" s="1"/>
  <c r="F148" i="105"/>
  <c r="E148" i="105"/>
  <c r="D148" i="105"/>
  <c r="C148" i="105"/>
  <c r="G148" i="105" s="1"/>
  <c r="T147" i="105"/>
  <c r="Q147" i="105"/>
  <c r="N147" i="105"/>
  <c r="O147" i="105" s="1"/>
  <c r="F147" i="105"/>
  <c r="E147" i="105"/>
  <c r="D147" i="105"/>
  <c r="C147" i="105"/>
  <c r="G147" i="105" s="1"/>
  <c r="T146" i="105"/>
  <c r="Q146" i="105"/>
  <c r="O146" i="105"/>
  <c r="N146" i="105"/>
  <c r="E146" i="105"/>
  <c r="D146" i="105"/>
  <c r="C146" i="105"/>
  <c r="T145" i="105"/>
  <c r="Q145" i="105"/>
  <c r="N145" i="105"/>
  <c r="O145" i="105" s="1"/>
  <c r="G145" i="105"/>
  <c r="E145" i="105"/>
  <c r="D145" i="105"/>
  <c r="C145" i="105"/>
  <c r="F145" i="105" s="1"/>
  <c r="T144" i="105"/>
  <c r="Q144" i="105"/>
  <c r="N144" i="105"/>
  <c r="O144" i="105" s="1"/>
  <c r="F144" i="105"/>
  <c r="E144" i="105"/>
  <c r="D144" i="105"/>
  <c r="C144" i="105"/>
  <c r="G144" i="105" s="1"/>
  <c r="T143" i="105"/>
  <c r="Q143" i="105"/>
  <c r="N143" i="105"/>
  <c r="O143" i="105" s="1"/>
  <c r="F143" i="105"/>
  <c r="E143" i="105"/>
  <c r="D143" i="105"/>
  <c r="C143" i="105"/>
  <c r="G143" i="105" s="1"/>
  <c r="T142" i="105"/>
  <c r="Q142" i="105"/>
  <c r="O142" i="105"/>
  <c r="N142" i="105"/>
  <c r="E142" i="105"/>
  <c r="D142" i="105"/>
  <c r="C142" i="105"/>
  <c r="T141" i="105"/>
  <c r="Q141" i="105"/>
  <c r="N141" i="105"/>
  <c r="O141" i="105" s="1"/>
  <c r="G141" i="105"/>
  <c r="E141" i="105"/>
  <c r="D141" i="105"/>
  <c r="C141" i="105"/>
  <c r="F141" i="105" s="1"/>
  <c r="T140" i="105"/>
  <c r="Q140" i="105"/>
  <c r="N140" i="105"/>
  <c r="O140" i="105" s="1"/>
  <c r="F140" i="105"/>
  <c r="E140" i="105"/>
  <c r="D140" i="105"/>
  <c r="C140" i="105"/>
  <c r="G140" i="105" s="1"/>
  <c r="T139" i="105"/>
  <c r="Q139" i="105"/>
  <c r="N139" i="105"/>
  <c r="F139" i="105"/>
  <c r="E139" i="105"/>
  <c r="D139" i="105"/>
  <c r="C139" i="105"/>
  <c r="G139" i="105" s="1"/>
  <c r="T138" i="105"/>
  <c r="Q138" i="105"/>
  <c r="N138" i="105"/>
  <c r="O139" i="105" s="1"/>
  <c r="E138" i="105"/>
  <c r="D138" i="105"/>
  <c r="C138" i="105"/>
  <c r="T137" i="105"/>
  <c r="Q137" i="105"/>
  <c r="O137" i="105"/>
  <c r="N137" i="105"/>
  <c r="O138" i="105" s="1"/>
  <c r="E137" i="105"/>
  <c r="D137" i="105"/>
  <c r="C137" i="105"/>
  <c r="F137" i="105" s="1"/>
  <c r="T136" i="105"/>
  <c r="Q136" i="105"/>
  <c r="N136" i="105"/>
  <c r="O136" i="105" s="1"/>
  <c r="E136" i="105"/>
  <c r="D136" i="105"/>
  <c r="C136" i="105"/>
  <c r="F136" i="105" s="1"/>
  <c r="T135" i="105"/>
  <c r="Q135" i="105"/>
  <c r="N135" i="105"/>
  <c r="O135" i="105" s="1"/>
  <c r="F135" i="105"/>
  <c r="E135" i="105"/>
  <c r="D135" i="105"/>
  <c r="C135" i="105"/>
  <c r="G135" i="105" s="1"/>
  <c r="T134" i="105"/>
  <c r="Q134" i="105"/>
  <c r="N134" i="105"/>
  <c r="E134" i="105"/>
  <c r="D134" i="105"/>
  <c r="C134" i="105"/>
  <c r="T133" i="105"/>
  <c r="Q133" i="105"/>
  <c r="N133" i="105"/>
  <c r="E133" i="105"/>
  <c r="D133" i="105"/>
  <c r="C133" i="105"/>
  <c r="T132" i="105"/>
  <c r="Q132" i="105"/>
  <c r="N132" i="105"/>
  <c r="F132" i="105"/>
  <c r="E132" i="105"/>
  <c r="D132" i="105"/>
  <c r="C132" i="105"/>
  <c r="G132" i="105" s="1"/>
  <c r="T131" i="105"/>
  <c r="Q131" i="105"/>
  <c r="N131" i="105"/>
  <c r="O131" i="105" s="1"/>
  <c r="E131" i="105"/>
  <c r="D131" i="105"/>
  <c r="C131" i="105"/>
  <c r="G131" i="105" s="1"/>
  <c r="T130" i="105"/>
  <c r="Q130" i="105"/>
  <c r="O130" i="105"/>
  <c r="N130" i="105"/>
  <c r="F130" i="105"/>
  <c r="E130" i="105"/>
  <c r="D130" i="105"/>
  <c r="C130" i="105"/>
  <c r="T129" i="105"/>
  <c r="Q129" i="105"/>
  <c r="N129" i="105"/>
  <c r="O129" i="105" s="1"/>
  <c r="E129" i="105"/>
  <c r="D129" i="105"/>
  <c r="C129" i="105"/>
  <c r="F129" i="105" s="1"/>
  <c r="T128" i="105"/>
  <c r="Q128" i="105"/>
  <c r="N128" i="105"/>
  <c r="F128" i="105"/>
  <c r="E128" i="105"/>
  <c r="D128" i="105"/>
  <c r="C128" i="105"/>
  <c r="G128" i="105" s="1"/>
  <c r="T127" i="105"/>
  <c r="Q127" i="105"/>
  <c r="N127" i="105"/>
  <c r="O127" i="105" s="1"/>
  <c r="E127" i="105"/>
  <c r="D127" i="105"/>
  <c r="C127" i="105"/>
  <c r="G127" i="105" s="1"/>
  <c r="T126" i="105"/>
  <c r="Q126" i="105"/>
  <c r="N126" i="105"/>
  <c r="F126" i="105"/>
  <c r="E126" i="105"/>
  <c r="D126" i="105"/>
  <c r="C126" i="105"/>
  <c r="G126" i="105" s="1"/>
  <c r="T125" i="105"/>
  <c r="Q125" i="105"/>
  <c r="N125" i="105"/>
  <c r="E125" i="105"/>
  <c r="D125" i="105"/>
  <c r="C125" i="105"/>
  <c r="T124" i="105"/>
  <c r="Q124" i="105"/>
  <c r="N124" i="105"/>
  <c r="F124" i="105"/>
  <c r="E124" i="105"/>
  <c r="D124" i="105"/>
  <c r="C124" i="105"/>
  <c r="G124" i="105" s="1"/>
  <c r="T123" i="105"/>
  <c r="Q123" i="105"/>
  <c r="N123" i="105"/>
  <c r="O123" i="105" s="1"/>
  <c r="E123" i="105"/>
  <c r="D123" i="105"/>
  <c r="C123" i="105"/>
  <c r="G123" i="105" s="1"/>
  <c r="T122" i="105"/>
  <c r="Q122" i="105"/>
  <c r="O122" i="105"/>
  <c r="N122" i="105"/>
  <c r="F122" i="105"/>
  <c r="E122" i="105"/>
  <c r="D122" i="105"/>
  <c r="C122" i="105"/>
  <c r="T121" i="105"/>
  <c r="Q121" i="105"/>
  <c r="N121" i="105"/>
  <c r="O121" i="105" s="1"/>
  <c r="E121" i="105"/>
  <c r="D121" i="105"/>
  <c r="C121" i="105"/>
  <c r="F121" i="105" s="1"/>
  <c r="T120" i="105"/>
  <c r="Q120" i="105"/>
  <c r="N120" i="105"/>
  <c r="F120" i="105"/>
  <c r="E120" i="105"/>
  <c r="D120" i="105"/>
  <c r="C120" i="105"/>
  <c r="G120" i="105" s="1"/>
  <c r="T119" i="105"/>
  <c r="Q119" i="105"/>
  <c r="N119" i="105"/>
  <c r="O119" i="105" s="1"/>
  <c r="E119" i="105"/>
  <c r="D119" i="105"/>
  <c r="C119" i="105"/>
  <c r="G119" i="105" s="1"/>
  <c r="T118" i="105"/>
  <c r="Q118" i="105"/>
  <c r="N118" i="105"/>
  <c r="F118" i="105"/>
  <c r="E118" i="105"/>
  <c r="D118" i="105"/>
  <c r="C118" i="105"/>
  <c r="T117" i="105"/>
  <c r="Q117" i="105"/>
  <c r="N117" i="105"/>
  <c r="E117" i="105"/>
  <c r="D117" i="105"/>
  <c r="C117" i="105"/>
  <c r="T116" i="105"/>
  <c r="Q116" i="105"/>
  <c r="N116" i="105"/>
  <c r="F116" i="105"/>
  <c r="E116" i="105"/>
  <c r="D116" i="105"/>
  <c r="C116" i="105"/>
  <c r="G116" i="105" s="1"/>
  <c r="T115" i="105"/>
  <c r="Q115" i="105"/>
  <c r="N115" i="105"/>
  <c r="O115" i="105" s="1"/>
  <c r="E115" i="105"/>
  <c r="D115" i="105"/>
  <c r="C115" i="105"/>
  <c r="G115" i="105" s="1"/>
  <c r="T114" i="105"/>
  <c r="Q114" i="105"/>
  <c r="O114" i="105"/>
  <c r="N114" i="105"/>
  <c r="F114" i="105"/>
  <c r="E114" i="105"/>
  <c r="D114" i="105"/>
  <c r="C114" i="105"/>
  <c r="T113" i="105"/>
  <c r="Q113" i="105"/>
  <c r="N113" i="105"/>
  <c r="O113" i="105" s="1"/>
  <c r="E113" i="105"/>
  <c r="D113" i="105"/>
  <c r="C113" i="105"/>
  <c r="F113" i="105" s="1"/>
  <c r="T112" i="105"/>
  <c r="Q112" i="105"/>
  <c r="N112" i="105"/>
  <c r="F112" i="105"/>
  <c r="E112" i="105"/>
  <c r="D112" i="105"/>
  <c r="C112" i="105"/>
  <c r="G112" i="105" s="1"/>
  <c r="T111" i="105"/>
  <c r="Q111" i="105"/>
  <c r="N111" i="105"/>
  <c r="O111" i="105" s="1"/>
  <c r="E111" i="105"/>
  <c r="D111" i="105"/>
  <c r="C111" i="105"/>
  <c r="G111" i="105" s="1"/>
  <c r="T110" i="105"/>
  <c r="Q110" i="105"/>
  <c r="O110" i="105"/>
  <c r="N110" i="105"/>
  <c r="E110" i="105"/>
  <c r="D110" i="105"/>
  <c r="C110" i="105"/>
  <c r="T109" i="105"/>
  <c r="Q109" i="105"/>
  <c r="N109" i="105"/>
  <c r="O109" i="105" s="1"/>
  <c r="G109" i="105"/>
  <c r="E109" i="105"/>
  <c r="D109" i="105"/>
  <c r="C109" i="105"/>
  <c r="F109" i="105" s="1"/>
  <c r="T108" i="105"/>
  <c r="Q108" i="105"/>
  <c r="N108" i="105"/>
  <c r="F108" i="105"/>
  <c r="E108" i="105"/>
  <c r="D108" i="105"/>
  <c r="C108" i="105"/>
  <c r="G108" i="105" s="1"/>
  <c r="T107" i="105"/>
  <c r="Q107" i="105"/>
  <c r="N107" i="105"/>
  <c r="O107" i="105" s="1"/>
  <c r="E107" i="105"/>
  <c r="D107" i="105"/>
  <c r="C107" i="105"/>
  <c r="G107" i="105" s="1"/>
  <c r="T106" i="105"/>
  <c r="Q106" i="105"/>
  <c r="N106" i="105"/>
  <c r="E106" i="105"/>
  <c r="D106" i="105"/>
  <c r="C106" i="105"/>
  <c r="T105" i="105"/>
  <c r="Q105" i="105"/>
  <c r="N105" i="105"/>
  <c r="E105" i="105"/>
  <c r="D105" i="105"/>
  <c r="C105" i="105"/>
  <c r="T104" i="105"/>
  <c r="Q104" i="105"/>
  <c r="N104" i="105"/>
  <c r="F104" i="105"/>
  <c r="E104" i="105"/>
  <c r="D104" i="105"/>
  <c r="C104" i="105"/>
  <c r="G104" i="105" s="1"/>
  <c r="T103" i="105"/>
  <c r="Q103" i="105"/>
  <c r="N103" i="105"/>
  <c r="O104" i="105" s="1"/>
  <c r="E103" i="105"/>
  <c r="D103" i="105"/>
  <c r="C103" i="105"/>
  <c r="T102" i="105"/>
  <c r="Q102" i="105"/>
  <c r="N102" i="105"/>
  <c r="O103" i="105" s="1"/>
  <c r="E102" i="105"/>
  <c r="D102" i="105"/>
  <c r="C102" i="105"/>
  <c r="F102" i="105" s="1"/>
  <c r="T101" i="105"/>
  <c r="Q101" i="105"/>
  <c r="N101" i="105"/>
  <c r="O101" i="105" s="1"/>
  <c r="E101" i="105"/>
  <c r="D101" i="105"/>
  <c r="C101" i="105"/>
  <c r="F101" i="105" s="1"/>
  <c r="T100" i="105"/>
  <c r="Q100" i="105"/>
  <c r="O100" i="105"/>
  <c r="N100" i="105"/>
  <c r="F100" i="105"/>
  <c r="E100" i="105"/>
  <c r="D100" i="105"/>
  <c r="C100" i="105"/>
  <c r="T99" i="105"/>
  <c r="Q99" i="105"/>
  <c r="N99" i="105"/>
  <c r="O99" i="105" s="1"/>
  <c r="G99" i="105"/>
  <c r="E99" i="105"/>
  <c r="D99" i="105"/>
  <c r="C99" i="105"/>
  <c r="F99" i="105" s="1"/>
  <c r="T98" i="105"/>
  <c r="Q98" i="105"/>
  <c r="N98" i="105"/>
  <c r="F98" i="105"/>
  <c r="E98" i="105"/>
  <c r="D98" i="105"/>
  <c r="C98" i="105"/>
  <c r="G98" i="105" s="1"/>
  <c r="T97" i="105"/>
  <c r="Q97" i="105"/>
  <c r="N97" i="105"/>
  <c r="O97" i="105" s="1"/>
  <c r="E97" i="105"/>
  <c r="D97" i="105"/>
  <c r="C97" i="105"/>
  <c r="F97" i="105" s="1"/>
  <c r="T96" i="105"/>
  <c r="Q96" i="105"/>
  <c r="N96" i="105"/>
  <c r="F96" i="105"/>
  <c r="E96" i="105"/>
  <c r="D96" i="105"/>
  <c r="C96" i="105"/>
  <c r="T95" i="105"/>
  <c r="Q95" i="105"/>
  <c r="N95" i="105"/>
  <c r="O95" i="105" s="1"/>
  <c r="E95" i="105"/>
  <c r="D95" i="105"/>
  <c r="C95" i="105"/>
  <c r="F95" i="105" s="1"/>
  <c r="T94" i="105"/>
  <c r="Q94" i="105"/>
  <c r="N94" i="105"/>
  <c r="F94" i="105"/>
  <c r="E94" i="105"/>
  <c r="D94" i="105"/>
  <c r="C94" i="105"/>
  <c r="G94" i="105" s="1"/>
  <c r="T93" i="105"/>
  <c r="Q93" i="105"/>
  <c r="N93" i="105"/>
  <c r="O93" i="105" s="1"/>
  <c r="E93" i="105"/>
  <c r="D93" i="105"/>
  <c r="C93" i="105"/>
  <c r="F93" i="105" s="1"/>
  <c r="T92" i="105"/>
  <c r="Q92" i="105"/>
  <c r="O92" i="105"/>
  <c r="N92" i="105"/>
  <c r="F92" i="105"/>
  <c r="E92" i="105"/>
  <c r="D92" i="105"/>
  <c r="C92" i="105"/>
  <c r="T91" i="105"/>
  <c r="Q91" i="105"/>
  <c r="N91" i="105"/>
  <c r="O91" i="105" s="1"/>
  <c r="G91" i="105"/>
  <c r="E91" i="105"/>
  <c r="D91" i="105"/>
  <c r="C91" i="105"/>
  <c r="F91" i="105" s="1"/>
  <c r="T90" i="105"/>
  <c r="Q90" i="105"/>
  <c r="N90" i="105"/>
  <c r="F90" i="105"/>
  <c r="E90" i="105"/>
  <c r="D90" i="105"/>
  <c r="C90" i="105"/>
  <c r="G90" i="105" s="1"/>
  <c r="T89" i="105"/>
  <c r="Q89" i="105"/>
  <c r="N89" i="105"/>
  <c r="O89" i="105" s="1"/>
  <c r="E89" i="105"/>
  <c r="D89" i="105"/>
  <c r="C89" i="105"/>
  <c r="F89" i="105" s="1"/>
  <c r="T88" i="105"/>
  <c r="Q88" i="105"/>
  <c r="N88" i="105"/>
  <c r="F88" i="105"/>
  <c r="E88" i="105"/>
  <c r="D88" i="105"/>
  <c r="C88" i="105"/>
  <c r="T87" i="105"/>
  <c r="Q87" i="105"/>
  <c r="N87" i="105"/>
  <c r="O87" i="105" s="1"/>
  <c r="E87" i="105"/>
  <c r="D87" i="105"/>
  <c r="C87" i="105"/>
  <c r="F87" i="105" s="1"/>
  <c r="T86" i="105"/>
  <c r="Q86" i="105"/>
  <c r="N86" i="105"/>
  <c r="F86" i="105"/>
  <c r="E86" i="105"/>
  <c r="D86" i="105"/>
  <c r="C86" i="105"/>
  <c r="G86" i="105" s="1"/>
  <c r="T85" i="105"/>
  <c r="Q85" i="105"/>
  <c r="N85" i="105"/>
  <c r="O85" i="105" s="1"/>
  <c r="E85" i="105"/>
  <c r="D85" i="105"/>
  <c r="C85" i="105"/>
  <c r="F85" i="105" s="1"/>
  <c r="T84" i="105"/>
  <c r="Q84" i="105"/>
  <c r="O84" i="105"/>
  <c r="N84" i="105"/>
  <c r="F84" i="105"/>
  <c r="E84" i="105"/>
  <c r="D84" i="105"/>
  <c r="C84" i="105"/>
  <c r="T83" i="105"/>
  <c r="Q83" i="105"/>
  <c r="N83" i="105"/>
  <c r="O83" i="105" s="1"/>
  <c r="E83" i="105"/>
  <c r="D83" i="105"/>
  <c r="C83" i="105"/>
  <c r="F83" i="105" s="1"/>
  <c r="T82" i="105"/>
  <c r="Q82" i="105"/>
  <c r="N82" i="105"/>
  <c r="F82" i="105"/>
  <c r="E82" i="105"/>
  <c r="D82" i="105"/>
  <c r="C82" i="105"/>
  <c r="G82" i="105" s="1"/>
  <c r="T81" i="105"/>
  <c r="Q81" i="105"/>
  <c r="N81" i="105"/>
  <c r="O81" i="105" s="1"/>
  <c r="E81" i="105"/>
  <c r="D81" i="105"/>
  <c r="C81" i="105"/>
  <c r="F81" i="105" s="1"/>
  <c r="T80" i="105"/>
  <c r="Q80" i="105"/>
  <c r="N80" i="105"/>
  <c r="F80" i="105"/>
  <c r="E80" i="105"/>
  <c r="D80" i="105"/>
  <c r="C80" i="105"/>
  <c r="T79" i="105"/>
  <c r="Q79" i="105"/>
  <c r="N79" i="105"/>
  <c r="O79" i="105" s="1"/>
  <c r="E79" i="105"/>
  <c r="D79" i="105"/>
  <c r="C79" i="105"/>
  <c r="F79" i="105" s="1"/>
  <c r="T78" i="105"/>
  <c r="Q78" i="105"/>
  <c r="N78" i="105"/>
  <c r="F78" i="105"/>
  <c r="E78" i="105"/>
  <c r="D78" i="105"/>
  <c r="C78" i="105"/>
  <c r="G78" i="105" s="1"/>
  <c r="T77" i="105"/>
  <c r="Q77" i="105"/>
  <c r="N77" i="105"/>
  <c r="O77" i="105" s="1"/>
  <c r="E77" i="105"/>
  <c r="D77" i="105"/>
  <c r="C77" i="105"/>
  <c r="F77" i="105" s="1"/>
  <c r="T76" i="105"/>
  <c r="Q76" i="105"/>
  <c r="O76" i="105"/>
  <c r="N76" i="105"/>
  <c r="F76" i="105"/>
  <c r="E76" i="105"/>
  <c r="D76" i="105"/>
  <c r="C76" i="105"/>
  <c r="T75" i="105"/>
  <c r="Q75" i="105"/>
  <c r="N75" i="105"/>
  <c r="O75" i="105" s="1"/>
  <c r="E75" i="105"/>
  <c r="D75" i="105"/>
  <c r="C75" i="105"/>
  <c r="F75" i="105" s="1"/>
  <c r="T74" i="105"/>
  <c r="Q74" i="105"/>
  <c r="N74" i="105"/>
  <c r="F74" i="105"/>
  <c r="E74" i="105"/>
  <c r="D74" i="105"/>
  <c r="C74" i="105"/>
  <c r="T73" i="105"/>
  <c r="Q73" i="105"/>
  <c r="N73" i="105"/>
  <c r="E73" i="105"/>
  <c r="D73" i="105"/>
  <c r="C73" i="105"/>
  <c r="T72" i="105"/>
  <c r="Q72" i="105"/>
  <c r="N72" i="105"/>
  <c r="F72" i="105"/>
  <c r="E72" i="105"/>
  <c r="D72" i="105"/>
  <c r="C72" i="105"/>
  <c r="G72" i="105" s="1"/>
  <c r="T71" i="105"/>
  <c r="Q71" i="105"/>
  <c r="N71" i="105"/>
  <c r="O71" i="105" s="1"/>
  <c r="P71" i="105" s="1"/>
  <c r="G71" i="105"/>
  <c r="E71" i="105"/>
  <c r="D71" i="105"/>
  <c r="C71" i="105"/>
  <c r="F71" i="105" s="1"/>
  <c r="T70" i="105"/>
  <c r="Q70" i="105"/>
  <c r="N70" i="105"/>
  <c r="F70" i="105"/>
  <c r="E70" i="105"/>
  <c r="D70" i="105"/>
  <c r="C70" i="105"/>
  <c r="G70" i="105" s="1"/>
  <c r="T69" i="105"/>
  <c r="Q69" i="105"/>
  <c r="P69" i="105"/>
  <c r="N69" i="105"/>
  <c r="O69" i="105" s="1"/>
  <c r="E69" i="105"/>
  <c r="D69" i="105"/>
  <c r="C69" i="105"/>
  <c r="F69" i="105" s="1"/>
  <c r="T68" i="105"/>
  <c r="Q68" i="105"/>
  <c r="O68" i="105"/>
  <c r="P68" i="105" s="1"/>
  <c r="N68" i="105"/>
  <c r="F68" i="105"/>
  <c r="E68" i="105"/>
  <c r="D68" i="105"/>
  <c r="C68" i="105"/>
  <c r="G68" i="105" s="1"/>
  <c r="T67" i="105"/>
  <c r="Q67" i="105"/>
  <c r="O67" i="105"/>
  <c r="P67" i="105" s="1"/>
  <c r="N67" i="105"/>
  <c r="E67" i="105"/>
  <c r="D67" i="105"/>
  <c r="C67" i="105"/>
  <c r="F67" i="105" s="1"/>
  <c r="T66" i="105"/>
  <c r="Q66" i="105"/>
  <c r="O66" i="105"/>
  <c r="P66" i="105" s="1"/>
  <c r="N66" i="105"/>
  <c r="E66" i="105"/>
  <c r="D66" i="105"/>
  <c r="C66" i="105"/>
  <c r="F66" i="105" s="1"/>
  <c r="T65" i="105"/>
  <c r="Q65" i="105"/>
  <c r="P65" i="105"/>
  <c r="N65" i="105"/>
  <c r="O65" i="105" s="1"/>
  <c r="E65" i="105"/>
  <c r="D65" i="105"/>
  <c r="C65" i="105"/>
  <c r="F65" i="105" s="1"/>
  <c r="T64" i="105"/>
  <c r="Q64" i="105"/>
  <c r="N64" i="105"/>
  <c r="F64" i="105"/>
  <c r="E64" i="105"/>
  <c r="D64" i="105"/>
  <c r="C64" i="105"/>
  <c r="T63" i="105"/>
  <c r="Q63" i="105"/>
  <c r="N63" i="105"/>
  <c r="G63" i="105"/>
  <c r="H63" i="105" s="1"/>
  <c r="E63" i="105"/>
  <c r="D63" i="105"/>
  <c r="C63" i="105"/>
  <c r="F63" i="105" s="1"/>
  <c r="T62" i="105"/>
  <c r="Q62" i="105"/>
  <c r="N62" i="105"/>
  <c r="F62" i="105"/>
  <c r="E62" i="105"/>
  <c r="D62" i="105"/>
  <c r="C62" i="105"/>
  <c r="G62" i="105" s="1"/>
  <c r="H62" i="105" s="1"/>
  <c r="T61" i="105"/>
  <c r="Q61" i="105"/>
  <c r="P61" i="105"/>
  <c r="N61" i="105"/>
  <c r="O61" i="105" s="1"/>
  <c r="E61" i="105"/>
  <c r="D61" i="105"/>
  <c r="C61" i="105"/>
  <c r="F61" i="105" s="1"/>
  <c r="T60" i="105"/>
  <c r="Q60" i="105"/>
  <c r="N60" i="105"/>
  <c r="F60" i="105"/>
  <c r="E60" i="105"/>
  <c r="D60" i="105"/>
  <c r="C60" i="105"/>
  <c r="T59" i="105"/>
  <c r="Q59" i="105"/>
  <c r="N59" i="105"/>
  <c r="O59" i="105" s="1"/>
  <c r="P59" i="105" s="1"/>
  <c r="G59" i="105"/>
  <c r="H59" i="105" s="1"/>
  <c r="E59" i="105"/>
  <c r="D59" i="105"/>
  <c r="C59" i="105"/>
  <c r="F59" i="105" s="1"/>
  <c r="T58" i="105"/>
  <c r="Q58" i="105"/>
  <c r="N58" i="105"/>
  <c r="F58" i="105"/>
  <c r="E58" i="105"/>
  <c r="D58" i="105"/>
  <c r="C58" i="105"/>
  <c r="G58" i="105" s="1"/>
  <c r="H58" i="105" s="1"/>
  <c r="T57" i="105"/>
  <c r="Q57" i="105"/>
  <c r="N57" i="105"/>
  <c r="O57" i="105" s="1"/>
  <c r="P57" i="105" s="1"/>
  <c r="E57" i="105"/>
  <c r="D57" i="105"/>
  <c r="C57" i="105"/>
  <c r="F57" i="105" s="1"/>
  <c r="T56" i="105"/>
  <c r="Q56" i="105"/>
  <c r="O56" i="105"/>
  <c r="P56" i="105" s="1"/>
  <c r="N56" i="105"/>
  <c r="F56" i="105"/>
  <c r="E56" i="105"/>
  <c r="D56" i="105"/>
  <c r="C56" i="105"/>
  <c r="T55" i="105"/>
  <c r="Q55" i="105"/>
  <c r="N55" i="105"/>
  <c r="O55" i="105" s="1"/>
  <c r="P55" i="105" s="1"/>
  <c r="E55" i="105"/>
  <c r="D55" i="105"/>
  <c r="C55" i="105"/>
  <c r="F55" i="105" s="1"/>
  <c r="T54" i="105"/>
  <c r="Q54" i="105"/>
  <c r="O54" i="105"/>
  <c r="P54" i="105" s="1"/>
  <c r="N54" i="105"/>
  <c r="F54" i="105"/>
  <c r="E54" i="105"/>
  <c r="C54" i="105"/>
  <c r="G54" i="105" s="1"/>
  <c r="H54" i="105" s="1"/>
  <c r="T53" i="105"/>
  <c r="Q53" i="105"/>
  <c r="N53" i="105"/>
  <c r="F53" i="105"/>
  <c r="E53" i="105"/>
  <c r="D53" i="105"/>
  <c r="C53" i="105"/>
  <c r="T52" i="105"/>
  <c r="Q52" i="105"/>
  <c r="N52" i="105"/>
  <c r="O52" i="105" s="1"/>
  <c r="P52" i="105" s="1"/>
  <c r="G52" i="105"/>
  <c r="H52" i="105" s="1"/>
  <c r="E52" i="105"/>
  <c r="D52" i="105"/>
  <c r="C52" i="105"/>
  <c r="F52" i="105" s="1"/>
  <c r="T51" i="105"/>
  <c r="Q51" i="105"/>
  <c r="N51" i="105"/>
  <c r="F51" i="105"/>
  <c r="E51" i="105"/>
  <c r="D51" i="105"/>
  <c r="C51" i="105"/>
  <c r="G51" i="105" s="1"/>
  <c r="H51" i="105" s="1"/>
  <c r="T50" i="105"/>
  <c r="Q50" i="105"/>
  <c r="N50" i="105"/>
  <c r="O50" i="105" s="1"/>
  <c r="P50" i="105" s="1"/>
  <c r="E50" i="105"/>
  <c r="D50" i="105"/>
  <c r="C50" i="105"/>
  <c r="F50" i="105" s="1"/>
  <c r="T49" i="105"/>
  <c r="Q49" i="105"/>
  <c r="O49" i="105"/>
  <c r="P49" i="105" s="1"/>
  <c r="N49" i="105"/>
  <c r="F49" i="105"/>
  <c r="E49" i="105"/>
  <c r="D49" i="105"/>
  <c r="C49" i="105"/>
  <c r="T48" i="105"/>
  <c r="Q48" i="105"/>
  <c r="N48" i="105"/>
  <c r="O48" i="105" s="1"/>
  <c r="P48" i="105" s="1"/>
  <c r="E48" i="105"/>
  <c r="D48" i="105"/>
  <c r="C48" i="105"/>
  <c r="F48" i="105" s="1"/>
  <c r="T47" i="105"/>
  <c r="Q47" i="105"/>
  <c r="N47" i="105"/>
  <c r="F47" i="105"/>
  <c r="E47" i="105"/>
  <c r="D47" i="105"/>
  <c r="C47" i="105"/>
  <c r="G47" i="105" s="1"/>
  <c r="H47" i="105" s="1"/>
  <c r="T46" i="105"/>
  <c r="Q46" i="105"/>
  <c r="P46" i="105"/>
  <c r="N46" i="105"/>
  <c r="O46" i="105" s="1"/>
  <c r="E46" i="105"/>
  <c r="D46" i="105"/>
  <c r="C46" i="105"/>
  <c r="F46" i="105" s="1"/>
  <c r="T45" i="105"/>
  <c r="Q45" i="105"/>
  <c r="N45" i="105"/>
  <c r="F45" i="105"/>
  <c r="E45" i="105"/>
  <c r="D45" i="105"/>
  <c r="C45" i="105"/>
  <c r="T44" i="105"/>
  <c r="Q44" i="105"/>
  <c r="N44" i="105"/>
  <c r="O44" i="105" s="1"/>
  <c r="P44" i="105" s="1"/>
  <c r="G44" i="105"/>
  <c r="H44" i="105" s="1"/>
  <c r="E44" i="105"/>
  <c r="D44" i="105"/>
  <c r="C44" i="105"/>
  <c r="F44" i="105" s="1"/>
  <c r="T43" i="105"/>
  <c r="Q43" i="105"/>
  <c r="N43" i="105"/>
  <c r="F43" i="105"/>
  <c r="E43" i="105"/>
  <c r="D43" i="105"/>
  <c r="C43" i="105"/>
  <c r="G43" i="105" s="1"/>
  <c r="H43" i="105" s="1"/>
  <c r="T42" i="105"/>
  <c r="Q42" i="105"/>
  <c r="N42" i="105"/>
  <c r="O42" i="105" s="1"/>
  <c r="P42" i="105" s="1"/>
  <c r="E42" i="105"/>
  <c r="D42" i="105"/>
  <c r="C42" i="105"/>
  <c r="F42" i="105" s="1"/>
  <c r="T41" i="105"/>
  <c r="Q41" i="105"/>
  <c r="O41" i="105"/>
  <c r="P41" i="105" s="1"/>
  <c r="N41" i="105"/>
  <c r="F41" i="105"/>
  <c r="E41" i="105"/>
  <c r="D41" i="105"/>
  <c r="C41" i="105"/>
  <c r="T40" i="105"/>
  <c r="Q40" i="105"/>
  <c r="N40" i="105"/>
  <c r="O40" i="105" s="1"/>
  <c r="P40" i="105" s="1"/>
  <c r="E40" i="105"/>
  <c r="D40" i="105"/>
  <c r="C40" i="105"/>
  <c r="F40" i="105" s="1"/>
  <c r="T39" i="105"/>
  <c r="Q39" i="105"/>
  <c r="N39" i="105"/>
  <c r="F39" i="105"/>
  <c r="E39" i="105"/>
  <c r="D39" i="105"/>
  <c r="C39" i="105"/>
  <c r="G39" i="105" s="1"/>
  <c r="H39" i="105" s="1"/>
  <c r="T38" i="105"/>
  <c r="Q38" i="105"/>
  <c r="P38" i="105"/>
  <c r="N38" i="105"/>
  <c r="O38" i="105" s="1"/>
  <c r="E38" i="105"/>
  <c r="D38" i="105"/>
  <c r="C38" i="105"/>
  <c r="F38" i="105" s="1"/>
  <c r="T37" i="105"/>
  <c r="Q37" i="105"/>
  <c r="N37" i="105"/>
  <c r="F37" i="105"/>
  <c r="E37" i="105"/>
  <c r="D37" i="105"/>
  <c r="C37" i="105"/>
  <c r="T36" i="105"/>
  <c r="Q36" i="105"/>
  <c r="N36" i="105"/>
  <c r="O36" i="105" s="1"/>
  <c r="P36" i="105" s="1"/>
  <c r="G36" i="105"/>
  <c r="H36" i="105" s="1"/>
  <c r="E36" i="105"/>
  <c r="D36" i="105"/>
  <c r="C36" i="105"/>
  <c r="F36" i="105" s="1"/>
  <c r="T35" i="105"/>
  <c r="Q35" i="105"/>
  <c r="N35" i="105"/>
  <c r="F35" i="105"/>
  <c r="E35" i="105"/>
  <c r="D35" i="105"/>
  <c r="C35" i="105"/>
  <c r="G35" i="105" s="1"/>
  <c r="H35" i="105" s="1"/>
  <c r="T34" i="105"/>
  <c r="Q34" i="105"/>
  <c r="N34" i="105"/>
  <c r="O34" i="105" s="1"/>
  <c r="P34" i="105" s="1"/>
  <c r="E34" i="105"/>
  <c r="D34" i="105"/>
  <c r="C34" i="105"/>
  <c r="F34" i="105" s="1"/>
  <c r="T33" i="105"/>
  <c r="Q33" i="105"/>
  <c r="O33" i="105"/>
  <c r="P33" i="105" s="1"/>
  <c r="N33" i="105"/>
  <c r="F33" i="105"/>
  <c r="E33" i="105"/>
  <c r="D33" i="105"/>
  <c r="C33" i="105"/>
  <c r="T32" i="105"/>
  <c r="Q32" i="105"/>
  <c r="N32" i="105"/>
  <c r="O32" i="105" s="1"/>
  <c r="P32" i="105" s="1"/>
  <c r="E32" i="105"/>
  <c r="D32" i="105"/>
  <c r="C32" i="105"/>
  <c r="F32" i="105" s="1"/>
  <c r="T31" i="105"/>
  <c r="Q31" i="105"/>
  <c r="N31" i="105"/>
  <c r="F31" i="105"/>
  <c r="E31" i="105"/>
  <c r="D31" i="105"/>
  <c r="C31" i="105"/>
  <c r="G31" i="105" s="1"/>
  <c r="H31" i="105" s="1"/>
  <c r="T30" i="105"/>
  <c r="Q30" i="105"/>
  <c r="P30" i="105"/>
  <c r="N30" i="105"/>
  <c r="O30" i="105" s="1"/>
  <c r="E30" i="105"/>
  <c r="D30" i="105"/>
  <c r="C30" i="105"/>
  <c r="F30" i="105" s="1"/>
  <c r="T29" i="105"/>
  <c r="Q29" i="105"/>
  <c r="N29" i="105"/>
  <c r="F29" i="105"/>
  <c r="E29" i="105"/>
  <c r="D29" i="105"/>
  <c r="C29" i="105"/>
  <c r="T28" i="105"/>
  <c r="Q28" i="105"/>
  <c r="N28" i="105"/>
  <c r="O28" i="105" s="1"/>
  <c r="P28" i="105" s="1"/>
  <c r="G28" i="105"/>
  <c r="H28" i="105" s="1"/>
  <c r="E28" i="105"/>
  <c r="D28" i="105"/>
  <c r="C28" i="105"/>
  <c r="F28" i="105" s="1"/>
  <c r="T27" i="105"/>
  <c r="Q27" i="105"/>
  <c r="N27" i="105"/>
  <c r="F27" i="105"/>
  <c r="E27" i="105"/>
  <c r="D27" i="105"/>
  <c r="C27" i="105"/>
  <c r="G27" i="105" s="1"/>
  <c r="H27" i="105" s="1"/>
  <c r="T26" i="105"/>
  <c r="Q26" i="105"/>
  <c r="N26" i="105"/>
  <c r="O26" i="105" s="1"/>
  <c r="P26" i="105" s="1"/>
  <c r="E26" i="105"/>
  <c r="D26" i="105"/>
  <c r="C26" i="105"/>
  <c r="F26" i="105" s="1"/>
  <c r="T25" i="105"/>
  <c r="Q25" i="105"/>
  <c r="O25" i="105"/>
  <c r="P25" i="105" s="1"/>
  <c r="N25" i="105"/>
  <c r="F25" i="105"/>
  <c r="E25" i="105"/>
  <c r="D25" i="105"/>
  <c r="C25" i="105"/>
  <c r="T24" i="105"/>
  <c r="Q24" i="105"/>
  <c r="N24" i="105"/>
  <c r="O24" i="105" s="1"/>
  <c r="P24" i="105" s="1"/>
  <c r="E24" i="105"/>
  <c r="D24" i="105"/>
  <c r="C24" i="105"/>
  <c r="F24" i="105" s="1"/>
  <c r="T23" i="105"/>
  <c r="Q23" i="105"/>
  <c r="N23" i="105"/>
  <c r="F23" i="105"/>
  <c r="E23" i="105"/>
  <c r="D23" i="105"/>
  <c r="C23" i="105"/>
  <c r="G23" i="105" s="1"/>
  <c r="H23" i="105" s="1"/>
  <c r="T22" i="105"/>
  <c r="Q22" i="105"/>
  <c r="P22" i="105"/>
  <c r="N22" i="105"/>
  <c r="O22" i="105" s="1"/>
  <c r="E22" i="105"/>
  <c r="D22" i="105"/>
  <c r="C22" i="105"/>
  <c r="F22" i="105" s="1"/>
  <c r="T21" i="105"/>
  <c r="Q21" i="105"/>
  <c r="N21" i="105"/>
  <c r="F21" i="105"/>
  <c r="E21" i="105"/>
  <c r="D21" i="105"/>
  <c r="C21" i="105"/>
  <c r="T20" i="105"/>
  <c r="Q20" i="105"/>
  <c r="N20" i="105"/>
  <c r="O20" i="105" s="1"/>
  <c r="P20" i="105" s="1"/>
  <c r="G20" i="105"/>
  <c r="H20" i="105" s="1"/>
  <c r="E20" i="105"/>
  <c r="D20" i="105"/>
  <c r="C20" i="105"/>
  <c r="F20" i="105" s="1"/>
  <c r="T19" i="105"/>
  <c r="Q19" i="105"/>
  <c r="N19" i="105"/>
  <c r="F19" i="105"/>
  <c r="E19" i="105"/>
  <c r="D19" i="105"/>
  <c r="C19" i="105"/>
  <c r="G19" i="105" s="1"/>
  <c r="H19" i="105" s="1"/>
  <c r="T18" i="105"/>
  <c r="Q18" i="105"/>
  <c r="N18" i="105"/>
  <c r="O18" i="105" s="1"/>
  <c r="P18" i="105" s="1"/>
  <c r="E18" i="105"/>
  <c r="D18" i="105"/>
  <c r="C18" i="105"/>
  <c r="F18" i="105" s="1"/>
  <c r="T17" i="105"/>
  <c r="Q17" i="105"/>
  <c r="O17" i="105"/>
  <c r="P17" i="105" s="1"/>
  <c r="N17" i="105"/>
  <c r="F17" i="105"/>
  <c r="E17" i="105"/>
  <c r="D17" i="105"/>
  <c r="C17" i="105"/>
  <c r="T16" i="105"/>
  <c r="Q16" i="105"/>
  <c r="N16" i="105"/>
  <c r="O16" i="105" s="1"/>
  <c r="P16" i="105" s="1"/>
  <c r="E16" i="105"/>
  <c r="D16" i="105"/>
  <c r="C16" i="105"/>
  <c r="F16" i="105" s="1"/>
  <c r="T15" i="105"/>
  <c r="Q15" i="105"/>
  <c r="N15" i="105"/>
  <c r="F15" i="105"/>
  <c r="E15" i="105"/>
  <c r="D15" i="105"/>
  <c r="C15" i="105"/>
  <c r="G15" i="105" s="1"/>
  <c r="H15" i="105" s="1"/>
  <c r="T14" i="105"/>
  <c r="Q14" i="105"/>
  <c r="P14" i="105"/>
  <c r="N14" i="105"/>
  <c r="O14" i="105" s="1"/>
  <c r="E14" i="105"/>
  <c r="D14" i="105"/>
  <c r="C14" i="105"/>
  <c r="F14" i="105" s="1"/>
  <c r="T13" i="105"/>
  <c r="Q13" i="105"/>
  <c r="N13" i="105"/>
  <c r="F13" i="105"/>
  <c r="E13" i="105"/>
  <c r="D13" i="105"/>
  <c r="C13" i="105"/>
  <c r="T12" i="105"/>
  <c r="Q12" i="105"/>
  <c r="N12" i="105"/>
  <c r="O12" i="105" s="1"/>
  <c r="P12" i="105" s="1"/>
  <c r="G12" i="105"/>
  <c r="H12" i="105" s="1"/>
  <c r="E12" i="105"/>
  <c r="D12" i="105"/>
  <c r="C12" i="105"/>
  <c r="F12" i="105" s="1"/>
  <c r="T11" i="105"/>
  <c r="Q11" i="105"/>
  <c r="N11" i="105"/>
  <c r="F11" i="105"/>
  <c r="E11" i="105"/>
  <c r="D11" i="105"/>
  <c r="C11" i="105"/>
  <c r="G11" i="105" s="1"/>
  <c r="H11" i="105" s="1"/>
  <c r="T10" i="105"/>
  <c r="Q10" i="105"/>
  <c r="N10" i="105"/>
  <c r="O10" i="105" s="1"/>
  <c r="P10" i="105" s="1"/>
  <c r="E10" i="105"/>
  <c r="D10" i="105"/>
  <c r="C10" i="105"/>
  <c r="F10" i="105" s="1"/>
  <c r="T9" i="105"/>
  <c r="Q9" i="105"/>
  <c r="O9" i="105"/>
  <c r="P9" i="105" s="1"/>
  <c r="N9" i="105"/>
  <c r="F9" i="105"/>
  <c r="E9" i="105"/>
  <c r="D9" i="105"/>
  <c r="C9" i="105"/>
  <c r="T8" i="105"/>
  <c r="Q8" i="105"/>
  <c r="N8" i="105"/>
  <c r="O8" i="105" s="1"/>
  <c r="P8" i="105" s="1"/>
  <c r="E8" i="105"/>
  <c r="D8" i="105"/>
  <c r="C8" i="105"/>
  <c r="F8" i="105" s="1"/>
  <c r="T7" i="105"/>
  <c r="Q7" i="105"/>
  <c r="N7" i="105"/>
  <c r="F7" i="105"/>
  <c r="E7" i="105"/>
  <c r="D7" i="105"/>
  <c r="C7" i="105"/>
  <c r="G7" i="105" s="1"/>
  <c r="H7" i="105" s="1"/>
  <c r="T6" i="105"/>
  <c r="Q6" i="105"/>
  <c r="P6" i="105"/>
  <c r="N6" i="105"/>
  <c r="O6" i="105" s="1"/>
  <c r="E6" i="105"/>
  <c r="D6" i="105"/>
  <c r="C6" i="105"/>
  <c r="F6" i="105" s="1"/>
  <c r="T5" i="105"/>
  <c r="S5" i="105"/>
  <c r="Q5" i="105"/>
  <c r="N5" i="105"/>
  <c r="J5" i="105"/>
  <c r="F5" i="105"/>
  <c r="E5" i="105"/>
  <c r="C5" i="105"/>
  <c r="T4" i="105"/>
  <c r="S4" i="105"/>
  <c r="Q4" i="105"/>
  <c r="J4" i="105"/>
  <c r="E4" i="105"/>
  <c r="T192" i="104"/>
  <c r="T191" i="104"/>
  <c r="T190" i="104"/>
  <c r="T189" i="104"/>
  <c r="T188" i="104"/>
  <c r="T187" i="104"/>
  <c r="T186" i="104"/>
  <c r="T185" i="104"/>
  <c r="T184" i="104"/>
  <c r="T183" i="104"/>
  <c r="T182" i="104"/>
  <c r="T181" i="104"/>
  <c r="T180" i="104"/>
  <c r="T179" i="104"/>
  <c r="T178" i="104"/>
  <c r="T177" i="104"/>
  <c r="T176" i="104"/>
  <c r="T175" i="104"/>
  <c r="T174" i="104"/>
  <c r="T173" i="104"/>
  <c r="T172" i="104"/>
  <c r="T171" i="104"/>
  <c r="T170" i="104"/>
  <c r="T169" i="104"/>
  <c r="T168" i="104"/>
  <c r="T167" i="104"/>
  <c r="T166" i="104"/>
  <c r="T165" i="104"/>
  <c r="T164" i="104"/>
  <c r="T163" i="104"/>
  <c r="T162" i="104"/>
  <c r="T161" i="104"/>
  <c r="T160" i="104"/>
  <c r="T159" i="104"/>
  <c r="T158" i="104"/>
  <c r="T157" i="104"/>
  <c r="T156" i="104"/>
  <c r="T155" i="104"/>
  <c r="T154" i="104"/>
  <c r="Q154" i="104"/>
  <c r="N154" i="104"/>
  <c r="O154" i="104" s="1"/>
  <c r="E154" i="104"/>
  <c r="D154" i="104"/>
  <c r="C154" i="104"/>
  <c r="G154" i="104" s="1"/>
  <c r="T153" i="104"/>
  <c r="Q153" i="104"/>
  <c r="N153" i="104"/>
  <c r="F153" i="104"/>
  <c r="E153" i="104"/>
  <c r="D153" i="104"/>
  <c r="C153" i="104"/>
  <c r="T152" i="104"/>
  <c r="Q152" i="104"/>
  <c r="N152" i="104"/>
  <c r="O153" i="104" s="1"/>
  <c r="E152" i="104"/>
  <c r="D152" i="104"/>
  <c r="C152" i="104"/>
  <c r="T151" i="104"/>
  <c r="Q151" i="104"/>
  <c r="N151" i="104"/>
  <c r="O152" i="104" s="1"/>
  <c r="E151" i="104"/>
  <c r="D151" i="104"/>
  <c r="C151" i="104"/>
  <c r="T150" i="104"/>
  <c r="Q150" i="104"/>
  <c r="N150" i="104"/>
  <c r="O151" i="104" s="1"/>
  <c r="E150" i="104"/>
  <c r="D150" i="104"/>
  <c r="C150" i="104"/>
  <c r="T149" i="104"/>
  <c r="Q149" i="104"/>
  <c r="N149" i="104"/>
  <c r="E149" i="104"/>
  <c r="D149" i="104"/>
  <c r="C149" i="104"/>
  <c r="G149" i="104" s="1"/>
  <c r="T148" i="104"/>
  <c r="Q148" i="104"/>
  <c r="N148" i="104"/>
  <c r="E148" i="104"/>
  <c r="D148" i="104"/>
  <c r="C148" i="104"/>
  <c r="T147" i="104"/>
  <c r="Q147" i="104"/>
  <c r="N147" i="104"/>
  <c r="E147" i="104"/>
  <c r="D147" i="104"/>
  <c r="C147" i="104"/>
  <c r="G147" i="104" s="1"/>
  <c r="T146" i="104"/>
  <c r="Q146" i="104"/>
  <c r="N146" i="104"/>
  <c r="O147" i="104" s="1"/>
  <c r="E146" i="104"/>
  <c r="D146" i="104"/>
  <c r="C146" i="104"/>
  <c r="T145" i="104"/>
  <c r="Q145" i="104"/>
  <c r="N145" i="104"/>
  <c r="E145" i="104"/>
  <c r="D145" i="104"/>
  <c r="C145" i="104"/>
  <c r="G145" i="104" s="1"/>
  <c r="T144" i="104"/>
  <c r="Q144" i="104"/>
  <c r="N144" i="104"/>
  <c r="O144" i="104" s="1"/>
  <c r="E144" i="104"/>
  <c r="D144" i="104"/>
  <c r="C144" i="104"/>
  <c r="T143" i="104"/>
  <c r="Q143" i="104"/>
  <c r="N143" i="104"/>
  <c r="E143" i="104"/>
  <c r="D143" i="104"/>
  <c r="C143" i="104"/>
  <c r="G143" i="104" s="1"/>
  <c r="T142" i="104"/>
  <c r="Q142" i="104"/>
  <c r="N142" i="104"/>
  <c r="O143" i="104" s="1"/>
  <c r="E142" i="104"/>
  <c r="D142" i="104"/>
  <c r="C142" i="104"/>
  <c r="T141" i="104"/>
  <c r="Q141" i="104"/>
  <c r="N141" i="104"/>
  <c r="E141" i="104"/>
  <c r="D141" i="104"/>
  <c r="C141" i="104"/>
  <c r="F141" i="104" s="1"/>
  <c r="T140" i="104"/>
  <c r="Q140" i="104"/>
  <c r="N140" i="104"/>
  <c r="E140" i="104"/>
  <c r="D140" i="104"/>
  <c r="C140" i="104"/>
  <c r="T139" i="104"/>
  <c r="Q139" i="104"/>
  <c r="N139" i="104"/>
  <c r="E139" i="104"/>
  <c r="D139" i="104"/>
  <c r="C139" i="104"/>
  <c r="T138" i="104"/>
  <c r="Q138" i="104"/>
  <c r="N138" i="104"/>
  <c r="O139" i="104" s="1"/>
  <c r="E138" i="104"/>
  <c r="D138" i="104"/>
  <c r="C138" i="104"/>
  <c r="T137" i="104"/>
  <c r="Q137" i="104"/>
  <c r="N137" i="104"/>
  <c r="O137" i="104" s="1"/>
  <c r="F137" i="104"/>
  <c r="E137" i="104"/>
  <c r="D137" i="104"/>
  <c r="C137" i="104"/>
  <c r="T136" i="104"/>
  <c r="Q136" i="104"/>
  <c r="N136" i="104"/>
  <c r="E136" i="104"/>
  <c r="D136" i="104"/>
  <c r="C136" i="104"/>
  <c r="T135" i="104"/>
  <c r="Q135" i="104"/>
  <c r="N135" i="104"/>
  <c r="E135" i="104"/>
  <c r="D135" i="104"/>
  <c r="C135" i="104"/>
  <c r="T134" i="104"/>
  <c r="Q134" i="104"/>
  <c r="N134" i="104"/>
  <c r="E134" i="104"/>
  <c r="D134" i="104"/>
  <c r="C134" i="104"/>
  <c r="T133" i="104"/>
  <c r="Q133" i="104"/>
  <c r="N133" i="104"/>
  <c r="F133" i="104"/>
  <c r="E133" i="104"/>
  <c r="D133" i="104"/>
  <c r="C133" i="104"/>
  <c r="T132" i="104"/>
  <c r="Q132" i="104"/>
  <c r="N132" i="104"/>
  <c r="E132" i="104"/>
  <c r="D132" i="104"/>
  <c r="C132" i="104"/>
  <c r="T131" i="104"/>
  <c r="Q131" i="104"/>
  <c r="N131" i="104"/>
  <c r="O131" i="104" s="1"/>
  <c r="E131" i="104"/>
  <c r="D131" i="104"/>
  <c r="C131" i="104"/>
  <c r="F131" i="104" s="1"/>
  <c r="T130" i="104"/>
  <c r="Q130" i="104"/>
  <c r="N130" i="104"/>
  <c r="E130" i="104"/>
  <c r="D130" i="104"/>
  <c r="C130" i="104"/>
  <c r="T129" i="104"/>
  <c r="Q129" i="104"/>
  <c r="N129" i="104"/>
  <c r="O129" i="104" s="1"/>
  <c r="E129" i="104"/>
  <c r="D129" i="104"/>
  <c r="C129" i="104"/>
  <c r="F129" i="104" s="1"/>
  <c r="T128" i="104"/>
  <c r="Q128" i="104"/>
  <c r="N128" i="104"/>
  <c r="E128" i="104"/>
  <c r="D128" i="104"/>
  <c r="C128" i="104"/>
  <c r="T127" i="104"/>
  <c r="Q127" i="104"/>
  <c r="N127" i="104"/>
  <c r="O127" i="104" s="1"/>
  <c r="E127" i="104"/>
  <c r="D127" i="104"/>
  <c r="C127" i="104"/>
  <c r="F127" i="104" s="1"/>
  <c r="T126" i="104"/>
  <c r="Q126" i="104"/>
  <c r="N126" i="104"/>
  <c r="E126" i="104"/>
  <c r="D126" i="104"/>
  <c r="C126" i="104"/>
  <c r="T125" i="104"/>
  <c r="Q125" i="104"/>
  <c r="N125" i="104"/>
  <c r="O125" i="104" s="1"/>
  <c r="E125" i="104"/>
  <c r="D125" i="104"/>
  <c r="C125" i="104"/>
  <c r="F125" i="104" s="1"/>
  <c r="T124" i="104"/>
  <c r="Q124" i="104"/>
  <c r="N124" i="104"/>
  <c r="E124" i="104"/>
  <c r="D124" i="104"/>
  <c r="C124" i="104"/>
  <c r="T123" i="104"/>
  <c r="Q123" i="104"/>
  <c r="N123" i="104"/>
  <c r="O123" i="104" s="1"/>
  <c r="E123" i="104"/>
  <c r="D123" i="104"/>
  <c r="C123" i="104"/>
  <c r="F123" i="104" s="1"/>
  <c r="T122" i="104"/>
  <c r="Q122" i="104"/>
  <c r="N122" i="104"/>
  <c r="E122" i="104"/>
  <c r="D122" i="104"/>
  <c r="C122" i="104"/>
  <c r="T121" i="104"/>
  <c r="Q121" i="104"/>
  <c r="N121" i="104"/>
  <c r="O121" i="104" s="1"/>
  <c r="E121" i="104"/>
  <c r="D121" i="104"/>
  <c r="C121" i="104"/>
  <c r="F121" i="104" s="1"/>
  <c r="T120" i="104"/>
  <c r="Q120" i="104"/>
  <c r="N120" i="104"/>
  <c r="E120" i="104"/>
  <c r="D120" i="104"/>
  <c r="C120" i="104"/>
  <c r="T119" i="104"/>
  <c r="Q119" i="104"/>
  <c r="N119" i="104"/>
  <c r="O119" i="104" s="1"/>
  <c r="E119" i="104"/>
  <c r="D119" i="104"/>
  <c r="C119" i="104"/>
  <c r="F119" i="104" s="1"/>
  <c r="T118" i="104"/>
  <c r="Q118" i="104"/>
  <c r="N118" i="104"/>
  <c r="E118" i="104"/>
  <c r="D118" i="104"/>
  <c r="C118" i="104"/>
  <c r="T117" i="104"/>
  <c r="Q117" i="104"/>
  <c r="N117" i="104"/>
  <c r="O117" i="104" s="1"/>
  <c r="E117" i="104"/>
  <c r="D117" i="104"/>
  <c r="C117" i="104"/>
  <c r="F117" i="104" s="1"/>
  <c r="T116" i="104"/>
  <c r="Q116" i="104"/>
  <c r="N116" i="104"/>
  <c r="E116" i="104"/>
  <c r="D116" i="104"/>
  <c r="C116" i="104"/>
  <c r="T115" i="104"/>
  <c r="Q115" i="104"/>
  <c r="N115" i="104"/>
  <c r="O116" i="104" s="1"/>
  <c r="E115" i="104"/>
  <c r="D115" i="104"/>
  <c r="C115" i="104"/>
  <c r="F115" i="104" s="1"/>
  <c r="T114" i="104"/>
  <c r="Q114" i="104"/>
  <c r="N114" i="104"/>
  <c r="E114" i="104"/>
  <c r="D114" i="104"/>
  <c r="C114" i="104"/>
  <c r="G114" i="104" s="1"/>
  <c r="T113" i="104"/>
  <c r="Q113" i="104"/>
  <c r="N113" i="104"/>
  <c r="O113" i="104" s="1"/>
  <c r="F113" i="104"/>
  <c r="E113" i="104"/>
  <c r="D113" i="104"/>
  <c r="C113" i="104"/>
  <c r="T112" i="104"/>
  <c r="Q112" i="104"/>
  <c r="N112" i="104"/>
  <c r="E112" i="104"/>
  <c r="D112" i="104"/>
  <c r="C112" i="104"/>
  <c r="G112" i="104" s="1"/>
  <c r="T111" i="104"/>
  <c r="Q111" i="104"/>
  <c r="N111" i="104"/>
  <c r="E111" i="104"/>
  <c r="D111" i="104"/>
  <c r="C111" i="104"/>
  <c r="F111" i="104" s="1"/>
  <c r="T110" i="104"/>
  <c r="Q110" i="104"/>
  <c r="N110" i="104"/>
  <c r="E110" i="104"/>
  <c r="D110" i="104"/>
  <c r="C110" i="104"/>
  <c r="G110" i="104" s="1"/>
  <c r="T109" i="104"/>
  <c r="Q109" i="104"/>
  <c r="N109" i="104"/>
  <c r="F109" i="104"/>
  <c r="E109" i="104"/>
  <c r="D109" i="104"/>
  <c r="C109" i="104"/>
  <c r="T108" i="104"/>
  <c r="Q108" i="104"/>
  <c r="N108" i="104"/>
  <c r="E108" i="104"/>
  <c r="D108" i="104"/>
  <c r="C108" i="104"/>
  <c r="T107" i="104"/>
  <c r="Q107" i="104"/>
  <c r="N107" i="104"/>
  <c r="E107" i="104"/>
  <c r="D107" i="104"/>
  <c r="C107" i="104"/>
  <c r="F107" i="104" s="1"/>
  <c r="T106" i="104"/>
  <c r="Q106" i="104"/>
  <c r="N106" i="104"/>
  <c r="O106" i="104" s="1"/>
  <c r="E106" i="104"/>
  <c r="D106" i="104"/>
  <c r="C106" i="104"/>
  <c r="T105" i="104"/>
  <c r="Q105" i="104"/>
  <c r="N105" i="104"/>
  <c r="E105" i="104"/>
  <c r="D105" i="104"/>
  <c r="C105" i="104"/>
  <c r="G105" i="104" s="1"/>
  <c r="T104" i="104"/>
  <c r="Q104" i="104"/>
  <c r="N104" i="104"/>
  <c r="E104" i="104"/>
  <c r="D104" i="104"/>
  <c r="C104" i="104"/>
  <c r="T103" i="104"/>
  <c r="Q103" i="104"/>
  <c r="N103" i="104"/>
  <c r="E103" i="104"/>
  <c r="D103" i="104"/>
  <c r="C103" i="104"/>
  <c r="F103" i="104" s="1"/>
  <c r="T102" i="104"/>
  <c r="Q102" i="104"/>
  <c r="N102" i="104"/>
  <c r="O102" i="104" s="1"/>
  <c r="E102" i="104"/>
  <c r="D102" i="104"/>
  <c r="C102" i="104"/>
  <c r="F102" i="104" s="1"/>
  <c r="T101" i="104"/>
  <c r="Q101" i="104"/>
  <c r="N101" i="104"/>
  <c r="E101" i="104"/>
  <c r="D101" i="104"/>
  <c r="C101" i="104"/>
  <c r="G101" i="104" s="1"/>
  <c r="T100" i="104"/>
  <c r="Q100" i="104"/>
  <c r="N100" i="104"/>
  <c r="E100" i="104"/>
  <c r="D100" i="104"/>
  <c r="C100" i="104"/>
  <c r="T99" i="104"/>
  <c r="Q99" i="104"/>
  <c r="O99" i="104"/>
  <c r="N99" i="104"/>
  <c r="E99" i="104"/>
  <c r="D99" i="104"/>
  <c r="C99" i="104"/>
  <c r="F99" i="104" s="1"/>
  <c r="T98" i="104"/>
  <c r="Q98" i="104"/>
  <c r="N98" i="104"/>
  <c r="E98" i="104"/>
  <c r="D98" i="104"/>
  <c r="C98" i="104"/>
  <c r="G99" i="104" s="1"/>
  <c r="T97" i="104"/>
  <c r="Q97" i="104"/>
  <c r="N97" i="104"/>
  <c r="E97" i="104"/>
  <c r="D97" i="104"/>
  <c r="C97" i="104"/>
  <c r="G97" i="104" s="1"/>
  <c r="T96" i="104"/>
  <c r="Q96" i="104"/>
  <c r="N96" i="104"/>
  <c r="F96" i="104"/>
  <c r="E96" i="104"/>
  <c r="D96" i="104"/>
  <c r="C96" i="104"/>
  <c r="T95" i="104"/>
  <c r="Q95" i="104"/>
  <c r="N95" i="104"/>
  <c r="E95" i="104"/>
  <c r="D95" i="104"/>
  <c r="C95" i="104"/>
  <c r="T94" i="104"/>
  <c r="Q94" i="104"/>
  <c r="N94" i="104"/>
  <c r="E94" i="104"/>
  <c r="D94" i="104"/>
  <c r="C94" i="104"/>
  <c r="F94" i="104" s="1"/>
  <c r="T93" i="104"/>
  <c r="Q93" i="104"/>
  <c r="N93" i="104"/>
  <c r="O93" i="104" s="1"/>
  <c r="E93" i="104"/>
  <c r="D93" i="104"/>
  <c r="C93" i="104"/>
  <c r="T92" i="104"/>
  <c r="Q92" i="104"/>
  <c r="N92" i="104"/>
  <c r="E92" i="104"/>
  <c r="D92" i="104"/>
  <c r="C92" i="104"/>
  <c r="F92" i="104" s="1"/>
  <c r="T91" i="104"/>
  <c r="Q91" i="104"/>
  <c r="N91" i="104"/>
  <c r="E91" i="104"/>
  <c r="D91" i="104"/>
  <c r="C91" i="104"/>
  <c r="T90" i="104"/>
  <c r="Q90" i="104"/>
  <c r="N90" i="104"/>
  <c r="E90" i="104"/>
  <c r="D90" i="104"/>
  <c r="C90" i="104"/>
  <c r="F90" i="104" s="1"/>
  <c r="T89" i="104"/>
  <c r="Q89" i="104"/>
  <c r="N89" i="104"/>
  <c r="O89" i="104" s="1"/>
  <c r="E89" i="104"/>
  <c r="D89" i="104"/>
  <c r="C89" i="104"/>
  <c r="G89" i="104" s="1"/>
  <c r="T88" i="104"/>
  <c r="Q88" i="104"/>
  <c r="N88" i="104"/>
  <c r="O88" i="104" s="1"/>
  <c r="F88" i="104"/>
  <c r="E88" i="104"/>
  <c r="D88" i="104"/>
  <c r="C88" i="104"/>
  <c r="T87" i="104"/>
  <c r="Q87" i="104"/>
  <c r="N87" i="104"/>
  <c r="E87" i="104"/>
  <c r="D87" i="104"/>
  <c r="C87" i="104"/>
  <c r="G87" i="104" s="1"/>
  <c r="T86" i="104"/>
  <c r="Q86" i="104"/>
  <c r="N86" i="104"/>
  <c r="O87" i="104" s="1"/>
  <c r="E86" i="104"/>
  <c r="D86" i="104"/>
  <c r="C86" i="104"/>
  <c r="F86" i="104" s="1"/>
  <c r="T85" i="104"/>
  <c r="Q85" i="104"/>
  <c r="N85" i="104"/>
  <c r="E85" i="104"/>
  <c r="D85" i="104"/>
  <c r="C85" i="104"/>
  <c r="G85" i="104" s="1"/>
  <c r="T84" i="104"/>
  <c r="Q84" i="104"/>
  <c r="N84" i="104"/>
  <c r="F84" i="104"/>
  <c r="E84" i="104"/>
  <c r="D84" i="104"/>
  <c r="C84" i="104"/>
  <c r="T83" i="104"/>
  <c r="Q83" i="104"/>
  <c r="N83" i="104"/>
  <c r="E83" i="104"/>
  <c r="D83" i="104"/>
  <c r="C83" i="104"/>
  <c r="T82" i="104"/>
  <c r="Q82" i="104"/>
  <c r="N82" i="104"/>
  <c r="O83" i="104" s="1"/>
  <c r="E82" i="104"/>
  <c r="D82" i="104"/>
  <c r="C82" i="104"/>
  <c r="F82" i="104" s="1"/>
  <c r="T81" i="104"/>
  <c r="Q81" i="104"/>
  <c r="N81" i="104"/>
  <c r="E81" i="104"/>
  <c r="D81" i="104"/>
  <c r="C81" i="104"/>
  <c r="T80" i="104"/>
  <c r="Q80" i="104"/>
  <c r="N80" i="104"/>
  <c r="O80" i="104" s="1"/>
  <c r="E80" i="104"/>
  <c r="D80" i="104"/>
  <c r="C80" i="104"/>
  <c r="F80" i="104" s="1"/>
  <c r="T79" i="104"/>
  <c r="Q79" i="104"/>
  <c r="N79" i="104"/>
  <c r="E79" i="104"/>
  <c r="D79" i="104"/>
  <c r="C79" i="104"/>
  <c r="T78" i="104"/>
  <c r="Q78" i="104"/>
  <c r="N78" i="104"/>
  <c r="E78" i="104"/>
  <c r="D78" i="104"/>
  <c r="C78" i="104"/>
  <c r="F78" i="104" s="1"/>
  <c r="T77" i="104"/>
  <c r="Q77" i="104"/>
  <c r="N77" i="104"/>
  <c r="E77" i="104"/>
  <c r="D77" i="104"/>
  <c r="C77" i="104"/>
  <c r="T76" i="104"/>
  <c r="Q76" i="104"/>
  <c r="N76" i="104"/>
  <c r="O76" i="104" s="1"/>
  <c r="E76" i="104"/>
  <c r="D76" i="104"/>
  <c r="C76" i="104"/>
  <c r="F76" i="104" s="1"/>
  <c r="T75" i="104"/>
  <c r="Q75" i="104"/>
  <c r="N75" i="104"/>
  <c r="E75" i="104"/>
  <c r="D75" i="104"/>
  <c r="C75" i="104"/>
  <c r="T74" i="104"/>
  <c r="Q74" i="104"/>
  <c r="N74" i="104"/>
  <c r="E74" i="104"/>
  <c r="D74" i="104"/>
  <c r="C74" i="104"/>
  <c r="F74" i="104" s="1"/>
  <c r="T73" i="104"/>
  <c r="Q73" i="104"/>
  <c r="N73" i="104"/>
  <c r="E73" i="104"/>
  <c r="D73" i="104"/>
  <c r="C73" i="104"/>
  <c r="G73" i="104" s="1"/>
  <c r="T72" i="104"/>
  <c r="Q72" i="104"/>
  <c r="N72" i="104"/>
  <c r="O72" i="104" s="1"/>
  <c r="P72" i="104" s="1"/>
  <c r="F72" i="104"/>
  <c r="E72" i="104"/>
  <c r="D72" i="104"/>
  <c r="C72" i="104"/>
  <c r="T71" i="104"/>
  <c r="Q71" i="104"/>
  <c r="N71" i="104"/>
  <c r="O71" i="104" s="1"/>
  <c r="P71" i="104" s="1"/>
  <c r="E71" i="104"/>
  <c r="D71" i="104"/>
  <c r="C71" i="104"/>
  <c r="G71" i="104" s="1"/>
  <c r="T70" i="104"/>
  <c r="Q70" i="104"/>
  <c r="N70" i="104"/>
  <c r="F70" i="104"/>
  <c r="E70" i="104"/>
  <c r="D70" i="104"/>
  <c r="C70" i="104"/>
  <c r="T69" i="104"/>
  <c r="Q69" i="104"/>
  <c r="N69" i="104"/>
  <c r="O69" i="104" s="1"/>
  <c r="P69" i="104" s="1"/>
  <c r="E69" i="104"/>
  <c r="D69" i="104"/>
  <c r="C69" i="104"/>
  <c r="T68" i="104"/>
  <c r="Q68" i="104"/>
  <c r="N68" i="104"/>
  <c r="E68" i="104"/>
  <c r="D68" i="104"/>
  <c r="C68" i="104"/>
  <c r="G68" i="104" s="1"/>
  <c r="T67" i="104"/>
  <c r="Q67" i="104"/>
  <c r="N67" i="104"/>
  <c r="O67" i="104" s="1"/>
  <c r="P67" i="104" s="1"/>
  <c r="F67" i="104"/>
  <c r="E67" i="104"/>
  <c r="D67" i="104"/>
  <c r="C67" i="104"/>
  <c r="T66" i="104"/>
  <c r="Q66" i="104"/>
  <c r="N66" i="104"/>
  <c r="E66" i="104"/>
  <c r="D66" i="104"/>
  <c r="C66" i="104"/>
  <c r="T65" i="104"/>
  <c r="Q65" i="104"/>
  <c r="N65" i="104"/>
  <c r="E65" i="104"/>
  <c r="D65" i="104"/>
  <c r="C65" i="104"/>
  <c r="T64" i="104"/>
  <c r="Q64" i="104"/>
  <c r="N64" i="104"/>
  <c r="O64" i="104" s="1"/>
  <c r="P64" i="104" s="1"/>
  <c r="E64" i="104"/>
  <c r="D64" i="104"/>
  <c r="C64" i="104"/>
  <c r="F64" i="104" s="1"/>
  <c r="T63" i="104"/>
  <c r="Q63" i="104"/>
  <c r="N63" i="104"/>
  <c r="E63" i="104"/>
  <c r="D63" i="104"/>
  <c r="C63" i="104"/>
  <c r="G63" i="104" s="1"/>
  <c r="H63" i="104" s="1"/>
  <c r="T62" i="104"/>
  <c r="Q62" i="104"/>
  <c r="N62" i="104"/>
  <c r="F62" i="104"/>
  <c r="E62" i="104"/>
  <c r="D62" i="104"/>
  <c r="C62" i="104"/>
  <c r="T61" i="104"/>
  <c r="Q61" i="104"/>
  <c r="N61" i="104"/>
  <c r="E61" i="104"/>
  <c r="D61" i="104"/>
  <c r="C61" i="104"/>
  <c r="T60" i="104"/>
  <c r="Q60" i="104"/>
  <c r="N60" i="104"/>
  <c r="O60" i="104" s="1"/>
  <c r="P60" i="104" s="1"/>
  <c r="E60" i="104"/>
  <c r="D60" i="104"/>
  <c r="C60" i="104"/>
  <c r="T59" i="104"/>
  <c r="Q59" i="104"/>
  <c r="N59" i="104"/>
  <c r="E59" i="104"/>
  <c r="D59" i="104"/>
  <c r="C59" i="104"/>
  <c r="F59" i="104" s="1"/>
  <c r="T58" i="104"/>
  <c r="Q58" i="104"/>
  <c r="N58" i="104"/>
  <c r="E58" i="104"/>
  <c r="D58" i="104"/>
  <c r="C58" i="104"/>
  <c r="F58" i="104" s="1"/>
  <c r="T57" i="104"/>
  <c r="Q57" i="104"/>
  <c r="N57" i="104"/>
  <c r="E57" i="104"/>
  <c r="D57" i="104"/>
  <c r="C57" i="104"/>
  <c r="F57" i="104" s="1"/>
  <c r="T56" i="104"/>
  <c r="Q56" i="104"/>
  <c r="N56" i="104"/>
  <c r="O56" i="104" s="1"/>
  <c r="P56" i="104" s="1"/>
  <c r="E56" i="104"/>
  <c r="D56" i="104"/>
  <c r="C56" i="104"/>
  <c r="F56" i="104" s="1"/>
  <c r="T55" i="104"/>
  <c r="Q55" i="104"/>
  <c r="N55" i="104"/>
  <c r="E55" i="104"/>
  <c r="D55" i="104"/>
  <c r="C55" i="104"/>
  <c r="T54" i="104"/>
  <c r="Q54" i="104"/>
  <c r="N54" i="104"/>
  <c r="E54" i="104"/>
  <c r="C54" i="104"/>
  <c r="T53" i="104"/>
  <c r="Q53" i="104"/>
  <c r="N53" i="104"/>
  <c r="E53" i="104"/>
  <c r="D53" i="104"/>
  <c r="C53" i="104"/>
  <c r="T52" i="104"/>
  <c r="Q52" i="104"/>
  <c r="N52" i="104"/>
  <c r="E52" i="104"/>
  <c r="D52" i="104"/>
  <c r="C52" i="104"/>
  <c r="T51" i="104"/>
  <c r="Q51" i="104"/>
  <c r="N51" i="104"/>
  <c r="E51" i="104"/>
  <c r="D51" i="104"/>
  <c r="C51" i="104"/>
  <c r="F51" i="104" s="1"/>
  <c r="T50" i="104"/>
  <c r="Q50" i="104"/>
  <c r="N50" i="104"/>
  <c r="E50" i="104"/>
  <c r="D50" i="104"/>
  <c r="C50" i="104"/>
  <c r="F50" i="104" s="1"/>
  <c r="T49" i="104"/>
  <c r="Q49" i="104"/>
  <c r="N49" i="104"/>
  <c r="F49" i="104"/>
  <c r="E49" i="104"/>
  <c r="D49" i="104"/>
  <c r="C49" i="104"/>
  <c r="T48" i="104"/>
  <c r="Q48" i="104"/>
  <c r="N48" i="104"/>
  <c r="E48" i="104"/>
  <c r="D48" i="104"/>
  <c r="C48" i="104"/>
  <c r="T47" i="104"/>
  <c r="Q47" i="104"/>
  <c r="N47" i="104"/>
  <c r="E47" i="104"/>
  <c r="D47" i="104"/>
  <c r="C47" i="104"/>
  <c r="F47" i="104" s="1"/>
  <c r="T46" i="104"/>
  <c r="Q46" i="104"/>
  <c r="N46" i="104"/>
  <c r="O46" i="104" s="1"/>
  <c r="P46" i="104" s="1"/>
  <c r="E46" i="104"/>
  <c r="D46" i="104"/>
  <c r="C46" i="104"/>
  <c r="T45" i="104"/>
  <c r="Q45" i="104"/>
  <c r="N45" i="104"/>
  <c r="E45" i="104"/>
  <c r="D45" i="104"/>
  <c r="C45" i="104"/>
  <c r="F45" i="104" s="1"/>
  <c r="T44" i="104"/>
  <c r="Q44" i="104"/>
  <c r="N44" i="104"/>
  <c r="O44" i="104" s="1"/>
  <c r="P44" i="104" s="1"/>
  <c r="E44" i="104"/>
  <c r="D44" i="104"/>
  <c r="C44" i="104"/>
  <c r="G44" i="104" s="1"/>
  <c r="H44" i="104" s="1"/>
  <c r="T43" i="104"/>
  <c r="Q43" i="104"/>
  <c r="N43" i="104"/>
  <c r="F43" i="104"/>
  <c r="E43" i="104"/>
  <c r="D43" i="104"/>
  <c r="C43" i="104"/>
  <c r="T42" i="104"/>
  <c r="Q42" i="104"/>
  <c r="N42" i="104"/>
  <c r="E42" i="104"/>
  <c r="D42" i="104"/>
  <c r="C42" i="104"/>
  <c r="T41" i="104"/>
  <c r="Q41" i="104"/>
  <c r="N41" i="104"/>
  <c r="E41" i="104"/>
  <c r="D41" i="104"/>
  <c r="C41" i="104"/>
  <c r="F41" i="104" s="1"/>
  <c r="T40" i="104"/>
  <c r="Q40" i="104"/>
  <c r="N40" i="104"/>
  <c r="O40" i="104" s="1"/>
  <c r="P40" i="104" s="1"/>
  <c r="E40" i="104"/>
  <c r="D40" i="104"/>
  <c r="C40" i="104"/>
  <c r="T39" i="104"/>
  <c r="Q39" i="104"/>
  <c r="N39" i="104"/>
  <c r="E39" i="104"/>
  <c r="D39" i="104"/>
  <c r="C39" i="104"/>
  <c r="F39" i="104" s="1"/>
  <c r="T38" i="104"/>
  <c r="Q38" i="104"/>
  <c r="N38" i="104"/>
  <c r="O38" i="104" s="1"/>
  <c r="P38" i="104" s="1"/>
  <c r="E38" i="104"/>
  <c r="D38" i="104"/>
  <c r="C38" i="104"/>
  <c r="T37" i="104"/>
  <c r="Q37" i="104"/>
  <c r="N37" i="104"/>
  <c r="E37" i="104"/>
  <c r="D37" i="104"/>
  <c r="C37" i="104"/>
  <c r="F37" i="104" s="1"/>
  <c r="T36" i="104"/>
  <c r="Q36" i="104"/>
  <c r="N36" i="104"/>
  <c r="O36" i="104" s="1"/>
  <c r="P36" i="104" s="1"/>
  <c r="E36" i="104"/>
  <c r="D36" i="104"/>
  <c r="C36" i="104"/>
  <c r="G36" i="104" s="1"/>
  <c r="H36" i="104" s="1"/>
  <c r="T35" i="104"/>
  <c r="Q35" i="104"/>
  <c r="N35" i="104"/>
  <c r="F35" i="104"/>
  <c r="E35" i="104"/>
  <c r="D35" i="104"/>
  <c r="C35" i="104"/>
  <c r="T34" i="104"/>
  <c r="Q34" i="104"/>
  <c r="N34" i="104"/>
  <c r="E34" i="104"/>
  <c r="D34" i="104"/>
  <c r="C34" i="104"/>
  <c r="T33" i="104"/>
  <c r="Q33" i="104"/>
  <c r="N33" i="104"/>
  <c r="E33" i="104"/>
  <c r="D33" i="104"/>
  <c r="C33" i="104"/>
  <c r="F33" i="104" s="1"/>
  <c r="T32" i="104"/>
  <c r="Q32" i="104"/>
  <c r="N32" i="104"/>
  <c r="E32" i="104"/>
  <c r="D32" i="104"/>
  <c r="C32" i="104"/>
  <c r="T31" i="104"/>
  <c r="Q31" i="104"/>
  <c r="N31" i="104"/>
  <c r="O31" i="104" s="1"/>
  <c r="P31" i="104" s="1"/>
  <c r="E31" i="104"/>
  <c r="D31" i="104"/>
  <c r="C31" i="104"/>
  <c r="F31" i="104" s="1"/>
  <c r="T30" i="104"/>
  <c r="Q30" i="104"/>
  <c r="N30" i="104"/>
  <c r="E30" i="104"/>
  <c r="D30" i="104"/>
  <c r="C30" i="104"/>
  <c r="T29" i="104"/>
  <c r="Q29" i="104"/>
  <c r="N29" i="104"/>
  <c r="E29" i="104"/>
  <c r="D29" i="104"/>
  <c r="C29" i="104"/>
  <c r="F29" i="104" s="1"/>
  <c r="T28" i="104"/>
  <c r="Q28" i="104"/>
  <c r="N28" i="104"/>
  <c r="E28" i="104"/>
  <c r="D28" i="104"/>
  <c r="C28" i="104"/>
  <c r="G28" i="104" s="1"/>
  <c r="H28" i="104" s="1"/>
  <c r="T27" i="104"/>
  <c r="Q27" i="104"/>
  <c r="N27" i="104"/>
  <c r="F27" i="104"/>
  <c r="E27" i="104"/>
  <c r="D27" i="104"/>
  <c r="C27" i="104"/>
  <c r="T26" i="104"/>
  <c r="Q26" i="104"/>
  <c r="N26" i="104"/>
  <c r="E26" i="104"/>
  <c r="D26" i="104"/>
  <c r="C26" i="104"/>
  <c r="T25" i="104"/>
  <c r="Q25" i="104"/>
  <c r="N25" i="104"/>
  <c r="E25" i="104"/>
  <c r="D25" i="104"/>
  <c r="C25" i="104"/>
  <c r="G25" i="104" s="1"/>
  <c r="H25" i="104" s="1"/>
  <c r="T24" i="104"/>
  <c r="Q24" i="104"/>
  <c r="N24" i="104"/>
  <c r="E24" i="104"/>
  <c r="D24" i="104"/>
  <c r="C24" i="104"/>
  <c r="T23" i="104"/>
  <c r="Q23" i="104"/>
  <c r="N23" i="104"/>
  <c r="O23" i="104" s="1"/>
  <c r="P23" i="104" s="1"/>
  <c r="E23" i="104"/>
  <c r="D23" i="104"/>
  <c r="C23" i="104"/>
  <c r="G23" i="104" s="1"/>
  <c r="H23" i="104" s="1"/>
  <c r="T22" i="104"/>
  <c r="Q22" i="104"/>
  <c r="N22" i="104"/>
  <c r="F22" i="104"/>
  <c r="E22" i="104"/>
  <c r="D22" i="104"/>
  <c r="C22" i="104"/>
  <c r="T21" i="104"/>
  <c r="Q21" i="104"/>
  <c r="N21" i="104"/>
  <c r="E21" i="104"/>
  <c r="D21" i="104"/>
  <c r="C21" i="104"/>
  <c r="F21" i="104" s="1"/>
  <c r="T20" i="104"/>
  <c r="Q20" i="104"/>
  <c r="N20" i="104"/>
  <c r="O20" i="104" s="1"/>
  <c r="P20" i="104" s="1"/>
  <c r="E20" i="104"/>
  <c r="D20" i="104"/>
  <c r="C20" i="104"/>
  <c r="T19" i="104"/>
  <c r="Q19" i="104"/>
  <c r="N19" i="104"/>
  <c r="E19" i="104"/>
  <c r="D19" i="104"/>
  <c r="C19" i="104"/>
  <c r="T18" i="104"/>
  <c r="Q18" i="104"/>
  <c r="N18" i="104"/>
  <c r="O18" i="104" s="1"/>
  <c r="P18" i="104" s="1"/>
  <c r="E18" i="104"/>
  <c r="D18" i="104"/>
  <c r="C18" i="104"/>
  <c r="F18" i="104" s="1"/>
  <c r="T17" i="104"/>
  <c r="Q17" i="104"/>
  <c r="N17" i="104"/>
  <c r="E17" i="104"/>
  <c r="D17" i="104"/>
  <c r="C17" i="104"/>
  <c r="F17" i="104" s="1"/>
  <c r="T16" i="104"/>
  <c r="Q16" i="104"/>
  <c r="N16" i="104"/>
  <c r="O16" i="104" s="1"/>
  <c r="P16" i="104" s="1"/>
  <c r="E16" i="104"/>
  <c r="D16" i="104"/>
  <c r="C16" i="104"/>
  <c r="T15" i="104"/>
  <c r="Q15" i="104"/>
  <c r="N15" i="104"/>
  <c r="E15" i="104"/>
  <c r="D15" i="104"/>
  <c r="C15" i="104"/>
  <c r="G15" i="104" s="1"/>
  <c r="H15" i="104" s="1"/>
  <c r="T14" i="104"/>
  <c r="Q14" i="104"/>
  <c r="N14" i="104"/>
  <c r="F14" i="104"/>
  <c r="E14" i="104"/>
  <c r="D14" i="104"/>
  <c r="C14" i="104"/>
  <c r="G14" i="104" s="1"/>
  <c r="H14" i="104" s="1"/>
  <c r="T13" i="104"/>
  <c r="Q13" i="104"/>
  <c r="N13" i="104"/>
  <c r="E13" i="104"/>
  <c r="D13" i="104"/>
  <c r="C13" i="104"/>
  <c r="F13" i="104" s="1"/>
  <c r="T12" i="104"/>
  <c r="Q12" i="104"/>
  <c r="N12" i="104"/>
  <c r="O12" i="104" s="1"/>
  <c r="P12" i="104" s="1"/>
  <c r="E12" i="104"/>
  <c r="D12" i="104"/>
  <c r="C12" i="104"/>
  <c r="F12" i="104" s="1"/>
  <c r="T11" i="104"/>
  <c r="Q11" i="104"/>
  <c r="N11" i="104"/>
  <c r="E11" i="104"/>
  <c r="D11" i="104"/>
  <c r="C11" i="104"/>
  <c r="T10" i="104"/>
  <c r="Q10" i="104"/>
  <c r="N10" i="104"/>
  <c r="O10" i="104" s="1"/>
  <c r="P10" i="104" s="1"/>
  <c r="E10" i="104"/>
  <c r="D10" i="104"/>
  <c r="C10" i="104"/>
  <c r="F10" i="104" s="1"/>
  <c r="T9" i="104"/>
  <c r="Q9" i="104"/>
  <c r="N9" i="104"/>
  <c r="E9" i="104"/>
  <c r="D9" i="104"/>
  <c r="C9" i="104"/>
  <c r="F9" i="104" s="1"/>
  <c r="T8" i="104"/>
  <c r="Q8" i="104"/>
  <c r="N8" i="104"/>
  <c r="O9" i="104" s="1"/>
  <c r="P9" i="104" s="1"/>
  <c r="E8" i="104"/>
  <c r="D8" i="104"/>
  <c r="C8" i="104"/>
  <c r="F8" i="104" s="1"/>
  <c r="T7" i="104"/>
  <c r="Q7" i="104"/>
  <c r="N7" i="104"/>
  <c r="E7" i="104"/>
  <c r="D7" i="104"/>
  <c r="C7" i="104"/>
  <c r="G7" i="104" s="1"/>
  <c r="H7" i="104" s="1"/>
  <c r="T6" i="104"/>
  <c r="Q6" i="104"/>
  <c r="N6" i="104"/>
  <c r="F6" i="104"/>
  <c r="E6" i="104"/>
  <c r="D6" i="104"/>
  <c r="C6" i="104"/>
  <c r="T5" i="104"/>
  <c r="S5" i="104"/>
  <c r="Q5" i="104"/>
  <c r="N5" i="104"/>
  <c r="J5" i="104"/>
  <c r="E5" i="104"/>
  <c r="C5" i="104"/>
  <c r="F5" i="104" s="1"/>
  <c r="T4" i="104"/>
  <c r="S4" i="104"/>
  <c r="Q4" i="104"/>
  <c r="J4" i="104"/>
  <c r="E4" i="104"/>
  <c r="T192" i="103"/>
  <c r="T191" i="103"/>
  <c r="T190" i="103"/>
  <c r="T189" i="103"/>
  <c r="T188" i="103"/>
  <c r="T187" i="103"/>
  <c r="T186" i="103"/>
  <c r="T185" i="103"/>
  <c r="T184" i="103"/>
  <c r="T183" i="103"/>
  <c r="T182" i="103"/>
  <c r="T181" i="103"/>
  <c r="T180" i="103"/>
  <c r="T179" i="103"/>
  <c r="T178" i="103"/>
  <c r="T177" i="103"/>
  <c r="T176" i="103"/>
  <c r="T175" i="103"/>
  <c r="T174" i="103"/>
  <c r="T173" i="103"/>
  <c r="T172" i="103"/>
  <c r="T171" i="103"/>
  <c r="T170" i="103"/>
  <c r="T169" i="103"/>
  <c r="T168" i="103"/>
  <c r="T167" i="103"/>
  <c r="T166" i="103"/>
  <c r="T165" i="103"/>
  <c r="T164" i="103"/>
  <c r="T163" i="103"/>
  <c r="T162" i="103"/>
  <c r="T161" i="103"/>
  <c r="T160" i="103"/>
  <c r="T159" i="103"/>
  <c r="T158" i="103"/>
  <c r="T157" i="103"/>
  <c r="T156" i="103"/>
  <c r="T155" i="103"/>
  <c r="T154" i="103"/>
  <c r="Q154" i="103"/>
  <c r="O154" i="103"/>
  <c r="N154" i="103"/>
  <c r="E154" i="103"/>
  <c r="D154" i="103"/>
  <c r="C154" i="103"/>
  <c r="T153" i="103"/>
  <c r="Q153" i="103"/>
  <c r="N153" i="103"/>
  <c r="O153" i="103" s="1"/>
  <c r="G153" i="103"/>
  <c r="E153" i="103"/>
  <c r="D153" i="103"/>
  <c r="C153" i="103"/>
  <c r="F153" i="103" s="1"/>
  <c r="T152" i="103"/>
  <c r="Q152" i="103"/>
  <c r="N152" i="103"/>
  <c r="O152" i="103" s="1"/>
  <c r="F152" i="103"/>
  <c r="E152" i="103"/>
  <c r="D152" i="103"/>
  <c r="C152" i="103"/>
  <c r="G152" i="103" s="1"/>
  <c r="T151" i="103"/>
  <c r="Q151" i="103"/>
  <c r="N151" i="103"/>
  <c r="E151" i="103"/>
  <c r="D151" i="103"/>
  <c r="C151" i="103"/>
  <c r="G151" i="103" s="1"/>
  <c r="T150" i="103"/>
  <c r="Q150" i="103"/>
  <c r="N150" i="103"/>
  <c r="O151" i="103" s="1"/>
  <c r="E150" i="103"/>
  <c r="D150" i="103"/>
  <c r="C150" i="103"/>
  <c r="T149" i="103"/>
  <c r="Q149" i="103"/>
  <c r="N149" i="103"/>
  <c r="O149" i="103" s="1"/>
  <c r="E149" i="103"/>
  <c r="D149" i="103"/>
  <c r="C149" i="103"/>
  <c r="F149" i="103" s="1"/>
  <c r="T148" i="103"/>
  <c r="Q148" i="103"/>
  <c r="N148" i="103"/>
  <c r="O148" i="103" s="1"/>
  <c r="F148" i="103"/>
  <c r="E148" i="103"/>
  <c r="D148" i="103"/>
  <c r="C148" i="103"/>
  <c r="G148" i="103" s="1"/>
  <c r="T147" i="103"/>
  <c r="Q147" i="103"/>
  <c r="N147" i="103"/>
  <c r="E147" i="103"/>
  <c r="D147" i="103"/>
  <c r="C147" i="103"/>
  <c r="G147" i="103" s="1"/>
  <c r="T146" i="103"/>
  <c r="Q146" i="103"/>
  <c r="O146" i="103"/>
  <c r="N146" i="103"/>
  <c r="O147" i="103" s="1"/>
  <c r="E146" i="103"/>
  <c r="D146" i="103"/>
  <c r="C146" i="103"/>
  <c r="T145" i="103"/>
  <c r="Q145" i="103"/>
  <c r="N145" i="103"/>
  <c r="O145" i="103" s="1"/>
  <c r="G145" i="103"/>
  <c r="E145" i="103"/>
  <c r="D145" i="103"/>
  <c r="C145" i="103"/>
  <c r="F145" i="103" s="1"/>
  <c r="T144" i="103"/>
  <c r="Q144" i="103"/>
  <c r="N144" i="103"/>
  <c r="O144" i="103" s="1"/>
  <c r="F144" i="103"/>
  <c r="E144" i="103"/>
  <c r="D144" i="103"/>
  <c r="C144" i="103"/>
  <c r="G144" i="103" s="1"/>
  <c r="T143" i="103"/>
  <c r="Q143" i="103"/>
  <c r="N143" i="103"/>
  <c r="E143" i="103"/>
  <c r="D143" i="103"/>
  <c r="C143" i="103"/>
  <c r="G143" i="103" s="1"/>
  <c r="T142" i="103"/>
  <c r="Q142" i="103"/>
  <c r="N142" i="103"/>
  <c r="O143" i="103" s="1"/>
  <c r="E142" i="103"/>
  <c r="D142" i="103"/>
  <c r="C142" i="103"/>
  <c r="T141" i="103"/>
  <c r="Q141" i="103"/>
  <c r="N141" i="103"/>
  <c r="E141" i="103"/>
  <c r="D141" i="103"/>
  <c r="C141" i="103"/>
  <c r="T140" i="103"/>
  <c r="Q140" i="103"/>
  <c r="N140" i="103"/>
  <c r="O140" i="103" s="1"/>
  <c r="F140" i="103"/>
  <c r="E140" i="103"/>
  <c r="D140" i="103"/>
  <c r="C140" i="103"/>
  <c r="G140" i="103" s="1"/>
  <c r="T139" i="103"/>
  <c r="Q139" i="103"/>
  <c r="N139" i="103"/>
  <c r="E139" i="103"/>
  <c r="D139" i="103"/>
  <c r="C139" i="103"/>
  <c r="G139" i="103" s="1"/>
  <c r="T138" i="103"/>
  <c r="Q138" i="103"/>
  <c r="O138" i="103"/>
  <c r="N138" i="103"/>
  <c r="O139" i="103" s="1"/>
  <c r="E138" i="103"/>
  <c r="D138" i="103"/>
  <c r="C138" i="103"/>
  <c r="T137" i="103"/>
  <c r="Q137" i="103"/>
  <c r="N137" i="103"/>
  <c r="O137" i="103" s="1"/>
  <c r="G137" i="103"/>
  <c r="E137" i="103"/>
  <c r="D137" i="103"/>
  <c r="C137" i="103"/>
  <c r="F137" i="103" s="1"/>
  <c r="T136" i="103"/>
  <c r="Q136" i="103"/>
  <c r="N136" i="103"/>
  <c r="O136" i="103" s="1"/>
  <c r="F136" i="103"/>
  <c r="E136" i="103"/>
  <c r="D136" i="103"/>
  <c r="C136" i="103"/>
  <c r="G136" i="103" s="1"/>
  <c r="T135" i="103"/>
  <c r="Q135" i="103"/>
  <c r="N135" i="103"/>
  <c r="E135" i="103"/>
  <c r="D135" i="103"/>
  <c r="C135" i="103"/>
  <c r="T134" i="103"/>
  <c r="Q134" i="103"/>
  <c r="O134" i="103"/>
  <c r="N134" i="103"/>
  <c r="O135" i="103" s="1"/>
  <c r="F134" i="103"/>
  <c r="E134" i="103"/>
  <c r="D134" i="103"/>
  <c r="C134" i="103"/>
  <c r="G134" i="103" s="1"/>
  <c r="T133" i="103"/>
  <c r="Q133" i="103"/>
  <c r="N133" i="103"/>
  <c r="O133" i="103" s="1"/>
  <c r="E133" i="103"/>
  <c r="D133" i="103"/>
  <c r="C133" i="103"/>
  <c r="G133" i="103" s="1"/>
  <c r="T132" i="103"/>
  <c r="Q132" i="103"/>
  <c r="O132" i="103"/>
  <c r="N132" i="103"/>
  <c r="F132" i="103"/>
  <c r="E132" i="103"/>
  <c r="D132" i="103"/>
  <c r="C132" i="103"/>
  <c r="T131" i="103"/>
  <c r="Q131" i="103"/>
  <c r="N131" i="103"/>
  <c r="O131" i="103" s="1"/>
  <c r="E131" i="103"/>
  <c r="D131" i="103"/>
  <c r="C131" i="103"/>
  <c r="F131" i="103" s="1"/>
  <c r="T130" i="103"/>
  <c r="Q130" i="103"/>
  <c r="N130" i="103"/>
  <c r="F130" i="103"/>
  <c r="E130" i="103"/>
  <c r="D130" i="103"/>
  <c r="C130" i="103"/>
  <c r="G130" i="103" s="1"/>
  <c r="T129" i="103"/>
  <c r="Q129" i="103"/>
  <c r="N129" i="103"/>
  <c r="O129" i="103" s="1"/>
  <c r="E129" i="103"/>
  <c r="D129" i="103"/>
  <c r="C129" i="103"/>
  <c r="G129" i="103" s="1"/>
  <c r="T128" i="103"/>
  <c r="Q128" i="103"/>
  <c r="N128" i="103"/>
  <c r="F128" i="103"/>
  <c r="E128" i="103"/>
  <c r="D128" i="103"/>
  <c r="C128" i="103"/>
  <c r="T127" i="103"/>
  <c r="Q127" i="103"/>
  <c r="N127" i="103"/>
  <c r="O127" i="103" s="1"/>
  <c r="E127" i="103"/>
  <c r="D127" i="103"/>
  <c r="C127" i="103"/>
  <c r="F127" i="103" s="1"/>
  <c r="T126" i="103"/>
  <c r="Q126" i="103"/>
  <c r="N126" i="103"/>
  <c r="F126" i="103"/>
  <c r="E126" i="103"/>
  <c r="D126" i="103"/>
  <c r="C126" i="103"/>
  <c r="G126" i="103" s="1"/>
  <c r="T125" i="103"/>
  <c r="Q125" i="103"/>
  <c r="N125" i="103"/>
  <c r="O125" i="103" s="1"/>
  <c r="E125" i="103"/>
  <c r="D125" i="103"/>
  <c r="C125" i="103"/>
  <c r="G125" i="103" s="1"/>
  <c r="T124" i="103"/>
  <c r="Q124" i="103"/>
  <c r="O124" i="103"/>
  <c r="N124" i="103"/>
  <c r="E124" i="103"/>
  <c r="D124" i="103"/>
  <c r="C124" i="103"/>
  <c r="T123" i="103"/>
  <c r="Q123" i="103"/>
  <c r="N123" i="103"/>
  <c r="O123" i="103" s="1"/>
  <c r="E123" i="103"/>
  <c r="D123" i="103"/>
  <c r="C123" i="103"/>
  <c r="F123" i="103" s="1"/>
  <c r="T122" i="103"/>
  <c r="Q122" i="103"/>
  <c r="N122" i="103"/>
  <c r="F122" i="103"/>
  <c r="E122" i="103"/>
  <c r="D122" i="103"/>
  <c r="C122" i="103"/>
  <c r="G122" i="103" s="1"/>
  <c r="T121" i="103"/>
  <c r="Q121" i="103"/>
  <c r="N121" i="103"/>
  <c r="O122" i="103" s="1"/>
  <c r="E121" i="103"/>
  <c r="D121" i="103"/>
  <c r="C121" i="103"/>
  <c r="G121" i="103" s="1"/>
  <c r="T120" i="103"/>
  <c r="Q120" i="103"/>
  <c r="O120" i="103"/>
  <c r="N120" i="103"/>
  <c r="O121" i="103" s="1"/>
  <c r="E120" i="103"/>
  <c r="D120" i="103"/>
  <c r="C120" i="103"/>
  <c r="T119" i="103"/>
  <c r="Q119" i="103"/>
  <c r="N119" i="103"/>
  <c r="O119" i="103" s="1"/>
  <c r="E119" i="103"/>
  <c r="D119" i="103"/>
  <c r="C119" i="103"/>
  <c r="F119" i="103" s="1"/>
  <c r="T118" i="103"/>
  <c r="Q118" i="103"/>
  <c r="N118" i="103"/>
  <c r="F118" i="103"/>
  <c r="E118" i="103"/>
  <c r="D118" i="103"/>
  <c r="C118" i="103"/>
  <c r="G118" i="103" s="1"/>
  <c r="T117" i="103"/>
  <c r="Q117" i="103"/>
  <c r="N117" i="103"/>
  <c r="O118" i="103" s="1"/>
  <c r="E117" i="103"/>
  <c r="D117" i="103"/>
  <c r="C117" i="103"/>
  <c r="G117" i="103" s="1"/>
  <c r="T116" i="103"/>
  <c r="Q116" i="103"/>
  <c r="O116" i="103"/>
  <c r="N116" i="103"/>
  <c r="O117" i="103" s="1"/>
  <c r="E116" i="103"/>
  <c r="D116" i="103"/>
  <c r="C116" i="103"/>
  <c r="T115" i="103"/>
  <c r="Q115" i="103"/>
  <c r="N115" i="103"/>
  <c r="O115" i="103" s="1"/>
  <c r="G115" i="103"/>
  <c r="E115" i="103"/>
  <c r="D115" i="103"/>
  <c r="C115" i="103"/>
  <c r="F115" i="103" s="1"/>
  <c r="T114" i="103"/>
  <c r="Q114" i="103"/>
  <c r="N114" i="103"/>
  <c r="F114" i="103"/>
  <c r="E114" i="103"/>
  <c r="D114" i="103"/>
  <c r="C114" i="103"/>
  <c r="G114" i="103" s="1"/>
  <c r="T113" i="103"/>
  <c r="Q113" i="103"/>
  <c r="N113" i="103"/>
  <c r="O114" i="103" s="1"/>
  <c r="E113" i="103"/>
  <c r="D113" i="103"/>
  <c r="C113" i="103"/>
  <c r="G113" i="103" s="1"/>
  <c r="T112" i="103"/>
  <c r="Q112" i="103"/>
  <c r="N112" i="103"/>
  <c r="O113" i="103" s="1"/>
  <c r="E112" i="103"/>
  <c r="D112" i="103"/>
  <c r="C112" i="103"/>
  <c r="T111" i="103"/>
  <c r="Q111" i="103"/>
  <c r="N111" i="103"/>
  <c r="O111" i="103" s="1"/>
  <c r="E111" i="103"/>
  <c r="D111" i="103"/>
  <c r="C111" i="103"/>
  <c r="F111" i="103" s="1"/>
  <c r="T110" i="103"/>
  <c r="Q110" i="103"/>
  <c r="N110" i="103"/>
  <c r="O110" i="103" s="1"/>
  <c r="F110" i="103"/>
  <c r="E110" i="103"/>
  <c r="D110" i="103"/>
  <c r="C110" i="103"/>
  <c r="G110" i="103" s="1"/>
  <c r="T109" i="103"/>
  <c r="Q109" i="103"/>
  <c r="N109" i="103"/>
  <c r="E109" i="103"/>
  <c r="D109" i="103"/>
  <c r="C109" i="103"/>
  <c r="T108" i="103"/>
  <c r="Q108" i="103"/>
  <c r="N108" i="103"/>
  <c r="O108" i="103" s="1"/>
  <c r="E108" i="103"/>
  <c r="D108" i="103"/>
  <c r="C108" i="103"/>
  <c r="G108" i="103" s="1"/>
  <c r="T107" i="103"/>
  <c r="Q107" i="103"/>
  <c r="N107" i="103"/>
  <c r="E107" i="103"/>
  <c r="D107" i="103"/>
  <c r="C107" i="103"/>
  <c r="G107" i="103" s="1"/>
  <c r="T106" i="103"/>
  <c r="Q106" i="103"/>
  <c r="N106" i="103"/>
  <c r="O106" i="103" s="1"/>
  <c r="E106" i="103"/>
  <c r="D106" i="103"/>
  <c r="C106" i="103"/>
  <c r="F106" i="103" s="1"/>
  <c r="T105" i="103"/>
  <c r="Q105" i="103"/>
  <c r="N105" i="103"/>
  <c r="F105" i="103"/>
  <c r="E105" i="103"/>
  <c r="D105" i="103"/>
  <c r="C105" i="103"/>
  <c r="G105" i="103" s="1"/>
  <c r="T104" i="103"/>
  <c r="Q104" i="103"/>
  <c r="N104" i="103"/>
  <c r="O105" i="103" s="1"/>
  <c r="E104" i="103"/>
  <c r="D104" i="103"/>
  <c r="C104" i="103"/>
  <c r="G104" i="103" s="1"/>
  <c r="T103" i="103"/>
  <c r="Q103" i="103"/>
  <c r="O103" i="103"/>
  <c r="N103" i="103"/>
  <c r="O104" i="103" s="1"/>
  <c r="E103" i="103"/>
  <c r="D103" i="103"/>
  <c r="C103" i="103"/>
  <c r="T102" i="103"/>
  <c r="Q102" i="103"/>
  <c r="N102" i="103"/>
  <c r="O102" i="103" s="1"/>
  <c r="E102" i="103"/>
  <c r="D102" i="103"/>
  <c r="C102" i="103"/>
  <c r="F102" i="103" s="1"/>
  <c r="T101" i="103"/>
  <c r="Q101" i="103"/>
  <c r="N101" i="103"/>
  <c r="F101" i="103"/>
  <c r="E101" i="103"/>
  <c r="D101" i="103"/>
  <c r="C101" i="103"/>
  <c r="G101" i="103" s="1"/>
  <c r="T100" i="103"/>
  <c r="Q100" i="103"/>
  <c r="N100" i="103"/>
  <c r="O101" i="103" s="1"/>
  <c r="F100" i="103"/>
  <c r="E100" i="103"/>
  <c r="D100" i="103"/>
  <c r="C100" i="103"/>
  <c r="G100" i="103" s="1"/>
  <c r="T99" i="103"/>
  <c r="Q99" i="103"/>
  <c r="O99" i="103"/>
  <c r="N99" i="103"/>
  <c r="O100" i="103" s="1"/>
  <c r="E99" i="103"/>
  <c r="D99" i="103"/>
  <c r="C99" i="103"/>
  <c r="T98" i="103"/>
  <c r="Q98" i="103"/>
  <c r="N98" i="103"/>
  <c r="O98" i="103" s="1"/>
  <c r="G98" i="103"/>
  <c r="E98" i="103"/>
  <c r="D98" i="103"/>
  <c r="C98" i="103"/>
  <c r="F98" i="103" s="1"/>
  <c r="T97" i="103"/>
  <c r="Q97" i="103"/>
  <c r="N97" i="103"/>
  <c r="O97" i="103" s="1"/>
  <c r="F97" i="103"/>
  <c r="E97" i="103"/>
  <c r="D97" i="103"/>
  <c r="C97" i="103"/>
  <c r="G97" i="103" s="1"/>
  <c r="T96" i="103"/>
  <c r="Q96" i="103"/>
  <c r="N96" i="103"/>
  <c r="F96" i="103"/>
  <c r="E96" i="103"/>
  <c r="D96" i="103"/>
  <c r="C96" i="103"/>
  <c r="G96" i="103" s="1"/>
  <c r="T95" i="103"/>
  <c r="Q95" i="103"/>
  <c r="N95" i="103"/>
  <c r="O96" i="103" s="1"/>
  <c r="E95" i="103"/>
  <c r="D95" i="103"/>
  <c r="C95" i="103"/>
  <c r="T94" i="103"/>
  <c r="Q94" i="103"/>
  <c r="N94" i="103"/>
  <c r="O94" i="103" s="1"/>
  <c r="E94" i="103"/>
  <c r="D94" i="103"/>
  <c r="C94" i="103"/>
  <c r="F94" i="103" s="1"/>
  <c r="T93" i="103"/>
  <c r="Q93" i="103"/>
  <c r="N93" i="103"/>
  <c r="O93" i="103" s="1"/>
  <c r="F93" i="103"/>
  <c r="E93" i="103"/>
  <c r="D93" i="103"/>
  <c r="C93" i="103"/>
  <c r="G93" i="103" s="1"/>
  <c r="T92" i="103"/>
  <c r="Q92" i="103"/>
  <c r="N92" i="103"/>
  <c r="F92" i="103"/>
  <c r="E92" i="103"/>
  <c r="D92" i="103"/>
  <c r="C92" i="103"/>
  <c r="G92" i="103" s="1"/>
  <c r="T91" i="103"/>
  <c r="Q91" i="103"/>
  <c r="O91" i="103"/>
  <c r="N91" i="103"/>
  <c r="O92" i="103" s="1"/>
  <c r="E91" i="103"/>
  <c r="D91" i="103"/>
  <c r="C91" i="103"/>
  <c r="T90" i="103"/>
  <c r="Q90" i="103"/>
  <c r="N90" i="103"/>
  <c r="O90" i="103" s="1"/>
  <c r="G90" i="103"/>
  <c r="E90" i="103"/>
  <c r="D90" i="103"/>
  <c r="C90" i="103"/>
  <c r="F90" i="103" s="1"/>
  <c r="T89" i="103"/>
  <c r="Q89" i="103"/>
  <c r="N89" i="103"/>
  <c r="O89" i="103" s="1"/>
  <c r="F89" i="103"/>
  <c r="E89" i="103"/>
  <c r="D89" i="103"/>
  <c r="C89" i="103"/>
  <c r="G89" i="103" s="1"/>
  <c r="T88" i="103"/>
  <c r="Q88" i="103"/>
  <c r="N88" i="103"/>
  <c r="F88" i="103"/>
  <c r="E88" i="103"/>
  <c r="D88" i="103"/>
  <c r="C88" i="103"/>
  <c r="G88" i="103" s="1"/>
  <c r="T87" i="103"/>
  <c r="Q87" i="103"/>
  <c r="N87" i="103"/>
  <c r="O88" i="103" s="1"/>
  <c r="E87" i="103"/>
  <c r="D87" i="103"/>
  <c r="C87" i="103"/>
  <c r="T86" i="103"/>
  <c r="Q86" i="103"/>
  <c r="N86" i="103"/>
  <c r="E86" i="103"/>
  <c r="D86" i="103"/>
  <c r="C86" i="103"/>
  <c r="F86" i="103" s="1"/>
  <c r="T85" i="103"/>
  <c r="Q85" i="103"/>
  <c r="N85" i="103"/>
  <c r="O85" i="103" s="1"/>
  <c r="F85" i="103"/>
  <c r="E85" i="103"/>
  <c r="D85" i="103"/>
  <c r="C85" i="103"/>
  <c r="G85" i="103" s="1"/>
  <c r="T84" i="103"/>
  <c r="Q84" i="103"/>
  <c r="N84" i="103"/>
  <c r="F84" i="103"/>
  <c r="E84" i="103"/>
  <c r="D84" i="103"/>
  <c r="C84" i="103"/>
  <c r="G84" i="103" s="1"/>
  <c r="T83" i="103"/>
  <c r="Q83" i="103"/>
  <c r="N83" i="103"/>
  <c r="O84" i="103" s="1"/>
  <c r="E83" i="103"/>
  <c r="D83" i="103"/>
  <c r="C83" i="103"/>
  <c r="T82" i="103"/>
  <c r="Q82" i="103"/>
  <c r="N82" i="103"/>
  <c r="O83" i="103" s="1"/>
  <c r="E82" i="103"/>
  <c r="D82" i="103"/>
  <c r="C82" i="103"/>
  <c r="F82" i="103" s="1"/>
  <c r="T81" i="103"/>
  <c r="Q81" i="103"/>
  <c r="N81" i="103"/>
  <c r="O81" i="103" s="1"/>
  <c r="E81" i="103"/>
  <c r="D81" i="103"/>
  <c r="C81" i="103"/>
  <c r="F81" i="103" s="1"/>
  <c r="T80" i="103"/>
  <c r="Q80" i="103"/>
  <c r="O80" i="103"/>
  <c r="N80" i="103"/>
  <c r="F80" i="103"/>
  <c r="E80" i="103"/>
  <c r="D80" i="103"/>
  <c r="C80" i="103"/>
  <c r="G80" i="103" s="1"/>
  <c r="T79" i="103"/>
  <c r="Q79" i="103"/>
  <c r="N79" i="103"/>
  <c r="F79" i="103"/>
  <c r="E79" i="103"/>
  <c r="D79" i="103"/>
  <c r="C79" i="103"/>
  <c r="G79" i="103" s="1"/>
  <c r="T78" i="103"/>
  <c r="Q78" i="103"/>
  <c r="N78" i="103"/>
  <c r="O78" i="103" s="1"/>
  <c r="E78" i="103"/>
  <c r="D78" i="103"/>
  <c r="C78" i="103"/>
  <c r="G78" i="103" s="1"/>
  <c r="T77" i="103"/>
  <c r="Q77" i="103"/>
  <c r="N77" i="103"/>
  <c r="F77" i="103"/>
  <c r="E77" i="103"/>
  <c r="D77" i="103"/>
  <c r="C77" i="103"/>
  <c r="G77" i="103" s="1"/>
  <c r="T76" i="103"/>
  <c r="Q76" i="103"/>
  <c r="N76" i="103"/>
  <c r="O76" i="103" s="1"/>
  <c r="E76" i="103"/>
  <c r="D76" i="103"/>
  <c r="C76" i="103"/>
  <c r="F76" i="103" s="1"/>
  <c r="T75" i="103"/>
  <c r="Q75" i="103"/>
  <c r="N75" i="103"/>
  <c r="F75" i="103"/>
  <c r="E75" i="103"/>
  <c r="D75" i="103"/>
  <c r="C75" i="103"/>
  <c r="G75" i="103" s="1"/>
  <c r="T74" i="103"/>
  <c r="Q74" i="103"/>
  <c r="N74" i="103"/>
  <c r="O74" i="103" s="1"/>
  <c r="E74" i="103"/>
  <c r="D74" i="103"/>
  <c r="C74" i="103"/>
  <c r="G74" i="103" s="1"/>
  <c r="T73" i="103"/>
  <c r="Q73" i="103"/>
  <c r="N73" i="103"/>
  <c r="F73" i="103"/>
  <c r="E73" i="103"/>
  <c r="D73" i="103"/>
  <c r="C73" i="103"/>
  <c r="G73" i="103" s="1"/>
  <c r="T72" i="103"/>
  <c r="Q72" i="103"/>
  <c r="N72" i="103"/>
  <c r="O72" i="103" s="1"/>
  <c r="P72" i="103" s="1"/>
  <c r="E72" i="103"/>
  <c r="D72" i="103"/>
  <c r="C72" i="103"/>
  <c r="F72" i="103" s="1"/>
  <c r="T71" i="103"/>
  <c r="Q71" i="103"/>
  <c r="N71" i="103"/>
  <c r="F71" i="103"/>
  <c r="E71" i="103"/>
  <c r="D71" i="103"/>
  <c r="C71" i="103"/>
  <c r="G71" i="103" s="1"/>
  <c r="T70" i="103"/>
  <c r="Q70" i="103"/>
  <c r="N70" i="103"/>
  <c r="O70" i="103" s="1"/>
  <c r="P70" i="103" s="1"/>
  <c r="E70" i="103"/>
  <c r="D70" i="103"/>
  <c r="C70" i="103"/>
  <c r="G70" i="103" s="1"/>
  <c r="T69" i="103"/>
  <c r="Q69" i="103"/>
  <c r="N69" i="103"/>
  <c r="F69" i="103"/>
  <c r="E69" i="103"/>
  <c r="D69" i="103"/>
  <c r="C69" i="103"/>
  <c r="G69" i="103" s="1"/>
  <c r="T68" i="103"/>
  <c r="Q68" i="103"/>
  <c r="N68" i="103"/>
  <c r="O68" i="103" s="1"/>
  <c r="P68" i="103" s="1"/>
  <c r="E68" i="103"/>
  <c r="D68" i="103"/>
  <c r="C68" i="103"/>
  <c r="F68" i="103" s="1"/>
  <c r="T67" i="103"/>
  <c r="Q67" i="103"/>
  <c r="N67" i="103"/>
  <c r="F67" i="103"/>
  <c r="E67" i="103"/>
  <c r="D67" i="103"/>
  <c r="C67" i="103"/>
  <c r="G67" i="103" s="1"/>
  <c r="T66" i="103"/>
  <c r="Q66" i="103"/>
  <c r="N66" i="103"/>
  <c r="O66" i="103" s="1"/>
  <c r="P66" i="103" s="1"/>
  <c r="E66" i="103"/>
  <c r="D66" i="103"/>
  <c r="C66" i="103"/>
  <c r="G66" i="103" s="1"/>
  <c r="T65" i="103"/>
  <c r="Q65" i="103"/>
  <c r="N65" i="103"/>
  <c r="F65" i="103"/>
  <c r="E65" i="103"/>
  <c r="D65" i="103"/>
  <c r="C65" i="103"/>
  <c r="G65" i="103" s="1"/>
  <c r="H65" i="103" s="1"/>
  <c r="T64" i="103"/>
  <c r="Q64" i="103"/>
  <c r="N64" i="103"/>
  <c r="O64" i="103" s="1"/>
  <c r="P64" i="103" s="1"/>
  <c r="E64" i="103"/>
  <c r="D64" i="103"/>
  <c r="C64" i="103"/>
  <c r="F64" i="103" s="1"/>
  <c r="T63" i="103"/>
  <c r="Q63" i="103"/>
  <c r="N63" i="103"/>
  <c r="F63" i="103"/>
  <c r="E63" i="103"/>
  <c r="D63" i="103"/>
  <c r="C63" i="103"/>
  <c r="G63" i="103" s="1"/>
  <c r="H63" i="103" s="1"/>
  <c r="T62" i="103"/>
  <c r="Q62" i="103"/>
  <c r="N62" i="103"/>
  <c r="O62" i="103" s="1"/>
  <c r="P62" i="103" s="1"/>
  <c r="E62" i="103"/>
  <c r="D62" i="103"/>
  <c r="C62" i="103"/>
  <c r="G62" i="103" s="1"/>
  <c r="H62" i="103" s="1"/>
  <c r="T61" i="103"/>
  <c r="Q61" i="103"/>
  <c r="N61" i="103"/>
  <c r="F61" i="103"/>
  <c r="E61" i="103"/>
  <c r="D61" i="103"/>
  <c r="C61" i="103"/>
  <c r="G61" i="103" s="1"/>
  <c r="H61" i="103" s="1"/>
  <c r="T60" i="103"/>
  <c r="Q60" i="103"/>
  <c r="N60" i="103"/>
  <c r="O60" i="103" s="1"/>
  <c r="P60" i="103" s="1"/>
  <c r="E60" i="103"/>
  <c r="D60" i="103"/>
  <c r="C60" i="103"/>
  <c r="F60" i="103" s="1"/>
  <c r="T59" i="103"/>
  <c r="Q59" i="103"/>
  <c r="N59" i="103"/>
  <c r="F59" i="103"/>
  <c r="E59" i="103"/>
  <c r="D59" i="103"/>
  <c r="C59" i="103"/>
  <c r="G59" i="103" s="1"/>
  <c r="H59" i="103" s="1"/>
  <c r="T58" i="103"/>
  <c r="Q58" i="103"/>
  <c r="N58" i="103"/>
  <c r="O58" i="103" s="1"/>
  <c r="P58" i="103" s="1"/>
  <c r="E58" i="103"/>
  <c r="D58" i="103"/>
  <c r="C58" i="103"/>
  <c r="G58" i="103" s="1"/>
  <c r="H58" i="103" s="1"/>
  <c r="T57" i="103"/>
  <c r="Q57" i="103"/>
  <c r="N57" i="103"/>
  <c r="F57" i="103"/>
  <c r="E57" i="103"/>
  <c r="D57" i="103"/>
  <c r="C57" i="103"/>
  <c r="G57" i="103" s="1"/>
  <c r="H57" i="103" s="1"/>
  <c r="T56" i="103"/>
  <c r="Q56" i="103"/>
  <c r="N56" i="103"/>
  <c r="O56" i="103" s="1"/>
  <c r="P56" i="103" s="1"/>
  <c r="E56" i="103"/>
  <c r="D56" i="103"/>
  <c r="C56" i="103"/>
  <c r="F56" i="103" s="1"/>
  <c r="T55" i="103"/>
  <c r="Q55" i="103"/>
  <c r="N55" i="103"/>
  <c r="F55" i="103"/>
  <c r="E55" i="103"/>
  <c r="D55" i="103"/>
  <c r="C55" i="103"/>
  <c r="G55" i="103" s="1"/>
  <c r="H55" i="103" s="1"/>
  <c r="T54" i="103"/>
  <c r="Q54" i="103"/>
  <c r="N54" i="103"/>
  <c r="O54" i="103" s="1"/>
  <c r="P54" i="103" s="1"/>
  <c r="E54" i="103"/>
  <c r="C54" i="103"/>
  <c r="F54" i="103" s="1"/>
  <c r="T53" i="103"/>
  <c r="Q53" i="103"/>
  <c r="N53" i="103"/>
  <c r="O53" i="103" s="1"/>
  <c r="P53" i="103" s="1"/>
  <c r="E53" i="103"/>
  <c r="D53" i="103"/>
  <c r="C53" i="103"/>
  <c r="F53" i="103" s="1"/>
  <c r="T52" i="103"/>
  <c r="Q52" i="103"/>
  <c r="N52" i="103"/>
  <c r="F52" i="103"/>
  <c r="E52" i="103"/>
  <c r="D52" i="103"/>
  <c r="C52" i="103"/>
  <c r="G52" i="103" s="1"/>
  <c r="H52" i="103" s="1"/>
  <c r="T51" i="103"/>
  <c r="Q51" i="103"/>
  <c r="N51" i="103"/>
  <c r="O51" i="103" s="1"/>
  <c r="P51" i="103" s="1"/>
  <c r="E51" i="103"/>
  <c r="D51" i="103"/>
  <c r="C51" i="103"/>
  <c r="G51" i="103" s="1"/>
  <c r="H51" i="103" s="1"/>
  <c r="T50" i="103"/>
  <c r="Q50" i="103"/>
  <c r="N50" i="103"/>
  <c r="F50" i="103"/>
  <c r="E50" i="103"/>
  <c r="D50" i="103"/>
  <c r="C50" i="103"/>
  <c r="G50" i="103" s="1"/>
  <c r="H50" i="103" s="1"/>
  <c r="T49" i="103"/>
  <c r="Q49" i="103"/>
  <c r="N49" i="103"/>
  <c r="O49" i="103" s="1"/>
  <c r="P49" i="103" s="1"/>
  <c r="E49" i="103"/>
  <c r="D49" i="103"/>
  <c r="C49" i="103"/>
  <c r="F49" i="103" s="1"/>
  <c r="T48" i="103"/>
  <c r="Q48" i="103"/>
  <c r="N48" i="103"/>
  <c r="F48" i="103"/>
  <c r="E48" i="103"/>
  <c r="D48" i="103"/>
  <c r="C48" i="103"/>
  <c r="G48" i="103" s="1"/>
  <c r="H48" i="103" s="1"/>
  <c r="T47" i="103"/>
  <c r="Q47" i="103"/>
  <c r="N47" i="103"/>
  <c r="O47" i="103" s="1"/>
  <c r="P47" i="103" s="1"/>
  <c r="E47" i="103"/>
  <c r="D47" i="103"/>
  <c r="C47" i="103"/>
  <c r="G47" i="103" s="1"/>
  <c r="H47" i="103" s="1"/>
  <c r="T46" i="103"/>
  <c r="Q46" i="103"/>
  <c r="O46" i="103"/>
  <c r="P46" i="103" s="1"/>
  <c r="N46" i="103"/>
  <c r="F46" i="103"/>
  <c r="E46" i="103"/>
  <c r="D46" i="103"/>
  <c r="C46" i="103"/>
  <c r="T45" i="103"/>
  <c r="Q45" i="103"/>
  <c r="N45" i="103"/>
  <c r="O45" i="103" s="1"/>
  <c r="P45" i="103" s="1"/>
  <c r="E45" i="103"/>
  <c r="D45" i="103"/>
  <c r="C45" i="103"/>
  <c r="F45" i="103" s="1"/>
  <c r="T44" i="103"/>
  <c r="Q44" i="103"/>
  <c r="N44" i="103"/>
  <c r="F44" i="103"/>
  <c r="E44" i="103"/>
  <c r="D44" i="103"/>
  <c r="C44" i="103"/>
  <c r="G44" i="103" s="1"/>
  <c r="H44" i="103" s="1"/>
  <c r="T43" i="103"/>
  <c r="Q43" i="103"/>
  <c r="N43" i="103"/>
  <c r="O43" i="103" s="1"/>
  <c r="P43" i="103" s="1"/>
  <c r="G43" i="103"/>
  <c r="H43" i="103" s="1"/>
  <c r="E43" i="103"/>
  <c r="D43" i="103"/>
  <c r="C43" i="103"/>
  <c r="F43" i="103" s="1"/>
  <c r="T42" i="103"/>
  <c r="Q42" i="103"/>
  <c r="N42" i="103"/>
  <c r="F42" i="103"/>
  <c r="E42" i="103"/>
  <c r="D42" i="103"/>
  <c r="C42" i="103"/>
  <c r="T41" i="103"/>
  <c r="Q41" i="103"/>
  <c r="N41" i="103"/>
  <c r="E41" i="103"/>
  <c r="D41" i="103"/>
  <c r="C41" i="103"/>
  <c r="F41" i="103" s="1"/>
  <c r="T40" i="103"/>
  <c r="Q40" i="103"/>
  <c r="N40" i="103"/>
  <c r="O40" i="103" s="1"/>
  <c r="P40" i="103" s="1"/>
  <c r="F40" i="103"/>
  <c r="E40" i="103"/>
  <c r="D40" i="103"/>
  <c r="C40" i="103"/>
  <c r="G40" i="103" s="1"/>
  <c r="H40" i="103" s="1"/>
  <c r="T39" i="103"/>
  <c r="Q39" i="103"/>
  <c r="N39" i="103"/>
  <c r="F39" i="103"/>
  <c r="E39" i="103"/>
  <c r="D39" i="103"/>
  <c r="C39" i="103"/>
  <c r="G39" i="103" s="1"/>
  <c r="H39" i="103" s="1"/>
  <c r="T38" i="103"/>
  <c r="Q38" i="103"/>
  <c r="N38" i="103"/>
  <c r="O39" i="103" s="1"/>
  <c r="P39" i="103" s="1"/>
  <c r="E38" i="103"/>
  <c r="D38" i="103"/>
  <c r="C38" i="103"/>
  <c r="G38" i="103" s="1"/>
  <c r="H38" i="103" s="1"/>
  <c r="T37" i="103"/>
  <c r="Q37" i="103"/>
  <c r="N37" i="103"/>
  <c r="O37" i="103" s="1"/>
  <c r="P37" i="103" s="1"/>
  <c r="E37" i="103"/>
  <c r="D37" i="103"/>
  <c r="C37" i="103"/>
  <c r="F37" i="103" s="1"/>
  <c r="T36" i="103"/>
  <c r="Q36" i="103"/>
  <c r="N36" i="103"/>
  <c r="O36" i="103" s="1"/>
  <c r="P36" i="103" s="1"/>
  <c r="F36" i="103"/>
  <c r="E36" i="103"/>
  <c r="D36" i="103"/>
  <c r="C36" i="103"/>
  <c r="G36" i="103" s="1"/>
  <c r="H36" i="103" s="1"/>
  <c r="T35" i="103"/>
  <c r="Q35" i="103"/>
  <c r="N35" i="103"/>
  <c r="O35" i="103" s="1"/>
  <c r="P35" i="103" s="1"/>
  <c r="F35" i="103"/>
  <c r="E35" i="103"/>
  <c r="D35" i="103"/>
  <c r="C35" i="103"/>
  <c r="G35" i="103" s="1"/>
  <c r="H35" i="103" s="1"/>
  <c r="T34" i="103"/>
  <c r="Q34" i="103"/>
  <c r="N34" i="103"/>
  <c r="E34" i="103"/>
  <c r="D34" i="103"/>
  <c r="C34" i="103"/>
  <c r="G34" i="103" s="1"/>
  <c r="H34" i="103" s="1"/>
  <c r="T33" i="103"/>
  <c r="Q33" i="103"/>
  <c r="N33" i="103"/>
  <c r="O34" i="103" s="1"/>
  <c r="P34" i="103" s="1"/>
  <c r="E33" i="103"/>
  <c r="D33" i="103"/>
  <c r="C33" i="103"/>
  <c r="F33" i="103" s="1"/>
  <c r="T32" i="103"/>
  <c r="Q32" i="103"/>
  <c r="N32" i="103"/>
  <c r="O32" i="103" s="1"/>
  <c r="P32" i="103" s="1"/>
  <c r="F32" i="103"/>
  <c r="E32" i="103"/>
  <c r="D32" i="103"/>
  <c r="C32" i="103"/>
  <c r="G32" i="103" s="1"/>
  <c r="H32" i="103" s="1"/>
  <c r="T31" i="103"/>
  <c r="Q31" i="103"/>
  <c r="N31" i="103"/>
  <c r="O31" i="103" s="1"/>
  <c r="P31" i="103" s="1"/>
  <c r="F31" i="103"/>
  <c r="E31" i="103"/>
  <c r="D31" i="103"/>
  <c r="C31" i="103"/>
  <c r="G31" i="103" s="1"/>
  <c r="H31" i="103" s="1"/>
  <c r="T30" i="103"/>
  <c r="Q30" i="103"/>
  <c r="N30" i="103"/>
  <c r="E30" i="103"/>
  <c r="D30" i="103"/>
  <c r="C30" i="103"/>
  <c r="G30" i="103" s="1"/>
  <c r="H30" i="103" s="1"/>
  <c r="T29" i="103"/>
  <c r="Q29" i="103"/>
  <c r="N29" i="103"/>
  <c r="O30" i="103" s="1"/>
  <c r="P30" i="103" s="1"/>
  <c r="E29" i="103"/>
  <c r="D29" i="103"/>
  <c r="C29" i="103"/>
  <c r="F29" i="103" s="1"/>
  <c r="T28" i="103"/>
  <c r="Q28" i="103"/>
  <c r="N28" i="103"/>
  <c r="O28" i="103" s="1"/>
  <c r="P28" i="103" s="1"/>
  <c r="F28" i="103"/>
  <c r="E28" i="103"/>
  <c r="D28" i="103"/>
  <c r="C28" i="103"/>
  <c r="G28" i="103" s="1"/>
  <c r="H28" i="103" s="1"/>
  <c r="T27" i="103"/>
  <c r="Q27" i="103"/>
  <c r="N27" i="103"/>
  <c r="O27" i="103" s="1"/>
  <c r="P27" i="103" s="1"/>
  <c r="F27" i="103"/>
  <c r="E27" i="103"/>
  <c r="D27" i="103"/>
  <c r="C27" i="103"/>
  <c r="G27" i="103" s="1"/>
  <c r="H27" i="103" s="1"/>
  <c r="T26" i="103"/>
  <c r="Q26" i="103"/>
  <c r="N26" i="103"/>
  <c r="E26" i="103"/>
  <c r="D26" i="103"/>
  <c r="C26" i="103"/>
  <c r="G26" i="103" s="1"/>
  <c r="H26" i="103" s="1"/>
  <c r="T25" i="103"/>
  <c r="Q25" i="103"/>
  <c r="N25" i="103"/>
  <c r="O26" i="103" s="1"/>
  <c r="P26" i="103" s="1"/>
  <c r="E25" i="103"/>
  <c r="D25" i="103"/>
  <c r="C25" i="103"/>
  <c r="F25" i="103" s="1"/>
  <c r="T24" i="103"/>
  <c r="Q24" i="103"/>
  <c r="N24" i="103"/>
  <c r="O24" i="103" s="1"/>
  <c r="P24" i="103" s="1"/>
  <c r="F24" i="103"/>
  <c r="E24" i="103"/>
  <c r="D24" i="103"/>
  <c r="C24" i="103"/>
  <c r="G24" i="103" s="1"/>
  <c r="H24" i="103" s="1"/>
  <c r="T23" i="103"/>
  <c r="Q23" i="103"/>
  <c r="N23" i="103"/>
  <c r="O23" i="103" s="1"/>
  <c r="P23" i="103" s="1"/>
  <c r="F23" i="103"/>
  <c r="E23" i="103"/>
  <c r="D23" i="103"/>
  <c r="C23" i="103"/>
  <c r="G23" i="103" s="1"/>
  <c r="H23" i="103" s="1"/>
  <c r="T22" i="103"/>
  <c r="Q22" i="103"/>
  <c r="N22" i="103"/>
  <c r="E22" i="103"/>
  <c r="D22" i="103"/>
  <c r="C22" i="103"/>
  <c r="G22" i="103" s="1"/>
  <c r="H22" i="103" s="1"/>
  <c r="T21" i="103"/>
  <c r="Q21" i="103"/>
  <c r="N21" i="103"/>
  <c r="O22" i="103" s="1"/>
  <c r="P22" i="103" s="1"/>
  <c r="E21" i="103"/>
  <c r="D21" i="103"/>
  <c r="C21" i="103"/>
  <c r="F21" i="103" s="1"/>
  <c r="T20" i="103"/>
  <c r="Q20" i="103"/>
  <c r="N20" i="103"/>
  <c r="O20" i="103" s="1"/>
  <c r="P20" i="103" s="1"/>
  <c r="F20" i="103"/>
  <c r="E20" i="103"/>
  <c r="D20" i="103"/>
  <c r="C20" i="103"/>
  <c r="G20" i="103" s="1"/>
  <c r="H20" i="103" s="1"/>
  <c r="T19" i="103"/>
  <c r="Q19" i="103"/>
  <c r="N19" i="103"/>
  <c r="O19" i="103" s="1"/>
  <c r="P19" i="103" s="1"/>
  <c r="F19" i="103"/>
  <c r="E19" i="103"/>
  <c r="D19" i="103"/>
  <c r="C19" i="103"/>
  <c r="G19" i="103" s="1"/>
  <c r="H19" i="103" s="1"/>
  <c r="T18" i="103"/>
  <c r="Q18" i="103"/>
  <c r="N18" i="103"/>
  <c r="E18" i="103"/>
  <c r="D18" i="103"/>
  <c r="C18" i="103"/>
  <c r="G18" i="103" s="1"/>
  <c r="H18" i="103" s="1"/>
  <c r="T17" i="103"/>
  <c r="Q17" i="103"/>
  <c r="N17" i="103"/>
  <c r="O18" i="103" s="1"/>
  <c r="P18" i="103" s="1"/>
  <c r="E17" i="103"/>
  <c r="D17" i="103"/>
  <c r="C17" i="103"/>
  <c r="F17" i="103" s="1"/>
  <c r="T16" i="103"/>
  <c r="Q16" i="103"/>
  <c r="N16" i="103"/>
  <c r="O16" i="103" s="1"/>
  <c r="P16" i="103" s="1"/>
  <c r="F16" i="103"/>
  <c r="E16" i="103"/>
  <c r="D16" i="103"/>
  <c r="C16" i="103"/>
  <c r="G16" i="103" s="1"/>
  <c r="H16" i="103" s="1"/>
  <c r="T15" i="103"/>
  <c r="Q15" i="103"/>
  <c r="N15" i="103"/>
  <c r="O15" i="103" s="1"/>
  <c r="P15" i="103" s="1"/>
  <c r="F15" i="103"/>
  <c r="E15" i="103"/>
  <c r="D15" i="103"/>
  <c r="C15" i="103"/>
  <c r="G15" i="103" s="1"/>
  <c r="H15" i="103" s="1"/>
  <c r="T14" i="103"/>
  <c r="Q14" i="103"/>
  <c r="N14" i="103"/>
  <c r="E14" i="103"/>
  <c r="D14" i="103"/>
  <c r="C14" i="103"/>
  <c r="G14" i="103" s="1"/>
  <c r="H14" i="103" s="1"/>
  <c r="T13" i="103"/>
  <c r="Q13" i="103"/>
  <c r="N13" i="103"/>
  <c r="O14" i="103" s="1"/>
  <c r="P14" i="103" s="1"/>
  <c r="E13" i="103"/>
  <c r="D13" i="103"/>
  <c r="C13" i="103"/>
  <c r="F13" i="103" s="1"/>
  <c r="T12" i="103"/>
  <c r="Q12" i="103"/>
  <c r="N12" i="103"/>
  <c r="O12" i="103" s="1"/>
  <c r="P12" i="103" s="1"/>
  <c r="F12" i="103"/>
  <c r="E12" i="103"/>
  <c r="D12" i="103"/>
  <c r="C12" i="103"/>
  <c r="G12" i="103" s="1"/>
  <c r="H12" i="103" s="1"/>
  <c r="T11" i="103"/>
  <c r="Q11" i="103"/>
  <c r="N11" i="103"/>
  <c r="O11" i="103" s="1"/>
  <c r="P11" i="103" s="1"/>
  <c r="F11" i="103"/>
  <c r="E11" i="103"/>
  <c r="D11" i="103"/>
  <c r="C11" i="103"/>
  <c r="G11" i="103" s="1"/>
  <c r="H11" i="103" s="1"/>
  <c r="T10" i="103"/>
  <c r="Q10" i="103"/>
  <c r="N10" i="103"/>
  <c r="E10" i="103"/>
  <c r="D10" i="103"/>
  <c r="C10" i="103"/>
  <c r="G10" i="103" s="1"/>
  <c r="H10" i="103" s="1"/>
  <c r="T9" i="103"/>
  <c r="Q9" i="103"/>
  <c r="N9" i="103"/>
  <c r="O9" i="103" s="1"/>
  <c r="P9" i="103" s="1"/>
  <c r="E9" i="103"/>
  <c r="D9" i="103"/>
  <c r="C9" i="103"/>
  <c r="F9" i="103" s="1"/>
  <c r="T8" i="103"/>
  <c r="Q8" i="103"/>
  <c r="N8" i="103"/>
  <c r="O8" i="103" s="1"/>
  <c r="P8" i="103" s="1"/>
  <c r="F8" i="103"/>
  <c r="E8" i="103"/>
  <c r="D8" i="103"/>
  <c r="C8" i="103"/>
  <c r="G8" i="103" s="1"/>
  <c r="H8" i="103" s="1"/>
  <c r="T7" i="103"/>
  <c r="Q7" i="103"/>
  <c r="N7" i="103"/>
  <c r="O7" i="103" s="1"/>
  <c r="P7" i="103" s="1"/>
  <c r="F7" i="103"/>
  <c r="E7" i="103"/>
  <c r="D7" i="103"/>
  <c r="C7" i="103"/>
  <c r="G7" i="103" s="1"/>
  <c r="H7" i="103" s="1"/>
  <c r="T6" i="103"/>
  <c r="Q6" i="103"/>
  <c r="O6" i="103"/>
  <c r="P6" i="103" s="1"/>
  <c r="N6" i="103"/>
  <c r="E6" i="103"/>
  <c r="D6" i="103"/>
  <c r="C6" i="103"/>
  <c r="G6" i="103" s="1"/>
  <c r="H6" i="103" s="1"/>
  <c r="T5" i="103"/>
  <c r="Q5" i="103"/>
  <c r="S5" i="103" s="1"/>
  <c r="N5" i="103"/>
  <c r="J5" i="103"/>
  <c r="F5" i="103"/>
  <c r="I6" i="103" s="1"/>
  <c r="I7" i="103" s="1"/>
  <c r="I8" i="103" s="1"/>
  <c r="E5" i="103"/>
  <c r="C5" i="103"/>
  <c r="T4" i="103"/>
  <c r="Q4" i="103"/>
  <c r="S4" i="103" s="1"/>
  <c r="J4" i="103"/>
  <c r="E4" i="103"/>
  <c r="T192" i="102"/>
  <c r="T191" i="102"/>
  <c r="T190" i="102"/>
  <c r="T189" i="102"/>
  <c r="T188" i="102"/>
  <c r="T187" i="102"/>
  <c r="T186" i="102"/>
  <c r="T185" i="102"/>
  <c r="T184" i="102"/>
  <c r="T183" i="102"/>
  <c r="T182" i="102"/>
  <c r="T181" i="102"/>
  <c r="T180" i="102"/>
  <c r="T179" i="102"/>
  <c r="T178" i="102"/>
  <c r="T177" i="102"/>
  <c r="T176" i="102"/>
  <c r="T175" i="102"/>
  <c r="T174" i="102"/>
  <c r="T173" i="102"/>
  <c r="T172" i="102"/>
  <c r="T171" i="102"/>
  <c r="T170" i="102"/>
  <c r="T169" i="102"/>
  <c r="T168" i="102"/>
  <c r="T167" i="102"/>
  <c r="T166" i="102"/>
  <c r="T165" i="102"/>
  <c r="T164" i="102"/>
  <c r="T163" i="102"/>
  <c r="T162" i="102"/>
  <c r="T161" i="102"/>
  <c r="T160" i="102"/>
  <c r="T159" i="102"/>
  <c r="T158" i="102"/>
  <c r="T157" i="102"/>
  <c r="T156" i="102"/>
  <c r="T155" i="102"/>
  <c r="T154" i="102"/>
  <c r="Q154" i="102"/>
  <c r="N154" i="102"/>
  <c r="O154" i="102" s="1"/>
  <c r="E154" i="102"/>
  <c r="D154" i="102"/>
  <c r="C154" i="102"/>
  <c r="G154" i="102" s="1"/>
  <c r="T153" i="102"/>
  <c r="Q153" i="102"/>
  <c r="N153" i="102"/>
  <c r="F153" i="102"/>
  <c r="E153" i="102"/>
  <c r="D153" i="102"/>
  <c r="C153" i="102"/>
  <c r="G153" i="102" s="1"/>
  <c r="T152" i="102"/>
  <c r="Q152" i="102"/>
  <c r="N152" i="102"/>
  <c r="O153" i="102" s="1"/>
  <c r="E152" i="102"/>
  <c r="D152" i="102"/>
  <c r="C152" i="102"/>
  <c r="G152" i="102" s="1"/>
  <c r="T151" i="102"/>
  <c r="Q151" i="102"/>
  <c r="N151" i="102"/>
  <c r="O151" i="102" s="1"/>
  <c r="E151" i="102"/>
  <c r="D151" i="102"/>
  <c r="C151" i="102"/>
  <c r="G151" i="102" s="1"/>
  <c r="T150" i="102"/>
  <c r="Q150" i="102"/>
  <c r="N150" i="102"/>
  <c r="O150" i="102" s="1"/>
  <c r="E150" i="102"/>
  <c r="D150" i="102"/>
  <c r="C150" i="102"/>
  <c r="G150" i="102" s="1"/>
  <c r="T149" i="102"/>
  <c r="Q149" i="102"/>
  <c r="N149" i="102"/>
  <c r="F149" i="102"/>
  <c r="E149" i="102"/>
  <c r="D149" i="102"/>
  <c r="C149" i="102"/>
  <c r="G149" i="102" s="1"/>
  <c r="T148" i="102"/>
  <c r="Q148" i="102"/>
  <c r="N148" i="102"/>
  <c r="O149" i="102" s="1"/>
  <c r="E148" i="102"/>
  <c r="D148" i="102"/>
  <c r="C148" i="102"/>
  <c r="G148" i="102" s="1"/>
  <c r="T147" i="102"/>
  <c r="Q147" i="102"/>
  <c r="N147" i="102"/>
  <c r="O147" i="102" s="1"/>
  <c r="E147" i="102"/>
  <c r="D147" i="102"/>
  <c r="C147" i="102"/>
  <c r="G147" i="102" s="1"/>
  <c r="T146" i="102"/>
  <c r="Q146" i="102"/>
  <c r="N146" i="102"/>
  <c r="O146" i="102" s="1"/>
  <c r="E146" i="102"/>
  <c r="D146" i="102"/>
  <c r="C146" i="102"/>
  <c r="G146" i="102" s="1"/>
  <c r="T145" i="102"/>
  <c r="Q145" i="102"/>
  <c r="N145" i="102"/>
  <c r="F145" i="102"/>
  <c r="E145" i="102"/>
  <c r="D145" i="102"/>
  <c r="C145" i="102"/>
  <c r="G145" i="102" s="1"/>
  <c r="T144" i="102"/>
  <c r="Q144" i="102"/>
  <c r="N144" i="102"/>
  <c r="O145" i="102" s="1"/>
  <c r="E144" i="102"/>
  <c r="D144" i="102"/>
  <c r="C144" i="102"/>
  <c r="G144" i="102" s="1"/>
  <c r="T143" i="102"/>
  <c r="Q143" i="102"/>
  <c r="N143" i="102"/>
  <c r="O144" i="102" s="1"/>
  <c r="E143" i="102"/>
  <c r="D143" i="102"/>
  <c r="C143" i="102"/>
  <c r="G143" i="102" s="1"/>
  <c r="T142" i="102"/>
  <c r="Q142" i="102"/>
  <c r="N142" i="102"/>
  <c r="O143" i="102" s="1"/>
  <c r="E142" i="102"/>
  <c r="D142" i="102"/>
  <c r="C142" i="102"/>
  <c r="G142" i="102" s="1"/>
  <c r="T141" i="102"/>
  <c r="Q141" i="102"/>
  <c r="N141" i="102"/>
  <c r="F141" i="102"/>
  <c r="E141" i="102"/>
  <c r="D141" i="102"/>
  <c r="C141" i="102"/>
  <c r="G141" i="102" s="1"/>
  <c r="T140" i="102"/>
  <c r="Q140" i="102"/>
  <c r="N140" i="102"/>
  <c r="O141" i="102" s="1"/>
  <c r="E140" i="102"/>
  <c r="D140" i="102"/>
  <c r="C140" i="102"/>
  <c r="G140" i="102" s="1"/>
  <c r="T139" i="102"/>
  <c r="Q139" i="102"/>
  <c r="N139" i="102"/>
  <c r="O140" i="102" s="1"/>
  <c r="E139" i="102"/>
  <c r="D139" i="102"/>
  <c r="C139" i="102"/>
  <c r="G139" i="102" s="1"/>
  <c r="T138" i="102"/>
  <c r="Q138" i="102"/>
  <c r="N138" i="102"/>
  <c r="O139" i="102" s="1"/>
  <c r="E138" i="102"/>
  <c r="D138" i="102"/>
  <c r="C138" i="102"/>
  <c r="G138" i="102" s="1"/>
  <c r="T137" i="102"/>
  <c r="Q137" i="102"/>
  <c r="N137" i="102"/>
  <c r="O137" i="102" s="1"/>
  <c r="F137" i="102"/>
  <c r="E137" i="102"/>
  <c r="D137" i="102"/>
  <c r="C137" i="102"/>
  <c r="G137" i="102" s="1"/>
  <c r="T136" i="102"/>
  <c r="Q136" i="102"/>
  <c r="N136" i="102"/>
  <c r="E136" i="102"/>
  <c r="D136" i="102"/>
  <c r="C136" i="102"/>
  <c r="T135" i="102"/>
  <c r="Q135" i="102"/>
  <c r="N135" i="102"/>
  <c r="O136" i="102" s="1"/>
  <c r="E135" i="102"/>
  <c r="D135" i="102"/>
  <c r="C135" i="102"/>
  <c r="F135" i="102" s="1"/>
  <c r="T134" i="102"/>
  <c r="Q134" i="102"/>
  <c r="N134" i="102"/>
  <c r="O134" i="102" s="1"/>
  <c r="F134" i="102"/>
  <c r="E134" i="102"/>
  <c r="D134" i="102"/>
  <c r="C134" i="102"/>
  <c r="G134" i="102" s="1"/>
  <c r="T133" i="102"/>
  <c r="Q133" i="102"/>
  <c r="N133" i="102"/>
  <c r="F133" i="102"/>
  <c r="E133" i="102"/>
  <c r="D133" i="102"/>
  <c r="C133" i="102"/>
  <c r="G133" i="102" s="1"/>
  <c r="T132" i="102"/>
  <c r="Q132" i="102"/>
  <c r="N132" i="102"/>
  <c r="O133" i="102" s="1"/>
  <c r="E132" i="102"/>
  <c r="D132" i="102"/>
  <c r="C132" i="102"/>
  <c r="F132" i="102" s="1"/>
  <c r="T131" i="102"/>
  <c r="Q131" i="102"/>
  <c r="N131" i="102"/>
  <c r="O131" i="102" s="1"/>
  <c r="E131" i="102"/>
  <c r="D131" i="102"/>
  <c r="C131" i="102"/>
  <c r="G131" i="102" s="1"/>
  <c r="T130" i="102"/>
  <c r="Q130" i="102"/>
  <c r="N130" i="102"/>
  <c r="O130" i="102" s="1"/>
  <c r="F130" i="102"/>
  <c r="E130" i="102"/>
  <c r="D130" i="102"/>
  <c r="C130" i="102"/>
  <c r="G130" i="102" s="1"/>
  <c r="T129" i="102"/>
  <c r="Q129" i="102"/>
  <c r="N129" i="102"/>
  <c r="F129" i="102"/>
  <c r="E129" i="102"/>
  <c r="D129" i="102"/>
  <c r="C129" i="102"/>
  <c r="G129" i="102" s="1"/>
  <c r="T128" i="102"/>
  <c r="Q128" i="102"/>
  <c r="N128" i="102"/>
  <c r="O129" i="102" s="1"/>
  <c r="E128" i="102"/>
  <c r="D128" i="102"/>
  <c r="C128" i="102"/>
  <c r="F128" i="102" s="1"/>
  <c r="T127" i="102"/>
  <c r="Q127" i="102"/>
  <c r="N127" i="102"/>
  <c r="O127" i="102" s="1"/>
  <c r="E127" i="102"/>
  <c r="D127" i="102"/>
  <c r="C127" i="102"/>
  <c r="G127" i="102" s="1"/>
  <c r="T126" i="102"/>
  <c r="Q126" i="102"/>
  <c r="N126" i="102"/>
  <c r="O126" i="102" s="1"/>
  <c r="F126" i="102"/>
  <c r="E126" i="102"/>
  <c r="D126" i="102"/>
  <c r="C126" i="102"/>
  <c r="G126" i="102" s="1"/>
  <c r="T125" i="102"/>
  <c r="Q125" i="102"/>
  <c r="N125" i="102"/>
  <c r="F125" i="102"/>
  <c r="E125" i="102"/>
  <c r="D125" i="102"/>
  <c r="C125" i="102"/>
  <c r="G125" i="102" s="1"/>
  <c r="T124" i="102"/>
  <c r="Q124" i="102"/>
  <c r="N124" i="102"/>
  <c r="O125" i="102" s="1"/>
  <c r="E124" i="102"/>
  <c r="D124" i="102"/>
  <c r="C124" i="102"/>
  <c r="F124" i="102" s="1"/>
  <c r="T123" i="102"/>
  <c r="Q123" i="102"/>
  <c r="N123" i="102"/>
  <c r="O123" i="102" s="1"/>
  <c r="E123" i="102"/>
  <c r="D123" i="102"/>
  <c r="C123" i="102"/>
  <c r="G123" i="102" s="1"/>
  <c r="T122" i="102"/>
  <c r="Q122" i="102"/>
  <c r="N122" i="102"/>
  <c r="O122" i="102" s="1"/>
  <c r="F122" i="102"/>
  <c r="E122" i="102"/>
  <c r="D122" i="102"/>
  <c r="C122" i="102"/>
  <c r="G122" i="102" s="1"/>
  <c r="T121" i="102"/>
  <c r="Q121" i="102"/>
  <c r="N121" i="102"/>
  <c r="F121" i="102"/>
  <c r="E121" i="102"/>
  <c r="D121" i="102"/>
  <c r="C121" i="102"/>
  <c r="G121" i="102" s="1"/>
  <c r="T120" i="102"/>
  <c r="Q120" i="102"/>
  <c r="N120" i="102"/>
  <c r="O121" i="102" s="1"/>
  <c r="E120" i="102"/>
  <c r="D120" i="102"/>
  <c r="C120" i="102"/>
  <c r="F120" i="102" s="1"/>
  <c r="T119" i="102"/>
  <c r="Q119" i="102"/>
  <c r="N119" i="102"/>
  <c r="O119" i="102" s="1"/>
  <c r="E119" i="102"/>
  <c r="D119" i="102"/>
  <c r="C119" i="102"/>
  <c r="G119" i="102" s="1"/>
  <c r="T118" i="102"/>
  <c r="Q118" i="102"/>
  <c r="N118" i="102"/>
  <c r="O118" i="102" s="1"/>
  <c r="F118" i="102"/>
  <c r="E118" i="102"/>
  <c r="D118" i="102"/>
  <c r="C118" i="102"/>
  <c r="G118" i="102" s="1"/>
  <c r="T117" i="102"/>
  <c r="Q117" i="102"/>
  <c r="N117" i="102"/>
  <c r="F117" i="102"/>
  <c r="E117" i="102"/>
  <c r="D117" i="102"/>
  <c r="C117" i="102"/>
  <c r="G117" i="102" s="1"/>
  <c r="T116" i="102"/>
  <c r="Q116" i="102"/>
  <c r="N116" i="102"/>
  <c r="O117" i="102" s="1"/>
  <c r="E116" i="102"/>
  <c r="D116" i="102"/>
  <c r="C116" i="102"/>
  <c r="F116" i="102" s="1"/>
  <c r="T115" i="102"/>
  <c r="Q115" i="102"/>
  <c r="N115" i="102"/>
  <c r="O115" i="102" s="1"/>
  <c r="E115" i="102"/>
  <c r="D115" i="102"/>
  <c r="C115" i="102"/>
  <c r="G115" i="102" s="1"/>
  <c r="T114" i="102"/>
  <c r="Q114" i="102"/>
  <c r="N114" i="102"/>
  <c r="O114" i="102" s="1"/>
  <c r="F114" i="102"/>
  <c r="E114" i="102"/>
  <c r="D114" i="102"/>
  <c r="C114" i="102"/>
  <c r="G114" i="102" s="1"/>
  <c r="T113" i="102"/>
  <c r="Q113" i="102"/>
  <c r="N113" i="102"/>
  <c r="F113" i="102"/>
  <c r="E113" i="102"/>
  <c r="D113" i="102"/>
  <c r="C113" i="102"/>
  <c r="G113" i="102" s="1"/>
  <c r="T112" i="102"/>
  <c r="Q112" i="102"/>
  <c r="N112" i="102"/>
  <c r="O113" i="102" s="1"/>
  <c r="E112" i="102"/>
  <c r="D112" i="102"/>
  <c r="C112" i="102"/>
  <c r="F112" i="102" s="1"/>
  <c r="T111" i="102"/>
  <c r="Q111" i="102"/>
  <c r="N111" i="102"/>
  <c r="O111" i="102" s="1"/>
  <c r="E111" i="102"/>
  <c r="D111" i="102"/>
  <c r="C111" i="102"/>
  <c r="G111" i="102" s="1"/>
  <c r="T110" i="102"/>
  <c r="Q110" i="102"/>
  <c r="N110" i="102"/>
  <c r="O110" i="102" s="1"/>
  <c r="F110" i="102"/>
  <c r="E110" i="102"/>
  <c r="D110" i="102"/>
  <c r="C110" i="102"/>
  <c r="G110" i="102" s="1"/>
  <c r="T109" i="102"/>
  <c r="Q109" i="102"/>
  <c r="N109" i="102"/>
  <c r="O109" i="102" s="1"/>
  <c r="F109" i="102"/>
  <c r="E109" i="102"/>
  <c r="D109" i="102"/>
  <c r="C109" i="102"/>
  <c r="G109" i="102" s="1"/>
  <c r="T108" i="102"/>
  <c r="Q108" i="102"/>
  <c r="N108" i="102"/>
  <c r="E108" i="102"/>
  <c r="D108" i="102"/>
  <c r="C108" i="102"/>
  <c r="F108" i="102" s="1"/>
  <c r="T107" i="102"/>
  <c r="Q107" i="102"/>
  <c r="N107" i="102"/>
  <c r="O107" i="102" s="1"/>
  <c r="E107" i="102"/>
  <c r="D107" i="102"/>
  <c r="C107" i="102"/>
  <c r="G107" i="102" s="1"/>
  <c r="T106" i="102"/>
  <c r="Q106" i="102"/>
  <c r="N106" i="102"/>
  <c r="O106" i="102" s="1"/>
  <c r="F106" i="102"/>
  <c r="E106" i="102"/>
  <c r="D106" i="102"/>
  <c r="C106" i="102"/>
  <c r="G106" i="102" s="1"/>
  <c r="T105" i="102"/>
  <c r="Q105" i="102"/>
  <c r="N105" i="102"/>
  <c r="F105" i="102"/>
  <c r="E105" i="102"/>
  <c r="D105" i="102"/>
  <c r="C105" i="102"/>
  <c r="G105" i="102" s="1"/>
  <c r="T104" i="102"/>
  <c r="Q104" i="102"/>
  <c r="N104" i="102"/>
  <c r="O105" i="102" s="1"/>
  <c r="E104" i="102"/>
  <c r="D104" i="102"/>
  <c r="C104" i="102"/>
  <c r="F104" i="102" s="1"/>
  <c r="T103" i="102"/>
  <c r="Q103" i="102"/>
  <c r="N103" i="102"/>
  <c r="O103" i="102" s="1"/>
  <c r="E103" i="102"/>
  <c r="D103" i="102"/>
  <c r="C103" i="102"/>
  <c r="F103" i="102" s="1"/>
  <c r="T102" i="102"/>
  <c r="Q102" i="102"/>
  <c r="N102" i="102"/>
  <c r="O102" i="102" s="1"/>
  <c r="F102" i="102"/>
  <c r="E102" i="102"/>
  <c r="D102" i="102"/>
  <c r="C102" i="102"/>
  <c r="G102" i="102" s="1"/>
  <c r="T101" i="102"/>
  <c r="Q101" i="102"/>
  <c r="N101" i="102"/>
  <c r="F101" i="102"/>
  <c r="E101" i="102"/>
  <c r="D101" i="102"/>
  <c r="C101" i="102"/>
  <c r="G101" i="102" s="1"/>
  <c r="T100" i="102"/>
  <c r="Q100" i="102"/>
  <c r="N100" i="102"/>
  <c r="O101" i="102" s="1"/>
  <c r="E100" i="102"/>
  <c r="D100" i="102"/>
  <c r="C100" i="102"/>
  <c r="F100" i="102" s="1"/>
  <c r="T99" i="102"/>
  <c r="Q99" i="102"/>
  <c r="N99" i="102"/>
  <c r="O99" i="102" s="1"/>
  <c r="E99" i="102"/>
  <c r="D99" i="102"/>
  <c r="C99" i="102"/>
  <c r="F99" i="102" s="1"/>
  <c r="T98" i="102"/>
  <c r="Q98" i="102"/>
  <c r="N98" i="102"/>
  <c r="E98" i="102"/>
  <c r="D98" i="102"/>
  <c r="C98" i="102"/>
  <c r="F98" i="102" s="1"/>
  <c r="T97" i="102"/>
  <c r="Q97" i="102"/>
  <c r="N97" i="102"/>
  <c r="F97" i="102"/>
  <c r="E97" i="102"/>
  <c r="D97" i="102"/>
  <c r="C97" i="102"/>
  <c r="G97" i="102" s="1"/>
  <c r="T96" i="102"/>
  <c r="Q96" i="102"/>
  <c r="N96" i="102"/>
  <c r="O96" i="102" s="1"/>
  <c r="E96" i="102"/>
  <c r="D96" i="102"/>
  <c r="C96" i="102"/>
  <c r="G96" i="102" s="1"/>
  <c r="T95" i="102"/>
  <c r="Q95" i="102"/>
  <c r="N95" i="102"/>
  <c r="F95" i="102"/>
  <c r="E95" i="102"/>
  <c r="D95" i="102"/>
  <c r="C95" i="102"/>
  <c r="G95" i="102" s="1"/>
  <c r="T94" i="102"/>
  <c r="Q94" i="102"/>
  <c r="N94" i="102"/>
  <c r="O94" i="102" s="1"/>
  <c r="E94" i="102"/>
  <c r="D94" i="102"/>
  <c r="C94" i="102"/>
  <c r="F94" i="102" s="1"/>
  <c r="T93" i="102"/>
  <c r="Q93" i="102"/>
  <c r="N93" i="102"/>
  <c r="F93" i="102"/>
  <c r="E93" i="102"/>
  <c r="D93" i="102"/>
  <c r="C93" i="102"/>
  <c r="G93" i="102" s="1"/>
  <c r="T92" i="102"/>
  <c r="Q92" i="102"/>
  <c r="N92" i="102"/>
  <c r="O92" i="102" s="1"/>
  <c r="E92" i="102"/>
  <c r="D92" i="102"/>
  <c r="C92" i="102"/>
  <c r="G92" i="102" s="1"/>
  <c r="T91" i="102"/>
  <c r="Q91" i="102"/>
  <c r="N91" i="102"/>
  <c r="F91" i="102"/>
  <c r="E91" i="102"/>
  <c r="D91" i="102"/>
  <c r="C91" i="102"/>
  <c r="G91" i="102" s="1"/>
  <c r="T90" i="102"/>
  <c r="Q90" i="102"/>
  <c r="N90" i="102"/>
  <c r="O90" i="102" s="1"/>
  <c r="E90" i="102"/>
  <c r="D90" i="102"/>
  <c r="C90" i="102"/>
  <c r="F90" i="102" s="1"/>
  <c r="T89" i="102"/>
  <c r="Q89" i="102"/>
  <c r="N89" i="102"/>
  <c r="F89" i="102"/>
  <c r="E89" i="102"/>
  <c r="D89" i="102"/>
  <c r="C89" i="102"/>
  <c r="G89" i="102" s="1"/>
  <c r="T88" i="102"/>
  <c r="Q88" i="102"/>
  <c r="N88" i="102"/>
  <c r="O88" i="102" s="1"/>
  <c r="E88" i="102"/>
  <c r="D88" i="102"/>
  <c r="C88" i="102"/>
  <c r="G88" i="102" s="1"/>
  <c r="T87" i="102"/>
  <c r="Q87" i="102"/>
  <c r="N87" i="102"/>
  <c r="F87" i="102"/>
  <c r="E87" i="102"/>
  <c r="D87" i="102"/>
  <c r="C87" i="102"/>
  <c r="G87" i="102" s="1"/>
  <c r="T86" i="102"/>
  <c r="Q86" i="102"/>
  <c r="N86" i="102"/>
  <c r="O86" i="102" s="1"/>
  <c r="E86" i="102"/>
  <c r="D86" i="102"/>
  <c r="C86" i="102"/>
  <c r="F86" i="102" s="1"/>
  <c r="T85" i="102"/>
  <c r="Q85" i="102"/>
  <c r="N85" i="102"/>
  <c r="O85" i="102" s="1"/>
  <c r="E85" i="102"/>
  <c r="D85" i="102"/>
  <c r="C85" i="102"/>
  <c r="G85" i="102" s="1"/>
  <c r="T84" i="102"/>
  <c r="Q84" i="102"/>
  <c r="N84" i="102"/>
  <c r="O84" i="102" s="1"/>
  <c r="E84" i="102"/>
  <c r="D84" i="102"/>
  <c r="C84" i="102"/>
  <c r="G84" i="102" s="1"/>
  <c r="T83" i="102"/>
  <c r="Q83" i="102"/>
  <c r="N83" i="102"/>
  <c r="F83" i="102"/>
  <c r="E83" i="102"/>
  <c r="D83" i="102"/>
  <c r="C83" i="102"/>
  <c r="G83" i="102" s="1"/>
  <c r="T82" i="102"/>
  <c r="Q82" i="102"/>
  <c r="N82" i="102"/>
  <c r="O82" i="102" s="1"/>
  <c r="E82" i="102"/>
  <c r="D82" i="102"/>
  <c r="C82" i="102"/>
  <c r="F82" i="102" s="1"/>
  <c r="T81" i="102"/>
  <c r="Q81" i="102"/>
  <c r="N81" i="102"/>
  <c r="O81" i="102" s="1"/>
  <c r="E81" i="102"/>
  <c r="D81" i="102"/>
  <c r="C81" i="102"/>
  <c r="G81" i="102" s="1"/>
  <c r="T80" i="102"/>
  <c r="Q80" i="102"/>
  <c r="N80" i="102"/>
  <c r="O80" i="102" s="1"/>
  <c r="E80" i="102"/>
  <c r="D80" i="102"/>
  <c r="C80" i="102"/>
  <c r="G80" i="102" s="1"/>
  <c r="T79" i="102"/>
  <c r="Q79" i="102"/>
  <c r="N79" i="102"/>
  <c r="F79" i="102"/>
  <c r="E79" i="102"/>
  <c r="D79" i="102"/>
  <c r="C79" i="102"/>
  <c r="G79" i="102" s="1"/>
  <c r="T78" i="102"/>
  <c r="Q78" i="102"/>
  <c r="N78" i="102"/>
  <c r="O78" i="102" s="1"/>
  <c r="E78" i="102"/>
  <c r="D78" i="102"/>
  <c r="C78" i="102"/>
  <c r="F78" i="102" s="1"/>
  <c r="T77" i="102"/>
  <c r="Q77" i="102"/>
  <c r="N77" i="102"/>
  <c r="O77" i="102" s="1"/>
  <c r="E77" i="102"/>
  <c r="D77" i="102"/>
  <c r="C77" i="102"/>
  <c r="G77" i="102" s="1"/>
  <c r="T76" i="102"/>
  <c r="Q76" i="102"/>
  <c r="N76" i="102"/>
  <c r="O76" i="102" s="1"/>
  <c r="E76" i="102"/>
  <c r="D76" i="102"/>
  <c r="C76" i="102"/>
  <c r="G76" i="102" s="1"/>
  <c r="T75" i="102"/>
  <c r="Q75" i="102"/>
  <c r="N75" i="102"/>
  <c r="F75" i="102"/>
  <c r="E75" i="102"/>
  <c r="D75" i="102"/>
  <c r="C75" i="102"/>
  <c r="G75" i="102" s="1"/>
  <c r="T74" i="102"/>
  <c r="Q74" i="102"/>
  <c r="N74" i="102"/>
  <c r="O74" i="102" s="1"/>
  <c r="E74" i="102"/>
  <c r="D74" i="102"/>
  <c r="C74" i="102"/>
  <c r="F74" i="102" s="1"/>
  <c r="T73" i="102"/>
  <c r="Q73" i="102"/>
  <c r="N73" i="102"/>
  <c r="O73" i="102" s="1"/>
  <c r="P73" i="102" s="1"/>
  <c r="E73" i="102"/>
  <c r="D73" i="102"/>
  <c r="C73" i="102"/>
  <c r="G73" i="102" s="1"/>
  <c r="T72" i="102"/>
  <c r="Q72" i="102"/>
  <c r="N72" i="102"/>
  <c r="O72" i="102" s="1"/>
  <c r="P72" i="102" s="1"/>
  <c r="E72" i="102"/>
  <c r="D72" i="102"/>
  <c r="C72" i="102"/>
  <c r="G72" i="102" s="1"/>
  <c r="T71" i="102"/>
  <c r="Q71" i="102"/>
  <c r="N71" i="102"/>
  <c r="F71" i="102"/>
  <c r="E71" i="102"/>
  <c r="D71" i="102"/>
  <c r="C71" i="102"/>
  <c r="G71" i="102" s="1"/>
  <c r="T70" i="102"/>
  <c r="Q70" i="102"/>
  <c r="N70" i="102"/>
  <c r="O71" i="102" s="1"/>
  <c r="P71" i="102" s="1"/>
  <c r="E70" i="102"/>
  <c r="D70" i="102"/>
  <c r="C70" i="102"/>
  <c r="F70" i="102" s="1"/>
  <c r="T69" i="102"/>
  <c r="Q69" i="102"/>
  <c r="N69" i="102"/>
  <c r="O69" i="102" s="1"/>
  <c r="P69" i="102" s="1"/>
  <c r="E69" i="102"/>
  <c r="D69" i="102"/>
  <c r="C69" i="102"/>
  <c r="G69" i="102" s="1"/>
  <c r="T68" i="102"/>
  <c r="Q68" i="102"/>
  <c r="N68" i="102"/>
  <c r="O68" i="102" s="1"/>
  <c r="P68" i="102" s="1"/>
  <c r="E68" i="102"/>
  <c r="D68" i="102"/>
  <c r="C68" i="102"/>
  <c r="G68" i="102" s="1"/>
  <c r="T67" i="102"/>
  <c r="Q67" i="102"/>
  <c r="N67" i="102"/>
  <c r="F67" i="102"/>
  <c r="E67" i="102"/>
  <c r="D67" i="102"/>
  <c r="C67" i="102"/>
  <c r="G67" i="102" s="1"/>
  <c r="T66" i="102"/>
  <c r="Q66" i="102"/>
  <c r="N66" i="102"/>
  <c r="O67" i="102" s="1"/>
  <c r="P67" i="102" s="1"/>
  <c r="E66" i="102"/>
  <c r="D66" i="102"/>
  <c r="C66" i="102"/>
  <c r="F66" i="102" s="1"/>
  <c r="T65" i="102"/>
  <c r="Q65" i="102"/>
  <c r="N65" i="102"/>
  <c r="O65" i="102" s="1"/>
  <c r="P65" i="102" s="1"/>
  <c r="E65" i="102"/>
  <c r="D65" i="102"/>
  <c r="C65" i="102"/>
  <c r="G65" i="102" s="1"/>
  <c r="H65" i="102" s="1"/>
  <c r="T64" i="102"/>
  <c r="Q64" i="102"/>
  <c r="N64" i="102"/>
  <c r="O64" i="102" s="1"/>
  <c r="P64" i="102" s="1"/>
  <c r="E64" i="102"/>
  <c r="D64" i="102"/>
  <c r="C64" i="102"/>
  <c r="G64" i="102" s="1"/>
  <c r="H64" i="102" s="1"/>
  <c r="T63" i="102"/>
  <c r="Q63" i="102"/>
  <c r="N63" i="102"/>
  <c r="F63" i="102"/>
  <c r="E63" i="102"/>
  <c r="D63" i="102"/>
  <c r="C63" i="102"/>
  <c r="G63" i="102" s="1"/>
  <c r="H63" i="102" s="1"/>
  <c r="T62" i="102"/>
  <c r="Q62" i="102"/>
  <c r="N62" i="102"/>
  <c r="O63" i="102" s="1"/>
  <c r="P63" i="102" s="1"/>
  <c r="E62" i="102"/>
  <c r="D62" i="102"/>
  <c r="C62" i="102"/>
  <c r="F62" i="102" s="1"/>
  <c r="T61" i="102"/>
  <c r="Q61" i="102"/>
  <c r="N61" i="102"/>
  <c r="O61" i="102" s="1"/>
  <c r="P61" i="102" s="1"/>
  <c r="F61" i="102"/>
  <c r="E61" i="102"/>
  <c r="D61" i="102"/>
  <c r="C61" i="102"/>
  <c r="G61" i="102" s="1"/>
  <c r="H61" i="102" s="1"/>
  <c r="T60" i="102"/>
  <c r="Q60" i="102"/>
  <c r="N60" i="102"/>
  <c r="O60" i="102" s="1"/>
  <c r="P60" i="102" s="1"/>
  <c r="F60" i="102"/>
  <c r="E60" i="102"/>
  <c r="D60" i="102"/>
  <c r="C60" i="102"/>
  <c r="G60" i="102" s="1"/>
  <c r="H60" i="102" s="1"/>
  <c r="T59" i="102"/>
  <c r="Q59" i="102"/>
  <c r="N59" i="102"/>
  <c r="O59" i="102" s="1"/>
  <c r="P59" i="102" s="1"/>
  <c r="E59" i="102"/>
  <c r="D59" i="102"/>
  <c r="C59" i="102"/>
  <c r="G59" i="102" s="1"/>
  <c r="H59" i="102" s="1"/>
  <c r="T58" i="102"/>
  <c r="Q58" i="102"/>
  <c r="N58" i="102"/>
  <c r="F58" i="102"/>
  <c r="E58" i="102"/>
  <c r="D58" i="102"/>
  <c r="C58" i="102"/>
  <c r="G58" i="102" s="1"/>
  <c r="H58" i="102" s="1"/>
  <c r="T57" i="102"/>
  <c r="Q57" i="102"/>
  <c r="N57" i="102"/>
  <c r="O57" i="102" s="1"/>
  <c r="P57" i="102" s="1"/>
  <c r="E57" i="102"/>
  <c r="D57" i="102"/>
  <c r="C57" i="102"/>
  <c r="F57" i="102" s="1"/>
  <c r="T56" i="102"/>
  <c r="Q56" i="102"/>
  <c r="N56" i="102"/>
  <c r="F56" i="102"/>
  <c r="E56" i="102"/>
  <c r="D56" i="102"/>
  <c r="C56" i="102"/>
  <c r="G56" i="102" s="1"/>
  <c r="H56" i="102" s="1"/>
  <c r="T55" i="102"/>
  <c r="Q55" i="102"/>
  <c r="N55" i="102"/>
  <c r="O55" i="102" s="1"/>
  <c r="P55" i="102" s="1"/>
  <c r="E55" i="102"/>
  <c r="D55" i="102"/>
  <c r="C55" i="102"/>
  <c r="G55" i="102" s="1"/>
  <c r="H55" i="102" s="1"/>
  <c r="T54" i="102"/>
  <c r="Q54" i="102"/>
  <c r="O54" i="102"/>
  <c r="P54" i="102" s="1"/>
  <c r="N54" i="102"/>
  <c r="E54" i="102"/>
  <c r="C54" i="102"/>
  <c r="G54" i="102" s="1"/>
  <c r="H54" i="102" s="1"/>
  <c r="T53" i="102"/>
  <c r="Q53" i="102"/>
  <c r="N53" i="102"/>
  <c r="F53" i="102"/>
  <c r="E53" i="102"/>
  <c r="D53" i="102"/>
  <c r="C53" i="102"/>
  <c r="G53" i="102" s="1"/>
  <c r="H53" i="102" s="1"/>
  <c r="T52" i="102"/>
  <c r="Q52" i="102"/>
  <c r="N52" i="102"/>
  <c r="O52" i="102" s="1"/>
  <c r="P52" i="102" s="1"/>
  <c r="E52" i="102"/>
  <c r="D52" i="102"/>
  <c r="C52" i="102"/>
  <c r="G52" i="102" s="1"/>
  <c r="H52" i="102" s="1"/>
  <c r="T51" i="102"/>
  <c r="Q51" i="102"/>
  <c r="N51" i="102"/>
  <c r="F51" i="102"/>
  <c r="E51" i="102"/>
  <c r="D51" i="102"/>
  <c r="C51" i="102"/>
  <c r="G51" i="102" s="1"/>
  <c r="H51" i="102" s="1"/>
  <c r="T50" i="102"/>
  <c r="Q50" i="102"/>
  <c r="N50" i="102"/>
  <c r="O50" i="102" s="1"/>
  <c r="P50" i="102" s="1"/>
  <c r="E50" i="102"/>
  <c r="D50" i="102"/>
  <c r="C50" i="102"/>
  <c r="F50" i="102" s="1"/>
  <c r="T49" i="102"/>
  <c r="Q49" i="102"/>
  <c r="N49" i="102"/>
  <c r="F49" i="102"/>
  <c r="E49" i="102"/>
  <c r="D49" i="102"/>
  <c r="C49" i="102"/>
  <c r="G49" i="102" s="1"/>
  <c r="H49" i="102" s="1"/>
  <c r="T48" i="102"/>
  <c r="Q48" i="102"/>
  <c r="N48" i="102"/>
  <c r="O48" i="102" s="1"/>
  <c r="P48" i="102" s="1"/>
  <c r="E48" i="102"/>
  <c r="D48" i="102"/>
  <c r="C48" i="102"/>
  <c r="G48" i="102" s="1"/>
  <c r="H48" i="102" s="1"/>
  <c r="T47" i="102"/>
  <c r="Q47" i="102"/>
  <c r="N47" i="102"/>
  <c r="F47" i="102"/>
  <c r="E47" i="102"/>
  <c r="D47" i="102"/>
  <c r="C47" i="102"/>
  <c r="G47" i="102" s="1"/>
  <c r="H47" i="102" s="1"/>
  <c r="T46" i="102"/>
  <c r="Q46" i="102"/>
  <c r="N46" i="102"/>
  <c r="O46" i="102" s="1"/>
  <c r="P46" i="102" s="1"/>
  <c r="E46" i="102"/>
  <c r="D46" i="102"/>
  <c r="C46" i="102"/>
  <c r="F46" i="102" s="1"/>
  <c r="T45" i="102"/>
  <c r="Q45" i="102"/>
  <c r="N45" i="102"/>
  <c r="F45" i="102"/>
  <c r="E45" i="102"/>
  <c r="D45" i="102"/>
  <c r="C45" i="102"/>
  <c r="G45" i="102" s="1"/>
  <c r="H45" i="102" s="1"/>
  <c r="T44" i="102"/>
  <c r="Q44" i="102"/>
  <c r="N44" i="102"/>
  <c r="O44" i="102" s="1"/>
  <c r="P44" i="102" s="1"/>
  <c r="E44" i="102"/>
  <c r="D44" i="102"/>
  <c r="C44" i="102"/>
  <c r="G44" i="102" s="1"/>
  <c r="H44" i="102" s="1"/>
  <c r="T43" i="102"/>
  <c r="Q43" i="102"/>
  <c r="N43" i="102"/>
  <c r="F43" i="102"/>
  <c r="E43" i="102"/>
  <c r="D43" i="102"/>
  <c r="C43" i="102"/>
  <c r="G43" i="102" s="1"/>
  <c r="H43" i="102" s="1"/>
  <c r="T42" i="102"/>
  <c r="Q42" i="102"/>
  <c r="N42" i="102"/>
  <c r="O42" i="102" s="1"/>
  <c r="P42" i="102" s="1"/>
  <c r="E42" i="102"/>
  <c r="D42" i="102"/>
  <c r="C42" i="102"/>
  <c r="F42" i="102" s="1"/>
  <c r="T41" i="102"/>
  <c r="Q41" i="102"/>
  <c r="N41" i="102"/>
  <c r="F41" i="102"/>
  <c r="E41" i="102"/>
  <c r="D41" i="102"/>
  <c r="C41" i="102"/>
  <c r="G41" i="102" s="1"/>
  <c r="H41" i="102" s="1"/>
  <c r="T40" i="102"/>
  <c r="Q40" i="102"/>
  <c r="N40" i="102"/>
  <c r="O40" i="102" s="1"/>
  <c r="P40" i="102" s="1"/>
  <c r="E40" i="102"/>
  <c r="D40" i="102"/>
  <c r="C40" i="102"/>
  <c r="G40" i="102" s="1"/>
  <c r="H40" i="102" s="1"/>
  <c r="T39" i="102"/>
  <c r="Q39" i="102"/>
  <c r="N39" i="102"/>
  <c r="F39" i="102"/>
  <c r="E39" i="102"/>
  <c r="D39" i="102"/>
  <c r="C39" i="102"/>
  <c r="G39" i="102" s="1"/>
  <c r="H39" i="102" s="1"/>
  <c r="T38" i="102"/>
  <c r="Q38" i="102"/>
  <c r="N38" i="102"/>
  <c r="O38" i="102" s="1"/>
  <c r="P38" i="102" s="1"/>
  <c r="E38" i="102"/>
  <c r="D38" i="102"/>
  <c r="C38" i="102"/>
  <c r="F38" i="102" s="1"/>
  <c r="T37" i="102"/>
  <c r="Q37" i="102"/>
  <c r="N37" i="102"/>
  <c r="F37" i="102"/>
  <c r="E37" i="102"/>
  <c r="D37" i="102"/>
  <c r="C37" i="102"/>
  <c r="G37" i="102" s="1"/>
  <c r="H37" i="102" s="1"/>
  <c r="T36" i="102"/>
  <c r="Q36" i="102"/>
  <c r="N36" i="102"/>
  <c r="O36" i="102" s="1"/>
  <c r="P36" i="102" s="1"/>
  <c r="E36" i="102"/>
  <c r="D36" i="102"/>
  <c r="C36" i="102"/>
  <c r="G36" i="102" s="1"/>
  <c r="H36" i="102" s="1"/>
  <c r="T35" i="102"/>
  <c r="Q35" i="102"/>
  <c r="N35" i="102"/>
  <c r="F35" i="102"/>
  <c r="E35" i="102"/>
  <c r="D35" i="102"/>
  <c r="C35" i="102"/>
  <c r="G35" i="102" s="1"/>
  <c r="H35" i="102" s="1"/>
  <c r="T34" i="102"/>
  <c r="Q34" i="102"/>
  <c r="N34" i="102"/>
  <c r="O34" i="102" s="1"/>
  <c r="P34" i="102" s="1"/>
  <c r="E34" i="102"/>
  <c r="D34" i="102"/>
  <c r="C34" i="102"/>
  <c r="F34" i="102" s="1"/>
  <c r="T33" i="102"/>
  <c r="Q33" i="102"/>
  <c r="N33" i="102"/>
  <c r="F33" i="102"/>
  <c r="E33" i="102"/>
  <c r="D33" i="102"/>
  <c r="C33" i="102"/>
  <c r="G33" i="102" s="1"/>
  <c r="H33" i="102" s="1"/>
  <c r="T32" i="102"/>
  <c r="Q32" i="102"/>
  <c r="N32" i="102"/>
  <c r="O32" i="102" s="1"/>
  <c r="P32" i="102" s="1"/>
  <c r="E32" i="102"/>
  <c r="D32" i="102"/>
  <c r="C32" i="102"/>
  <c r="G32" i="102" s="1"/>
  <c r="H32" i="102" s="1"/>
  <c r="T31" i="102"/>
  <c r="Q31" i="102"/>
  <c r="N31" i="102"/>
  <c r="F31" i="102"/>
  <c r="E31" i="102"/>
  <c r="D31" i="102"/>
  <c r="C31" i="102"/>
  <c r="G31" i="102" s="1"/>
  <c r="H31" i="102" s="1"/>
  <c r="T30" i="102"/>
  <c r="Q30" i="102"/>
  <c r="N30" i="102"/>
  <c r="O30" i="102" s="1"/>
  <c r="P30" i="102" s="1"/>
  <c r="E30" i="102"/>
  <c r="D30" i="102"/>
  <c r="C30" i="102"/>
  <c r="F30" i="102" s="1"/>
  <c r="T29" i="102"/>
  <c r="Q29" i="102"/>
  <c r="N29" i="102"/>
  <c r="F29" i="102"/>
  <c r="E29" i="102"/>
  <c r="D29" i="102"/>
  <c r="C29" i="102"/>
  <c r="G29" i="102" s="1"/>
  <c r="H29" i="102" s="1"/>
  <c r="T28" i="102"/>
  <c r="Q28" i="102"/>
  <c r="N28" i="102"/>
  <c r="O28" i="102" s="1"/>
  <c r="P28" i="102" s="1"/>
  <c r="E28" i="102"/>
  <c r="D28" i="102"/>
  <c r="C28" i="102"/>
  <c r="G28" i="102" s="1"/>
  <c r="H28" i="102" s="1"/>
  <c r="T27" i="102"/>
  <c r="Q27" i="102"/>
  <c r="N27" i="102"/>
  <c r="F27" i="102"/>
  <c r="E27" i="102"/>
  <c r="D27" i="102"/>
  <c r="C27" i="102"/>
  <c r="G27" i="102" s="1"/>
  <c r="H27" i="102" s="1"/>
  <c r="T26" i="102"/>
  <c r="Q26" i="102"/>
  <c r="N26" i="102"/>
  <c r="O26" i="102" s="1"/>
  <c r="P26" i="102" s="1"/>
  <c r="E26" i="102"/>
  <c r="D26" i="102"/>
  <c r="C26" i="102"/>
  <c r="F26" i="102" s="1"/>
  <c r="T25" i="102"/>
  <c r="Q25" i="102"/>
  <c r="N25" i="102"/>
  <c r="F25" i="102"/>
  <c r="E25" i="102"/>
  <c r="D25" i="102"/>
  <c r="C25" i="102"/>
  <c r="G25" i="102" s="1"/>
  <c r="H25" i="102" s="1"/>
  <c r="T24" i="102"/>
  <c r="Q24" i="102"/>
  <c r="N24" i="102"/>
  <c r="O24" i="102" s="1"/>
  <c r="P24" i="102" s="1"/>
  <c r="E24" i="102"/>
  <c r="D24" i="102"/>
  <c r="C24" i="102"/>
  <c r="G24" i="102" s="1"/>
  <c r="H24" i="102" s="1"/>
  <c r="H66" i="102" s="1"/>
  <c r="T23" i="102"/>
  <c r="Q23" i="102"/>
  <c r="N23" i="102"/>
  <c r="F23" i="102"/>
  <c r="E23" i="102"/>
  <c r="D23" i="102"/>
  <c r="C23" i="102"/>
  <c r="G23" i="102" s="1"/>
  <c r="H23" i="102" s="1"/>
  <c r="T22" i="102"/>
  <c r="Q22" i="102"/>
  <c r="N22" i="102"/>
  <c r="O22" i="102" s="1"/>
  <c r="P22" i="102" s="1"/>
  <c r="E22" i="102"/>
  <c r="D22" i="102"/>
  <c r="C22" i="102"/>
  <c r="F22" i="102" s="1"/>
  <c r="T21" i="102"/>
  <c r="Q21" i="102"/>
  <c r="N21" i="102"/>
  <c r="F21" i="102"/>
  <c r="E21" i="102"/>
  <c r="D21" i="102"/>
  <c r="C21" i="102"/>
  <c r="G21" i="102" s="1"/>
  <c r="H21" i="102" s="1"/>
  <c r="T20" i="102"/>
  <c r="Q20" i="102"/>
  <c r="N20" i="102"/>
  <c r="G20" i="102"/>
  <c r="H20" i="102" s="1"/>
  <c r="E20" i="102"/>
  <c r="D20" i="102"/>
  <c r="C20" i="102"/>
  <c r="F20" i="102" s="1"/>
  <c r="T19" i="102"/>
  <c r="Q19" i="102"/>
  <c r="N19" i="102"/>
  <c r="F19" i="102"/>
  <c r="E19" i="102"/>
  <c r="D19" i="102"/>
  <c r="C19" i="102"/>
  <c r="T18" i="102"/>
  <c r="Q18" i="102"/>
  <c r="P18" i="102"/>
  <c r="N18" i="102"/>
  <c r="O18" i="102" s="1"/>
  <c r="E18" i="102"/>
  <c r="D18" i="102"/>
  <c r="C18" i="102"/>
  <c r="F18" i="102" s="1"/>
  <c r="T17" i="102"/>
  <c r="Q17" i="102"/>
  <c r="N17" i="102"/>
  <c r="F17" i="102"/>
  <c r="E17" i="102"/>
  <c r="D17" i="102"/>
  <c r="C17" i="102"/>
  <c r="T16" i="102"/>
  <c r="Q16" i="102"/>
  <c r="N16" i="102"/>
  <c r="O16" i="102" s="1"/>
  <c r="P16" i="102" s="1"/>
  <c r="E16" i="102"/>
  <c r="D16" i="102"/>
  <c r="C16" i="102"/>
  <c r="F16" i="102" s="1"/>
  <c r="T15" i="102"/>
  <c r="Q15" i="102"/>
  <c r="N15" i="102"/>
  <c r="E15" i="102"/>
  <c r="D15" i="102"/>
  <c r="C15" i="102"/>
  <c r="G15" i="102" s="1"/>
  <c r="H15" i="102" s="1"/>
  <c r="T14" i="102"/>
  <c r="Q14" i="102"/>
  <c r="N14" i="102"/>
  <c r="O14" i="102" s="1"/>
  <c r="P14" i="102" s="1"/>
  <c r="E14" i="102"/>
  <c r="D14" i="102"/>
  <c r="C14" i="102"/>
  <c r="G14" i="102" s="1"/>
  <c r="H14" i="102" s="1"/>
  <c r="T13" i="102"/>
  <c r="Q13" i="102"/>
  <c r="N13" i="102"/>
  <c r="F13" i="102"/>
  <c r="E13" i="102"/>
  <c r="D13" i="102"/>
  <c r="C13" i="102"/>
  <c r="G13" i="102" s="1"/>
  <c r="H13" i="102" s="1"/>
  <c r="T12" i="102"/>
  <c r="Q12" i="102"/>
  <c r="N12" i="102"/>
  <c r="O13" i="102" s="1"/>
  <c r="P13" i="102" s="1"/>
  <c r="E12" i="102"/>
  <c r="D12" i="102"/>
  <c r="C12" i="102"/>
  <c r="F12" i="102" s="1"/>
  <c r="T11" i="102"/>
  <c r="Q11" i="102"/>
  <c r="N11" i="102"/>
  <c r="O12" i="102" s="1"/>
  <c r="P12" i="102" s="1"/>
  <c r="E11" i="102"/>
  <c r="D11" i="102"/>
  <c r="C11" i="102"/>
  <c r="G11" i="102" s="1"/>
  <c r="H11" i="102" s="1"/>
  <c r="T10" i="102"/>
  <c r="Q10" i="102"/>
  <c r="N10" i="102"/>
  <c r="O10" i="102" s="1"/>
  <c r="P10" i="102" s="1"/>
  <c r="E10" i="102"/>
  <c r="D10" i="102"/>
  <c r="C10" i="102"/>
  <c r="G10" i="102" s="1"/>
  <c r="H10" i="102" s="1"/>
  <c r="T9" i="102"/>
  <c r="Q9" i="102"/>
  <c r="N9" i="102"/>
  <c r="F9" i="102"/>
  <c r="E9" i="102"/>
  <c r="D9" i="102"/>
  <c r="C9" i="102"/>
  <c r="G9" i="102" s="1"/>
  <c r="H9" i="102" s="1"/>
  <c r="T8" i="102"/>
  <c r="Q8" i="102"/>
  <c r="N8" i="102"/>
  <c r="O9" i="102" s="1"/>
  <c r="P9" i="102" s="1"/>
  <c r="E8" i="102"/>
  <c r="D8" i="102"/>
  <c r="C8" i="102"/>
  <c r="F8" i="102" s="1"/>
  <c r="T7" i="102"/>
  <c r="Q7" i="102"/>
  <c r="N7" i="102"/>
  <c r="O8" i="102" s="1"/>
  <c r="P8" i="102" s="1"/>
  <c r="E7" i="102"/>
  <c r="D7" i="102"/>
  <c r="C7" i="102"/>
  <c r="G7" i="102" s="1"/>
  <c r="H7" i="102" s="1"/>
  <c r="T6" i="102"/>
  <c r="Q6" i="102"/>
  <c r="N6" i="102"/>
  <c r="O6" i="102" s="1"/>
  <c r="P6" i="102" s="1"/>
  <c r="E6" i="102"/>
  <c r="D6" i="102"/>
  <c r="C6" i="102"/>
  <c r="G6" i="102" s="1"/>
  <c r="H6" i="102" s="1"/>
  <c r="T5" i="102"/>
  <c r="S5" i="102"/>
  <c r="S6" i="102" s="1"/>
  <c r="Q5" i="102"/>
  <c r="N5" i="102"/>
  <c r="R6" i="102" s="1"/>
  <c r="J5" i="102"/>
  <c r="E5" i="102"/>
  <c r="C5" i="102"/>
  <c r="F5" i="102" s="1"/>
  <c r="I6" i="102" s="1"/>
  <c r="I7" i="102" s="1"/>
  <c r="T4" i="102"/>
  <c r="S4" i="102"/>
  <c r="Q4" i="102"/>
  <c r="J4" i="102"/>
  <c r="E4" i="102"/>
  <c r="T192" i="101"/>
  <c r="T191" i="101"/>
  <c r="T190" i="101"/>
  <c r="T189" i="101"/>
  <c r="T188" i="101"/>
  <c r="T187" i="101"/>
  <c r="T186" i="101"/>
  <c r="T185" i="101"/>
  <c r="T184" i="101"/>
  <c r="T183" i="101"/>
  <c r="T182" i="101"/>
  <c r="T181" i="101"/>
  <c r="T180" i="101"/>
  <c r="T179" i="101"/>
  <c r="T178" i="101"/>
  <c r="T177" i="101"/>
  <c r="T176" i="101"/>
  <c r="T175" i="101"/>
  <c r="T174" i="101"/>
  <c r="T173" i="101"/>
  <c r="T172" i="101"/>
  <c r="T171" i="101"/>
  <c r="T170" i="101"/>
  <c r="T169" i="101"/>
  <c r="T168" i="101"/>
  <c r="T167" i="101"/>
  <c r="T166" i="101"/>
  <c r="T165" i="101"/>
  <c r="T164" i="101"/>
  <c r="T163" i="101"/>
  <c r="T162" i="101"/>
  <c r="T161" i="101"/>
  <c r="T160" i="101"/>
  <c r="T159" i="101"/>
  <c r="T158" i="101"/>
  <c r="T157" i="101"/>
  <c r="T156" i="101"/>
  <c r="T155" i="101"/>
  <c r="T154" i="101"/>
  <c r="Q154" i="101"/>
  <c r="N154" i="101"/>
  <c r="O154" i="101" s="1"/>
  <c r="E154" i="101"/>
  <c r="D154" i="101"/>
  <c r="C154" i="101"/>
  <c r="G154" i="101" s="1"/>
  <c r="T153" i="101"/>
  <c r="Q153" i="101"/>
  <c r="N153" i="101"/>
  <c r="F153" i="101"/>
  <c r="E153" i="101"/>
  <c r="D153" i="101"/>
  <c r="C153" i="101"/>
  <c r="G153" i="101" s="1"/>
  <c r="T152" i="101"/>
  <c r="Q152" i="101"/>
  <c r="N152" i="101"/>
  <c r="O152" i="101" s="1"/>
  <c r="E152" i="101"/>
  <c r="D152" i="101"/>
  <c r="C152" i="101"/>
  <c r="T151" i="101"/>
  <c r="Q151" i="101"/>
  <c r="N151" i="101"/>
  <c r="E151" i="101"/>
  <c r="D151" i="101"/>
  <c r="C151" i="101"/>
  <c r="T150" i="101"/>
  <c r="Q150" i="101"/>
  <c r="N150" i="101"/>
  <c r="O151" i="101" s="1"/>
  <c r="E150" i="101"/>
  <c r="D150" i="101"/>
  <c r="C150" i="101"/>
  <c r="G150" i="101" s="1"/>
  <c r="T149" i="101"/>
  <c r="Q149" i="101"/>
  <c r="N149" i="101"/>
  <c r="F149" i="101"/>
  <c r="E149" i="101"/>
  <c r="D149" i="101"/>
  <c r="C149" i="101"/>
  <c r="G149" i="101" s="1"/>
  <c r="T148" i="101"/>
  <c r="Q148" i="101"/>
  <c r="N148" i="101"/>
  <c r="O148" i="101" s="1"/>
  <c r="E148" i="101"/>
  <c r="D148" i="101"/>
  <c r="C148" i="101"/>
  <c r="T147" i="101"/>
  <c r="Q147" i="101"/>
  <c r="N147" i="101"/>
  <c r="E147" i="101"/>
  <c r="D147" i="101"/>
  <c r="C147" i="101"/>
  <c r="G147" i="101" s="1"/>
  <c r="T146" i="101"/>
  <c r="Q146" i="101"/>
  <c r="N146" i="101"/>
  <c r="O147" i="101" s="1"/>
  <c r="E146" i="101"/>
  <c r="D146" i="101"/>
  <c r="C146" i="101"/>
  <c r="T145" i="101"/>
  <c r="Q145" i="101"/>
  <c r="N145" i="101"/>
  <c r="E145" i="101"/>
  <c r="D145" i="101"/>
  <c r="C145" i="101"/>
  <c r="G145" i="101" s="1"/>
  <c r="T144" i="101"/>
  <c r="Q144" i="101"/>
  <c r="N144" i="101"/>
  <c r="O144" i="101" s="1"/>
  <c r="E144" i="101"/>
  <c r="D144" i="101"/>
  <c r="C144" i="101"/>
  <c r="T143" i="101"/>
  <c r="Q143" i="101"/>
  <c r="N143" i="101"/>
  <c r="E143" i="101"/>
  <c r="D143" i="101"/>
  <c r="C143" i="101"/>
  <c r="G143" i="101" s="1"/>
  <c r="T142" i="101"/>
  <c r="Q142" i="101"/>
  <c r="N142" i="101"/>
  <c r="O143" i="101" s="1"/>
  <c r="E142" i="101"/>
  <c r="D142" i="101"/>
  <c r="C142" i="101"/>
  <c r="G142" i="101" s="1"/>
  <c r="T141" i="101"/>
  <c r="Q141" i="101"/>
  <c r="N141" i="101"/>
  <c r="F141" i="101"/>
  <c r="E141" i="101"/>
  <c r="D141" i="101"/>
  <c r="C141" i="101"/>
  <c r="T140" i="101"/>
  <c r="Q140" i="101"/>
  <c r="N140" i="101"/>
  <c r="O140" i="101" s="1"/>
  <c r="E140" i="101"/>
  <c r="D140" i="101"/>
  <c r="C140" i="101"/>
  <c r="T139" i="101"/>
  <c r="Q139" i="101"/>
  <c r="N139" i="101"/>
  <c r="E139" i="101"/>
  <c r="D139" i="101"/>
  <c r="C139" i="101"/>
  <c r="F139" i="101" s="1"/>
  <c r="T138" i="101"/>
  <c r="Q138" i="101"/>
  <c r="N138" i="101"/>
  <c r="O139" i="101" s="1"/>
  <c r="E138" i="101"/>
  <c r="D138" i="101"/>
  <c r="C138" i="101"/>
  <c r="G138" i="101" s="1"/>
  <c r="T137" i="101"/>
  <c r="Q137" i="101"/>
  <c r="N137" i="101"/>
  <c r="F137" i="101"/>
  <c r="E137" i="101"/>
  <c r="D137" i="101"/>
  <c r="C137" i="101"/>
  <c r="T136" i="101"/>
  <c r="Q136" i="101"/>
  <c r="N136" i="101"/>
  <c r="E136" i="101"/>
  <c r="D136" i="101"/>
  <c r="C136" i="101"/>
  <c r="F136" i="101" s="1"/>
  <c r="T135" i="101"/>
  <c r="Q135" i="101"/>
  <c r="N135" i="101"/>
  <c r="O135" i="101" s="1"/>
  <c r="F135" i="101"/>
  <c r="E135" i="101"/>
  <c r="D135" i="101"/>
  <c r="C135" i="101"/>
  <c r="T134" i="101"/>
  <c r="Q134" i="101"/>
  <c r="N134" i="101"/>
  <c r="O134" i="101" s="1"/>
  <c r="E134" i="101"/>
  <c r="D134" i="101"/>
  <c r="C134" i="101"/>
  <c r="T133" i="101"/>
  <c r="Q133" i="101"/>
  <c r="N133" i="101"/>
  <c r="E133" i="101"/>
  <c r="D133" i="101"/>
  <c r="C133" i="101"/>
  <c r="G133" i="101" s="1"/>
  <c r="T132" i="101"/>
  <c r="Q132" i="101"/>
  <c r="N132" i="101"/>
  <c r="O133" i="101" s="1"/>
  <c r="E132" i="101"/>
  <c r="D132" i="101"/>
  <c r="C132" i="101"/>
  <c r="F132" i="101" s="1"/>
  <c r="T131" i="101"/>
  <c r="Q131" i="101"/>
  <c r="N131" i="101"/>
  <c r="O132" i="101" s="1"/>
  <c r="E131" i="101"/>
  <c r="D131" i="101"/>
  <c r="C131" i="101"/>
  <c r="G131" i="101" s="1"/>
  <c r="T130" i="101"/>
  <c r="Q130" i="101"/>
  <c r="N130" i="101"/>
  <c r="O130" i="101" s="1"/>
  <c r="E130" i="101"/>
  <c r="D130" i="101"/>
  <c r="C130" i="101"/>
  <c r="G130" i="101" s="1"/>
  <c r="T129" i="101"/>
  <c r="Q129" i="101"/>
  <c r="N129" i="101"/>
  <c r="O129" i="101" s="1"/>
  <c r="F129" i="101"/>
  <c r="E129" i="101"/>
  <c r="D129" i="101"/>
  <c r="C129" i="101"/>
  <c r="G129" i="101" s="1"/>
  <c r="T128" i="101"/>
  <c r="Q128" i="101"/>
  <c r="N128" i="101"/>
  <c r="E128" i="101"/>
  <c r="D128" i="101"/>
  <c r="C128" i="101"/>
  <c r="F128" i="101" s="1"/>
  <c r="T127" i="101"/>
  <c r="Q127" i="101"/>
  <c r="N127" i="101"/>
  <c r="O128" i="101" s="1"/>
  <c r="E127" i="101"/>
  <c r="D127" i="101"/>
  <c r="C127" i="101"/>
  <c r="G127" i="101" s="1"/>
  <c r="T126" i="101"/>
  <c r="Q126" i="101"/>
  <c r="N126" i="101"/>
  <c r="O126" i="101" s="1"/>
  <c r="E126" i="101"/>
  <c r="D126" i="101"/>
  <c r="C126" i="101"/>
  <c r="T125" i="101"/>
  <c r="Q125" i="101"/>
  <c r="N125" i="101"/>
  <c r="O125" i="101" s="1"/>
  <c r="E125" i="101"/>
  <c r="D125" i="101"/>
  <c r="C125" i="101"/>
  <c r="F125" i="101" s="1"/>
  <c r="T124" i="101"/>
  <c r="Q124" i="101"/>
  <c r="N124" i="101"/>
  <c r="E124" i="101"/>
  <c r="D124" i="101"/>
  <c r="C124" i="101"/>
  <c r="F124" i="101" s="1"/>
  <c r="T123" i="101"/>
  <c r="Q123" i="101"/>
  <c r="N123" i="101"/>
  <c r="O124" i="101" s="1"/>
  <c r="E123" i="101"/>
  <c r="D123" i="101"/>
  <c r="C123" i="101"/>
  <c r="T122" i="101"/>
  <c r="Q122" i="101"/>
  <c r="N122" i="101"/>
  <c r="O122" i="101" s="1"/>
  <c r="E122" i="101"/>
  <c r="D122" i="101"/>
  <c r="C122" i="101"/>
  <c r="G122" i="101" s="1"/>
  <c r="T121" i="101"/>
  <c r="Q121" i="101"/>
  <c r="N121" i="101"/>
  <c r="O121" i="101" s="1"/>
  <c r="F121" i="101"/>
  <c r="E121" i="101"/>
  <c r="D121" i="101"/>
  <c r="C121" i="101"/>
  <c r="T120" i="101"/>
  <c r="Q120" i="101"/>
  <c r="N120" i="101"/>
  <c r="E120" i="101"/>
  <c r="D120" i="101"/>
  <c r="C120" i="101"/>
  <c r="F120" i="101" s="1"/>
  <c r="T119" i="101"/>
  <c r="Q119" i="101"/>
  <c r="N119" i="101"/>
  <c r="O120" i="101" s="1"/>
  <c r="E119" i="101"/>
  <c r="D119" i="101"/>
  <c r="C119" i="101"/>
  <c r="T118" i="101"/>
  <c r="Q118" i="101"/>
  <c r="N118" i="101"/>
  <c r="O118" i="101" s="1"/>
  <c r="E118" i="101"/>
  <c r="D118" i="101"/>
  <c r="C118" i="101"/>
  <c r="T117" i="101"/>
  <c r="Q117" i="101"/>
  <c r="N117" i="101"/>
  <c r="O117" i="101" s="1"/>
  <c r="E117" i="101"/>
  <c r="D117" i="101"/>
  <c r="C117" i="101"/>
  <c r="G117" i="101" s="1"/>
  <c r="T116" i="101"/>
  <c r="Q116" i="101"/>
  <c r="N116" i="101"/>
  <c r="E116" i="101"/>
  <c r="D116" i="101"/>
  <c r="C116" i="101"/>
  <c r="F116" i="101" s="1"/>
  <c r="T115" i="101"/>
  <c r="Q115" i="101"/>
  <c r="N115" i="101"/>
  <c r="O116" i="101" s="1"/>
  <c r="E115" i="101"/>
  <c r="D115" i="101"/>
  <c r="C115" i="101"/>
  <c r="G115" i="101" s="1"/>
  <c r="T114" i="101"/>
  <c r="Q114" i="101"/>
  <c r="N114" i="101"/>
  <c r="O114" i="101" s="1"/>
  <c r="E114" i="101"/>
  <c r="D114" i="101"/>
  <c r="C114" i="101"/>
  <c r="G114" i="101" s="1"/>
  <c r="T113" i="101"/>
  <c r="Q113" i="101"/>
  <c r="N113" i="101"/>
  <c r="O113" i="101" s="1"/>
  <c r="F113" i="101"/>
  <c r="E113" i="101"/>
  <c r="D113" i="101"/>
  <c r="C113" i="101"/>
  <c r="G113" i="101" s="1"/>
  <c r="T112" i="101"/>
  <c r="Q112" i="101"/>
  <c r="N112" i="101"/>
  <c r="E112" i="101"/>
  <c r="D112" i="101"/>
  <c r="C112" i="101"/>
  <c r="F112" i="101" s="1"/>
  <c r="T111" i="101"/>
  <c r="Q111" i="101"/>
  <c r="N111" i="101"/>
  <c r="O112" i="101" s="1"/>
  <c r="E111" i="101"/>
  <c r="D111" i="101"/>
  <c r="C111" i="101"/>
  <c r="G111" i="101" s="1"/>
  <c r="T110" i="101"/>
  <c r="Q110" i="101"/>
  <c r="N110" i="101"/>
  <c r="O110" i="101" s="1"/>
  <c r="E110" i="101"/>
  <c r="D110" i="101"/>
  <c r="C110" i="101"/>
  <c r="T109" i="101"/>
  <c r="Q109" i="101"/>
  <c r="N109" i="101"/>
  <c r="O109" i="101" s="1"/>
  <c r="E109" i="101"/>
  <c r="D109" i="101"/>
  <c r="C109" i="101"/>
  <c r="F109" i="101" s="1"/>
  <c r="T108" i="101"/>
  <c r="Q108" i="101"/>
  <c r="N108" i="101"/>
  <c r="E108" i="101"/>
  <c r="D108" i="101"/>
  <c r="C108" i="101"/>
  <c r="F108" i="101" s="1"/>
  <c r="T107" i="101"/>
  <c r="Q107" i="101"/>
  <c r="N107" i="101"/>
  <c r="O108" i="101" s="1"/>
  <c r="E107" i="101"/>
  <c r="D107" i="101"/>
  <c r="C107" i="101"/>
  <c r="T106" i="101"/>
  <c r="Q106" i="101"/>
  <c r="N106" i="101"/>
  <c r="O106" i="101" s="1"/>
  <c r="E106" i="101"/>
  <c r="D106" i="101"/>
  <c r="C106" i="101"/>
  <c r="F106" i="101" s="1"/>
  <c r="T105" i="101"/>
  <c r="Q105" i="101"/>
  <c r="N105" i="101"/>
  <c r="O105" i="101" s="1"/>
  <c r="F105" i="101"/>
  <c r="E105" i="101"/>
  <c r="D105" i="101"/>
  <c r="C105" i="101"/>
  <c r="T104" i="101"/>
  <c r="Q104" i="101"/>
  <c r="N104" i="101"/>
  <c r="E104" i="101"/>
  <c r="D104" i="101"/>
  <c r="C104" i="101"/>
  <c r="F104" i="101" s="1"/>
  <c r="T103" i="101"/>
  <c r="Q103" i="101"/>
  <c r="N103" i="101"/>
  <c r="O104" i="101" s="1"/>
  <c r="E103" i="101"/>
  <c r="D103" i="101"/>
  <c r="C103" i="101"/>
  <c r="F103" i="101" s="1"/>
  <c r="T102" i="101"/>
  <c r="Q102" i="101"/>
  <c r="N102" i="101"/>
  <c r="O102" i="101" s="1"/>
  <c r="E102" i="101"/>
  <c r="D102" i="101"/>
  <c r="C102" i="101"/>
  <c r="F102" i="101" s="1"/>
  <c r="T101" i="101"/>
  <c r="Q101" i="101"/>
  <c r="N101" i="101"/>
  <c r="O101" i="101" s="1"/>
  <c r="F101" i="101"/>
  <c r="E101" i="101"/>
  <c r="D101" i="101"/>
  <c r="C101" i="101"/>
  <c r="G101" i="101" s="1"/>
  <c r="T100" i="101"/>
  <c r="Q100" i="101"/>
  <c r="N100" i="101"/>
  <c r="E100" i="101"/>
  <c r="D100" i="101"/>
  <c r="C100" i="101"/>
  <c r="F100" i="101" s="1"/>
  <c r="T99" i="101"/>
  <c r="Q99" i="101"/>
  <c r="N99" i="101"/>
  <c r="O100" i="101" s="1"/>
  <c r="E99" i="101"/>
  <c r="D99" i="101"/>
  <c r="C99" i="101"/>
  <c r="F99" i="101" s="1"/>
  <c r="T98" i="101"/>
  <c r="Q98" i="101"/>
  <c r="N98" i="101"/>
  <c r="O98" i="101" s="1"/>
  <c r="F98" i="101"/>
  <c r="E98" i="101"/>
  <c r="D98" i="101"/>
  <c r="C98" i="101"/>
  <c r="G98" i="101" s="1"/>
  <c r="T97" i="101"/>
  <c r="Q97" i="101"/>
  <c r="N97" i="101"/>
  <c r="E97" i="101"/>
  <c r="D97" i="101"/>
  <c r="C97" i="101"/>
  <c r="T96" i="101"/>
  <c r="Q96" i="101"/>
  <c r="N96" i="101"/>
  <c r="O97" i="101" s="1"/>
  <c r="E96" i="101"/>
  <c r="D96" i="101"/>
  <c r="C96" i="101"/>
  <c r="G96" i="101" s="1"/>
  <c r="T95" i="101"/>
  <c r="Q95" i="101"/>
  <c r="N95" i="101"/>
  <c r="O95" i="101" s="1"/>
  <c r="E95" i="101"/>
  <c r="D95" i="101"/>
  <c r="C95" i="101"/>
  <c r="F95" i="101" s="1"/>
  <c r="T94" i="101"/>
  <c r="Q94" i="101"/>
  <c r="N94" i="101"/>
  <c r="E94" i="101"/>
  <c r="D94" i="101"/>
  <c r="C94" i="101"/>
  <c r="G94" i="101" s="1"/>
  <c r="T93" i="101"/>
  <c r="Q93" i="101"/>
  <c r="N93" i="101"/>
  <c r="O94" i="101" s="1"/>
  <c r="E93" i="101"/>
  <c r="D93" i="101"/>
  <c r="C93" i="101"/>
  <c r="T92" i="101"/>
  <c r="Q92" i="101"/>
  <c r="N92" i="101"/>
  <c r="O93" i="101" s="1"/>
  <c r="E92" i="101"/>
  <c r="D92" i="101"/>
  <c r="C92" i="101"/>
  <c r="G92" i="101" s="1"/>
  <c r="T91" i="101"/>
  <c r="Q91" i="101"/>
  <c r="N91" i="101"/>
  <c r="O91" i="101" s="1"/>
  <c r="E91" i="101"/>
  <c r="D91" i="101"/>
  <c r="C91" i="101"/>
  <c r="F91" i="101" s="1"/>
  <c r="T90" i="101"/>
  <c r="Q90" i="101"/>
  <c r="N90" i="101"/>
  <c r="E90" i="101"/>
  <c r="D90" i="101"/>
  <c r="C90" i="101"/>
  <c r="F90" i="101" s="1"/>
  <c r="T89" i="101"/>
  <c r="Q89" i="101"/>
  <c r="N89" i="101"/>
  <c r="O90" i="101" s="1"/>
  <c r="E89" i="101"/>
  <c r="D89" i="101"/>
  <c r="C89" i="101"/>
  <c r="G89" i="101" s="1"/>
  <c r="T88" i="101"/>
  <c r="Q88" i="101"/>
  <c r="N88" i="101"/>
  <c r="O89" i="101" s="1"/>
  <c r="E88" i="101"/>
  <c r="D88" i="101"/>
  <c r="C88" i="101"/>
  <c r="T87" i="101"/>
  <c r="Q87" i="101"/>
  <c r="N87" i="101"/>
  <c r="O87" i="101" s="1"/>
  <c r="E87" i="101"/>
  <c r="D87" i="101"/>
  <c r="C87" i="101"/>
  <c r="F87" i="101" s="1"/>
  <c r="T86" i="101"/>
  <c r="Q86" i="101"/>
  <c r="N86" i="101"/>
  <c r="F86" i="101"/>
  <c r="E86" i="101"/>
  <c r="D86" i="101"/>
  <c r="C86" i="101"/>
  <c r="T85" i="101"/>
  <c r="Q85" i="101"/>
  <c r="N85" i="101"/>
  <c r="O86" i="101" s="1"/>
  <c r="E85" i="101"/>
  <c r="D85" i="101"/>
  <c r="C85" i="101"/>
  <c r="G85" i="101" s="1"/>
  <c r="T84" i="101"/>
  <c r="Q84" i="101"/>
  <c r="N84" i="101"/>
  <c r="O85" i="101" s="1"/>
  <c r="E84" i="101"/>
  <c r="D84" i="101"/>
  <c r="C84" i="101"/>
  <c r="T83" i="101"/>
  <c r="Q83" i="101"/>
  <c r="N83" i="101"/>
  <c r="O83" i="101" s="1"/>
  <c r="E83" i="101"/>
  <c r="D83" i="101"/>
  <c r="C83" i="101"/>
  <c r="F83" i="101" s="1"/>
  <c r="T82" i="101"/>
  <c r="Q82" i="101"/>
  <c r="N82" i="101"/>
  <c r="E82" i="101"/>
  <c r="D82" i="101"/>
  <c r="C82" i="101"/>
  <c r="G82" i="101" s="1"/>
  <c r="T81" i="101"/>
  <c r="Q81" i="101"/>
  <c r="N81" i="101"/>
  <c r="O82" i="101" s="1"/>
  <c r="E81" i="101"/>
  <c r="D81" i="101"/>
  <c r="C81" i="101"/>
  <c r="T80" i="101"/>
  <c r="Q80" i="101"/>
  <c r="N80" i="101"/>
  <c r="O81" i="101" s="1"/>
  <c r="E80" i="101"/>
  <c r="D80" i="101"/>
  <c r="C80" i="101"/>
  <c r="G80" i="101" s="1"/>
  <c r="T79" i="101"/>
  <c r="Q79" i="101"/>
  <c r="N79" i="101"/>
  <c r="O79" i="101" s="1"/>
  <c r="E79" i="101"/>
  <c r="D79" i="101"/>
  <c r="C79" i="101"/>
  <c r="F79" i="101" s="1"/>
  <c r="T78" i="101"/>
  <c r="Q78" i="101"/>
  <c r="N78" i="101"/>
  <c r="E78" i="101"/>
  <c r="D78" i="101"/>
  <c r="C78" i="101"/>
  <c r="G78" i="101" s="1"/>
  <c r="T77" i="101"/>
  <c r="Q77" i="101"/>
  <c r="N77" i="101"/>
  <c r="O78" i="101" s="1"/>
  <c r="E77" i="101"/>
  <c r="D77" i="101"/>
  <c r="C77" i="101"/>
  <c r="T76" i="101"/>
  <c r="Q76" i="101"/>
  <c r="N76" i="101"/>
  <c r="O77" i="101" s="1"/>
  <c r="E76" i="101"/>
  <c r="D76" i="101"/>
  <c r="C76" i="101"/>
  <c r="G76" i="101" s="1"/>
  <c r="T75" i="101"/>
  <c r="Q75" i="101"/>
  <c r="N75" i="101"/>
  <c r="O75" i="101" s="1"/>
  <c r="E75" i="101"/>
  <c r="D75" i="101"/>
  <c r="C75" i="101"/>
  <c r="F75" i="101" s="1"/>
  <c r="T74" i="101"/>
  <c r="Q74" i="101"/>
  <c r="N74" i="101"/>
  <c r="F74" i="101"/>
  <c r="E74" i="101"/>
  <c r="D74" i="101"/>
  <c r="C74" i="101"/>
  <c r="T73" i="101"/>
  <c r="Q73" i="101"/>
  <c r="N73" i="101"/>
  <c r="O74" i="101" s="1"/>
  <c r="E73" i="101"/>
  <c r="D73" i="101"/>
  <c r="C73" i="101"/>
  <c r="G73" i="101" s="1"/>
  <c r="T72" i="101"/>
  <c r="Q72" i="101"/>
  <c r="O72" i="101"/>
  <c r="P72" i="101" s="1"/>
  <c r="N72" i="101"/>
  <c r="O73" i="101" s="1"/>
  <c r="P73" i="101" s="1"/>
  <c r="E72" i="101"/>
  <c r="D72" i="101"/>
  <c r="C72" i="101"/>
  <c r="T71" i="101"/>
  <c r="Q71" i="101"/>
  <c r="N71" i="101"/>
  <c r="O71" i="101" s="1"/>
  <c r="P71" i="101" s="1"/>
  <c r="F71" i="101"/>
  <c r="E71" i="101"/>
  <c r="D71" i="101"/>
  <c r="C71" i="101"/>
  <c r="T70" i="101"/>
  <c r="Q70" i="101"/>
  <c r="P70" i="101"/>
  <c r="N70" i="101"/>
  <c r="E70" i="101"/>
  <c r="D70" i="101"/>
  <c r="C70" i="101"/>
  <c r="F70" i="101" s="1"/>
  <c r="T69" i="101"/>
  <c r="Q69" i="101"/>
  <c r="N69" i="101"/>
  <c r="O70" i="101" s="1"/>
  <c r="E69" i="101"/>
  <c r="D69" i="101"/>
  <c r="C69" i="101"/>
  <c r="G69" i="101" s="1"/>
  <c r="T68" i="101"/>
  <c r="Q68" i="101"/>
  <c r="N68" i="101"/>
  <c r="O69" i="101" s="1"/>
  <c r="P69" i="101" s="1"/>
  <c r="G68" i="101"/>
  <c r="E68" i="101"/>
  <c r="D68" i="101"/>
  <c r="C68" i="101"/>
  <c r="F68" i="101" s="1"/>
  <c r="T67" i="101"/>
  <c r="Q67" i="101"/>
  <c r="N67" i="101"/>
  <c r="O67" i="101" s="1"/>
  <c r="P67" i="101" s="1"/>
  <c r="F67" i="101"/>
  <c r="E67" i="101"/>
  <c r="D67" i="101"/>
  <c r="C67" i="101"/>
  <c r="T66" i="101"/>
  <c r="Q66" i="101"/>
  <c r="P66" i="101"/>
  <c r="N66" i="101"/>
  <c r="E66" i="101"/>
  <c r="D66" i="101"/>
  <c r="C66" i="101"/>
  <c r="F66" i="101" s="1"/>
  <c r="T65" i="101"/>
  <c r="Q65" i="101"/>
  <c r="N65" i="101"/>
  <c r="O66" i="101" s="1"/>
  <c r="E65" i="101"/>
  <c r="D65" i="101"/>
  <c r="C65" i="101"/>
  <c r="T64" i="101"/>
  <c r="Q64" i="101"/>
  <c r="N64" i="101"/>
  <c r="O64" i="101" s="1"/>
  <c r="P64" i="101" s="1"/>
  <c r="G64" i="101"/>
  <c r="H64" i="101" s="1"/>
  <c r="E64" i="101"/>
  <c r="D64" i="101"/>
  <c r="C64" i="101"/>
  <c r="F64" i="101" s="1"/>
  <c r="T63" i="101"/>
  <c r="Q63" i="101"/>
  <c r="N63" i="101"/>
  <c r="F63" i="101"/>
  <c r="E63" i="101"/>
  <c r="D63" i="101"/>
  <c r="C63" i="101"/>
  <c r="T62" i="101"/>
  <c r="Q62" i="101"/>
  <c r="N62" i="101"/>
  <c r="O63" i="101" s="1"/>
  <c r="P63" i="101" s="1"/>
  <c r="E62" i="101"/>
  <c r="D62" i="101"/>
  <c r="C62" i="101"/>
  <c r="G62" i="101" s="1"/>
  <c r="H62" i="101" s="1"/>
  <c r="T61" i="101"/>
  <c r="Q61" i="101"/>
  <c r="N61" i="101"/>
  <c r="F61" i="101"/>
  <c r="E61" i="101"/>
  <c r="D61" i="101"/>
  <c r="C61" i="101"/>
  <c r="G61" i="101" s="1"/>
  <c r="H61" i="101" s="1"/>
  <c r="T60" i="101"/>
  <c r="Q60" i="101"/>
  <c r="N60" i="101"/>
  <c r="O60" i="101" s="1"/>
  <c r="P60" i="101" s="1"/>
  <c r="E60" i="101"/>
  <c r="D60" i="101"/>
  <c r="C60" i="101"/>
  <c r="T59" i="101"/>
  <c r="Q59" i="101"/>
  <c r="N59" i="101"/>
  <c r="E59" i="101"/>
  <c r="D59" i="101"/>
  <c r="C59" i="101"/>
  <c r="G59" i="101" s="1"/>
  <c r="H59" i="101" s="1"/>
  <c r="T58" i="101"/>
  <c r="Q58" i="101"/>
  <c r="N58" i="101"/>
  <c r="O59" i="101" s="1"/>
  <c r="P59" i="101" s="1"/>
  <c r="E58" i="101"/>
  <c r="D58" i="101"/>
  <c r="C58" i="101"/>
  <c r="G58" i="101" s="1"/>
  <c r="H58" i="101" s="1"/>
  <c r="T57" i="101"/>
  <c r="Q57" i="101"/>
  <c r="N57" i="101"/>
  <c r="F57" i="101"/>
  <c r="E57" i="101"/>
  <c r="D57" i="101"/>
  <c r="C57" i="101"/>
  <c r="T56" i="101"/>
  <c r="Q56" i="101"/>
  <c r="N56" i="101"/>
  <c r="O56" i="101" s="1"/>
  <c r="P56" i="101" s="1"/>
  <c r="E56" i="101"/>
  <c r="D56" i="101"/>
  <c r="C56" i="101"/>
  <c r="T55" i="101"/>
  <c r="Q55" i="101"/>
  <c r="N55" i="101"/>
  <c r="F55" i="101"/>
  <c r="E55" i="101"/>
  <c r="D55" i="101"/>
  <c r="C55" i="101"/>
  <c r="T54" i="101"/>
  <c r="Q54" i="101"/>
  <c r="N54" i="101"/>
  <c r="O55" i="101" s="1"/>
  <c r="P55" i="101" s="1"/>
  <c r="E54" i="101"/>
  <c r="C54" i="101"/>
  <c r="F54" i="101" s="1"/>
  <c r="T53" i="101"/>
  <c r="Q53" i="101"/>
  <c r="N53" i="101"/>
  <c r="O53" i="101" s="1"/>
  <c r="P53" i="101" s="1"/>
  <c r="E53" i="101"/>
  <c r="D53" i="101"/>
  <c r="C53" i="101"/>
  <c r="T52" i="101"/>
  <c r="Q52" i="101"/>
  <c r="N52" i="101"/>
  <c r="E52" i="101"/>
  <c r="D52" i="101"/>
  <c r="C52" i="101"/>
  <c r="G52" i="101" s="1"/>
  <c r="H52" i="101" s="1"/>
  <c r="T51" i="101"/>
  <c r="Q51" i="101"/>
  <c r="N51" i="101"/>
  <c r="O52" i="101" s="1"/>
  <c r="P52" i="101" s="1"/>
  <c r="E51" i="101"/>
  <c r="D51" i="101"/>
  <c r="C51" i="101"/>
  <c r="G51" i="101" s="1"/>
  <c r="H51" i="101" s="1"/>
  <c r="T50" i="101"/>
  <c r="Q50" i="101"/>
  <c r="N50" i="101"/>
  <c r="F50" i="101"/>
  <c r="E50" i="101"/>
  <c r="D50" i="101"/>
  <c r="C50" i="101"/>
  <c r="T49" i="101"/>
  <c r="Q49" i="101"/>
  <c r="N49" i="101"/>
  <c r="O49" i="101" s="1"/>
  <c r="P49" i="101" s="1"/>
  <c r="E49" i="101"/>
  <c r="D49" i="101"/>
  <c r="C49" i="101"/>
  <c r="T48" i="101"/>
  <c r="Q48" i="101"/>
  <c r="N48" i="101"/>
  <c r="E48" i="101"/>
  <c r="D48" i="101"/>
  <c r="C48" i="101"/>
  <c r="F48" i="101" s="1"/>
  <c r="T47" i="101"/>
  <c r="Q47" i="101"/>
  <c r="N47" i="101"/>
  <c r="O48" i="101" s="1"/>
  <c r="P48" i="101" s="1"/>
  <c r="E47" i="101"/>
  <c r="D47" i="101"/>
  <c r="C47" i="101"/>
  <c r="G47" i="101" s="1"/>
  <c r="H47" i="101" s="1"/>
  <c r="T46" i="101"/>
  <c r="Q46" i="101"/>
  <c r="N46" i="101"/>
  <c r="F46" i="101"/>
  <c r="E46" i="101"/>
  <c r="D46" i="101"/>
  <c r="C46" i="101"/>
  <c r="G46" i="101" s="1"/>
  <c r="H46" i="101" s="1"/>
  <c r="T45" i="101"/>
  <c r="Q45" i="101"/>
  <c r="N45" i="101"/>
  <c r="O45" i="101" s="1"/>
  <c r="P45" i="101" s="1"/>
  <c r="E45" i="101"/>
  <c r="D45" i="101"/>
  <c r="C45" i="101"/>
  <c r="T44" i="101"/>
  <c r="Q44" i="101"/>
  <c r="N44" i="101"/>
  <c r="E44" i="101"/>
  <c r="D44" i="101"/>
  <c r="C44" i="101"/>
  <c r="G44" i="101" s="1"/>
  <c r="H44" i="101" s="1"/>
  <c r="T43" i="101"/>
  <c r="Q43" i="101"/>
  <c r="N43" i="101"/>
  <c r="O44" i="101" s="1"/>
  <c r="P44" i="101" s="1"/>
  <c r="E43" i="101"/>
  <c r="D43" i="101"/>
  <c r="C43" i="101"/>
  <c r="G43" i="101" s="1"/>
  <c r="H43" i="101" s="1"/>
  <c r="T42" i="101"/>
  <c r="Q42" i="101"/>
  <c r="N42" i="101"/>
  <c r="F42" i="101"/>
  <c r="E42" i="101"/>
  <c r="D42" i="101"/>
  <c r="C42" i="101"/>
  <c r="T41" i="101"/>
  <c r="Q41" i="101"/>
  <c r="N41" i="101"/>
  <c r="O41" i="101" s="1"/>
  <c r="P41" i="101" s="1"/>
  <c r="E41" i="101"/>
  <c r="D41" i="101"/>
  <c r="C41" i="101"/>
  <c r="T40" i="101"/>
  <c r="Q40" i="101"/>
  <c r="N40" i="101"/>
  <c r="E40" i="101"/>
  <c r="D40" i="101"/>
  <c r="C40" i="101"/>
  <c r="F40" i="101" s="1"/>
  <c r="T39" i="101"/>
  <c r="Q39" i="101"/>
  <c r="N39" i="101"/>
  <c r="O40" i="101" s="1"/>
  <c r="P40" i="101" s="1"/>
  <c r="E39" i="101"/>
  <c r="D39" i="101"/>
  <c r="C39" i="101"/>
  <c r="G39" i="101" s="1"/>
  <c r="H39" i="101" s="1"/>
  <c r="T38" i="101"/>
  <c r="Q38" i="101"/>
  <c r="N38" i="101"/>
  <c r="F38" i="101"/>
  <c r="E38" i="101"/>
  <c r="D38" i="101"/>
  <c r="C38" i="101"/>
  <c r="G38" i="101" s="1"/>
  <c r="H38" i="101" s="1"/>
  <c r="T37" i="101"/>
  <c r="Q37" i="101"/>
  <c r="N37" i="101"/>
  <c r="O37" i="101" s="1"/>
  <c r="P37" i="101" s="1"/>
  <c r="E37" i="101"/>
  <c r="D37" i="101"/>
  <c r="C37" i="101"/>
  <c r="T36" i="101"/>
  <c r="Q36" i="101"/>
  <c r="N36" i="101"/>
  <c r="E36" i="101"/>
  <c r="D36" i="101"/>
  <c r="C36" i="101"/>
  <c r="G36" i="101" s="1"/>
  <c r="H36" i="101" s="1"/>
  <c r="T35" i="101"/>
  <c r="Q35" i="101"/>
  <c r="N35" i="101"/>
  <c r="O36" i="101" s="1"/>
  <c r="P36" i="101" s="1"/>
  <c r="E35" i="101"/>
  <c r="D35" i="101"/>
  <c r="C35" i="101"/>
  <c r="G35" i="101" s="1"/>
  <c r="H35" i="101" s="1"/>
  <c r="T34" i="101"/>
  <c r="Q34" i="101"/>
  <c r="N34" i="101"/>
  <c r="F34" i="101"/>
  <c r="E34" i="101"/>
  <c r="D34" i="101"/>
  <c r="C34" i="101"/>
  <c r="T33" i="101"/>
  <c r="Q33" i="101"/>
  <c r="N33" i="101"/>
  <c r="O33" i="101" s="1"/>
  <c r="P33" i="101" s="1"/>
  <c r="E33" i="101"/>
  <c r="D33" i="101"/>
  <c r="C33" i="101"/>
  <c r="T32" i="101"/>
  <c r="Q32" i="101"/>
  <c r="N32" i="101"/>
  <c r="E32" i="101"/>
  <c r="D32" i="101"/>
  <c r="C32" i="101"/>
  <c r="F32" i="101" s="1"/>
  <c r="T31" i="101"/>
  <c r="Q31" i="101"/>
  <c r="N31" i="101"/>
  <c r="O32" i="101" s="1"/>
  <c r="P32" i="101" s="1"/>
  <c r="E31" i="101"/>
  <c r="D31" i="101"/>
  <c r="C31" i="101"/>
  <c r="G31" i="101" s="1"/>
  <c r="H31" i="101" s="1"/>
  <c r="T30" i="101"/>
  <c r="Q30" i="101"/>
  <c r="N30" i="101"/>
  <c r="F30" i="101"/>
  <c r="E30" i="101"/>
  <c r="D30" i="101"/>
  <c r="C30" i="101"/>
  <c r="G30" i="101" s="1"/>
  <c r="H30" i="101" s="1"/>
  <c r="T29" i="101"/>
  <c r="Q29" i="101"/>
  <c r="N29" i="101"/>
  <c r="O29" i="101" s="1"/>
  <c r="P29" i="101" s="1"/>
  <c r="E29" i="101"/>
  <c r="D29" i="101"/>
  <c r="C29" i="101"/>
  <c r="T28" i="101"/>
  <c r="Q28" i="101"/>
  <c r="N28" i="101"/>
  <c r="E28" i="101"/>
  <c r="D28" i="101"/>
  <c r="C28" i="101"/>
  <c r="G28" i="101" s="1"/>
  <c r="H28" i="101" s="1"/>
  <c r="T27" i="101"/>
  <c r="Q27" i="101"/>
  <c r="N27" i="101"/>
  <c r="O28" i="101" s="1"/>
  <c r="P28" i="101" s="1"/>
  <c r="E27" i="101"/>
  <c r="D27" i="101"/>
  <c r="C27" i="101"/>
  <c r="G27" i="101" s="1"/>
  <c r="H27" i="101" s="1"/>
  <c r="T26" i="101"/>
  <c r="Q26" i="101"/>
  <c r="N26" i="101"/>
  <c r="F26" i="101"/>
  <c r="E26" i="101"/>
  <c r="D26" i="101"/>
  <c r="C26" i="101"/>
  <c r="T25" i="101"/>
  <c r="Q25" i="101"/>
  <c r="N25" i="101"/>
  <c r="O25" i="101" s="1"/>
  <c r="P25" i="101" s="1"/>
  <c r="E25" i="101"/>
  <c r="D25" i="101"/>
  <c r="C25" i="101"/>
  <c r="T24" i="101"/>
  <c r="Q24" i="101"/>
  <c r="N24" i="101"/>
  <c r="E24" i="101"/>
  <c r="D24" i="101"/>
  <c r="C24" i="101"/>
  <c r="F24" i="101" s="1"/>
  <c r="T23" i="101"/>
  <c r="Q23" i="101"/>
  <c r="N23" i="101"/>
  <c r="E23" i="101"/>
  <c r="D23" i="101"/>
  <c r="C23" i="101"/>
  <c r="F23" i="101" s="1"/>
  <c r="T22" i="101"/>
  <c r="Q22" i="101"/>
  <c r="N22" i="101"/>
  <c r="E22" i="101"/>
  <c r="D22" i="101"/>
  <c r="C22" i="101"/>
  <c r="G23" i="101" s="1"/>
  <c r="H23" i="101" s="1"/>
  <c r="T21" i="101"/>
  <c r="Q21" i="101"/>
  <c r="N21" i="101"/>
  <c r="O21" i="101" s="1"/>
  <c r="P21" i="101" s="1"/>
  <c r="G21" i="101"/>
  <c r="H21" i="101" s="1"/>
  <c r="E21" i="101"/>
  <c r="D21" i="101"/>
  <c r="C21" i="101"/>
  <c r="F21" i="101" s="1"/>
  <c r="T20" i="101"/>
  <c r="Q20" i="101"/>
  <c r="N20" i="101"/>
  <c r="F20" i="101"/>
  <c r="E20" i="101"/>
  <c r="D20" i="101"/>
  <c r="C20" i="101"/>
  <c r="T19" i="101"/>
  <c r="Q19" i="101"/>
  <c r="N19" i="101"/>
  <c r="O19" i="101" s="1"/>
  <c r="P19" i="101" s="1"/>
  <c r="E19" i="101"/>
  <c r="D19" i="101"/>
  <c r="C19" i="101"/>
  <c r="F19" i="101" s="1"/>
  <c r="T18" i="101"/>
  <c r="Q18" i="101"/>
  <c r="N18" i="101"/>
  <c r="F18" i="101"/>
  <c r="E18" i="101"/>
  <c r="D18" i="101"/>
  <c r="C18" i="101"/>
  <c r="G18" i="101" s="1"/>
  <c r="H18" i="101" s="1"/>
  <c r="T17" i="101"/>
  <c r="Q17" i="101"/>
  <c r="N17" i="101"/>
  <c r="O17" i="101" s="1"/>
  <c r="P17" i="101" s="1"/>
  <c r="E17" i="101"/>
  <c r="D17" i="101"/>
  <c r="C17" i="101"/>
  <c r="F17" i="101" s="1"/>
  <c r="T16" i="101"/>
  <c r="Q16" i="101"/>
  <c r="N16" i="101"/>
  <c r="O16" i="101" s="1"/>
  <c r="P16" i="101" s="1"/>
  <c r="E16" i="101"/>
  <c r="D16" i="101"/>
  <c r="C16" i="101"/>
  <c r="G16" i="101" s="1"/>
  <c r="H16" i="101" s="1"/>
  <c r="T15" i="101"/>
  <c r="Q15" i="101"/>
  <c r="N15" i="101"/>
  <c r="O15" i="101" s="1"/>
  <c r="P15" i="101" s="1"/>
  <c r="F15" i="101"/>
  <c r="E15" i="101"/>
  <c r="D15" i="101"/>
  <c r="C15" i="101"/>
  <c r="G15" i="101" s="1"/>
  <c r="H15" i="101" s="1"/>
  <c r="T14" i="101"/>
  <c r="Q14" i="101"/>
  <c r="N14" i="101"/>
  <c r="F14" i="101"/>
  <c r="E14" i="101"/>
  <c r="D14" i="101"/>
  <c r="C14" i="101"/>
  <c r="T13" i="101"/>
  <c r="Q13" i="101"/>
  <c r="N13" i="101"/>
  <c r="O14" i="101" s="1"/>
  <c r="P14" i="101" s="1"/>
  <c r="E13" i="101"/>
  <c r="D13" i="101"/>
  <c r="C13" i="101"/>
  <c r="F13" i="101" s="1"/>
  <c r="T12" i="101"/>
  <c r="Q12" i="101"/>
  <c r="N12" i="101"/>
  <c r="O12" i="101" s="1"/>
  <c r="P12" i="101" s="1"/>
  <c r="E12" i="101"/>
  <c r="D12" i="101"/>
  <c r="C12" i="101"/>
  <c r="T11" i="101"/>
  <c r="Q11" i="101"/>
  <c r="N11" i="101"/>
  <c r="O11" i="101" s="1"/>
  <c r="P11" i="101" s="1"/>
  <c r="E11" i="101"/>
  <c r="D11" i="101"/>
  <c r="C11" i="101"/>
  <c r="F11" i="101" s="1"/>
  <c r="T10" i="101"/>
  <c r="Q10" i="101"/>
  <c r="N10" i="101"/>
  <c r="F10" i="101"/>
  <c r="E10" i="101"/>
  <c r="D10" i="101"/>
  <c r="C10" i="101"/>
  <c r="G10" i="101" s="1"/>
  <c r="H10" i="101" s="1"/>
  <c r="T9" i="101"/>
  <c r="Q9" i="101"/>
  <c r="N9" i="101"/>
  <c r="O10" i="101" s="1"/>
  <c r="P10" i="101" s="1"/>
  <c r="E9" i="101"/>
  <c r="D9" i="101"/>
  <c r="C9" i="101"/>
  <c r="F9" i="101" s="1"/>
  <c r="T8" i="101"/>
  <c r="Q8" i="101"/>
  <c r="N8" i="101"/>
  <c r="O8" i="101" s="1"/>
  <c r="P8" i="101" s="1"/>
  <c r="E8" i="101"/>
  <c r="D8" i="101"/>
  <c r="C8" i="101"/>
  <c r="G8" i="101" s="1"/>
  <c r="H8" i="101" s="1"/>
  <c r="T7" i="101"/>
  <c r="Q7" i="101"/>
  <c r="N7" i="101"/>
  <c r="O7" i="101" s="1"/>
  <c r="P7" i="101" s="1"/>
  <c r="F7" i="101"/>
  <c r="E7" i="101"/>
  <c r="D7" i="101"/>
  <c r="C7" i="101"/>
  <c r="T6" i="101"/>
  <c r="Q6" i="101"/>
  <c r="P6" i="101"/>
  <c r="O6" i="101"/>
  <c r="N6" i="101"/>
  <c r="E6" i="101"/>
  <c r="D6" i="101"/>
  <c r="C6" i="101"/>
  <c r="F6" i="101" s="1"/>
  <c r="T5" i="101"/>
  <c r="S5" i="101"/>
  <c r="S6" i="101" s="1"/>
  <c r="S7" i="101" s="1"/>
  <c r="Q5" i="101"/>
  <c r="N5" i="101"/>
  <c r="R6" i="101" s="1"/>
  <c r="R7" i="101" s="1"/>
  <c r="J5" i="101"/>
  <c r="E5" i="101"/>
  <c r="C5" i="101"/>
  <c r="F5" i="101" s="1"/>
  <c r="T4" i="101"/>
  <c r="Q4" i="101"/>
  <c r="S4" i="101" s="1"/>
  <c r="J4" i="101"/>
  <c r="E4" i="101"/>
  <c r="T192" i="35"/>
  <c r="T191" i="35"/>
  <c r="T190" i="35"/>
  <c r="T189" i="35"/>
  <c r="T188" i="35"/>
  <c r="T187" i="35"/>
  <c r="T186" i="35"/>
  <c r="T185" i="35"/>
  <c r="T184" i="35"/>
  <c r="T183" i="35"/>
  <c r="T182" i="35"/>
  <c r="T181" i="35"/>
  <c r="T180" i="35"/>
  <c r="T179" i="35"/>
  <c r="T178" i="35"/>
  <c r="T177" i="35"/>
  <c r="T176" i="35"/>
  <c r="T175" i="35"/>
  <c r="T174" i="35"/>
  <c r="T173" i="35"/>
  <c r="T172" i="35"/>
  <c r="T171" i="35"/>
  <c r="T170" i="35"/>
  <c r="T169" i="35"/>
  <c r="T168" i="35"/>
  <c r="T167" i="35"/>
  <c r="T166" i="35"/>
  <c r="T165" i="35"/>
  <c r="T164" i="35"/>
  <c r="T163" i="35"/>
  <c r="T162" i="35"/>
  <c r="T161" i="35"/>
  <c r="T160" i="35"/>
  <c r="T159" i="35"/>
  <c r="T158" i="35"/>
  <c r="T157" i="35"/>
  <c r="T156" i="35"/>
  <c r="T155" i="35"/>
  <c r="T154" i="35"/>
  <c r="Q154" i="35"/>
  <c r="N154" i="35"/>
  <c r="E154" i="35"/>
  <c r="D154" i="35"/>
  <c r="C154" i="35"/>
  <c r="G154" i="35" s="1"/>
  <c r="T153" i="35"/>
  <c r="Q153" i="35"/>
  <c r="N153" i="35"/>
  <c r="F153" i="35"/>
  <c r="E153" i="35"/>
  <c r="D153" i="35"/>
  <c r="C153" i="35"/>
  <c r="G153" i="35" s="1"/>
  <c r="T152" i="35"/>
  <c r="Q152" i="35"/>
  <c r="N152" i="35"/>
  <c r="E152" i="35"/>
  <c r="D152" i="35"/>
  <c r="C152" i="35"/>
  <c r="T151" i="35"/>
  <c r="Q151" i="35"/>
  <c r="N151" i="35"/>
  <c r="E151" i="35"/>
  <c r="D151" i="35"/>
  <c r="C151" i="35"/>
  <c r="G151" i="35" s="1"/>
  <c r="T150" i="35"/>
  <c r="Q150" i="35"/>
  <c r="N150" i="35"/>
  <c r="E150" i="35"/>
  <c r="D150" i="35"/>
  <c r="C150" i="35"/>
  <c r="T149" i="35"/>
  <c r="Q149" i="35"/>
  <c r="N149" i="35"/>
  <c r="E149" i="35"/>
  <c r="D149" i="35"/>
  <c r="C149" i="35"/>
  <c r="G149" i="35" s="1"/>
  <c r="T148" i="35"/>
  <c r="Q148" i="35"/>
  <c r="N148" i="35"/>
  <c r="O148" i="35" s="1"/>
  <c r="E148" i="35"/>
  <c r="D148" i="35"/>
  <c r="C148" i="35"/>
  <c r="T147" i="35"/>
  <c r="Q147" i="35"/>
  <c r="N147" i="35"/>
  <c r="E147" i="35"/>
  <c r="D147" i="35"/>
  <c r="C147" i="35"/>
  <c r="T146" i="35"/>
  <c r="Q146" i="35"/>
  <c r="N146" i="35"/>
  <c r="O147" i="35" s="1"/>
  <c r="E146" i="35"/>
  <c r="D146" i="35"/>
  <c r="C146" i="35"/>
  <c r="T145" i="35"/>
  <c r="Q145" i="35"/>
  <c r="N145" i="35"/>
  <c r="F145" i="35"/>
  <c r="E145" i="35"/>
  <c r="D145" i="35"/>
  <c r="C145" i="35"/>
  <c r="T144" i="35"/>
  <c r="Q144" i="35"/>
  <c r="N144" i="35"/>
  <c r="E144" i="35"/>
  <c r="D144" i="35"/>
  <c r="C144" i="35"/>
  <c r="T143" i="35"/>
  <c r="Q143" i="35"/>
  <c r="N143" i="35"/>
  <c r="E143" i="35"/>
  <c r="D143" i="35"/>
  <c r="C143" i="35"/>
  <c r="F143" i="35" s="1"/>
  <c r="T142" i="35"/>
  <c r="Q142" i="35"/>
  <c r="N142" i="35"/>
  <c r="E142" i="35"/>
  <c r="D142" i="35"/>
  <c r="C142" i="35"/>
  <c r="G142" i="35" s="1"/>
  <c r="T141" i="35"/>
  <c r="Q141" i="35"/>
  <c r="N141" i="35"/>
  <c r="F141" i="35"/>
  <c r="E141" i="35"/>
  <c r="D141" i="35"/>
  <c r="C141" i="35"/>
  <c r="T140" i="35"/>
  <c r="Q140" i="35"/>
  <c r="N140" i="35"/>
  <c r="O141" i="35" s="1"/>
  <c r="E140" i="35"/>
  <c r="D140" i="35"/>
  <c r="C140" i="35"/>
  <c r="T139" i="35"/>
  <c r="Q139" i="35"/>
  <c r="N139" i="35"/>
  <c r="E139" i="35"/>
  <c r="D139" i="35"/>
  <c r="C139" i="35"/>
  <c r="F139" i="35" s="1"/>
  <c r="T138" i="35"/>
  <c r="Q138" i="35"/>
  <c r="N138" i="35"/>
  <c r="E138" i="35"/>
  <c r="D138" i="35"/>
  <c r="C138" i="35"/>
  <c r="F138" i="35" s="1"/>
  <c r="T137" i="35"/>
  <c r="Q137" i="35"/>
  <c r="N137" i="35"/>
  <c r="E137" i="35"/>
  <c r="D137" i="35"/>
  <c r="C137" i="35"/>
  <c r="F137" i="35" s="1"/>
  <c r="T136" i="35"/>
  <c r="Q136" i="35"/>
  <c r="N136" i="35"/>
  <c r="O137" i="35" s="1"/>
  <c r="E136" i="35"/>
  <c r="D136" i="35"/>
  <c r="C136" i="35"/>
  <c r="F136" i="35" s="1"/>
  <c r="T135" i="35"/>
  <c r="Q135" i="35"/>
  <c r="N135" i="35"/>
  <c r="E135" i="35"/>
  <c r="D135" i="35"/>
  <c r="C135" i="35"/>
  <c r="G136" i="35" s="1"/>
  <c r="T134" i="35"/>
  <c r="Q134" i="35"/>
  <c r="N134" i="35"/>
  <c r="E134" i="35"/>
  <c r="D134" i="35"/>
  <c r="C134" i="35"/>
  <c r="T133" i="35"/>
  <c r="Q133" i="35"/>
  <c r="N133" i="35"/>
  <c r="E133" i="35"/>
  <c r="D133" i="35"/>
  <c r="C133" i="35"/>
  <c r="G133" i="35" s="1"/>
  <c r="T132" i="35"/>
  <c r="Q132" i="35"/>
  <c r="N132" i="35"/>
  <c r="F132" i="35"/>
  <c r="E132" i="35"/>
  <c r="D132" i="35"/>
  <c r="C132" i="35"/>
  <c r="T131" i="35"/>
  <c r="Q131" i="35"/>
  <c r="N131" i="35"/>
  <c r="E131" i="35"/>
  <c r="D131" i="35"/>
  <c r="C131" i="35"/>
  <c r="T130" i="35"/>
  <c r="Q130" i="35"/>
  <c r="N130" i="35"/>
  <c r="O131" i="35" s="1"/>
  <c r="E130" i="35"/>
  <c r="D130" i="35"/>
  <c r="C130" i="35"/>
  <c r="T129" i="35"/>
  <c r="Q129" i="35"/>
  <c r="N129" i="35"/>
  <c r="E129" i="35"/>
  <c r="D129" i="35"/>
  <c r="C129" i="35"/>
  <c r="T128" i="35"/>
  <c r="Q128" i="35"/>
  <c r="N128" i="35"/>
  <c r="E128" i="35"/>
  <c r="D128" i="35"/>
  <c r="C128" i="35"/>
  <c r="F128" i="35" s="1"/>
  <c r="T127" i="35"/>
  <c r="Q127" i="35"/>
  <c r="N127" i="35"/>
  <c r="E127" i="35"/>
  <c r="D127" i="35"/>
  <c r="C127" i="35"/>
  <c r="T126" i="35"/>
  <c r="Q126" i="35"/>
  <c r="N126" i="35"/>
  <c r="O127" i="35" s="1"/>
  <c r="E126" i="35"/>
  <c r="D126" i="35"/>
  <c r="C126" i="35"/>
  <c r="T125" i="35"/>
  <c r="Q125" i="35"/>
  <c r="N125" i="35"/>
  <c r="E125" i="35"/>
  <c r="D125" i="35"/>
  <c r="C125" i="35"/>
  <c r="G125" i="35" s="1"/>
  <c r="T124" i="35"/>
  <c r="Q124" i="35"/>
  <c r="N124" i="35"/>
  <c r="F124" i="35"/>
  <c r="E124" i="35"/>
  <c r="D124" i="35"/>
  <c r="C124" i="35"/>
  <c r="T123" i="35"/>
  <c r="Q123" i="35"/>
  <c r="N123" i="35"/>
  <c r="E123" i="35"/>
  <c r="D123" i="35"/>
  <c r="C123" i="35"/>
  <c r="T122" i="35"/>
  <c r="Q122" i="35"/>
  <c r="N122" i="35"/>
  <c r="O123" i="35" s="1"/>
  <c r="E122" i="35"/>
  <c r="D122" i="35"/>
  <c r="C122" i="35"/>
  <c r="G122" i="35" s="1"/>
  <c r="T121" i="35"/>
  <c r="Q121" i="35"/>
  <c r="N121" i="35"/>
  <c r="E121" i="35"/>
  <c r="D121" i="35"/>
  <c r="C121" i="35"/>
  <c r="T120" i="35"/>
  <c r="Q120" i="35"/>
  <c r="N120" i="35"/>
  <c r="O120" i="35" s="1"/>
  <c r="E120" i="35"/>
  <c r="D120" i="35"/>
  <c r="C120" i="35"/>
  <c r="F120" i="35" s="1"/>
  <c r="T119" i="35"/>
  <c r="Q119" i="35"/>
  <c r="N119" i="35"/>
  <c r="E119" i="35"/>
  <c r="D119" i="35"/>
  <c r="C119" i="35"/>
  <c r="T118" i="35"/>
  <c r="Q118" i="35"/>
  <c r="N118" i="35"/>
  <c r="E118" i="35"/>
  <c r="D118" i="35"/>
  <c r="C118" i="35"/>
  <c r="T117" i="35"/>
  <c r="Q117" i="35"/>
  <c r="N117" i="35"/>
  <c r="O117" i="35" s="1"/>
  <c r="E117" i="35"/>
  <c r="D117" i="35"/>
  <c r="C117" i="35"/>
  <c r="G117" i="35" s="1"/>
  <c r="T116" i="35"/>
  <c r="Q116" i="35"/>
  <c r="N116" i="35"/>
  <c r="F116" i="35"/>
  <c r="E116" i="35"/>
  <c r="D116" i="35"/>
  <c r="C116" i="35"/>
  <c r="T115" i="35"/>
  <c r="Q115" i="35"/>
  <c r="N115" i="35"/>
  <c r="E115" i="35"/>
  <c r="D115" i="35"/>
  <c r="C115" i="35"/>
  <c r="T114" i="35"/>
  <c r="Q114" i="35"/>
  <c r="N114" i="35"/>
  <c r="E114" i="35"/>
  <c r="D114" i="35"/>
  <c r="C114" i="35"/>
  <c r="T113" i="35"/>
  <c r="Q113" i="35"/>
  <c r="N113" i="35"/>
  <c r="E113" i="35"/>
  <c r="D113" i="35"/>
  <c r="C113" i="35"/>
  <c r="T112" i="35"/>
  <c r="Q112" i="35"/>
  <c r="N112" i="35"/>
  <c r="O112" i="35" s="1"/>
  <c r="E112" i="35"/>
  <c r="D112" i="35"/>
  <c r="C112" i="35"/>
  <c r="T111" i="35"/>
  <c r="Q111" i="35"/>
  <c r="N111" i="35"/>
  <c r="E111" i="35"/>
  <c r="D111" i="35"/>
  <c r="C111" i="35"/>
  <c r="F111" i="35" s="1"/>
  <c r="T110" i="35"/>
  <c r="Q110" i="35"/>
  <c r="N110" i="35"/>
  <c r="E110" i="35"/>
  <c r="D110" i="35"/>
  <c r="C110" i="35"/>
  <c r="T109" i="35"/>
  <c r="Q109" i="35"/>
  <c r="N109" i="35"/>
  <c r="O110" i="35" s="1"/>
  <c r="E109" i="35"/>
  <c r="D109" i="35"/>
  <c r="C109" i="35"/>
  <c r="T108" i="35"/>
  <c r="Q108" i="35"/>
  <c r="N108" i="35"/>
  <c r="E108" i="35"/>
  <c r="D108" i="35"/>
  <c r="C108" i="35"/>
  <c r="G108" i="35" s="1"/>
  <c r="T107" i="35"/>
  <c r="Q107" i="35"/>
  <c r="N107" i="35"/>
  <c r="O107" i="35" s="1"/>
  <c r="F107" i="35"/>
  <c r="E107" i="35"/>
  <c r="D107" i="35"/>
  <c r="C107" i="35"/>
  <c r="T106" i="35"/>
  <c r="Q106" i="35"/>
  <c r="N106" i="35"/>
  <c r="E106" i="35"/>
  <c r="D106" i="35"/>
  <c r="C106" i="35"/>
  <c r="T105" i="35"/>
  <c r="Q105" i="35"/>
  <c r="N105" i="35"/>
  <c r="O106" i="35" s="1"/>
  <c r="E105" i="35"/>
  <c r="D105" i="35"/>
  <c r="C105" i="35"/>
  <c r="T104" i="35"/>
  <c r="Q104" i="35"/>
  <c r="N104" i="35"/>
  <c r="O105" i="35" s="1"/>
  <c r="E104" i="35"/>
  <c r="D104" i="35"/>
  <c r="C104" i="35"/>
  <c r="F104" i="35" s="1"/>
  <c r="T103" i="35"/>
  <c r="Q103" i="35"/>
  <c r="N103" i="35"/>
  <c r="E103" i="35"/>
  <c r="D103" i="35"/>
  <c r="C103" i="35"/>
  <c r="G103" i="35" s="1"/>
  <c r="T102" i="35"/>
  <c r="Q102" i="35"/>
  <c r="N102" i="35"/>
  <c r="O102" i="35" s="1"/>
  <c r="F102" i="35"/>
  <c r="E102" i="35"/>
  <c r="D102" i="35"/>
  <c r="C102" i="35"/>
  <c r="T101" i="35"/>
  <c r="Q101" i="35"/>
  <c r="N101" i="35"/>
  <c r="E101" i="35"/>
  <c r="D101" i="35"/>
  <c r="C101" i="35"/>
  <c r="F101" i="35" s="1"/>
  <c r="T100" i="35"/>
  <c r="Q100" i="35"/>
  <c r="N100" i="35"/>
  <c r="E100" i="35"/>
  <c r="D100" i="35"/>
  <c r="C100" i="35"/>
  <c r="T99" i="35"/>
  <c r="Q99" i="35"/>
  <c r="N99" i="35"/>
  <c r="E99" i="35"/>
  <c r="D99" i="35"/>
  <c r="C99" i="35"/>
  <c r="T98" i="35"/>
  <c r="Q98" i="35"/>
  <c r="N98" i="35"/>
  <c r="E98" i="35"/>
  <c r="D98" i="35"/>
  <c r="C98" i="35"/>
  <c r="G98" i="35" s="1"/>
  <c r="T97" i="35"/>
  <c r="Q97" i="35"/>
  <c r="N97" i="35"/>
  <c r="O97" i="35" s="1"/>
  <c r="F97" i="35"/>
  <c r="E97" i="35"/>
  <c r="D97" i="35"/>
  <c r="C97" i="35"/>
  <c r="T96" i="35"/>
  <c r="Q96" i="35"/>
  <c r="N96" i="35"/>
  <c r="E96" i="35"/>
  <c r="D96" i="35"/>
  <c r="C96" i="35"/>
  <c r="T95" i="35"/>
  <c r="Q95" i="35"/>
  <c r="N95" i="35"/>
  <c r="E95" i="35"/>
  <c r="D95" i="35"/>
  <c r="C95" i="35"/>
  <c r="T94" i="35"/>
  <c r="Q94" i="35"/>
  <c r="N94" i="35"/>
  <c r="E94" i="35"/>
  <c r="D94" i="35"/>
  <c r="C94" i="35"/>
  <c r="T93" i="35"/>
  <c r="Q93" i="35"/>
  <c r="N93" i="35"/>
  <c r="F93" i="35"/>
  <c r="E93" i="35"/>
  <c r="D93" i="35"/>
  <c r="C93" i="35"/>
  <c r="T92" i="35"/>
  <c r="Q92" i="35"/>
  <c r="N92" i="35"/>
  <c r="E92" i="35"/>
  <c r="D92" i="35"/>
  <c r="C92" i="35"/>
  <c r="T91" i="35"/>
  <c r="Q91" i="35"/>
  <c r="N91" i="35"/>
  <c r="F91" i="35"/>
  <c r="E91" i="35"/>
  <c r="D91" i="35"/>
  <c r="C91" i="35"/>
  <c r="T90" i="35"/>
  <c r="Q90" i="35"/>
  <c r="N90" i="35"/>
  <c r="E90" i="35"/>
  <c r="D90" i="35"/>
  <c r="C90" i="35"/>
  <c r="T89" i="35"/>
  <c r="Q89" i="35"/>
  <c r="N89" i="35"/>
  <c r="E89" i="35"/>
  <c r="D89" i="35"/>
  <c r="C89" i="35"/>
  <c r="G89" i="35" s="1"/>
  <c r="T88" i="35"/>
  <c r="Q88" i="35"/>
  <c r="N88" i="35"/>
  <c r="O88" i="35" s="1"/>
  <c r="F88" i="35"/>
  <c r="E88" i="35"/>
  <c r="D88" i="35"/>
  <c r="C88" i="35"/>
  <c r="T87" i="35"/>
  <c r="Q87" i="35"/>
  <c r="N87" i="35"/>
  <c r="E87" i="35"/>
  <c r="D87" i="35"/>
  <c r="C87" i="35"/>
  <c r="T86" i="35"/>
  <c r="Q86" i="35"/>
  <c r="N86" i="35"/>
  <c r="E86" i="35"/>
  <c r="D86" i="35"/>
  <c r="C86" i="35"/>
  <c r="G86" i="35" s="1"/>
  <c r="T85" i="35"/>
  <c r="Q85" i="35"/>
  <c r="N85" i="35"/>
  <c r="O85" i="35" s="1"/>
  <c r="F85" i="35"/>
  <c r="E85" i="35"/>
  <c r="D85" i="35"/>
  <c r="C85" i="35"/>
  <c r="T84" i="35"/>
  <c r="Q84" i="35"/>
  <c r="N84" i="35"/>
  <c r="E84" i="35"/>
  <c r="D84" i="35"/>
  <c r="C84" i="35"/>
  <c r="G84" i="35" s="1"/>
  <c r="T83" i="35"/>
  <c r="Q83" i="35"/>
  <c r="N83" i="35"/>
  <c r="F83" i="35"/>
  <c r="E83" i="35"/>
  <c r="D83" i="35"/>
  <c r="C83" i="35"/>
  <c r="T82" i="35"/>
  <c r="Q82" i="35"/>
  <c r="N82" i="35"/>
  <c r="E82" i="35"/>
  <c r="D82" i="35"/>
  <c r="C82" i="35"/>
  <c r="T81" i="35"/>
  <c r="Q81" i="35"/>
  <c r="N81" i="35"/>
  <c r="E81" i="35"/>
  <c r="D81" i="35"/>
  <c r="C81" i="35"/>
  <c r="G81" i="35" s="1"/>
  <c r="T80" i="35"/>
  <c r="Q80" i="35"/>
  <c r="N80" i="35"/>
  <c r="F80" i="35"/>
  <c r="E80" i="35"/>
  <c r="D80" i="35"/>
  <c r="C80" i="35"/>
  <c r="T79" i="35"/>
  <c r="Q79" i="35"/>
  <c r="N79" i="35"/>
  <c r="E79" i="35"/>
  <c r="D79" i="35"/>
  <c r="C79" i="35"/>
  <c r="G79" i="35" s="1"/>
  <c r="T78" i="35"/>
  <c r="Q78" i="35"/>
  <c r="N78" i="35"/>
  <c r="O79" i="35" s="1"/>
  <c r="E78" i="35"/>
  <c r="D78" i="35"/>
  <c r="C78" i="35"/>
  <c r="T77" i="35"/>
  <c r="Q77" i="35"/>
  <c r="N77" i="35"/>
  <c r="E77" i="35"/>
  <c r="D77" i="35"/>
  <c r="C77" i="35"/>
  <c r="F77" i="35" s="1"/>
  <c r="T76" i="35"/>
  <c r="Q76" i="35"/>
  <c r="N76" i="35"/>
  <c r="E76" i="35"/>
  <c r="D76" i="35"/>
  <c r="C76" i="35"/>
  <c r="G76" i="35" s="1"/>
  <c r="T75" i="35"/>
  <c r="Q75" i="35"/>
  <c r="N75" i="35"/>
  <c r="F75" i="35"/>
  <c r="E75" i="35"/>
  <c r="D75" i="35"/>
  <c r="C75" i="35"/>
  <c r="T74" i="35"/>
  <c r="Q74" i="35"/>
  <c r="N74" i="35"/>
  <c r="E74" i="35"/>
  <c r="D74" i="35"/>
  <c r="C74" i="35"/>
  <c r="G74" i="35" s="1"/>
  <c r="T73" i="35"/>
  <c r="Q73" i="35"/>
  <c r="N73" i="35"/>
  <c r="E73" i="35"/>
  <c r="D73" i="35"/>
  <c r="C73" i="35"/>
  <c r="F73" i="35" s="1"/>
  <c r="T72" i="35"/>
  <c r="Q72" i="35"/>
  <c r="N72" i="35"/>
  <c r="E72" i="35"/>
  <c r="D72" i="35"/>
  <c r="C72" i="35"/>
  <c r="G72" i="35" s="1"/>
  <c r="T71" i="35"/>
  <c r="Q71" i="35"/>
  <c r="N71" i="35"/>
  <c r="F71" i="35"/>
  <c r="E71" i="35"/>
  <c r="D71" i="35"/>
  <c r="C71" i="35"/>
  <c r="T70" i="35"/>
  <c r="Q70" i="35"/>
  <c r="N70" i="35"/>
  <c r="E70" i="35"/>
  <c r="D70" i="35"/>
  <c r="C70" i="35"/>
  <c r="F70" i="35" s="1"/>
  <c r="T69" i="35"/>
  <c r="Q69" i="35"/>
  <c r="N69" i="35"/>
  <c r="E69" i="35"/>
  <c r="D69" i="35"/>
  <c r="C69" i="35"/>
  <c r="G69" i="35" s="1"/>
  <c r="T68" i="35"/>
  <c r="Q68" i="35"/>
  <c r="N68" i="35"/>
  <c r="F68" i="35"/>
  <c r="E68" i="35"/>
  <c r="D68" i="35"/>
  <c r="C68" i="35"/>
  <c r="T67" i="35"/>
  <c r="Q67" i="35"/>
  <c r="N67" i="35"/>
  <c r="E67" i="35"/>
  <c r="D67" i="35"/>
  <c r="C67" i="35"/>
  <c r="F67" i="35" s="1"/>
  <c r="T66" i="35"/>
  <c r="Q66" i="35"/>
  <c r="N66" i="35"/>
  <c r="O67" i="35" s="1"/>
  <c r="P67" i="35" s="1"/>
  <c r="G66" i="35"/>
  <c r="E66" i="35"/>
  <c r="D66" i="35"/>
  <c r="C66" i="35"/>
  <c r="F66" i="35" s="1"/>
  <c r="T65" i="35"/>
  <c r="Q65" i="35"/>
  <c r="N65" i="35"/>
  <c r="O66" i="35" s="1"/>
  <c r="P66" i="35" s="1"/>
  <c r="E65" i="35"/>
  <c r="D65" i="35"/>
  <c r="C65" i="35"/>
  <c r="T64" i="35"/>
  <c r="Q64" i="35"/>
  <c r="N64" i="35"/>
  <c r="E64" i="35"/>
  <c r="D64" i="35"/>
  <c r="C64" i="35"/>
  <c r="G64" i="35" s="1"/>
  <c r="H64" i="35" s="1"/>
  <c r="T63" i="35"/>
  <c r="Q63" i="35"/>
  <c r="N63" i="35"/>
  <c r="E63" i="35"/>
  <c r="D63" i="35"/>
  <c r="C63" i="35"/>
  <c r="F63" i="35" s="1"/>
  <c r="T62" i="35"/>
  <c r="Q62" i="35"/>
  <c r="N62" i="35"/>
  <c r="O62" i="35" s="1"/>
  <c r="P62" i="35" s="1"/>
  <c r="E62" i="35"/>
  <c r="D62" i="35"/>
  <c r="C62" i="35"/>
  <c r="F62" i="35" s="1"/>
  <c r="T61" i="35"/>
  <c r="Q61" i="35"/>
  <c r="N61" i="35"/>
  <c r="E61" i="35"/>
  <c r="D61" i="35"/>
  <c r="C61" i="35"/>
  <c r="T60" i="35"/>
  <c r="Q60" i="35"/>
  <c r="N60" i="35"/>
  <c r="O61" i="35" s="1"/>
  <c r="P61" i="35" s="1"/>
  <c r="E60" i="35"/>
  <c r="D60" i="35"/>
  <c r="C60" i="35"/>
  <c r="T59" i="35"/>
  <c r="Q59" i="35"/>
  <c r="N59" i="35"/>
  <c r="E59" i="35"/>
  <c r="D59" i="35"/>
  <c r="C59" i="35"/>
  <c r="F59" i="35" s="1"/>
  <c r="T58" i="35"/>
  <c r="Q58" i="35"/>
  <c r="N58" i="35"/>
  <c r="O58" i="35" s="1"/>
  <c r="P58" i="35" s="1"/>
  <c r="E58" i="35"/>
  <c r="D58" i="35"/>
  <c r="C58" i="35"/>
  <c r="T57" i="35"/>
  <c r="Q57" i="35"/>
  <c r="N57" i="35"/>
  <c r="F57" i="35"/>
  <c r="E57" i="35"/>
  <c r="D57" i="35"/>
  <c r="C57" i="35"/>
  <c r="G57" i="35" s="1"/>
  <c r="H57" i="35" s="1"/>
  <c r="T56" i="35"/>
  <c r="Q56" i="35"/>
  <c r="N56" i="35"/>
  <c r="E56" i="35"/>
  <c r="D56" i="35"/>
  <c r="C56" i="35"/>
  <c r="T55" i="35"/>
  <c r="Q55" i="35"/>
  <c r="N55" i="35"/>
  <c r="O56" i="35" s="1"/>
  <c r="P56" i="35" s="1"/>
  <c r="E55" i="35"/>
  <c r="D55" i="35"/>
  <c r="C55" i="35"/>
  <c r="F55" i="35" s="1"/>
  <c r="T54" i="35"/>
  <c r="Q54" i="35"/>
  <c r="N54" i="35"/>
  <c r="E54" i="35"/>
  <c r="C54" i="35"/>
  <c r="G54" i="35" s="1"/>
  <c r="H54" i="35" s="1"/>
  <c r="T53" i="35"/>
  <c r="Q53" i="35"/>
  <c r="N53" i="35"/>
  <c r="E53" i="35"/>
  <c r="D53" i="35"/>
  <c r="C53" i="35"/>
  <c r="T52" i="35"/>
  <c r="Q52" i="35"/>
  <c r="N52" i="35"/>
  <c r="E52" i="35"/>
  <c r="D52" i="35"/>
  <c r="C52" i="35"/>
  <c r="F52" i="35" s="1"/>
  <c r="T51" i="35"/>
  <c r="Q51" i="35"/>
  <c r="N51" i="35"/>
  <c r="O51" i="35" s="1"/>
  <c r="P51" i="35" s="1"/>
  <c r="E51" i="35"/>
  <c r="D51" i="35"/>
  <c r="C51" i="35"/>
  <c r="G51" i="35" s="1"/>
  <c r="H51" i="35" s="1"/>
  <c r="T50" i="35"/>
  <c r="Q50" i="35"/>
  <c r="N50" i="35"/>
  <c r="F50" i="35"/>
  <c r="E50" i="35"/>
  <c r="D50" i="35"/>
  <c r="C50" i="35"/>
  <c r="T49" i="35"/>
  <c r="Q49" i="35"/>
  <c r="N49" i="35"/>
  <c r="O50" i="35" s="1"/>
  <c r="P50" i="35" s="1"/>
  <c r="E49" i="35"/>
  <c r="D49" i="35"/>
  <c r="C49" i="35"/>
  <c r="T48" i="35"/>
  <c r="Q48" i="35"/>
  <c r="N48" i="35"/>
  <c r="O49" i="35" s="1"/>
  <c r="P49" i="35" s="1"/>
  <c r="E48" i="35"/>
  <c r="D48" i="35"/>
  <c r="C48" i="35"/>
  <c r="F48" i="35" s="1"/>
  <c r="T47" i="35"/>
  <c r="Q47" i="35"/>
  <c r="N47" i="35"/>
  <c r="E47" i="35"/>
  <c r="D47" i="35"/>
  <c r="C47" i="35"/>
  <c r="T46" i="35"/>
  <c r="Q46" i="35"/>
  <c r="N46" i="35"/>
  <c r="E46" i="35"/>
  <c r="D46" i="35"/>
  <c r="C46" i="35"/>
  <c r="T45" i="35"/>
  <c r="Q45" i="35"/>
  <c r="N45" i="35"/>
  <c r="E45" i="35"/>
  <c r="D45" i="35"/>
  <c r="C45" i="35"/>
  <c r="G45" i="35" s="1"/>
  <c r="H45" i="35" s="1"/>
  <c r="T44" i="35"/>
  <c r="Q44" i="35"/>
  <c r="N44" i="35"/>
  <c r="O45" i="35" s="1"/>
  <c r="P45" i="35" s="1"/>
  <c r="E44" i="35"/>
  <c r="D44" i="35"/>
  <c r="C44" i="35"/>
  <c r="F44" i="35" s="1"/>
  <c r="T43" i="35"/>
  <c r="Q43" i="35"/>
  <c r="N43" i="35"/>
  <c r="E43" i="35"/>
  <c r="D43" i="35"/>
  <c r="C43" i="35"/>
  <c r="G43" i="35" s="1"/>
  <c r="H43" i="35" s="1"/>
  <c r="T42" i="35"/>
  <c r="Q42" i="35"/>
  <c r="N42" i="35"/>
  <c r="F42" i="35"/>
  <c r="E42" i="35"/>
  <c r="D42" i="35"/>
  <c r="C42" i="35"/>
  <c r="T41" i="35"/>
  <c r="Q41" i="35"/>
  <c r="N41" i="35"/>
  <c r="E41" i="35"/>
  <c r="D41" i="35"/>
  <c r="C41" i="35"/>
  <c r="T40" i="35"/>
  <c r="Q40" i="35"/>
  <c r="N40" i="35"/>
  <c r="E40" i="35"/>
  <c r="D40" i="35"/>
  <c r="C40" i="35"/>
  <c r="T39" i="35"/>
  <c r="Q39" i="35"/>
  <c r="N39" i="35"/>
  <c r="E39" i="35"/>
  <c r="D39" i="35"/>
  <c r="C39" i="35"/>
  <c r="T38" i="35"/>
  <c r="Q38" i="35"/>
  <c r="N38" i="35"/>
  <c r="E38" i="35"/>
  <c r="D38" i="35"/>
  <c r="C38" i="35"/>
  <c r="G38" i="35" s="1"/>
  <c r="H38" i="35" s="1"/>
  <c r="T37" i="35"/>
  <c r="Q37" i="35"/>
  <c r="N37" i="35"/>
  <c r="E37" i="35"/>
  <c r="D37" i="35"/>
  <c r="C37" i="35"/>
  <c r="T36" i="35"/>
  <c r="Q36" i="35"/>
  <c r="N36" i="35"/>
  <c r="O37" i="35" s="1"/>
  <c r="P37" i="35" s="1"/>
  <c r="E36" i="35"/>
  <c r="D36" i="35"/>
  <c r="C36" i="35"/>
  <c r="F36" i="35" s="1"/>
  <c r="T35" i="35"/>
  <c r="Q35" i="35"/>
  <c r="N35" i="35"/>
  <c r="E35" i="35"/>
  <c r="D35" i="35"/>
  <c r="C35" i="35"/>
  <c r="F35" i="35" s="1"/>
  <c r="T34" i="35"/>
  <c r="Q34" i="35"/>
  <c r="N34" i="35"/>
  <c r="E34" i="35"/>
  <c r="D34" i="35"/>
  <c r="C34" i="35"/>
  <c r="T33" i="35"/>
  <c r="Q33" i="35"/>
  <c r="N33" i="35"/>
  <c r="E33" i="35"/>
  <c r="D33" i="35"/>
  <c r="C33" i="35"/>
  <c r="T32" i="35"/>
  <c r="Q32" i="35"/>
  <c r="N32" i="35"/>
  <c r="E32" i="35"/>
  <c r="D32" i="35"/>
  <c r="C32" i="35"/>
  <c r="F32" i="35" s="1"/>
  <c r="T31" i="35"/>
  <c r="Q31" i="35"/>
  <c r="N31" i="35"/>
  <c r="F31" i="35"/>
  <c r="E31" i="35"/>
  <c r="D31" i="35"/>
  <c r="C31" i="35"/>
  <c r="T30" i="35"/>
  <c r="Q30" i="35"/>
  <c r="N30" i="35"/>
  <c r="E30" i="35"/>
  <c r="D30" i="35"/>
  <c r="C30" i="35"/>
  <c r="G30" i="35" s="1"/>
  <c r="H30" i="35" s="1"/>
  <c r="T29" i="35"/>
  <c r="Q29" i="35"/>
  <c r="N29" i="35"/>
  <c r="O30" i="35" s="1"/>
  <c r="P30" i="35" s="1"/>
  <c r="E29" i="35"/>
  <c r="D29" i="35"/>
  <c r="C29" i="35"/>
  <c r="F29" i="35" s="1"/>
  <c r="T28" i="35"/>
  <c r="Q28" i="35"/>
  <c r="N28" i="35"/>
  <c r="E28" i="35"/>
  <c r="D28" i="35"/>
  <c r="C28" i="35"/>
  <c r="F28" i="35" s="1"/>
  <c r="T27" i="35"/>
  <c r="Q27" i="35"/>
  <c r="N27" i="35"/>
  <c r="O27" i="35" s="1"/>
  <c r="P27" i="35" s="1"/>
  <c r="E27" i="35"/>
  <c r="D27" i="35"/>
  <c r="C27" i="35"/>
  <c r="F27" i="35" s="1"/>
  <c r="T26" i="35"/>
  <c r="Q26" i="35"/>
  <c r="N26" i="35"/>
  <c r="E26" i="35"/>
  <c r="D26" i="35"/>
  <c r="C26" i="35"/>
  <c r="T25" i="35"/>
  <c r="Q25" i="35"/>
  <c r="N25" i="35"/>
  <c r="O26" i="35" s="1"/>
  <c r="P26" i="35" s="1"/>
  <c r="E25" i="35"/>
  <c r="D25" i="35"/>
  <c r="C25" i="35"/>
  <c r="T24" i="35"/>
  <c r="Q24" i="35"/>
  <c r="N24" i="35"/>
  <c r="E24" i="35"/>
  <c r="D24" i="35"/>
  <c r="C24" i="35"/>
  <c r="F24" i="35" s="1"/>
  <c r="T23" i="35"/>
  <c r="Q23" i="35"/>
  <c r="N23" i="35"/>
  <c r="E23" i="35"/>
  <c r="D23" i="35"/>
  <c r="C23" i="35"/>
  <c r="G23" i="35" s="1"/>
  <c r="H23" i="35" s="1"/>
  <c r="T22" i="35"/>
  <c r="Q22" i="35"/>
  <c r="N22" i="35"/>
  <c r="E22" i="35"/>
  <c r="D22" i="35"/>
  <c r="C22" i="35"/>
  <c r="T21" i="35"/>
  <c r="Q21" i="35"/>
  <c r="N21" i="35"/>
  <c r="E21" i="35"/>
  <c r="D21" i="35"/>
  <c r="C21" i="35"/>
  <c r="G21" i="35" s="1"/>
  <c r="H21" i="35" s="1"/>
  <c r="T20" i="35"/>
  <c r="Q20" i="35"/>
  <c r="N20" i="35"/>
  <c r="O20" i="35" s="1"/>
  <c r="P20" i="35" s="1"/>
  <c r="E20" i="35"/>
  <c r="D20" i="35"/>
  <c r="C20" i="35"/>
  <c r="F20" i="35" s="1"/>
  <c r="T19" i="35"/>
  <c r="Q19" i="35"/>
  <c r="N19" i="35"/>
  <c r="F19" i="35"/>
  <c r="E19" i="35"/>
  <c r="D19" i="35"/>
  <c r="C19" i="35"/>
  <c r="G19" i="35" s="1"/>
  <c r="H19" i="35" s="1"/>
  <c r="T18" i="35"/>
  <c r="Q18" i="35"/>
  <c r="N18" i="35"/>
  <c r="E18" i="35"/>
  <c r="D18" i="35"/>
  <c r="C18" i="35"/>
  <c r="T17" i="35"/>
  <c r="Q17" i="35"/>
  <c r="N17" i="35"/>
  <c r="E17" i="35"/>
  <c r="D17" i="35"/>
  <c r="C17" i="35"/>
  <c r="G17" i="35" s="1"/>
  <c r="H17" i="35" s="1"/>
  <c r="T16" i="35"/>
  <c r="Q16" i="35"/>
  <c r="N16" i="35"/>
  <c r="O16" i="35" s="1"/>
  <c r="P16" i="35" s="1"/>
  <c r="E16" i="35"/>
  <c r="D16" i="35"/>
  <c r="C16" i="35"/>
  <c r="F16" i="35" s="1"/>
  <c r="T15" i="35"/>
  <c r="Q15" i="35"/>
  <c r="N15" i="35"/>
  <c r="E15" i="35"/>
  <c r="D15" i="35"/>
  <c r="C15" i="35"/>
  <c r="T14" i="35"/>
  <c r="Q14" i="35"/>
  <c r="N14" i="35"/>
  <c r="E14" i="35"/>
  <c r="D14" i="35"/>
  <c r="C14" i="35"/>
  <c r="T13" i="35"/>
  <c r="Q13" i="35"/>
  <c r="N13" i="35"/>
  <c r="O14" i="35" s="1"/>
  <c r="P14" i="35" s="1"/>
  <c r="E13" i="35"/>
  <c r="D13" i="35"/>
  <c r="C13" i="35"/>
  <c r="T12" i="35"/>
  <c r="Q12" i="35"/>
  <c r="N12" i="35"/>
  <c r="E12" i="35"/>
  <c r="D12" i="35"/>
  <c r="C12" i="35"/>
  <c r="F12" i="35" s="1"/>
  <c r="T11" i="35"/>
  <c r="Q11" i="35"/>
  <c r="N11" i="35"/>
  <c r="E11" i="35"/>
  <c r="D11" i="35"/>
  <c r="C11" i="35"/>
  <c r="F11" i="35" s="1"/>
  <c r="T10" i="35"/>
  <c r="Q10" i="35"/>
  <c r="N10" i="35"/>
  <c r="E10" i="35"/>
  <c r="D10" i="35"/>
  <c r="C10" i="35"/>
  <c r="G10" i="35" s="1"/>
  <c r="H10" i="35" s="1"/>
  <c r="T9" i="35"/>
  <c r="Q9" i="35"/>
  <c r="N9" i="35"/>
  <c r="O10" i="35" s="1"/>
  <c r="P10" i="35" s="1"/>
  <c r="E9" i="35"/>
  <c r="D9" i="35"/>
  <c r="C9" i="35"/>
  <c r="T8" i="35"/>
  <c r="Q8" i="35"/>
  <c r="N8" i="35"/>
  <c r="E8" i="35"/>
  <c r="D8" i="35"/>
  <c r="C8" i="35"/>
  <c r="F8" i="35" s="1"/>
  <c r="T7" i="35"/>
  <c r="Q7" i="35"/>
  <c r="N7" i="35"/>
  <c r="E7" i="35"/>
  <c r="D7" i="35"/>
  <c r="C7" i="35"/>
  <c r="T6" i="35"/>
  <c r="Q6" i="35"/>
  <c r="N6" i="35"/>
  <c r="E6" i="35"/>
  <c r="D6" i="35"/>
  <c r="C6" i="35"/>
  <c r="G6" i="35" s="1"/>
  <c r="H6" i="35" s="1"/>
  <c r="T5" i="35"/>
  <c r="Q5" i="35"/>
  <c r="S5" i="35" s="1"/>
  <c r="N5" i="35"/>
  <c r="J5" i="35"/>
  <c r="E5" i="35"/>
  <c r="C5" i="35"/>
  <c r="F5" i="35" s="1"/>
  <c r="T4" i="35"/>
  <c r="Q4" i="35"/>
  <c r="S4" i="35" s="1"/>
  <c r="J4" i="35"/>
  <c r="E4" i="35"/>
  <c r="I28" i="96"/>
  <c r="I27" i="96"/>
  <c r="I26" i="96"/>
  <c r="I25" i="96"/>
  <c r="I24" i="96"/>
  <c r="I23" i="96"/>
  <c r="I22" i="96"/>
  <c r="I21" i="96"/>
  <c r="I20" i="96"/>
  <c r="I19" i="96"/>
  <c r="I18" i="96"/>
  <c r="I17" i="96"/>
  <c r="I16" i="96"/>
  <c r="I15" i="96"/>
  <c r="I14" i="96"/>
  <c r="I12" i="96"/>
  <c r="I11" i="96"/>
  <c r="I10" i="96"/>
  <c r="I9" i="96"/>
  <c r="I8" i="96"/>
  <c r="I7" i="96"/>
  <c r="I6" i="96"/>
  <c r="I5" i="96"/>
  <c r="I28" i="94"/>
  <c r="I27" i="94"/>
  <c r="I26" i="94"/>
  <c r="I25" i="94"/>
  <c r="I24" i="94"/>
  <c r="I23" i="94"/>
  <c r="I22" i="94"/>
  <c r="I21" i="94"/>
  <c r="I20" i="94"/>
  <c r="I19" i="94"/>
  <c r="I18" i="94"/>
  <c r="I17" i="94"/>
  <c r="I16" i="94"/>
  <c r="I15" i="94"/>
  <c r="I14" i="94"/>
  <c r="I12" i="94"/>
  <c r="I11" i="94"/>
  <c r="I10" i="94"/>
  <c r="I9" i="94"/>
  <c r="I8" i="94"/>
  <c r="I7" i="94"/>
  <c r="I6" i="94"/>
  <c r="I5" i="94"/>
  <c r="I28" i="92"/>
  <c r="I27" i="92"/>
  <c r="I26" i="92"/>
  <c r="I25" i="92"/>
  <c r="I24" i="92"/>
  <c r="I23" i="92"/>
  <c r="I22" i="92"/>
  <c r="I21" i="92"/>
  <c r="I20" i="92"/>
  <c r="I19" i="92"/>
  <c r="I18" i="92"/>
  <c r="I17" i="92"/>
  <c r="I16" i="92"/>
  <c r="I15" i="92"/>
  <c r="I14" i="92"/>
  <c r="I12" i="92"/>
  <c r="I11" i="92"/>
  <c r="I10" i="92"/>
  <c r="I9" i="92"/>
  <c r="I8" i="92"/>
  <c r="I7" i="92"/>
  <c r="I6" i="92"/>
  <c r="I5" i="92"/>
  <c r="K8" i="119" l="1"/>
  <c r="K8" i="118"/>
  <c r="K7" i="113"/>
  <c r="O14" i="104"/>
  <c r="P14" i="104" s="1"/>
  <c r="O22" i="104"/>
  <c r="P22" i="104" s="1"/>
  <c r="O35" i="104"/>
  <c r="P35" i="104" s="1"/>
  <c r="O42" i="104"/>
  <c r="P42" i="104" s="1"/>
  <c r="O49" i="104"/>
  <c r="P49" i="104" s="1"/>
  <c r="O53" i="104"/>
  <c r="P53" i="104" s="1"/>
  <c r="O134" i="104"/>
  <c r="O6" i="104"/>
  <c r="P6" i="104" s="1"/>
  <c r="O148" i="104"/>
  <c r="O27" i="104"/>
  <c r="P27" i="104" s="1"/>
  <c r="O55" i="104"/>
  <c r="P55" i="104" s="1"/>
  <c r="O84" i="104"/>
  <c r="O97" i="104"/>
  <c r="O100" i="104"/>
  <c r="O110" i="104"/>
  <c r="O133" i="104"/>
  <c r="O7" i="104"/>
  <c r="P7" i="104" s="1"/>
  <c r="O11" i="104"/>
  <c r="P11" i="104" s="1"/>
  <c r="O24" i="104"/>
  <c r="P24" i="104" s="1"/>
  <c r="O26" i="104"/>
  <c r="P26" i="104" s="1"/>
  <c r="O39" i="104"/>
  <c r="P39" i="104" s="1"/>
  <c r="O50" i="104"/>
  <c r="P50" i="104" s="1"/>
  <c r="O52" i="104"/>
  <c r="P52" i="104" s="1"/>
  <c r="O54" i="104"/>
  <c r="P54" i="104" s="1"/>
  <c r="O59" i="104"/>
  <c r="P59" i="104" s="1"/>
  <c r="O61" i="104"/>
  <c r="P61" i="104" s="1"/>
  <c r="O68" i="104"/>
  <c r="P68" i="104" s="1"/>
  <c r="O73" i="104"/>
  <c r="P73" i="104" s="1"/>
  <c r="O75" i="104"/>
  <c r="O77" i="104"/>
  <c r="O79" i="104"/>
  <c r="O81" i="104"/>
  <c r="O91" i="104"/>
  <c r="O92" i="104"/>
  <c r="O95" i="104"/>
  <c r="O101" i="104"/>
  <c r="O104" i="104"/>
  <c r="O105" i="104"/>
  <c r="O108" i="104"/>
  <c r="O114" i="104"/>
  <c r="O118" i="104"/>
  <c r="O122" i="104"/>
  <c r="O126" i="104"/>
  <c r="O130" i="104"/>
  <c r="O140" i="104"/>
  <c r="O141" i="104"/>
  <c r="O145" i="104"/>
  <c r="O149" i="104"/>
  <c r="O15" i="104"/>
  <c r="P15" i="104" s="1"/>
  <c r="O19" i="104"/>
  <c r="P19" i="104" s="1"/>
  <c r="O28" i="104"/>
  <c r="P28" i="104" s="1"/>
  <c r="O30" i="104"/>
  <c r="P30" i="104" s="1"/>
  <c r="O32" i="104"/>
  <c r="P32" i="104" s="1"/>
  <c r="O34" i="104"/>
  <c r="P34" i="104" s="1"/>
  <c r="O43" i="104"/>
  <c r="P43" i="104" s="1"/>
  <c r="O47" i="104"/>
  <c r="P47" i="104" s="1"/>
  <c r="O63" i="104"/>
  <c r="P63" i="104" s="1"/>
  <c r="O65" i="104"/>
  <c r="P65" i="104" s="1"/>
  <c r="O85" i="104"/>
  <c r="O96" i="104"/>
  <c r="O98" i="104"/>
  <c r="O109" i="104"/>
  <c r="O111" i="104"/>
  <c r="G11" i="104"/>
  <c r="H11" i="104" s="1"/>
  <c r="G22" i="104"/>
  <c r="H22" i="104" s="1"/>
  <c r="G32" i="104"/>
  <c r="H32" i="104" s="1"/>
  <c r="G48" i="104"/>
  <c r="H48" i="104" s="1"/>
  <c r="G55" i="104"/>
  <c r="H55" i="104" s="1"/>
  <c r="G60" i="104"/>
  <c r="H60" i="104" s="1"/>
  <c r="G62" i="104"/>
  <c r="H62" i="104" s="1"/>
  <c r="G65" i="104"/>
  <c r="H65" i="104" s="1"/>
  <c r="G77" i="104"/>
  <c r="G79" i="104"/>
  <c r="G93" i="104"/>
  <c r="G95" i="104"/>
  <c r="G118" i="104"/>
  <c r="G120" i="104"/>
  <c r="G142" i="104"/>
  <c r="G38" i="104"/>
  <c r="H38" i="104" s="1"/>
  <c r="G52" i="104"/>
  <c r="H52" i="104" s="1"/>
  <c r="G59" i="104"/>
  <c r="H59" i="104" s="1"/>
  <c r="G81" i="104"/>
  <c r="F101" i="104"/>
  <c r="G108" i="104"/>
  <c r="G126" i="104"/>
  <c r="G128" i="104"/>
  <c r="F149" i="104"/>
  <c r="G150" i="104"/>
  <c r="G19" i="104"/>
  <c r="H19" i="104" s="1"/>
  <c r="F25" i="104"/>
  <c r="G26" i="104"/>
  <c r="H26" i="104" s="1"/>
  <c r="G40" i="104"/>
  <c r="H40" i="104" s="1"/>
  <c r="G30" i="104"/>
  <c r="H30" i="104" s="1"/>
  <c r="G46" i="104"/>
  <c r="H46" i="104" s="1"/>
  <c r="G133" i="104"/>
  <c r="G138" i="104"/>
  <c r="G153" i="104"/>
  <c r="G34" i="104"/>
  <c r="H34" i="104" s="1"/>
  <c r="G42" i="104"/>
  <c r="H42" i="104" s="1"/>
  <c r="G66" i="104"/>
  <c r="G75" i="104"/>
  <c r="G83" i="104"/>
  <c r="G91" i="104"/>
  <c r="G104" i="104"/>
  <c r="G116" i="104"/>
  <c r="G122" i="104"/>
  <c r="G124" i="104"/>
  <c r="G130" i="104"/>
  <c r="G132" i="104"/>
  <c r="G139" i="104"/>
  <c r="G141" i="104"/>
  <c r="F145" i="104"/>
  <c r="G146" i="104"/>
  <c r="G148" i="104"/>
  <c r="G6" i="104"/>
  <c r="H6" i="104" s="1"/>
  <c r="F11" i="104"/>
  <c r="F19" i="104"/>
  <c r="G20" i="104"/>
  <c r="H20" i="104" s="1"/>
  <c r="F30" i="104"/>
  <c r="G31" i="104"/>
  <c r="H31" i="104" s="1"/>
  <c r="F38" i="104"/>
  <c r="G39" i="104"/>
  <c r="H39" i="104" s="1"/>
  <c r="F46" i="104"/>
  <c r="G47" i="104"/>
  <c r="H47" i="104" s="1"/>
  <c r="F52" i="104"/>
  <c r="G53" i="104"/>
  <c r="H53" i="104" s="1"/>
  <c r="F55" i="104"/>
  <c r="F68" i="104"/>
  <c r="G69" i="104"/>
  <c r="F71" i="104"/>
  <c r="G72" i="104"/>
  <c r="F79" i="104"/>
  <c r="G80" i="104"/>
  <c r="F87" i="104"/>
  <c r="G88" i="104"/>
  <c r="F95" i="104"/>
  <c r="G96" i="104"/>
  <c r="F105" i="104"/>
  <c r="G106" i="104"/>
  <c r="F112" i="104"/>
  <c r="G113" i="104"/>
  <c r="F120" i="104"/>
  <c r="G121" i="104"/>
  <c r="F128" i="104"/>
  <c r="G129" i="104"/>
  <c r="G134" i="104"/>
  <c r="G136" i="104"/>
  <c r="G152" i="104"/>
  <c r="G56" i="104"/>
  <c r="H56" i="104" s="1"/>
  <c r="G140" i="104"/>
  <c r="F7" i="104"/>
  <c r="G10" i="104"/>
  <c r="H10" i="104" s="1"/>
  <c r="F15" i="104"/>
  <c r="G16" i="104"/>
  <c r="H16" i="104" s="1"/>
  <c r="G18" i="104"/>
  <c r="H18" i="104" s="1"/>
  <c r="F23" i="104"/>
  <c r="G24" i="104"/>
  <c r="H24" i="104" s="1"/>
  <c r="F26" i="104"/>
  <c r="G27" i="104"/>
  <c r="H27" i="104" s="1"/>
  <c r="F34" i="104"/>
  <c r="G35" i="104"/>
  <c r="H35" i="104" s="1"/>
  <c r="F42" i="104"/>
  <c r="G43" i="104"/>
  <c r="H43" i="104" s="1"/>
  <c r="F48" i="104"/>
  <c r="G49" i="104"/>
  <c r="H49" i="104" s="1"/>
  <c r="F60" i="104"/>
  <c r="G61" i="104"/>
  <c r="H61" i="104" s="1"/>
  <c r="F63" i="104"/>
  <c r="G64" i="104"/>
  <c r="H64" i="104" s="1"/>
  <c r="F66" i="104"/>
  <c r="G67" i="104"/>
  <c r="G70" i="104"/>
  <c r="F75" i="104"/>
  <c r="G76" i="104"/>
  <c r="F83" i="104"/>
  <c r="G84" i="104"/>
  <c r="F91" i="104"/>
  <c r="G92" i="104"/>
  <c r="G100" i="104"/>
  <c r="G109" i="104"/>
  <c r="F116" i="104"/>
  <c r="G117" i="104"/>
  <c r="F124" i="104"/>
  <c r="G125" i="104"/>
  <c r="G137" i="104"/>
  <c r="G144" i="104"/>
  <c r="G151" i="104"/>
  <c r="I6" i="104"/>
  <c r="G12" i="101"/>
  <c r="H12" i="101" s="1"/>
  <c r="G14" i="101"/>
  <c r="H14" i="101" s="1"/>
  <c r="F22" i="101"/>
  <c r="G26" i="101"/>
  <c r="H26" i="101" s="1"/>
  <c r="F28" i="101"/>
  <c r="G29" i="101"/>
  <c r="H29" i="101" s="1"/>
  <c r="G34" i="101"/>
  <c r="H34" i="101" s="1"/>
  <c r="F36" i="101"/>
  <c r="G37" i="101"/>
  <c r="H37" i="101" s="1"/>
  <c r="G42" i="101"/>
  <c r="H42" i="101" s="1"/>
  <c r="F44" i="101"/>
  <c r="G45" i="101"/>
  <c r="H45" i="101" s="1"/>
  <c r="G50" i="101"/>
  <c r="H50" i="101" s="1"/>
  <c r="F52" i="101"/>
  <c r="G54" i="101"/>
  <c r="H54" i="101" s="1"/>
  <c r="G57" i="101"/>
  <c r="H57" i="101" s="1"/>
  <c r="F59" i="101"/>
  <c r="G60" i="101"/>
  <c r="H60" i="101" s="1"/>
  <c r="F82" i="101"/>
  <c r="F117" i="101"/>
  <c r="G118" i="101"/>
  <c r="F133" i="101"/>
  <c r="G134" i="101"/>
  <c r="G136" i="101"/>
  <c r="G137" i="101"/>
  <c r="G140" i="101"/>
  <c r="G11" i="101"/>
  <c r="H11" i="101" s="1"/>
  <c r="G65" i="101"/>
  <c r="H65" i="101" s="1"/>
  <c r="G139" i="101"/>
  <c r="G144" i="101"/>
  <c r="G151" i="101"/>
  <c r="G6" i="101"/>
  <c r="H6" i="101" s="1"/>
  <c r="G25" i="101"/>
  <c r="H25" i="101" s="1"/>
  <c r="G33" i="101"/>
  <c r="H33" i="101" s="1"/>
  <c r="G41" i="101"/>
  <c r="H41" i="101" s="1"/>
  <c r="G49" i="101"/>
  <c r="H49" i="101" s="1"/>
  <c r="G56" i="101"/>
  <c r="H56" i="101" s="1"/>
  <c r="G77" i="101"/>
  <c r="G84" i="101"/>
  <c r="G86" i="101"/>
  <c r="G93" i="101"/>
  <c r="G105" i="101"/>
  <c r="G110" i="101"/>
  <c r="G119" i="101"/>
  <c r="G121" i="101"/>
  <c r="G126" i="101"/>
  <c r="G135" i="101"/>
  <c r="G141" i="101"/>
  <c r="F145" i="101"/>
  <c r="G146" i="101"/>
  <c r="G148" i="101"/>
  <c r="G7" i="101"/>
  <c r="H7" i="101" s="1"/>
  <c r="G32" i="101"/>
  <c r="H32" i="101" s="1"/>
  <c r="G40" i="101"/>
  <c r="H40" i="101" s="1"/>
  <c r="G48" i="101"/>
  <c r="H48" i="101" s="1"/>
  <c r="G55" i="101"/>
  <c r="H55" i="101" s="1"/>
  <c r="G63" i="101"/>
  <c r="H63" i="101" s="1"/>
  <c r="G66" i="101"/>
  <c r="G67" i="101"/>
  <c r="G70" i="101"/>
  <c r="G71" i="101"/>
  <c r="G74" i="101"/>
  <c r="F78" i="101"/>
  <c r="G81" i="101"/>
  <c r="G88" i="101"/>
  <c r="G90" i="101"/>
  <c r="F94" i="101"/>
  <c r="G97" i="101"/>
  <c r="G102" i="101"/>
  <c r="G109" i="101"/>
  <c r="G123" i="101"/>
  <c r="G125" i="101"/>
  <c r="G152" i="101"/>
  <c r="I6" i="101"/>
  <c r="I7" i="101" s="1"/>
  <c r="I8" i="101" s="1"/>
  <c r="F38" i="35"/>
  <c r="G39" i="35"/>
  <c r="H39" i="35" s="1"/>
  <c r="G58" i="35"/>
  <c r="H58" i="35" s="1"/>
  <c r="G94" i="35"/>
  <c r="G112" i="35"/>
  <c r="G114" i="35"/>
  <c r="G121" i="35"/>
  <c r="G130" i="35"/>
  <c r="G100" i="35"/>
  <c r="G109" i="35"/>
  <c r="G127" i="35"/>
  <c r="G146" i="35"/>
  <c r="G14" i="35"/>
  <c r="H14" i="35" s="1"/>
  <c r="G61" i="35"/>
  <c r="H61" i="35" s="1"/>
  <c r="G78" i="35"/>
  <c r="G95" i="35"/>
  <c r="G106" i="35"/>
  <c r="G129" i="35"/>
  <c r="F142" i="35"/>
  <c r="G7" i="35"/>
  <c r="H7" i="35" s="1"/>
  <c r="G26" i="35"/>
  <c r="H26" i="35" s="1"/>
  <c r="G50" i="35"/>
  <c r="H50" i="35" s="1"/>
  <c r="G92" i="35"/>
  <c r="G119" i="35"/>
  <c r="G13" i="35"/>
  <c r="H13" i="35" s="1"/>
  <c r="G15" i="35"/>
  <c r="H15" i="35" s="1"/>
  <c r="G22" i="35"/>
  <c r="H22" i="35" s="1"/>
  <c r="G34" i="35"/>
  <c r="H34" i="35" s="1"/>
  <c r="G46" i="35"/>
  <c r="H46" i="35" s="1"/>
  <c r="G53" i="35"/>
  <c r="H53" i="35" s="1"/>
  <c r="F54" i="35"/>
  <c r="G60" i="35"/>
  <c r="H60" i="35" s="1"/>
  <c r="G65" i="35"/>
  <c r="H65" i="35" s="1"/>
  <c r="G87" i="35"/>
  <c r="G96" i="35"/>
  <c r="G99" i="35"/>
  <c r="G104" i="35"/>
  <c r="G110" i="35"/>
  <c r="G113" i="35"/>
  <c r="G115" i="35"/>
  <c r="G118" i="35"/>
  <c r="G123" i="35"/>
  <c r="G126" i="35"/>
  <c r="G131" i="35"/>
  <c r="G134" i="35"/>
  <c r="G141" i="35"/>
  <c r="G147" i="35"/>
  <c r="F149" i="35"/>
  <c r="G150" i="35"/>
  <c r="F7" i="35"/>
  <c r="F23" i="35"/>
  <c r="F30" i="35"/>
  <c r="G31" i="35"/>
  <c r="H31" i="35" s="1"/>
  <c r="F61" i="35"/>
  <c r="G62" i="35"/>
  <c r="H62" i="35" s="1"/>
  <c r="G68" i="35"/>
  <c r="F76" i="35"/>
  <c r="G77" i="35"/>
  <c r="F79" i="35"/>
  <c r="G80" i="35"/>
  <c r="G83" i="35"/>
  <c r="F89" i="35"/>
  <c r="G90" i="35"/>
  <c r="F92" i="35"/>
  <c r="G93" i="35"/>
  <c r="F100" i="35"/>
  <c r="F103" i="35"/>
  <c r="F106" i="35"/>
  <c r="G107" i="35"/>
  <c r="F119" i="35"/>
  <c r="G120" i="35"/>
  <c r="F127" i="35"/>
  <c r="G128" i="35"/>
  <c r="G138" i="35"/>
  <c r="G143" i="35"/>
  <c r="F151" i="35"/>
  <c r="G152" i="35"/>
  <c r="G9" i="35"/>
  <c r="H9" i="35" s="1"/>
  <c r="G11" i="35"/>
  <c r="H11" i="35" s="1"/>
  <c r="F15" i="35"/>
  <c r="G18" i="35"/>
  <c r="H18" i="35" s="1"/>
  <c r="G25" i="35"/>
  <c r="H25" i="35" s="1"/>
  <c r="G27" i="35"/>
  <c r="H27" i="35" s="1"/>
  <c r="F34" i="35"/>
  <c r="F39" i="35"/>
  <c r="G42" i="35"/>
  <c r="H42" i="35" s="1"/>
  <c r="F46" i="35"/>
  <c r="G47" i="35"/>
  <c r="H47" i="35" s="1"/>
  <c r="G49" i="35"/>
  <c r="H49" i="35" s="1"/>
  <c r="G56" i="35"/>
  <c r="H56" i="35" s="1"/>
  <c r="F65" i="35"/>
  <c r="F69" i="35"/>
  <c r="F72" i="35"/>
  <c r="G75" i="35"/>
  <c r="F81" i="35"/>
  <c r="G82" i="35"/>
  <c r="F84" i="35"/>
  <c r="G85" i="35"/>
  <c r="F87" i="35"/>
  <c r="G88" i="35"/>
  <c r="G91" i="35"/>
  <c r="F96" i="35"/>
  <c r="G97" i="35"/>
  <c r="F110" i="35"/>
  <c r="G111" i="35"/>
  <c r="F115" i="35"/>
  <c r="G116" i="35"/>
  <c r="F123" i="35"/>
  <c r="G124" i="35"/>
  <c r="F131" i="35"/>
  <c r="G132" i="35"/>
  <c r="G145" i="35"/>
  <c r="F147" i="35"/>
  <c r="G148" i="35"/>
  <c r="G8" i="105"/>
  <c r="H8" i="105" s="1"/>
  <c r="G16" i="105"/>
  <c r="H16" i="105" s="1"/>
  <c r="G24" i="105"/>
  <c r="H24" i="105" s="1"/>
  <c r="H66" i="105" s="1"/>
  <c r="G32" i="105"/>
  <c r="H32" i="105" s="1"/>
  <c r="G40" i="105"/>
  <c r="H40" i="105" s="1"/>
  <c r="G48" i="105"/>
  <c r="H48" i="105" s="1"/>
  <c r="G55" i="105"/>
  <c r="H55" i="105" s="1"/>
  <c r="O72" i="105"/>
  <c r="P72" i="105" s="1"/>
  <c r="R6" i="105"/>
  <c r="G9" i="105"/>
  <c r="H9" i="105" s="1"/>
  <c r="O13" i="105"/>
  <c r="P13" i="105" s="1"/>
  <c r="G17" i="105"/>
  <c r="H17" i="105" s="1"/>
  <c r="O21" i="105"/>
  <c r="P21" i="105" s="1"/>
  <c r="G25" i="105"/>
  <c r="H25" i="105" s="1"/>
  <c r="O29" i="105"/>
  <c r="P29" i="105" s="1"/>
  <c r="G33" i="105"/>
  <c r="H33" i="105" s="1"/>
  <c r="O37" i="105"/>
  <c r="P37" i="105" s="1"/>
  <c r="G41" i="105"/>
  <c r="H41" i="105" s="1"/>
  <c r="O45" i="105"/>
  <c r="P45" i="105" s="1"/>
  <c r="G49" i="105"/>
  <c r="H49" i="105" s="1"/>
  <c r="O53" i="105"/>
  <c r="P53" i="105" s="1"/>
  <c r="G56" i="105"/>
  <c r="H56" i="105" s="1"/>
  <c r="O60" i="105"/>
  <c r="P60" i="105" s="1"/>
  <c r="O63" i="105"/>
  <c r="P63" i="105" s="1"/>
  <c r="O64" i="105"/>
  <c r="P64" i="105" s="1"/>
  <c r="G65" i="105"/>
  <c r="H65" i="105" s="1"/>
  <c r="G66" i="105"/>
  <c r="G67" i="105"/>
  <c r="S6" i="105"/>
  <c r="G13" i="105"/>
  <c r="H13" i="105" s="1"/>
  <c r="G21" i="105"/>
  <c r="H21" i="105" s="1"/>
  <c r="G29" i="105"/>
  <c r="H29" i="105" s="1"/>
  <c r="G37" i="105"/>
  <c r="H37" i="105" s="1"/>
  <c r="G45" i="105"/>
  <c r="H45" i="105" s="1"/>
  <c r="G53" i="105"/>
  <c r="H53" i="105" s="1"/>
  <c r="G60" i="105"/>
  <c r="H60" i="105" s="1"/>
  <c r="F73" i="105"/>
  <c r="G73" i="105"/>
  <c r="G80" i="105"/>
  <c r="G88" i="105"/>
  <c r="G96" i="105"/>
  <c r="O117" i="105"/>
  <c r="O118" i="105"/>
  <c r="G6" i="105"/>
  <c r="H6" i="105" s="1"/>
  <c r="I6" i="105" s="1"/>
  <c r="O7" i="105"/>
  <c r="P7" i="105" s="1"/>
  <c r="G10" i="105"/>
  <c r="H10" i="105" s="1"/>
  <c r="O11" i="105"/>
  <c r="P11" i="105" s="1"/>
  <c r="G14" i="105"/>
  <c r="H14" i="105" s="1"/>
  <c r="O15" i="105"/>
  <c r="P15" i="105" s="1"/>
  <c r="G18" i="105"/>
  <c r="H18" i="105" s="1"/>
  <c r="O19" i="105"/>
  <c r="P19" i="105" s="1"/>
  <c r="G22" i="105"/>
  <c r="H22" i="105" s="1"/>
  <c r="O23" i="105"/>
  <c r="P23" i="105" s="1"/>
  <c r="G26" i="105"/>
  <c r="H26" i="105" s="1"/>
  <c r="O27" i="105"/>
  <c r="P27" i="105" s="1"/>
  <c r="G30" i="105"/>
  <c r="H30" i="105" s="1"/>
  <c r="O31" i="105"/>
  <c r="P31" i="105" s="1"/>
  <c r="P74" i="105" s="1"/>
  <c r="G34" i="105"/>
  <c r="H34" i="105" s="1"/>
  <c r="O35" i="105"/>
  <c r="P35" i="105" s="1"/>
  <c r="G38" i="105"/>
  <c r="H38" i="105" s="1"/>
  <c r="O39" i="105"/>
  <c r="P39" i="105" s="1"/>
  <c r="G42" i="105"/>
  <c r="H42" i="105" s="1"/>
  <c r="O43" i="105"/>
  <c r="P43" i="105" s="1"/>
  <c r="G46" i="105"/>
  <c r="H46" i="105" s="1"/>
  <c r="O47" i="105"/>
  <c r="P47" i="105" s="1"/>
  <c r="G50" i="105"/>
  <c r="H50" i="105" s="1"/>
  <c r="O51" i="105"/>
  <c r="P51" i="105" s="1"/>
  <c r="G57" i="105"/>
  <c r="H57" i="105" s="1"/>
  <c r="O58" i="105"/>
  <c r="P58" i="105" s="1"/>
  <c r="G61" i="105"/>
  <c r="H61" i="105" s="1"/>
  <c r="O62" i="105"/>
  <c r="P62" i="105" s="1"/>
  <c r="G74" i="105"/>
  <c r="G76" i="105"/>
  <c r="O80" i="105"/>
  <c r="G84" i="105"/>
  <c r="O88" i="105"/>
  <c r="G92" i="105"/>
  <c r="O96" i="105"/>
  <c r="G100" i="105"/>
  <c r="F125" i="105"/>
  <c r="G125" i="105"/>
  <c r="O134" i="105"/>
  <c r="O133" i="105"/>
  <c r="O105" i="105"/>
  <c r="O106" i="105"/>
  <c r="G64" i="105"/>
  <c r="H64" i="105" s="1"/>
  <c r="O70" i="105"/>
  <c r="P70" i="105" s="1"/>
  <c r="G79" i="105"/>
  <c r="G87" i="105"/>
  <c r="G95" i="105"/>
  <c r="G102" i="105"/>
  <c r="G103" i="105"/>
  <c r="G106" i="105"/>
  <c r="G118" i="105"/>
  <c r="F133" i="105"/>
  <c r="G133" i="105"/>
  <c r="G69" i="105"/>
  <c r="O73" i="105"/>
  <c r="P73" i="105" s="1"/>
  <c r="O74" i="105"/>
  <c r="G75" i="105"/>
  <c r="G83" i="105"/>
  <c r="F105" i="105"/>
  <c r="G105" i="105"/>
  <c r="F117" i="105"/>
  <c r="G117" i="105"/>
  <c r="O125" i="105"/>
  <c r="O126" i="105"/>
  <c r="G77" i="105"/>
  <c r="O78" i="105"/>
  <c r="G81" i="105"/>
  <c r="O82" i="105"/>
  <c r="G85" i="105"/>
  <c r="O86" i="105"/>
  <c r="G89" i="105"/>
  <c r="O90" i="105"/>
  <c r="G93" i="105"/>
  <c r="O94" i="105"/>
  <c r="G97" i="105"/>
  <c r="O98" i="105"/>
  <c r="G101" i="105"/>
  <c r="G114" i="105"/>
  <c r="G122" i="105"/>
  <c r="G130" i="105"/>
  <c r="O102" i="105"/>
  <c r="G110" i="105"/>
  <c r="G113" i="105"/>
  <c r="G121" i="105"/>
  <c r="G129" i="105"/>
  <c r="G136" i="105"/>
  <c r="F103" i="105"/>
  <c r="F107" i="105"/>
  <c r="F111" i="105"/>
  <c r="F115" i="105"/>
  <c r="F119" i="105"/>
  <c r="F123" i="105"/>
  <c r="F127" i="105"/>
  <c r="F131" i="105"/>
  <c r="G137" i="105"/>
  <c r="G138" i="105"/>
  <c r="G142" i="105"/>
  <c r="G150" i="105"/>
  <c r="F106" i="105"/>
  <c r="O108" i="105"/>
  <c r="F110" i="105"/>
  <c r="O112" i="105"/>
  <c r="O116" i="105"/>
  <c r="O120" i="105"/>
  <c r="O124" i="105"/>
  <c r="O128" i="105"/>
  <c r="O132" i="105"/>
  <c r="G134" i="105"/>
  <c r="F134" i="105"/>
  <c r="G146" i="105"/>
  <c r="G154" i="105"/>
  <c r="F138" i="105"/>
  <c r="F142" i="105"/>
  <c r="F146" i="105"/>
  <c r="F150" i="105"/>
  <c r="F154" i="105"/>
  <c r="I7" i="104"/>
  <c r="J6" i="104"/>
  <c r="O8" i="104"/>
  <c r="P8" i="104" s="1"/>
  <c r="R6" i="104"/>
  <c r="R7" i="104" s="1"/>
  <c r="G8" i="104"/>
  <c r="H8" i="104" s="1"/>
  <c r="G12" i="104"/>
  <c r="H12" i="104" s="1"/>
  <c r="H66" i="104"/>
  <c r="H67" i="104" s="1"/>
  <c r="P74" i="104"/>
  <c r="O13" i="104"/>
  <c r="P13" i="104" s="1"/>
  <c r="G9" i="104"/>
  <c r="H9" i="104" s="1"/>
  <c r="G13" i="104"/>
  <c r="H13" i="104" s="1"/>
  <c r="F16" i="104"/>
  <c r="G17" i="104"/>
  <c r="H17" i="104" s="1"/>
  <c r="F20" i="104"/>
  <c r="G21" i="104"/>
  <c r="H21" i="104" s="1"/>
  <c r="F24" i="104"/>
  <c r="F28" i="104"/>
  <c r="G29" i="104"/>
  <c r="H29" i="104" s="1"/>
  <c r="F32" i="104"/>
  <c r="G33" i="104"/>
  <c r="H33" i="104" s="1"/>
  <c r="F36" i="104"/>
  <c r="G37" i="104"/>
  <c r="H37" i="104" s="1"/>
  <c r="F40" i="104"/>
  <c r="G41" i="104"/>
  <c r="H41" i="104" s="1"/>
  <c r="F44" i="104"/>
  <c r="G45" i="104"/>
  <c r="H45" i="104" s="1"/>
  <c r="G50" i="104"/>
  <c r="H50" i="104" s="1"/>
  <c r="F53" i="104"/>
  <c r="G57" i="104"/>
  <c r="H57" i="104" s="1"/>
  <c r="O17" i="104"/>
  <c r="P17" i="104" s="1"/>
  <c r="O21" i="104"/>
  <c r="P21" i="104" s="1"/>
  <c r="O25" i="104"/>
  <c r="P25" i="104" s="1"/>
  <c r="O29" i="104"/>
  <c r="P29" i="104" s="1"/>
  <c r="O33" i="104"/>
  <c r="P33" i="104" s="1"/>
  <c r="O37" i="104"/>
  <c r="P37" i="104" s="1"/>
  <c r="O41" i="104"/>
  <c r="P41" i="104" s="1"/>
  <c r="O45" i="104"/>
  <c r="P45" i="104" s="1"/>
  <c r="O57" i="104"/>
  <c r="P57" i="104" s="1"/>
  <c r="O58" i="104"/>
  <c r="P58" i="104" s="1"/>
  <c r="O51" i="104"/>
  <c r="P51" i="104" s="1"/>
  <c r="O48" i="104"/>
  <c r="P48" i="104" s="1"/>
  <c r="F54" i="104"/>
  <c r="G54" i="104"/>
  <c r="H54" i="104" s="1"/>
  <c r="G51" i="104"/>
  <c r="H51" i="104" s="1"/>
  <c r="G58" i="104"/>
  <c r="H58" i="104" s="1"/>
  <c r="F61" i="104"/>
  <c r="F65" i="104"/>
  <c r="F69" i="104"/>
  <c r="F73" i="104"/>
  <c r="G74" i="104"/>
  <c r="F77" i="104"/>
  <c r="G78" i="104"/>
  <c r="F81" i="104"/>
  <c r="G82" i="104"/>
  <c r="F85" i="104"/>
  <c r="G86" i="104"/>
  <c r="F89" i="104"/>
  <c r="G90" i="104"/>
  <c r="F93" i="104"/>
  <c r="G94" i="104"/>
  <c r="F97" i="104"/>
  <c r="F98" i="104"/>
  <c r="G102" i="104"/>
  <c r="O62" i="104"/>
  <c r="P62" i="104" s="1"/>
  <c r="O66" i="104"/>
  <c r="P66" i="104" s="1"/>
  <c r="O70" i="104"/>
  <c r="P70" i="104" s="1"/>
  <c r="O74" i="104"/>
  <c r="O78" i="104"/>
  <c r="O82" i="104"/>
  <c r="O86" i="104"/>
  <c r="O90" i="104"/>
  <c r="O94" i="104"/>
  <c r="G98" i="104"/>
  <c r="G103" i="104"/>
  <c r="F106" i="104"/>
  <c r="G107" i="104"/>
  <c r="F110" i="104"/>
  <c r="G111" i="104"/>
  <c r="O112" i="104"/>
  <c r="F114" i="104"/>
  <c r="G115" i="104"/>
  <c r="F118" i="104"/>
  <c r="G119" i="104"/>
  <c r="O120" i="104"/>
  <c r="F122" i="104"/>
  <c r="G123" i="104"/>
  <c r="O124" i="104"/>
  <c r="F126" i="104"/>
  <c r="G127" i="104"/>
  <c r="O128" i="104"/>
  <c r="F130" i="104"/>
  <c r="G131" i="104"/>
  <c r="O132" i="104"/>
  <c r="F134" i="104"/>
  <c r="O135" i="104"/>
  <c r="O103" i="104"/>
  <c r="O107" i="104"/>
  <c r="O115" i="104"/>
  <c r="G135" i="104"/>
  <c r="F100" i="104"/>
  <c r="F104" i="104"/>
  <c r="F108" i="104"/>
  <c r="F132" i="104"/>
  <c r="F136" i="104"/>
  <c r="O138" i="104"/>
  <c r="F140" i="104"/>
  <c r="O142" i="104"/>
  <c r="F144" i="104"/>
  <c r="O146" i="104"/>
  <c r="F148" i="104"/>
  <c r="O150" i="104"/>
  <c r="F152" i="104"/>
  <c r="F135" i="104"/>
  <c r="F139" i="104"/>
  <c r="F143" i="104"/>
  <c r="F147" i="104"/>
  <c r="F151" i="104"/>
  <c r="O136" i="104"/>
  <c r="F138" i="104"/>
  <c r="F142" i="104"/>
  <c r="F146" i="104"/>
  <c r="F150" i="104"/>
  <c r="F154" i="104"/>
  <c r="J6" i="103"/>
  <c r="J7" i="103" s="1"/>
  <c r="J8" i="103" s="1"/>
  <c r="R6" i="103"/>
  <c r="R7" i="103" s="1"/>
  <c r="R8" i="103" s="1"/>
  <c r="R9" i="103" s="1"/>
  <c r="R10" i="103" s="1"/>
  <c r="R11" i="103" s="1"/>
  <c r="R12" i="103" s="1"/>
  <c r="R13" i="103" s="1"/>
  <c r="R14" i="103" s="1"/>
  <c r="R15" i="103" s="1"/>
  <c r="R16" i="103" s="1"/>
  <c r="S6" i="103"/>
  <c r="S7" i="103" s="1"/>
  <c r="S8" i="103" s="1"/>
  <c r="S9" i="103" s="1"/>
  <c r="S10" i="103" s="1"/>
  <c r="S11" i="103" s="1"/>
  <c r="S12" i="103" s="1"/>
  <c r="S13" i="103" s="1"/>
  <c r="S14" i="103" s="1"/>
  <c r="S15" i="103" s="1"/>
  <c r="S16" i="103" s="1"/>
  <c r="H66" i="103"/>
  <c r="G9" i="103"/>
  <c r="H9" i="103" s="1"/>
  <c r="I9" i="103" s="1"/>
  <c r="I10" i="103" s="1"/>
  <c r="I11" i="103" s="1"/>
  <c r="I12" i="103" s="1"/>
  <c r="I13" i="103" s="1"/>
  <c r="I14" i="103" s="1"/>
  <c r="I15" i="103" s="1"/>
  <c r="I16" i="103" s="1"/>
  <c r="I17" i="103" s="1"/>
  <c r="I18" i="103" s="1"/>
  <c r="I19" i="103" s="1"/>
  <c r="I20" i="103" s="1"/>
  <c r="I21" i="103" s="1"/>
  <c r="I22" i="103" s="1"/>
  <c r="I23" i="103" s="1"/>
  <c r="I24" i="103" s="1"/>
  <c r="I25" i="103" s="1"/>
  <c r="I26" i="103" s="1"/>
  <c r="I27" i="103" s="1"/>
  <c r="I28" i="103" s="1"/>
  <c r="I29" i="103" s="1"/>
  <c r="I30" i="103" s="1"/>
  <c r="I31" i="103" s="1"/>
  <c r="I32" i="103" s="1"/>
  <c r="I33" i="103" s="1"/>
  <c r="I34" i="103" s="1"/>
  <c r="I35" i="103" s="1"/>
  <c r="I36" i="103" s="1"/>
  <c r="I37" i="103" s="1"/>
  <c r="I38" i="103" s="1"/>
  <c r="I39" i="103" s="1"/>
  <c r="I40" i="103" s="1"/>
  <c r="I41" i="103" s="1"/>
  <c r="I42" i="103" s="1"/>
  <c r="I43" i="103" s="1"/>
  <c r="I44" i="103" s="1"/>
  <c r="I45" i="103" s="1"/>
  <c r="I46" i="103" s="1"/>
  <c r="I47" i="103" s="1"/>
  <c r="I48" i="103" s="1"/>
  <c r="I49" i="103" s="1"/>
  <c r="I50" i="103" s="1"/>
  <c r="I51" i="103" s="1"/>
  <c r="I52" i="103" s="1"/>
  <c r="I53" i="103" s="1"/>
  <c r="I54" i="103" s="1"/>
  <c r="I55" i="103" s="1"/>
  <c r="I56" i="103" s="1"/>
  <c r="I57" i="103" s="1"/>
  <c r="I58" i="103" s="1"/>
  <c r="I59" i="103" s="1"/>
  <c r="I60" i="103" s="1"/>
  <c r="I61" i="103" s="1"/>
  <c r="I62" i="103" s="1"/>
  <c r="I63" i="103" s="1"/>
  <c r="I64" i="103" s="1"/>
  <c r="I65" i="103" s="1"/>
  <c r="I66" i="103" s="1"/>
  <c r="I67" i="103" s="1"/>
  <c r="O10" i="103"/>
  <c r="P10" i="103" s="1"/>
  <c r="G37" i="103"/>
  <c r="H37" i="103" s="1"/>
  <c r="O38" i="103"/>
  <c r="P38" i="103" s="1"/>
  <c r="G41" i="103"/>
  <c r="H41" i="103" s="1"/>
  <c r="O13" i="103"/>
  <c r="P13" i="103" s="1"/>
  <c r="O17" i="103"/>
  <c r="P17" i="103" s="1"/>
  <c r="O21" i="103"/>
  <c r="P21" i="103" s="1"/>
  <c r="O25" i="103"/>
  <c r="P25" i="103" s="1"/>
  <c r="O29" i="103"/>
  <c r="P29" i="103" s="1"/>
  <c r="O33" i="103"/>
  <c r="P33" i="103" s="1"/>
  <c r="G17" i="103"/>
  <c r="H17" i="103" s="1"/>
  <c r="G25" i="103"/>
  <c r="H25" i="103" s="1"/>
  <c r="H67" i="103" s="1"/>
  <c r="G29" i="103"/>
  <c r="H29" i="103" s="1"/>
  <c r="G42" i="103"/>
  <c r="H42" i="103" s="1"/>
  <c r="F6" i="103"/>
  <c r="F10" i="103"/>
  <c r="F14" i="103"/>
  <c r="F18" i="103"/>
  <c r="F22" i="103"/>
  <c r="F26" i="103"/>
  <c r="F30" i="103"/>
  <c r="F34" i="103"/>
  <c r="F38" i="103"/>
  <c r="G46" i="103"/>
  <c r="H46" i="103" s="1"/>
  <c r="G13" i="103"/>
  <c r="H13" i="103" s="1"/>
  <c r="G21" i="103"/>
  <c r="H21" i="103" s="1"/>
  <c r="G33" i="103"/>
  <c r="H33" i="103" s="1"/>
  <c r="O44" i="103"/>
  <c r="P44" i="103" s="1"/>
  <c r="O41" i="103"/>
  <c r="P41" i="103" s="1"/>
  <c r="O42" i="103"/>
  <c r="P42" i="103" s="1"/>
  <c r="G45" i="103"/>
  <c r="H45" i="103" s="1"/>
  <c r="G49" i="103"/>
  <c r="H49" i="103" s="1"/>
  <c r="O50" i="103"/>
  <c r="P50" i="103" s="1"/>
  <c r="G53" i="103"/>
  <c r="H53" i="103" s="1"/>
  <c r="G56" i="103"/>
  <c r="H56" i="103" s="1"/>
  <c r="O57" i="103"/>
  <c r="P57" i="103" s="1"/>
  <c r="G60" i="103"/>
  <c r="H60" i="103" s="1"/>
  <c r="O61" i="103"/>
  <c r="P61" i="103" s="1"/>
  <c r="G64" i="103"/>
  <c r="H64" i="103" s="1"/>
  <c r="O65" i="103"/>
  <c r="P65" i="103" s="1"/>
  <c r="G68" i="103"/>
  <c r="O69" i="103"/>
  <c r="P69" i="103" s="1"/>
  <c r="G72" i="103"/>
  <c r="O73" i="103"/>
  <c r="P73" i="103" s="1"/>
  <c r="P74" i="103" s="1"/>
  <c r="G76" i="103"/>
  <c r="O77" i="103"/>
  <c r="G81" i="103"/>
  <c r="O82" i="103"/>
  <c r="G94" i="103"/>
  <c r="G102" i="103"/>
  <c r="F47" i="103"/>
  <c r="F51" i="103"/>
  <c r="F58" i="103"/>
  <c r="F62" i="103"/>
  <c r="F66" i="103"/>
  <c r="F70" i="103"/>
  <c r="F74" i="103"/>
  <c r="F78" i="103"/>
  <c r="G82" i="103"/>
  <c r="G83" i="103"/>
  <c r="O86" i="103"/>
  <c r="G87" i="103"/>
  <c r="G95" i="103"/>
  <c r="G103" i="103"/>
  <c r="O48" i="103"/>
  <c r="P48" i="103" s="1"/>
  <c r="O52" i="103"/>
  <c r="P52" i="103" s="1"/>
  <c r="G54" i="103"/>
  <c r="H54" i="103" s="1"/>
  <c r="O55" i="103"/>
  <c r="P55" i="103" s="1"/>
  <c r="O59" i="103"/>
  <c r="P59" i="103" s="1"/>
  <c r="O63" i="103"/>
  <c r="P63" i="103" s="1"/>
  <c r="O67" i="103"/>
  <c r="P67" i="103" s="1"/>
  <c r="O71" i="103"/>
  <c r="P71" i="103" s="1"/>
  <c r="O75" i="103"/>
  <c r="O79" i="103"/>
  <c r="O87" i="103"/>
  <c r="O95" i="103"/>
  <c r="G86" i="103"/>
  <c r="G91" i="103"/>
  <c r="G99" i="103"/>
  <c r="G106" i="103"/>
  <c r="O107" i="103"/>
  <c r="O109" i="103"/>
  <c r="G112" i="103"/>
  <c r="G128" i="103"/>
  <c r="F104" i="103"/>
  <c r="F108" i="103"/>
  <c r="O112" i="103"/>
  <c r="G116" i="103"/>
  <c r="G119" i="103"/>
  <c r="G131" i="103"/>
  <c r="G142" i="103"/>
  <c r="F83" i="103"/>
  <c r="F87" i="103"/>
  <c r="F91" i="103"/>
  <c r="F95" i="103"/>
  <c r="F99" i="103"/>
  <c r="F103" i="103"/>
  <c r="F107" i="103"/>
  <c r="G109" i="103"/>
  <c r="G120" i="103"/>
  <c r="G123" i="103"/>
  <c r="O128" i="103"/>
  <c r="G132" i="103"/>
  <c r="O141" i="103"/>
  <c r="O142" i="103"/>
  <c r="G111" i="103"/>
  <c r="G124" i="103"/>
  <c r="G127" i="103"/>
  <c r="F141" i="103"/>
  <c r="G141" i="103"/>
  <c r="F109" i="103"/>
  <c r="F113" i="103"/>
  <c r="F117" i="103"/>
  <c r="F121" i="103"/>
  <c r="F125" i="103"/>
  <c r="F129" i="103"/>
  <c r="F133" i="103"/>
  <c r="G135" i="103"/>
  <c r="G146" i="103"/>
  <c r="G149" i="103"/>
  <c r="F112" i="103"/>
  <c r="F116" i="103"/>
  <c r="F120" i="103"/>
  <c r="F124" i="103"/>
  <c r="O126" i="103"/>
  <c r="O130" i="103"/>
  <c r="G150" i="103"/>
  <c r="G138" i="103"/>
  <c r="O150" i="103"/>
  <c r="G154" i="103"/>
  <c r="F135" i="103"/>
  <c r="F139" i="103"/>
  <c r="F143" i="103"/>
  <c r="F147" i="103"/>
  <c r="F151" i="103"/>
  <c r="F138" i="103"/>
  <c r="F142" i="103"/>
  <c r="F146" i="103"/>
  <c r="F150" i="103"/>
  <c r="F154" i="103"/>
  <c r="J6" i="102"/>
  <c r="J7" i="102" s="1"/>
  <c r="I8" i="102"/>
  <c r="I9" i="102" s="1"/>
  <c r="I10" i="102" s="1"/>
  <c r="I11" i="102" s="1"/>
  <c r="F7" i="102"/>
  <c r="G8" i="102"/>
  <c r="H8" i="102" s="1"/>
  <c r="F11" i="102"/>
  <c r="G12" i="102"/>
  <c r="H12" i="102" s="1"/>
  <c r="F15" i="102"/>
  <c r="G16" i="102"/>
  <c r="H16" i="102" s="1"/>
  <c r="G19" i="102"/>
  <c r="H19" i="102" s="1"/>
  <c r="O20" i="102"/>
  <c r="P20" i="102" s="1"/>
  <c r="O21" i="102"/>
  <c r="P21" i="102" s="1"/>
  <c r="H67" i="102"/>
  <c r="F6" i="102"/>
  <c r="F10" i="102"/>
  <c r="F14" i="102"/>
  <c r="G18" i="102"/>
  <c r="H18" i="102" s="1"/>
  <c r="O7" i="102"/>
  <c r="P7" i="102" s="1"/>
  <c r="R7" i="102" s="1"/>
  <c r="O11" i="102"/>
  <c r="P11" i="102" s="1"/>
  <c r="O15" i="102"/>
  <c r="P15" i="102" s="1"/>
  <c r="O17" i="102"/>
  <c r="P17" i="102" s="1"/>
  <c r="G17" i="102"/>
  <c r="H17" i="102" s="1"/>
  <c r="O19" i="102"/>
  <c r="P19" i="102" s="1"/>
  <c r="G22" i="102"/>
  <c r="H22" i="102" s="1"/>
  <c r="O23" i="102"/>
  <c r="P23" i="102" s="1"/>
  <c r="G26" i="102"/>
  <c r="H26" i="102" s="1"/>
  <c r="H68" i="102" s="1"/>
  <c r="O27" i="102"/>
  <c r="P27" i="102" s="1"/>
  <c r="G30" i="102"/>
  <c r="H30" i="102" s="1"/>
  <c r="O31" i="102"/>
  <c r="P31" i="102" s="1"/>
  <c r="P74" i="102" s="1"/>
  <c r="G34" i="102"/>
  <c r="H34" i="102" s="1"/>
  <c r="O35" i="102"/>
  <c r="P35" i="102" s="1"/>
  <c r="G38" i="102"/>
  <c r="H38" i="102" s="1"/>
  <c r="O39" i="102"/>
  <c r="P39" i="102" s="1"/>
  <c r="G42" i="102"/>
  <c r="H42" i="102" s="1"/>
  <c r="O43" i="102"/>
  <c r="P43" i="102" s="1"/>
  <c r="G46" i="102"/>
  <c r="H46" i="102" s="1"/>
  <c r="O47" i="102"/>
  <c r="P47" i="102" s="1"/>
  <c r="G50" i="102"/>
  <c r="H50" i="102" s="1"/>
  <c r="O51" i="102"/>
  <c r="P51" i="102" s="1"/>
  <c r="G57" i="102"/>
  <c r="H57" i="102" s="1"/>
  <c r="O58" i="102"/>
  <c r="P58" i="102" s="1"/>
  <c r="O62" i="102"/>
  <c r="P62" i="102" s="1"/>
  <c r="F24" i="102"/>
  <c r="F28" i="102"/>
  <c r="F32" i="102"/>
  <c r="F36" i="102"/>
  <c r="F40" i="102"/>
  <c r="F44" i="102"/>
  <c r="F48" i="102"/>
  <c r="F52" i="102"/>
  <c r="F55" i="102"/>
  <c r="F59" i="102"/>
  <c r="O25" i="102"/>
  <c r="P25" i="102" s="1"/>
  <c r="O29" i="102"/>
  <c r="P29" i="102" s="1"/>
  <c r="O33" i="102"/>
  <c r="P33" i="102" s="1"/>
  <c r="O37" i="102"/>
  <c r="P37" i="102" s="1"/>
  <c r="O41" i="102"/>
  <c r="P41" i="102" s="1"/>
  <c r="O45" i="102"/>
  <c r="P45" i="102" s="1"/>
  <c r="O49" i="102"/>
  <c r="P49" i="102" s="1"/>
  <c r="O53" i="102"/>
  <c r="P53" i="102" s="1"/>
  <c r="F54" i="102"/>
  <c r="O56" i="102"/>
  <c r="P56" i="102" s="1"/>
  <c r="G62" i="102"/>
  <c r="H62" i="102" s="1"/>
  <c r="F65" i="102"/>
  <c r="G66" i="102"/>
  <c r="F69" i="102"/>
  <c r="G70" i="102"/>
  <c r="F73" i="102"/>
  <c r="G74" i="102"/>
  <c r="O75" i="102"/>
  <c r="F77" i="102"/>
  <c r="G78" i="102"/>
  <c r="O79" i="102"/>
  <c r="F81" i="102"/>
  <c r="G82" i="102"/>
  <c r="O83" i="102"/>
  <c r="F85" i="102"/>
  <c r="G86" i="102"/>
  <c r="O87" i="102"/>
  <c r="G90" i="102"/>
  <c r="O91" i="102"/>
  <c r="G94" i="102"/>
  <c r="O95" i="102"/>
  <c r="G98" i="102"/>
  <c r="O100" i="102"/>
  <c r="F64" i="102"/>
  <c r="O66" i="102"/>
  <c r="P66" i="102" s="1"/>
  <c r="F68" i="102"/>
  <c r="O70" i="102"/>
  <c r="P70" i="102" s="1"/>
  <c r="F72" i="102"/>
  <c r="F76" i="102"/>
  <c r="F80" i="102"/>
  <c r="F84" i="102"/>
  <c r="F88" i="102"/>
  <c r="F92" i="102"/>
  <c r="F96" i="102"/>
  <c r="O89" i="102"/>
  <c r="O93" i="102"/>
  <c r="O97" i="102"/>
  <c r="G99" i="102"/>
  <c r="O98" i="102"/>
  <c r="G103" i="102"/>
  <c r="G100" i="102"/>
  <c r="G104" i="102"/>
  <c r="F107" i="102"/>
  <c r="G108" i="102"/>
  <c r="F111" i="102"/>
  <c r="G112" i="102"/>
  <c r="F115" i="102"/>
  <c r="G116" i="102"/>
  <c r="F119" i="102"/>
  <c r="G120" i="102"/>
  <c r="F123" i="102"/>
  <c r="G124" i="102"/>
  <c r="F127" i="102"/>
  <c r="G128" i="102"/>
  <c r="F131" i="102"/>
  <c r="G132" i="102"/>
  <c r="G135" i="102"/>
  <c r="O104" i="102"/>
  <c r="O108" i="102"/>
  <c r="O112" i="102"/>
  <c r="O116" i="102"/>
  <c r="O120" i="102"/>
  <c r="O124" i="102"/>
  <c r="O128" i="102"/>
  <c r="O132" i="102"/>
  <c r="O135" i="102"/>
  <c r="G136" i="102"/>
  <c r="F136" i="102"/>
  <c r="O138" i="102"/>
  <c r="F140" i="102"/>
  <c r="O142" i="102"/>
  <c r="F144" i="102"/>
  <c r="F148" i="102"/>
  <c r="F152" i="102"/>
  <c r="F139" i="102"/>
  <c r="F143" i="102"/>
  <c r="F147" i="102"/>
  <c r="F151" i="102"/>
  <c r="F138" i="102"/>
  <c r="F142" i="102"/>
  <c r="F146" i="102"/>
  <c r="O148" i="102"/>
  <c r="F150" i="102"/>
  <c r="O152" i="102"/>
  <c r="F154" i="102"/>
  <c r="J6" i="101"/>
  <c r="J7" i="101" s="1"/>
  <c r="J8" i="101" s="1"/>
  <c r="R8" i="101"/>
  <c r="F8" i="101"/>
  <c r="G9" i="101"/>
  <c r="H9" i="101" s="1"/>
  <c r="I9" i="101" s="1"/>
  <c r="I10" i="101" s="1"/>
  <c r="I11" i="101" s="1"/>
  <c r="I12" i="101" s="1"/>
  <c r="F12" i="101"/>
  <c r="G13" i="101"/>
  <c r="H13" i="101" s="1"/>
  <c r="F16" i="101"/>
  <c r="G17" i="101"/>
  <c r="H17" i="101" s="1"/>
  <c r="O18" i="101"/>
  <c r="P18" i="101" s="1"/>
  <c r="O9" i="101"/>
  <c r="P9" i="101" s="1"/>
  <c r="O13" i="101"/>
  <c r="P13" i="101" s="1"/>
  <c r="O20" i="101"/>
  <c r="P20" i="101" s="1"/>
  <c r="G20" i="101"/>
  <c r="H20" i="101" s="1"/>
  <c r="O22" i="101"/>
  <c r="P22" i="101" s="1"/>
  <c r="G19" i="101"/>
  <c r="H19" i="101" s="1"/>
  <c r="G22" i="101"/>
  <c r="H22" i="101" s="1"/>
  <c r="O24" i="101"/>
  <c r="P24" i="101" s="1"/>
  <c r="O23" i="101"/>
  <c r="P23" i="101" s="1"/>
  <c r="G24" i="101"/>
  <c r="H24" i="101" s="1"/>
  <c r="H66" i="101" s="1"/>
  <c r="F25" i="101"/>
  <c r="O27" i="101"/>
  <c r="P27" i="101" s="1"/>
  <c r="F29" i="101"/>
  <c r="O31" i="101"/>
  <c r="P31" i="101" s="1"/>
  <c r="P74" i="101" s="1"/>
  <c r="F33" i="101"/>
  <c r="O35" i="101"/>
  <c r="P35" i="101" s="1"/>
  <c r="F37" i="101"/>
  <c r="O39" i="101"/>
  <c r="P39" i="101" s="1"/>
  <c r="F41" i="101"/>
  <c r="O43" i="101"/>
  <c r="P43" i="101" s="1"/>
  <c r="F45" i="101"/>
  <c r="O47" i="101"/>
  <c r="P47" i="101" s="1"/>
  <c r="F49" i="101"/>
  <c r="O51" i="101"/>
  <c r="P51" i="101" s="1"/>
  <c r="F53" i="101"/>
  <c r="O54" i="101"/>
  <c r="P54" i="101" s="1"/>
  <c r="F56" i="101"/>
  <c r="O58" i="101"/>
  <c r="P58" i="101" s="1"/>
  <c r="F60" i="101"/>
  <c r="O62" i="101"/>
  <c r="P62" i="101" s="1"/>
  <c r="O68" i="101"/>
  <c r="P68" i="101" s="1"/>
  <c r="G72" i="101"/>
  <c r="F72" i="101"/>
  <c r="O26" i="101"/>
  <c r="P26" i="101" s="1"/>
  <c r="O30" i="101"/>
  <c r="P30" i="101" s="1"/>
  <c r="O34" i="101"/>
  <c r="P34" i="101" s="1"/>
  <c r="O38" i="101"/>
  <c r="P38" i="101" s="1"/>
  <c r="O42" i="101"/>
  <c r="P42" i="101" s="1"/>
  <c r="O46" i="101"/>
  <c r="P46" i="101" s="1"/>
  <c r="O50" i="101"/>
  <c r="P50" i="101" s="1"/>
  <c r="G53" i="101"/>
  <c r="H53" i="101" s="1"/>
  <c r="O57" i="101"/>
  <c r="P57" i="101" s="1"/>
  <c r="O61" i="101"/>
  <c r="P61" i="101" s="1"/>
  <c r="O65" i="101"/>
  <c r="P65" i="101" s="1"/>
  <c r="F27" i="101"/>
  <c r="F31" i="101"/>
  <c r="F35" i="101"/>
  <c r="F39" i="101"/>
  <c r="F43" i="101"/>
  <c r="F47" i="101"/>
  <c r="F51" i="101"/>
  <c r="F58" i="101"/>
  <c r="F62" i="101"/>
  <c r="G75" i="101"/>
  <c r="O76" i="101"/>
  <c r="G79" i="101"/>
  <c r="O80" i="101"/>
  <c r="G83" i="101"/>
  <c r="O84" i="101"/>
  <c r="G87" i="101"/>
  <c r="O88" i="101"/>
  <c r="G91" i="101"/>
  <c r="O92" i="101"/>
  <c r="G95" i="101"/>
  <c r="O96" i="101"/>
  <c r="O103" i="101"/>
  <c r="F65" i="101"/>
  <c r="F69" i="101"/>
  <c r="F73" i="101"/>
  <c r="F77" i="101"/>
  <c r="F81" i="101"/>
  <c r="F85" i="101"/>
  <c r="F89" i="101"/>
  <c r="F93" i="101"/>
  <c r="F97" i="101"/>
  <c r="G103" i="101"/>
  <c r="F76" i="101"/>
  <c r="F80" i="101"/>
  <c r="F84" i="101"/>
  <c r="F88" i="101"/>
  <c r="F92" i="101"/>
  <c r="F96" i="101"/>
  <c r="O99" i="101"/>
  <c r="G99" i="101"/>
  <c r="G106" i="101"/>
  <c r="G107" i="101"/>
  <c r="G100" i="101"/>
  <c r="G104" i="101"/>
  <c r="F107" i="101"/>
  <c r="G108" i="101"/>
  <c r="F111" i="101"/>
  <c r="G112" i="101"/>
  <c r="F115" i="101"/>
  <c r="G116" i="101"/>
  <c r="F119" i="101"/>
  <c r="G120" i="101"/>
  <c r="F123" i="101"/>
  <c r="G124" i="101"/>
  <c r="F127" i="101"/>
  <c r="G128" i="101"/>
  <c r="F131" i="101"/>
  <c r="G132" i="101"/>
  <c r="O136" i="101"/>
  <c r="F110" i="101"/>
  <c r="F114" i="101"/>
  <c r="F118" i="101"/>
  <c r="F122" i="101"/>
  <c r="F126" i="101"/>
  <c r="F130" i="101"/>
  <c r="F134" i="101"/>
  <c r="O107" i="101"/>
  <c r="O111" i="101"/>
  <c r="O115" i="101"/>
  <c r="O119" i="101"/>
  <c r="O123" i="101"/>
  <c r="O127" i="101"/>
  <c r="O131" i="101"/>
  <c r="O138" i="101"/>
  <c r="F140" i="101"/>
  <c r="O142" i="101"/>
  <c r="F144" i="101"/>
  <c r="O146" i="101"/>
  <c r="F148" i="101"/>
  <c r="O150" i="101"/>
  <c r="F152" i="101"/>
  <c r="O137" i="101"/>
  <c r="O141" i="101"/>
  <c r="F143" i="101"/>
  <c r="O145" i="101"/>
  <c r="F147" i="101"/>
  <c r="O149" i="101"/>
  <c r="F151" i="101"/>
  <c r="O153" i="101"/>
  <c r="F138" i="101"/>
  <c r="F142" i="101"/>
  <c r="F146" i="101"/>
  <c r="F150" i="101"/>
  <c r="F154" i="101"/>
  <c r="O7" i="35"/>
  <c r="P7" i="35" s="1"/>
  <c r="O35" i="35"/>
  <c r="P35" i="35" s="1"/>
  <c r="O71" i="35"/>
  <c r="P71" i="35" s="1"/>
  <c r="O73" i="35"/>
  <c r="P73" i="35" s="1"/>
  <c r="O83" i="35"/>
  <c r="O101" i="35"/>
  <c r="O143" i="35"/>
  <c r="O63" i="35"/>
  <c r="P63" i="35" s="1"/>
  <c r="O95" i="35"/>
  <c r="O139" i="35"/>
  <c r="O42" i="35"/>
  <c r="P42" i="35" s="1"/>
  <c r="O69" i="35"/>
  <c r="P69" i="35" s="1"/>
  <c r="O34" i="35"/>
  <c r="P34" i="35" s="1"/>
  <c r="O125" i="35"/>
  <c r="O128" i="35"/>
  <c r="O133" i="35"/>
  <c r="O135" i="35"/>
  <c r="O154" i="35"/>
  <c r="O39" i="35"/>
  <c r="P39" i="35" s="1"/>
  <c r="O103" i="35"/>
  <c r="O136" i="35"/>
  <c r="O8" i="35"/>
  <c r="P8" i="35" s="1"/>
  <c r="O11" i="35"/>
  <c r="P11" i="35" s="1"/>
  <c r="O15" i="35"/>
  <c r="P15" i="35" s="1"/>
  <c r="O18" i="35"/>
  <c r="P18" i="35" s="1"/>
  <c r="O24" i="35"/>
  <c r="P24" i="35" s="1"/>
  <c r="O33" i="35"/>
  <c r="P33" i="35" s="1"/>
  <c r="O38" i="35"/>
  <c r="P38" i="35" s="1"/>
  <c r="O43" i="35"/>
  <c r="P43" i="35" s="1"/>
  <c r="O46" i="35"/>
  <c r="P46" i="35" s="1"/>
  <c r="O52" i="35"/>
  <c r="P52" i="35" s="1"/>
  <c r="O59" i="35"/>
  <c r="P59" i="35" s="1"/>
  <c r="O65" i="35"/>
  <c r="P65" i="35" s="1"/>
  <c r="O72" i="35"/>
  <c r="P72" i="35" s="1"/>
  <c r="O75" i="35"/>
  <c r="O81" i="35"/>
  <c r="O84" i="35"/>
  <c r="O91" i="35"/>
  <c r="O96" i="35"/>
  <c r="O119" i="35"/>
  <c r="O142" i="35"/>
  <c r="O151" i="35"/>
  <c r="O12" i="35"/>
  <c r="P12" i="35" s="1"/>
  <c r="O19" i="35"/>
  <c r="P19" i="35" s="1"/>
  <c r="O22" i="35"/>
  <c r="P22" i="35" s="1"/>
  <c r="O29" i="35"/>
  <c r="P29" i="35" s="1"/>
  <c r="O41" i="35"/>
  <c r="P41" i="35" s="1"/>
  <c r="O47" i="35"/>
  <c r="P47" i="35" s="1"/>
  <c r="O54" i="35"/>
  <c r="P54" i="35" s="1"/>
  <c r="O57" i="35"/>
  <c r="P57" i="35" s="1"/>
  <c r="O68" i="35"/>
  <c r="P68" i="35" s="1"/>
  <c r="O77" i="35"/>
  <c r="O80" i="35"/>
  <c r="O87" i="35"/>
  <c r="O93" i="35"/>
  <c r="O99" i="35"/>
  <c r="O109" i="35"/>
  <c r="O111" i="35"/>
  <c r="O113" i="35"/>
  <c r="O116" i="35"/>
  <c r="O121" i="35"/>
  <c r="O124" i="35"/>
  <c r="O129" i="35"/>
  <c r="O132" i="35"/>
  <c r="O138" i="35"/>
  <c r="O144" i="35"/>
  <c r="O152" i="35"/>
  <c r="O6" i="35"/>
  <c r="P6" i="35" s="1"/>
  <c r="R6" i="35" s="1"/>
  <c r="O23" i="35"/>
  <c r="P23" i="35" s="1"/>
  <c r="O31" i="35"/>
  <c r="P31" i="35" s="1"/>
  <c r="O36" i="35"/>
  <c r="P36" i="35" s="1"/>
  <c r="O76" i="35"/>
  <c r="O89" i="35"/>
  <c r="O92" i="35"/>
  <c r="O115" i="35"/>
  <c r="O140" i="35"/>
  <c r="I6" i="35"/>
  <c r="I7" i="35" s="1"/>
  <c r="G8" i="35"/>
  <c r="H8" i="35" s="1"/>
  <c r="O9" i="35"/>
  <c r="P9" i="35" s="1"/>
  <c r="G12" i="35"/>
  <c r="H12" i="35" s="1"/>
  <c r="O13" i="35"/>
  <c r="P13" i="35" s="1"/>
  <c r="G16" i="35"/>
  <c r="H16" i="35" s="1"/>
  <c r="O17" i="35"/>
  <c r="P17" i="35" s="1"/>
  <c r="G20" i="35"/>
  <c r="H20" i="35" s="1"/>
  <c r="O21" i="35"/>
  <c r="P21" i="35" s="1"/>
  <c r="G24" i="35"/>
  <c r="H24" i="35" s="1"/>
  <c r="H66" i="35" s="1"/>
  <c r="O25" i="35"/>
  <c r="P25" i="35" s="1"/>
  <c r="G28" i="35"/>
  <c r="H28" i="35" s="1"/>
  <c r="G35" i="35"/>
  <c r="H35" i="35" s="1"/>
  <c r="F40" i="35"/>
  <c r="G40" i="35"/>
  <c r="H40" i="35" s="1"/>
  <c r="F6" i="35"/>
  <c r="F10" i="35"/>
  <c r="F14" i="35"/>
  <c r="F18" i="35"/>
  <c r="F22" i="35"/>
  <c r="F26" i="35"/>
  <c r="O28" i="35"/>
  <c r="P28" i="35" s="1"/>
  <c r="G36" i="35"/>
  <c r="H36" i="35" s="1"/>
  <c r="G37" i="35"/>
  <c r="H37" i="35" s="1"/>
  <c r="O40" i="35"/>
  <c r="P40" i="35" s="1"/>
  <c r="G41" i="35"/>
  <c r="H41" i="35" s="1"/>
  <c r="F9" i="35"/>
  <c r="F13" i="35"/>
  <c r="F17" i="35"/>
  <c r="F21" i="35"/>
  <c r="F25" i="35"/>
  <c r="G29" i="35"/>
  <c r="H29" i="35" s="1"/>
  <c r="O32" i="35"/>
  <c r="P32" i="35" s="1"/>
  <c r="P74" i="35" s="1"/>
  <c r="G32" i="35"/>
  <c r="H32" i="35" s="1"/>
  <c r="G33" i="35"/>
  <c r="H33" i="35" s="1"/>
  <c r="F43" i="35"/>
  <c r="G44" i="35"/>
  <c r="H44" i="35" s="1"/>
  <c r="F47" i="35"/>
  <c r="G48" i="35"/>
  <c r="H48" i="35" s="1"/>
  <c r="F51" i="35"/>
  <c r="G52" i="35"/>
  <c r="H52" i="35" s="1"/>
  <c r="O53" i="35"/>
  <c r="P53" i="35" s="1"/>
  <c r="G55" i="35"/>
  <c r="H55" i="35" s="1"/>
  <c r="F58" i="35"/>
  <c r="G59" i="35"/>
  <c r="H59" i="35" s="1"/>
  <c r="O60" i="35"/>
  <c r="P60" i="35" s="1"/>
  <c r="G63" i="35"/>
  <c r="H63" i="35" s="1"/>
  <c r="O64" i="35"/>
  <c r="P64" i="35" s="1"/>
  <c r="O44" i="35"/>
  <c r="P44" i="35" s="1"/>
  <c r="O48" i="35"/>
  <c r="P48" i="35" s="1"/>
  <c r="O55" i="35"/>
  <c r="P55" i="35" s="1"/>
  <c r="O70" i="35"/>
  <c r="P70" i="35" s="1"/>
  <c r="F33" i="35"/>
  <c r="F37" i="35"/>
  <c r="F41" i="35"/>
  <c r="F45" i="35"/>
  <c r="F49" i="35"/>
  <c r="F53" i="35"/>
  <c r="F56" i="35"/>
  <c r="F60" i="35"/>
  <c r="F64" i="35"/>
  <c r="G67" i="35"/>
  <c r="G70" i="35"/>
  <c r="G71" i="35"/>
  <c r="G73" i="35"/>
  <c r="O74" i="35"/>
  <c r="O78" i="35"/>
  <c r="O82" i="35"/>
  <c r="O86" i="35"/>
  <c r="O90" i="35"/>
  <c r="O94" i="35"/>
  <c r="O98" i="35"/>
  <c r="G102" i="35"/>
  <c r="F95" i="35"/>
  <c r="F99" i="35"/>
  <c r="F74" i="35"/>
  <c r="F78" i="35"/>
  <c r="F82" i="35"/>
  <c r="F86" i="35"/>
  <c r="F90" i="35"/>
  <c r="F94" i="35"/>
  <c r="F98" i="35"/>
  <c r="O100" i="35"/>
  <c r="G101" i="35"/>
  <c r="O104" i="35"/>
  <c r="G105" i="35"/>
  <c r="O108" i="35"/>
  <c r="F114" i="35"/>
  <c r="F118" i="35"/>
  <c r="F122" i="35"/>
  <c r="F126" i="35"/>
  <c r="F130" i="35"/>
  <c r="F134" i="35"/>
  <c r="G137" i="35"/>
  <c r="G139" i="35"/>
  <c r="F105" i="35"/>
  <c r="F109" i="35"/>
  <c r="F113" i="35"/>
  <c r="F117" i="35"/>
  <c r="F121" i="35"/>
  <c r="F125" i="35"/>
  <c r="F129" i="35"/>
  <c r="F133" i="35"/>
  <c r="O134" i="35"/>
  <c r="F135" i="35"/>
  <c r="G140" i="35"/>
  <c r="F108" i="35"/>
  <c r="F112" i="35"/>
  <c r="O114" i="35"/>
  <c r="O118" i="35"/>
  <c r="O122" i="35"/>
  <c r="O126" i="35"/>
  <c r="O130" i="35"/>
  <c r="G135" i="35"/>
  <c r="G144" i="35"/>
  <c r="F140" i="35"/>
  <c r="F144" i="35"/>
  <c r="O146" i="35"/>
  <c r="F148" i="35"/>
  <c r="O150" i="35"/>
  <c r="F152" i="35"/>
  <c r="O145" i="35"/>
  <c r="O149" i="35"/>
  <c r="O153" i="35"/>
  <c r="F146" i="35"/>
  <c r="F150" i="35"/>
  <c r="F154" i="35"/>
  <c r="B7" i="51"/>
  <c r="B8" i="51"/>
  <c r="B9" i="51"/>
  <c r="B10" i="51"/>
  <c r="B11" i="51"/>
  <c r="B12" i="51"/>
  <c r="B13" i="51"/>
  <c r="B14" i="51"/>
  <c r="B15" i="51"/>
  <c r="B16" i="51"/>
  <c r="B17" i="51"/>
  <c r="B18" i="51"/>
  <c r="B19" i="51"/>
  <c r="B20" i="51"/>
  <c r="B21" i="51"/>
  <c r="B22" i="51"/>
  <c r="B23" i="51"/>
  <c r="B24" i="51"/>
  <c r="B25" i="51"/>
  <c r="B26" i="51"/>
  <c r="B27" i="51"/>
  <c r="B28" i="51"/>
  <c r="B29" i="51"/>
  <c r="B30" i="51"/>
  <c r="B31" i="51"/>
  <c r="B32" i="51"/>
  <c r="B33" i="51"/>
  <c r="B34" i="51"/>
  <c r="B35" i="51"/>
  <c r="B36" i="51"/>
  <c r="B37" i="51"/>
  <c r="B38" i="51"/>
  <c r="B39" i="51"/>
  <c r="B40" i="51"/>
  <c r="B41" i="51"/>
  <c r="B42" i="51"/>
  <c r="B43" i="51"/>
  <c r="B44" i="51"/>
  <c r="B45" i="51"/>
  <c r="B46" i="51"/>
  <c r="B47" i="51"/>
  <c r="B6" i="51"/>
  <c r="F45" i="51"/>
  <c r="K9" i="119" l="1"/>
  <c r="K9" i="118"/>
  <c r="K8" i="113"/>
  <c r="P75" i="104"/>
  <c r="P76" i="104" s="1"/>
  <c r="R8" i="104"/>
  <c r="R9" i="104" s="1"/>
  <c r="R10" i="104" s="1"/>
  <c r="R11" i="104" s="1"/>
  <c r="R12" i="104" s="1"/>
  <c r="R13" i="104" s="1"/>
  <c r="R14" i="104" s="1"/>
  <c r="R15" i="104" s="1"/>
  <c r="R16" i="104" s="1"/>
  <c r="R17" i="104" s="1"/>
  <c r="R18" i="104" s="1"/>
  <c r="R19" i="104" s="1"/>
  <c r="R20" i="104" s="1"/>
  <c r="R21" i="104" s="1"/>
  <c r="R22" i="104" s="1"/>
  <c r="R23" i="104" s="1"/>
  <c r="R24" i="104" s="1"/>
  <c r="R25" i="104" s="1"/>
  <c r="R26" i="104" s="1"/>
  <c r="R27" i="104" s="1"/>
  <c r="R28" i="104" s="1"/>
  <c r="R29" i="104" s="1"/>
  <c r="R30" i="104" s="1"/>
  <c r="R31" i="104" s="1"/>
  <c r="R32" i="104" s="1"/>
  <c r="R33" i="104" s="1"/>
  <c r="R34" i="104" s="1"/>
  <c r="R35" i="104" s="1"/>
  <c r="R36" i="104" s="1"/>
  <c r="R37" i="104" s="1"/>
  <c r="R38" i="104" s="1"/>
  <c r="R39" i="104" s="1"/>
  <c r="R40" i="104" s="1"/>
  <c r="R41" i="104" s="1"/>
  <c r="R42" i="104" s="1"/>
  <c r="R43" i="104" s="1"/>
  <c r="R44" i="104" s="1"/>
  <c r="R45" i="104" s="1"/>
  <c r="R46" i="104" s="1"/>
  <c r="R47" i="104" s="1"/>
  <c r="R48" i="104" s="1"/>
  <c r="R49" i="104" s="1"/>
  <c r="R50" i="104" s="1"/>
  <c r="R51" i="104" s="1"/>
  <c r="R52" i="104" s="1"/>
  <c r="R53" i="104" s="1"/>
  <c r="R54" i="104" s="1"/>
  <c r="R55" i="104" s="1"/>
  <c r="R56" i="104" s="1"/>
  <c r="R57" i="104" s="1"/>
  <c r="R58" i="104" s="1"/>
  <c r="R59" i="104" s="1"/>
  <c r="R60" i="104" s="1"/>
  <c r="R61" i="104" s="1"/>
  <c r="R62" i="104" s="1"/>
  <c r="R63" i="104" s="1"/>
  <c r="R64" i="104" s="1"/>
  <c r="R65" i="104" s="1"/>
  <c r="R66" i="104" s="1"/>
  <c r="R67" i="104" s="1"/>
  <c r="R68" i="104" s="1"/>
  <c r="R69" i="104" s="1"/>
  <c r="R70" i="104" s="1"/>
  <c r="R71" i="104" s="1"/>
  <c r="R72" i="104" s="1"/>
  <c r="R73" i="104" s="1"/>
  <c r="R74" i="104" s="1"/>
  <c r="R75" i="104" s="1"/>
  <c r="I13" i="101"/>
  <c r="I14" i="101" s="1"/>
  <c r="I15" i="101" s="1"/>
  <c r="I16" i="101" s="1"/>
  <c r="I17" i="101" s="1"/>
  <c r="I18" i="101" s="1"/>
  <c r="I19" i="101" s="1"/>
  <c r="I20" i="101" s="1"/>
  <c r="I21" i="101" s="1"/>
  <c r="I22" i="101" s="1"/>
  <c r="I23" i="101" s="1"/>
  <c r="I24" i="101" s="1"/>
  <c r="I25" i="101" s="1"/>
  <c r="I26" i="101" s="1"/>
  <c r="I27" i="101" s="1"/>
  <c r="I28" i="101" s="1"/>
  <c r="I29" i="101" s="1"/>
  <c r="I30" i="101" s="1"/>
  <c r="I31" i="101" s="1"/>
  <c r="I32" i="101" s="1"/>
  <c r="I33" i="101" s="1"/>
  <c r="I34" i="101" s="1"/>
  <c r="I35" i="101" s="1"/>
  <c r="I36" i="101" s="1"/>
  <c r="I37" i="101" s="1"/>
  <c r="I38" i="101" s="1"/>
  <c r="I39" i="101" s="1"/>
  <c r="I40" i="101" s="1"/>
  <c r="I41" i="101" s="1"/>
  <c r="I42" i="101" s="1"/>
  <c r="I43" i="101" s="1"/>
  <c r="I44" i="101" s="1"/>
  <c r="I45" i="101" s="1"/>
  <c r="I46" i="101" s="1"/>
  <c r="I47" i="101" s="1"/>
  <c r="I48" i="101" s="1"/>
  <c r="I49" i="101" s="1"/>
  <c r="I50" i="101" s="1"/>
  <c r="I51" i="101" s="1"/>
  <c r="I52" i="101" s="1"/>
  <c r="I53" i="101" s="1"/>
  <c r="I54" i="101" s="1"/>
  <c r="I55" i="101" s="1"/>
  <c r="I56" i="101" s="1"/>
  <c r="I57" i="101" s="1"/>
  <c r="I58" i="101" s="1"/>
  <c r="I59" i="101" s="1"/>
  <c r="I60" i="101" s="1"/>
  <c r="I61" i="101" s="1"/>
  <c r="I62" i="101" s="1"/>
  <c r="I63" i="101" s="1"/>
  <c r="I64" i="101" s="1"/>
  <c r="I65" i="101" s="1"/>
  <c r="I66" i="101" s="1"/>
  <c r="I8" i="35"/>
  <c r="I9" i="35" s="1"/>
  <c r="I10" i="35" s="1"/>
  <c r="I11" i="35" s="1"/>
  <c r="I7" i="105"/>
  <c r="I8" i="105" s="1"/>
  <c r="I9" i="105" s="1"/>
  <c r="I10" i="105" s="1"/>
  <c r="I11" i="105" s="1"/>
  <c r="I12" i="105" s="1"/>
  <c r="I13" i="105" s="1"/>
  <c r="I14" i="105" s="1"/>
  <c r="I15" i="105" s="1"/>
  <c r="I16" i="105" s="1"/>
  <c r="I17" i="105" s="1"/>
  <c r="I18" i="105" s="1"/>
  <c r="I19" i="105" s="1"/>
  <c r="I20" i="105" s="1"/>
  <c r="I21" i="105" s="1"/>
  <c r="I22" i="105" s="1"/>
  <c r="I23" i="105" s="1"/>
  <c r="I24" i="105" s="1"/>
  <c r="I25" i="105" s="1"/>
  <c r="I26" i="105" s="1"/>
  <c r="I27" i="105" s="1"/>
  <c r="I28" i="105" s="1"/>
  <c r="I29" i="105" s="1"/>
  <c r="I30" i="105" s="1"/>
  <c r="I31" i="105" s="1"/>
  <c r="I32" i="105" s="1"/>
  <c r="I33" i="105" s="1"/>
  <c r="I34" i="105" s="1"/>
  <c r="I35" i="105" s="1"/>
  <c r="I36" i="105" s="1"/>
  <c r="I37" i="105" s="1"/>
  <c r="I38" i="105" s="1"/>
  <c r="I39" i="105" s="1"/>
  <c r="I40" i="105" s="1"/>
  <c r="I41" i="105" s="1"/>
  <c r="I42" i="105" s="1"/>
  <c r="I43" i="105" s="1"/>
  <c r="I44" i="105" s="1"/>
  <c r="I45" i="105" s="1"/>
  <c r="I46" i="105" s="1"/>
  <c r="I47" i="105" s="1"/>
  <c r="I48" i="105" s="1"/>
  <c r="I49" i="105" s="1"/>
  <c r="I50" i="105" s="1"/>
  <c r="I51" i="105" s="1"/>
  <c r="I52" i="105" s="1"/>
  <c r="I53" i="105" s="1"/>
  <c r="I54" i="105" s="1"/>
  <c r="I55" i="105" s="1"/>
  <c r="I56" i="105" s="1"/>
  <c r="I57" i="105" s="1"/>
  <c r="I58" i="105" s="1"/>
  <c r="I59" i="105" s="1"/>
  <c r="I60" i="105" s="1"/>
  <c r="I61" i="105" s="1"/>
  <c r="I62" i="105" s="1"/>
  <c r="I63" i="105" s="1"/>
  <c r="I64" i="105" s="1"/>
  <c r="I65" i="105" s="1"/>
  <c r="I66" i="105" s="1"/>
  <c r="I67" i="105" s="1"/>
  <c r="J6" i="105"/>
  <c r="J7" i="105" s="1"/>
  <c r="J8" i="105" s="1"/>
  <c r="J9" i="105" s="1"/>
  <c r="J10" i="105" s="1"/>
  <c r="J11" i="105" s="1"/>
  <c r="J12" i="105" s="1"/>
  <c r="J13" i="105" s="1"/>
  <c r="J14" i="105" s="1"/>
  <c r="J15" i="105" s="1"/>
  <c r="J16" i="105" s="1"/>
  <c r="J17" i="105" s="1"/>
  <c r="J18" i="105" s="1"/>
  <c r="J19" i="105" s="1"/>
  <c r="J20" i="105" s="1"/>
  <c r="J21" i="105" s="1"/>
  <c r="J22" i="105" s="1"/>
  <c r="J23" i="105" s="1"/>
  <c r="J24" i="105" s="1"/>
  <c r="J25" i="105" s="1"/>
  <c r="J26" i="105" s="1"/>
  <c r="J27" i="105" s="1"/>
  <c r="J28" i="105" s="1"/>
  <c r="J29" i="105" s="1"/>
  <c r="J30" i="105" s="1"/>
  <c r="J31" i="105" s="1"/>
  <c r="J32" i="105" s="1"/>
  <c r="J33" i="105" s="1"/>
  <c r="J34" i="105" s="1"/>
  <c r="J35" i="105" s="1"/>
  <c r="J36" i="105" s="1"/>
  <c r="J37" i="105" s="1"/>
  <c r="J38" i="105" s="1"/>
  <c r="J39" i="105" s="1"/>
  <c r="J40" i="105" s="1"/>
  <c r="J41" i="105" s="1"/>
  <c r="J42" i="105" s="1"/>
  <c r="J43" i="105" s="1"/>
  <c r="J44" i="105" s="1"/>
  <c r="J45" i="105" s="1"/>
  <c r="J46" i="105" s="1"/>
  <c r="J47" i="105" s="1"/>
  <c r="J48" i="105" s="1"/>
  <c r="J49" i="105" s="1"/>
  <c r="J50" i="105" s="1"/>
  <c r="J51" i="105" s="1"/>
  <c r="J52" i="105" s="1"/>
  <c r="J53" i="105" s="1"/>
  <c r="J54" i="105" s="1"/>
  <c r="J55" i="105" s="1"/>
  <c r="J56" i="105" s="1"/>
  <c r="J57" i="105" s="1"/>
  <c r="J58" i="105" s="1"/>
  <c r="J59" i="105" s="1"/>
  <c r="J60" i="105" s="1"/>
  <c r="J61" i="105" s="1"/>
  <c r="J62" i="105" s="1"/>
  <c r="J63" i="105" s="1"/>
  <c r="J64" i="105" s="1"/>
  <c r="J65" i="105" s="1"/>
  <c r="J66" i="105" s="1"/>
  <c r="J67" i="105" s="1"/>
  <c r="P75" i="105"/>
  <c r="R7" i="105"/>
  <c r="R8" i="105" s="1"/>
  <c r="R9" i="105" s="1"/>
  <c r="R10" i="105" s="1"/>
  <c r="R11" i="105" s="1"/>
  <c r="R12" i="105" s="1"/>
  <c r="R13" i="105" s="1"/>
  <c r="R14" i="105" s="1"/>
  <c r="R15" i="105" s="1"/>
  <c r="R16" i="105" s="1"/>
  <c r="R17" i="105" s="1"/>
  <c r="R18" i="105" s="1"/>
  <c r="R19" i="105" s="1"/>
  <c r="R20" i="105" s="1"/>
  <c r="R21" i="105" s="1"/>
  <c r="R22" i="105" s="1"/>
  <c r="R23" i="105" s="1"/>
  <c r="R24" i="105" s="1"/>
  <c r="R25" i="105" s="1"/>
  <c r="R26" i="105" s="1"/>
  <c r="R27" i="105" s="1"/>
  <c r="R28" i="105" s="1"/>
  <c r="R29" i="105" s="1"/>
  <c r="R30" i="105" s="1"/>
  <c r="R31" i="105" s="1"/>
  <c r="R32" i="105" s="1"/>
  <c r="R33" i="105" s="1"/>
  <c r="R34" i="105" s="1"/>
  <c r="R35" i="105" s="1"/>
  <c r="R36" i="105" s="1"/>
  <c r="R37" i="105" s="1"/>
  <c r="R38" i="105" s="1"/>
  <c r="R39" i="105" s="1"/>
  <c r="R40" i="105" s="1"/>
  <c r="R41" i="105" s="1"/>
  <c r="R42" i="105" s="1"/>
  <c r="R43" i="105" s="1"/>
  <c r="R44" i="105" s="1"/>
  <c r="R45" i="105" s="1"/>
  <c r="R46" i="105" s="1"/>
  <c r="R47" i="105" s="1"/>
  <c r="R48" i="105" s="1"/>
  <c r="R49" i="105" s="1"/>
  <c r="R50" i="105" s="1"/>
  <c r="R51" i="105" s="1"/>
  <c r="R52" i="105" s="1"/>
  <c r="R53" i="105" s="1"/>
  <c r="R54" i="105" s="1"/>
  <c r="R55" i="105" s="1"/>
  <c r="R56" i="105" s="1"/>
  <c r="R57" i="105" s="1"/>
  <c r="R58" i="105" s="1"/>
  <c r="R59" i="105" s="1"/>
  <c r="R60" i="105" s="1"/>
  <c r="R61" i="105" s="1"/>
  <c r="R62" i="105" s="1"/>
  <c r="R63" i="105" s="1"/>
  <c r="R64" i="105" s="1"/>
  <c r="R65" i="105" s="1"/>
  <c r="R66" i="105" s="1"/>
  <c r="R67" i="105" s="1"/>
  <c r="R68" i="105" s="1"/>
  <c r="R69" i="105" s="1"/>
  <c r="R70" i="105" s="1"/>
  <c r="R71" i="105" s="1"/>
  <c r="R72" i="105" s="1"/>
  <c r="R73" i="105" s="1"/>
  <c r="R74" i="105" s="1"/>
  <c r="R75" i="105" s="1"/>
  <c r="S7" i="105"/>
  <c r="S8" i="105" s="1"/>
  <c r="S9" i="105" s="1"/>
  <c r="S10" i="105" s="1"/>
  <c r="S11" i="105" s="1"/>
  <c r="S12" i="105" s="1"/>
  <c r="S13" i="105" s="1"/>
  <c r="S14" i="105" s="1"/>
  <c r="S15" i="105" s="1"/>
  <c r="S16" i="105" s="1"/>
  <c r="S17" i="105" s="1"/>
  <c r="S18" i="105" s="1"/>
  <c r="S19" i="105" s="1"/>
  <c r="S20" i="105" s="1"/>
  <c r="S21" i="105" s="1"/>
  <c r="S22" i="105" s="1"/>
  <c r="S23" i="105" s="1"/>
  <c r="S24" i="105" s="1"/>
  <c r="S25" i="105" s="1"/>
  <c r="S26" i="105" s="1"/>
  <c r="S27" i="105" s="1"/>
  <c r="S28" i="105" s="1"/>
  <c r="S29" i="105" s="1"/>
  <c r="S30" i="105" s="1"/>
  <c r="S31" i="105" s="1"/>
  <c r="S32" i="105" s="1"/>
  <c r="S33" i="105" s="1"/>
  <c r="S34" i="105" s="1"/>
  <c r="S35" i="105" s="1"/>
  <c r="S36" i="105" s="1"/>
  <c r="S37" i="105" s="1"/>
  <c r="S38" i="105" s="1"/>
  <c r="S39" i="105" s="1"/>
  <c r="S40" i="105" s="1"/>
  <c r="S41" i="105" s="1"/>
  <c r="S42" i="105" s="1"/>
  <c r="S43" i="105" s="1"/>
  <c r="S44" i="105" s="1"/>
  <c r="S45" i="105" s="1"/>
  <c r="S46" i="105" s="1"/>
  <c r="S47" i="105" s="1"/>
  <c r="S48" i="105" s="1"/>
  <c r="S49" i="105" s="1"/>
  <c r="S50" i="105" s="1"/>
  <c r="S51" i="105" s="1"/>
  <c r="S52" i="105" s="1"/>
  <c r="S53" i="105" s="1"/>
  <c r="S54" i="105" s="1"/>
  <c r="S55" i="105" s="1"/>
  <c r="S56" i="105" s="1"/>
  <c r="S57" i="105" s="1"/>
  <c r="S58" i="105" s="1"/>
  <c r="S59" i="105" s="1"/>
  <c r="S60" i="105" s="1"/>
  <c r="S61" i="105" s="1"/>
  <c r="S62" i="105" s="1"/>
  <c r="S63" i="105" s="1"/>
  <c r="S64" i="105" s="1"/>
  <c r="S65" i="105" s="1"/>
  <c r="S66" i="105" s="1"/>
  <c r="S67" i="105" s="1"/>
  <c r="S68" i="105" s="1"/>
  <c r="S69" i="105" s="1"/>
  <c r="S70" i="105" s="1"/>
  <c r="S71" i="105" s="1"/>
  <c r="S72" i="105" s="1"/>
  <c r="S73" i="105" s="1"/>
  <c r="S74" i="105" s="1"/>
  <c r="S75" i="105" s="1"/>
  <c r="H67" i="105"/>
  <c r="H68" i="105"/>
  <c r="H69" i="105" s="1"/>
  <c r="H68" i="104"/>
  <c r="J7" i="104"/>
  <c r="S6" i="104"/>
  <c r="S7" i="104" s="1"/>
  <c r="S8" i="104" s="1"/>
  <c r="S9" i="104" s="1"/>
  <c r="S10" i="104" s="1"/>
  <c r="S11" i="104" s="1"/>
  <c r="S12" i="104" s="1"/>
  <c r="S13" i="104" s="1"/>
  <c r="S14" i="104" s="1"/>
  <c r="S15" i="104" s="1"/>
  <c r="S16" i="104" s="1"/>
  <c r="S17" i="104" s="1"/>
  <c r="S18" i="104" s="1"/>
  <c r="S19" i="104" s="1"/>
  <c r="S20" i="104" s="1"/>
  <c r="S21" i="104" s="1"/>
  <c r="S22" i="104" s="1"/>
  <c r="S23" i="104" s="1"/>
  <c r="S24" i="104" s="1"/>
  <c r="S25" i="104" s="1"/>
  <c r="S26" i="104" s="1"/>
  <c r="S27" i="104" s="1"/>
  <c r="S28" i="104" s="1"/>
  <c r="S29" i="104" s="1"/>
  <c r="S30" i="104" s="1"/>
  <c r="S31" i="104" s="1"/>
  <c r="S32" i="104" s="1"/>
  <c r="S33" i="104" s="1"/>
  <c r="S34" i="104" s="1"/>
  <c r="S35" i="104" s="1"/>
  <c r="S36" i="104" s="1"/>
  <c r="S37" i="104" s="1"/>
  <c r="S38" i="104" s="1"/>
  <c r="S39" i="104" s="1"/>
  <c r="S40" i="104" s="1"/>
  <c r="S41" i="104" s="1"/>
  <c r="S42" i="104" s="1"/>
  <c r="S43" i="104" s="1"/>
  <c r="S44" i="104" s="1"/>
  <c r="S45" i="104" s="1"/>
  <c r="S46" i="104" s="1"/>
  <c r="S47" i="104" s="1"/>
  <c r="S48" i="104" s="1"/>
  <c r="S49" i="104" s="1"/>
  <c r="S50" i="104" s="1"/>
  <c r="S51" i="104" s="1"/>
  <c r="S52" i="104" s="1"/>
  <c r="S53" i="104" s="1"/>
  <c r="S54" i="104" s="1"/>
  <c r="S55" i="104" s="1"/>
  <c r="S56" i="104" s="1"/>
  <c r="S57" i="104" s="1"/>
  <c r="S58" i="104" s="1"/>
  <c r="S59" i="104" s="1"/>
  <c r="S60" i="104" s="1"/>
  <c r="S61" i="104" s="1"/>
  <c r="S62" i="104" s="1"/>
  <c r="S63" i="104" s="1"/>
  <c r="S64" i="104" s="1"/>
  <c r="S65" i="104" s="1"/>
  <c r="S66" i="104" s="1"/>
  <c r="S67" i="104" s="1"/>
  <c r="S68" i="104" s="1"/>
  <c r="S69" i="104" s="1"/>
  <c r="S70" i="104" s="1"/>
  <c r="S71" i="104" s="1"/>
  <c r="S72" i="104" s="1"/>
  <c r="S73" i="104" s="1"/>
  <c r="S74" i="104" s="1"/>
  <c r="S75" i="104" s="1"/>
  <c r="I8" i="104"/>
  <c r="I9" i="104" s="1"/>
  <c r="I10" i="104" s="1"/>
  <c r="I11" i="104" s="1"/>
  <c r="I12" i="104" s="1"/>
  <c r="I13" i="104" s="1"/>
  <c r="I14" i="104" s="1"/>
  <c r="I15" i="104" s="1"/>
  <c r="I16" i="104" s="1"/>
  <c r="I17" i="104" s="1"/>
  <c r="I18" i="104" s="1"/>
  <c r="I19" i="104" s="1"/>
  <c r="I20" i="104" s="1"/>
  <c r="I21" i="104" s="1"/>
  <c r="I22" i="104" s="1"/>
  <c r="I23" i="104" s="1"/>
  <c r="I24" i="104" s="1"/>
  <c r="I25" i="104" s="1"/>
  <c r="I26" i="104" s="1"/>
  <c r="I27" i="104" s="1"/>
  <c r="I28" i="104" s="1"/>
  <c r="I29" i="104" s="1"/>
  <c r="I30" i="104" s="1"/>
  <c r="I31" i="104" s="1"/>
  <c r="I32" i="104" s="1"/>
  <c r="I33" i="104" s="1"/>
  <c r="I34" i="104" s="1"/>
  <c r="I35" i="104" s="1"/>
  <c r="I36" i="104" s="1"/>
  <c r="I37" i="104" s="1"/>
  <c r="I38" i="104" s="1"/>
  <c r="I39" i="104" s="1"/>
  <c r="I40" i="104" s="1"/>
  <c r="I41" i="104" s="1"/>
  <c r="I42" i="104" s="1"/>
  <c r="I43" i="104" s="1"/>
  <c r="I44" i="104" s="1"/>
  <c r="I45" i="104" s="1"/>
  <c r="I46" i="104" s="1"/>
  <c r="I47" i="104" s="1"/>
  <c r="I48" i="104" s="1"/>
  <c r="I49" i="104" s="1"/>
  <c r="I50" i="104" s="1"/>
  <c r="I51" i="104" s="1"/>
  <c r="I52" i="104" s="1"/>
  <c r="I53" i="104" s="1"/>
  <c r="I54" i="104" s="1"/>
  <c r="I55" i="104" s="1"/>
  <c r="I56" i="104" s="1"/>
  <c r="I57" i="104" s="1"/>
  <c r="I58" i="104" s="1"/>
  <c r="I59" i="104" s="1"/>
  <c r="I60" i="104" s="1"/>
  <c r="I61" i="104" s="1"/>
  <c r="I62" i="104" s="1"/>
  <c r="I63" i="104" s="1"/>
  <c r="I64" i="104" s="1"/>
  <c r="I65" i="104" s="1"/>
  <c r="I66" i="104" s="1"/>
  <c r="I67" i="104" s="1"/>
  <c r="I68" i="104" s="1"/>
  <c r="P75" i="103"/>
  <c r="R17" i="103"/>
  <c r="R18" i="103" s="1"/>
  <c r="R19" i="103" s="1"/>
  <c r="R20" i="103" s="1"/>
  <c r="R21" i="103" s="1"/>
  <c r="R22" i="103" s="1"/>
  <c r="R23" i="103" s="1"/>
  <c r="R24" i="103" s="1"/>
  <c r="R25" i="103" s="1"/>
  <c r="R26" i="103" s="1"/>
  <c r="R27" i="103" s="1"/>
  <c r="R28" i="103" s="1"/>
  <c r="R29" i="103" s="1"/>
  <c r="R30" i="103" s="1"/>
  <c r="R31" i="103" s="1"/>
  <c r="R32" i="103" s="1"/>
  <c r="R33" i="103" s="1"/>
  <c r="R34" i="103" s="1"/>
  <c r="R35" i="103" s="1"/>
  <c r="R36" i="103" s="1"/>
  <c r="R37" i="103" s="1"/>
  <c r="R38" i="103" s="1"/>
  <c r="R39" i="103" s="1"/>
  <c r="R40" i="103" s="1"/>
  <c r="R41" i="103" s="1"/>
  <c r="R42" i="103" s="1"/>
  <c r="R43" i="103" s="1"/>
  <c r="R44" i="103" s="1"/>
  <c r="R45" i="103" s="1"/>
  <c r="R46" i="103" s="1"/>
  <c r="R47" i="103" s="1"/>
  <c r="R48" i="103" s="1"/>
  <c r="R49" i="103" s="1"/>
  <c r="R50" i="103" s="1"/>
  <c r="R51" i="103" s="1"/>
  <c r="R52" i="103" s="1"/>
  <c r="R53" i="103" s="1"/>
  <c r="R54" i="103" s="1"/>
  <c r="R55" i="103" s="1"/>
  <c r="R56" i="103" s="1"/>
  <c r="R57" i="103" s="1"/>
  <c r="R58" i="103" s="1"/>
  <c r="R59" i="103" s="1"/>
  <c r="R60" i="103" s="1"/>
  <c r="R61" i="103" s="1"/>
  <c r="R62" i="103" s="1"/>
  <c r="R63" i="103" s="1"/>
  <c r="R64" i="103" s="1"/>
  <c r="R65" i="103" s="1"/>
  <c r="R66" i="103" s="1"/>
  <c r="R67" i="103" s="1"/>
  <c r="R68" i="103" s="1"/>
  <c r="R69" i="103" s="1"/>
  <c r="R70" i="103" s="1"/>
  <c r="R71" i="103" s="1"/>
  <c r="R72" i="103" s="1"/>
  <c r="R73" i="103" s="1"/>
  <c r="R74" i="103" s="1"/>
  <c r="R75" i="103" s="1"/>
  <c r="J9" i="103"/>
  <c r="J10" i="103" s="1"/>
  <c r="J11" i="103" s="1"/>
  <c r="J12" i="103" s="1"/>
  <c r="J13" i="103" s="1"/>
  <c r="J14" i="103" s="1"/>
  <c r="J15" i="103" s="1"/>
  <c r="J16" i="103" s="1"/>
  <c r="J17" i="103" s="1"/>
  <c r="J18" i="103" s="1"/>
  <c r="J19" i="103" s="1"/>
  <c r="J20" i="103" s="1"/>
  <c r="J21" i="103" s="1"/>
  <c r="J22" i="103" s="1"/>
  <c r="J23" i="103" s="1"/>
  <c r="J24" i="103" s="1"/>
  <c r="J25" i="103" s="1"/>
  <c r="J26" i="103" s="1"/>
  <c r="J27" i="103" s="1"/>
  <c r="J28" i="103" s="1"/>
  <c r="J29" i="103" s="1"/>
  <c r="J30" i="103" s="1"/>
  <c r="J31" i="103" s="1"/>
  <c r="J32" i="103" s="1"/>
  <c r="J33" i="103" s="1"/>
  <c r="J34" i="103" s="1"/>
  <c r="J35" i="103" s="1"/>
  <c r="J36" i="103" s="1"/>
  <c r="J37" i="103" s="1"/>
  <c r="J38" i="103" s="1"/>
  <c r="J39" i="103" s="1"/>
  <c r="J40" i="103" s="1"/>
  <c r="J41" i="103" s="1"/>
  <c r="J42" i="103" s="1"/>
  <c r="J43" i="103" s="1"/>
  <c r="J44" i="103" s="1"/>
  <c r="J45" i="103" s="1"/>
  <c r="J46" i="103" s="1"/>
  <c r="J47" i="103" s="1"/>
  <c r="J48" i="103" s="1"/>
  <c r="J49" i="103" s="1"/>
  <c r="J50" i="103" s="1"/>
  <c r="J51" i="103" s="1"/>
  <c r="J52" i="103" s="1"/>
  <c r="J53" i="103" s="1"/>
  <c r="J54" i="103" s="1"/>
  <c r="J55" i="103" s="1"/>
  <c r="J56" i="103" s="1"/>
  <c r="J57" i="103" s="1"/>
  <c r="J58" i="103" s="1"/>
  <c r="J59" i="103" s="1"/>
  <c r="J60" i="103" s="1"/>
  <c r="J61" i="103" s="1"/>
  <c r="J62" i="103" s="1"/>
  <c r="J63" i="103" s="1"/>
  <c r="J64" i="103" s="1"/>
  <c r="J65" i="103" s="1"/>
  <c r="J66" i="103" s="1"/>
  <c r="J67" i="103" s="1"/>
  <c r="H68" i="103"/>
  <c r="I68" i="103" s="1"/>
  <c r="R8" i="102"/>
  <c r="R9" i="102" s="1"/>
  <c r="R10" i="102" s="1"/>
  <c r="R11" i="102" s="1"/>
  <c r="R12" i="102" s="1"/>
  <c r="R13" i="102" s="1"/>
  <c r="R14" i="102" s="1"/>
  <c r="R15" i="102" s="1"/>
  <c r="R16" i="102" s="1"/>
  <c r="R17" i="102" s="1"/>
  <c r="R18" i="102" s="1"/>
  <c r="R19" i="102" s="1"/>
  <c r="R20" i="102" s="1"/>
  <c r="R21" i="102" s="1"/>
  <c r="R22" i="102" s="1"/>
  <c r="R23" i="102" s="1"/>
  <c r="R24" i="102" s="1"/>
  <c r="R25" i="102" s="1"/>
  <c r="R26" i="102" s="1"/>
  <c r="R27" i="102" s="1"/>
  <c r="R28" i="102" s="1"/>
  <c r="R29" i="102" s="1"/>
  <c r="R30" i="102" s="1"/>
  <c r="R31" i="102" s="1"/>
  <c r="R32" i="102" s="1"/>
  <c r="R33" i="102" s="1"/>
  <c r="R34" i="102" s="1"/>
  <c r="R35" i="102" s="1"/>
  <c r="R36" i="102" s="1"/>
  <c r="R37" i="102" s="1"/>
  <c r="R38" i="102" s="1"/>
  <c r="R39" i="102" s="1"/>
  <c r="R40" i="102" s="1"/>
  <c r="R41" i="102" s="1"/>
  <c r="R42" i="102" s="1"/>
  <c r="R43" i="102" s="1"/>
  <c r="R44" i="102" s="1"/>
  <c r="R45" i="102" s="1"/>
  <c r="R46" i="102" s="1"/>
  <c r="R47" i="102" s="1"/>
  <c r="R48" i="102" s="1"/>
  <c r="R49" i="102" s="1"/>
  <c r="R50" i="102" s="1"/>
  <c r="R51" i="102" s="1"/>
  <c r="R52" i="102" s="1"/>
  <c r="R53" i="102" s="1"/>
  <c r="R54" i="102" s="1"/>
  <c r="R55" i="102" s="1"/>
  <c r="R56" i="102" s="1"/>
  <c r="R57" i="102" s="1"/>
  <c r="R58" i="102" s="1"/>
  <c r="R59" i="102" s="1"/>
  <c r="R60" i="102" s="1"/>
  <c r="R61" i="102" s="1"/>
  <c r="R62" i="102" s="1"/>
  <c r="R63" i="102" s="1"/>
  <c r="R64" i="102" s="1"/>
  <c r="R65" i="102" s="1"/>
  <c r="R66" i="102" s="1"/>
  <c r="R67" i="102" s="1"/>
  <c r="R68" i="102" s="1"/>
  <c r="R69" i="102" s="1"/>
  <c r="R70" i="102" s="1"/>
  <c r="R71" i="102" s="1"/>
  <c r="R72" i="102" s="1"/>
  <c r="R73" i="102" s="1"/>
  <c r="R74" i="102" s="1"/>
  <c r="R75" i="102" s="1"/>
  <c r="R76" i="102" s="1"/>
  <c r="R77" i="102" s="1"/>
  <c r="S7" i="102"/>
  <c r="S8" i="102" s="1"/>
  <c r="S9" i="102" s="1"/>
  <c r="S10" i="102" s="1"/>
  <c r="S11" i="102" s="1"/>
  <c r="S12" i="102" s="1"/>
  <c r="S13" i="102" s="1"/>
  <c r="S14" i="102" s="1"/>
  <c r="S15" i="102" s="1"/>
  <c r="S16" i="102" s="1"/>
  <c r="I12" i="102"/>
  <c r="I13" i="102" s="1"/>
  <c r="I14" i="102" s="1"/>
  <c r="I15" i="102" s="1"/>
  <c r="I16" i="102" s="1"/>
  <c r="I17" i="102" s="1"/>
  <c r="I18" i="102" s="1"/>
  <c r="I19" i="102" s="1"/>
  <c r="I20" i="102" s="1"/>
  <c r="I21" i="102" s="1"/>
  <c r="I22" i="102" s="1"/>
  <c r="I23" i="102" s="1"/>
  <c r="I24" i="102" s="1"/>
  <c r="I25" i="102" s="1"/>
  <c r="I26" i="102" s="1"/>
  <c r="I27" i="102" s="1"/>
  <c r="I28" i="102" s="1"/>
  <c r="I29" i="102" s="1"/>
  <c r="I30" i="102" s="1"/>
  <c r="I31" i="102" s="1"/>
  <c r="I32" i="102" s="1"/>
  <c r="I33" i="102" s="1"/>
  <c r="I34" i="102" s="1"/>
  <c r="I35" i="102" s="1"/>
  <c r="I36" i="102" s="1"/>
  <c r="I37" i="102" s="1"/>
  <c r="I38" i="102" s="1"/>
  <c r="I39" i="102" s="1"/>
  <c r="I40" i="102" s="1"/>
  <c r="I41" i="102" s="1"/>
  <c r="I42" i="102" s="1"/>
  <c r="I43" i="102" s="1"/>
  <c r="I44" i="102" s="1"/>
  <c r="I45" i="102" s="1"/>
  <c r="I46" i="102" s="1"/>
  <c r="I47" i="102" s="1"/>
  <c r="I48" i="102" s="1"/>
  <c r="I49" i="102" s="1"/>
  <c r="I50" i="102" s="1"/>
  <c r="I51" i="102" s="1"/>
  <c r="I52" i="102" s="1"/>
  <c r="I53" i="102" s="1"/>
  <c r="I54" i="102" s="1"/>
  <c r="I55" i="102" s="1"/>
  <c r="I56" i="102" s="1"/>
  <c r="I57" i="102" s="1"/>
  <c r="I58" i="102" s="1"/>
  <c r="I59" i="102" s="1"/>
  <c r="I60" i="102" s="1"/>
  <c r="I61" i="102" s="1"/>
  <c r="I62" i="102" s="1"/>
  <c r="I63" i="102" s="1"/>
  <c r="I64" i="102" s="1"/>
  <c r="I65" i="102" s="1"/>
  <c r="I66" i="102" s="1"/>
  <c r="I67" i="102" s="1"/>
  <c r="I68" i="102" s="1"/>
  <c r="I69" i="102" s="1"/>
  <c r="P75" i="102"/>
  <c r="P76" i="102"/>
  <c r="P77" i="102"/>
  <c r="P78" i="102" s="1"/>
  <c r="H69" i="102"/>
  <c r="J8" i="102"/>
  <c r="J9" i="102" s="1"/>
  <c r="J10" i="102" s="1"/>
  <c r="J11" i="102" s="1"/>
  <c r="J12" i="102" s="1"/>
  <c r="J13" i="102" s="1"/>
  <c r="J14" i="102" s="1"/>
  <c r="J15" i="102" s="1"/>
  <c r="J16" i="102" s="1"/>
  <c r="J17" i="102" s="1"/>
  <c r="J18" i="102" s="1"/>
  <c r="J19" i="102" s="1"/>
  <c r="J20" i="102" s="1"/>
  <c r="J21" i="102" s="1"/>
  <c r="J22" i="102" s="1"/>
  <c r="J23" i="102" s="1"/>
  <c r="J24" i="102" s="1"/>
  <c r="J25" i="102" s="1"/>
  <c r="J26" i="102" s="1"/>
  <c r="J27" i="102" s="1"/>
  <c r="J28" i="102" s="1"/>
  <c r="J29" i="102" s="1"/>
  <c r="J30" i="102" s="1"/>
  <c r="J31" i="102" s="1"/>
  <c r="J32" i="102" s="1"/>
  <c r="J33" i="102" s="1"/>
  <c r="J34" i="102" s="1"/>
  <c r="J35" i="102" s="1"/>
  <c r="J36" i="102" s="1"/>
  <c r="J37" i="102" s="1"/>
  <c r="J38" i="102" s="1"/>
  <c r="J39" i="102" s="1"/>
  <c r="J40" i="102" s="1"/>
  <c r="J41" i="102" s="1"/>
  <c r="J42" i="102" s="1"/>
  <c r="J43" i="102" s="1"/>
  <c r="J44" i="102" s="1"/>
  <c r="J45" i="102" s="1"/>
  <c r="J46" i="102" s="1"/>
  <c r="J47" i="102" s="1"/>
  <c r="J48" i="102" s="1"/>
  <c r="J49" i="102" s="1"/>
  <c r="J50" i="102" s="1"/>
  <c r="J51" i="102" s="1"/>
  <c r="J52" i="102" s="1"/>
  <c r="J53" i="102" s="1"/>
  <c r="J54" i="102" s="1"/>
  <c r="J55" i="102" s="1"/>
  <c r="J56" i="102" s="1"/>
  <c r="J57" i="102" s="1"/>
  <c r="J58" i="102" s="1"/>
  <c r="J59" i="102" s="1"/>
  <c r="J60" i="102" s="1"/>
  <c r="J61" i="102" s="1"/>
  <c r="J62" i="102" s="1"/>
  <c r="J63" i="102" s="1"/>
  <c r="J64" i="102" s="1"/>
  <c r="J65" i="102" s="1"/>
  <c r="J66" i="102" s="1"/>
  <c r="J67" i="102" s="1"/>
  <c r="J68" i="102" s="1"/>
  <c r="J69" i="102" s="1"/>
  <c r="P75" i="101"/>
  <c r="P76" i="101"/>
  <c r="R9" i="101"/>
  <c r="R10" i="101" s="1"/>
  <c r="R11" i="101" s="1"/>
  <c r="R12" i="101" s="1"/>
  <c r="R13" i="101" s="1"/>
  <c r="R14" i="101" s="1"/>
  <c r="R15" i="101" s="1"/>
  <c r="R16" i="101" s="1"/>
  <c r="R17" i="101" s="1"/>
  <c r="R18" i="101" s="1"/>
  <c r="R19" i="101" s="1"/>
  <c r="R20" i="101" s="1"/>
  <c r="R21" i="101" s="1"/>
  <c r="R22" i="101" s="1"/>
  <c r="R23" i="101" s="1"/>
  <c r="R24" i="101" s="1"/>
  <c r="R25" i="101" s="1"/>
  <c r="R26" i="101" s="1"/>
  <c r="R27" i="101" s="1"/>
  <c r="R28" i="101" s="1"/>
  <c r="R29" i="101" s="1"/>
  <c r="R30" i="101" s="1"/>
  <c r="R31" i="101" s="1"/>
  <c r="R32" i="101" s="1"/>
  <c r="R33" i="101" s="1"/>
  <c r="R34" i="101" s="1"/>
  <c r="R35" i="101" s="1"/>
  <c r="R36" i="101" s="1"/>
  <c r="R37" i="101" s="1"/>
  <c r="R38" i="101" s="1"/>
  <c r="R39" i="101" s="1"/>
  <c r="R40" i="101" s="1"/>
  <c r="R41" i="101" s="1"/>
  <c r="R42" i="101" s="1"/>
  <c r="R43" i="101" s="1"/>
  <c r="R44" i="101" s="1"/>
  <c r="R45" i="101" s="1"/>
  <c r="R46" i="101" s="1"/>
  <c r="R47" i="101" s="1"/>
  <c r="R48" i="101" s="1"/>
  <c r="R49" i="101" s="1"/>
  <c r="R50" i="101" s="1"/>
  <c r="R51" i="101" s="1"/>
  <c r="R52" i="101" s="1"/>
  <c r="R53" i="101" s="1"/>
  <c r="R54" i="101" s="1"/>
  <c r="R55" i="101" s="1"/>
  <c r="R56" i="101" s="1"/>
  <c r="R57" i="101" s="1"/>
  <c r="R58" i="101" s="1"/>
  <c r="R59" i="101" s="1"/>
  <c r="R60" i="101" s="1"/>
  <c r="R61" i="101" s="1"/>
  <c r="R62" i="101" s="1"/>
  <c r="R63" i="101" s="1"/>
  <c r="R64" i="101" s="1"/>
  <c r="R65" i="101" s="1"/>
  <c r="R66" i="101" s="1"/>
  <c r="R67" i="101" s="1"/>
  <c r="R68" i="101" s="1"/>
  <c r="R69" i="101" s="1"/>
  <c r="R70" i="101" s="1"/>
  <c r="R71" i="101" s="1"/>
  <c r="R72" i="101" s="1"/>
  <c r="R73" i="101" s="1"/>
  <c r="R74" i="101" s="1"/>
  <c r="R75" i="101" s="1"/>
  <c r="R76" i="101" s="1"/>
  <c r="R77" i="101" s="1"/>
  <c r="H67" i="101"/>
  <c r="J9" i="101"/>
  <c r="J10" i="101" s="1"/>
  <c r="J11" i="101" s="1"/>
  <c r="J12" i="101" s="1"/>
  <c r="J13" i="101" s="1"/>
  <c r="J14" i="101" s="1"/>
  <c r="J15" i="101" s="1"/>
  <c r="J16" i="101" s="1"/>
  <c r="J17" i="101" s="1"/>
  <c r="J18" i="101" s="1"/>
  <c r="J19" i="101" s="1"/>
  <c r="J20" i="101" s="1"/>
  <c r="J21" i="101" s="1"/>
  <c r="J22" i="101" s="1"/>
  <c r="J23" i="101" s="1"/>
  <c r="J24" i="101" s="1"/>
  <c r="J25" i="101" s="1"/>
  <c r="J26" i="101" s="1"/>
  <c r="J27" i="101" s="1"/>
  <c r="J28" i="101" s="1"/>
  <c r="J29" i="101" s="1"/>
  <c r="J30" i="101" s="1"/>
  <c r="J31" i="101" s="1"/>
  <c r="J32" i="101" s="1"/>
  <c r="J33" i="101" s="1"/>
  <c r="J34" i="101" s="1"/>
  <c r="J35" i="101" s="1"/>
  <c r="J36" i="101" s="1"/>
  <c r="J37" i="101" s="1"/>
  <c r="J38" i="101" s="1"/>
  <c r="J39" i="101" s="1"/>
  <c r="J40" i="101" s="1"/>
  <c r="J41" i="101" s="1"/>
  <c r="J42" i="101" s="1"/>
  <c r="J43" i="101" s="1"/>
  <c r="J44" i="101" s="1"/>
  <c r="J45" i="101" s="1"/>
  <c r="J46" i="101" s="1"/>
  <c r="J47" i="101" s="1"/>
  <c r="J48" i="101" s="1"/>
  <c r="J49" i="101" s="1"/>
  <c r="J50" i="101" s="1"/>
  <c r="J51" i="101" s="1"/>
  <c r="J52" i="101" s="1"/>
  <c r="J53" i="101" s="1"/>
  <c r="J54" i="101" s="1"/>
  <c r="J55" i="101" s="1"/>
  <c r="J56" i="101" s="1"/>
  <c r="J57" i="101" s="1"/>
  <c r="J58" i="101" s="1"/>
  <c r="J59" i="101" s="1"/>
  <c r="J60" i="101" s="1"/>
  <c r="J61" i="101" s="1"/>
  <c r="J62" i="101" s="1"/>
  <c r="J63" i="101" s="1"/>
  <c r="J64" i="101" s="1"/>
  <c r="J65" i="101" s="1"/>
  <c r="J66" i="101" s="1"/>
  <c r="P77" i="101"/>
  <c r="S8" i="101"/>
  <c r="S9" i="101" s="1"/>
  <c r="S10" i="101" s="1"/>
  <c r="S11" i="101" s="1"/>
  <c r="S12" i="101" s="1"/>
  <c r="S13" i="101" s="1"/>
  <c r="S14" i="101" s="1"/>
  <c r="S15" i="101" s="1"/>
  <c r="S16" i="101" s="1"/>
  <c r="S17" i="101" s="1"/>
  <c r="S18" i="101" s="1"/>
  <c r="S19" i="101" s="1"/>
  <c r="S20" i="101" s="1"/>
  <c r="S21" i="101" s="1"/>
  <c r="S22" i="101" s="1"/>
  <c r="S23" i="101" s="1"/>
  <c r="S24" i="101" s="1"/>
  <c r="S25" i="101" s="1"/>
  <c r="S26" i="101" s="1"/>
  <c r="S27" i="101" s="1"/>
  <c r="S28" i="101" s="1"/>
  <c r="S29" i="101" s="1"/>
  <c r="S30" i="101" s="1"/>
  <c r="S31" i="101" s="1"/>
  <c r="S32" i="101" s="1"/>
  <c r="S33" i="101" s="1"/>
  <c r="S34" i="101" s="1"/>
  <c r="S35" i="101" s="1"/>
  <c r="S36" i="101" s="1"/>
  <c r="S37" i="101" s="1"/>
  <c r="S38" i="101" s="1"/>
  <c r="S39" i="101" s="1"/>
  <c r="S40" i="101" s="1"/>
  <c r="S41" i="101" s="1"/>
  <c r="S42" i="101" s="1"/>
  <c r="S43" i="101" s="1"/>
  <c r="S44" i="101" s="1"/>
  <c r="S45" i="101" s="1"/>
  <c r="S46" i="101" s="1"/>
  <c r="S47" i="101" s="1"/>
  <c r="S48" i="101" s="1"/>
  <c r="S49" i="101" s="1"/>
  <c r="S50" i="101" s="1"/>
  <c r="S51" i="101" s="1"/>
  <c r="S52" i="101" s="1"/>
  <c r="S53" i="101" s="1"/>
  <c r="S54" i="101" s="1"/>
  <c r="S55" i="101" s="1"/>
  <c r="S56" i="101" s="1"/>
  <c r="S57" i="101" s="1"/>
  <c r="S58" i="101" s="1"/>
  <c r="S59" i="101" s="1"/>
  <c r="S60" i="101" s="1"/>
  <c r="S61" i="101" s="1"/>
  <c r="S62" i="101" s="1"/>
  <c r="S63" i="101" s="1"/>
  <c r="S64" i="101" s="1"/>
  <c r="S65" i="101" s="1"/>
  <c r="S66" i="101" s="1"/>
  <c r="S67" i="101" s="1"/>
  <c r="S68" i="101" s="1"/>
  <c r="S69" i="101" s="1"/>
  <c r="S70" i="101" s="1"/>
  <c r="S71" i="101" s="1"/>
  <c r="S72" i="101" s="1"/>
  <c r="S73" i="101" s="1"/>
  <c r="S74" i="101" s="1"/>
  <c r="S75" i="101" s="1"/>
  <c r="S76" i="101" s="1"/>
  <c r="S77" i="101" s="1"/>
  <c r="R7" i="35"/>
  <c r="R8" i="35" s="1"/>
  <c r="R9" i="35" s="1"/>
  <c r="R10" i="35" s="1"/>
  <c r="R11" i="35" s="1"/>
  <c r="R12" i="35" s="1"/>
  <c r="R13" i="35" s="1"/>
  <c r="R14" i="35" s="1"/>
  <c r="R15" i="35" s="1"/>
  <c r="R16" i="35" s="1"/>
  <c r="R17" i="35" s="1"/>
  <c r="R18" i="35" s="1"/>
  <c r="R19" i="35" s="1"/>
  <c r="R20" i="35" s="1"/>
  <c r="R21" i="35" s="1"/>
  <c r="R22" i="35" s="1"/>
  <c r="R23" i="35" s="1"/>
  <c r="R24" i="35" s="1"/>
  <c r="R25" i="35" s="1"/>
  <c r="R26" i="35" s="1"/>
  <c r="R27" i="35" s="1"/>
  <c r="R28" i="35" s="1"/>
  <c r="R29" i="35" s="1"/>
  <c r="R30" i="35" s="1"/>
  <c r="R31" i="35" s="1"/>
  <c r="R32" i="35" s="1"/>
  <c r="R33" i="35" s="1"/>
  <c r="R34" i="35" s="1"/>
  <c r="R35" i="35" s="1"/>
  <c r="R36" i="35" s="1"/>
  <c r="R37" i="35" s="1"/>
  <c r="R38" i="35" s="1"/>
  <c r="R39" i="35" s="1"/>
  <c r="R40" i="35" s="1"/>
  <c r="R41" i="35" s="1"/>
  <c r="R42" i="35" s="1"/>
  <c r="R43" i="35" s="1"/>
  <c r="R44" i="35" s="1"/>
  <c r="R45" i="35" s="1"/>
  <c r="R46" i="35" s="1"/>
  <c r="R47" i="35" s="1"/>
  <c r="R48" i="35" s="1"/>
  <c r="R49" i="35" s="1"/>
  <c r="R50" i="35" s="1"/>
  <c r="R51" i="35" s="1"/>
  <c r="R52" i="35" s="1"/>
  <c r="R53" i="35" s="1"/>
  <c r="R54" i="35" s="1"/>
  <c r="R55" i="35" s="1"/>
  <c r="R56" i="35" s="1"/>
  <c r="R57" i="35" s="1"/>
  <c r="R58" i="35" s="1"/>
  <c r="R59" i="35" s="1"/>
  <c r="R60" i="35" s="1"/>
  <c r="R61" i="35" s="1"/>
  <c r="R62" i="35" s="1"/>
  <c r="R63" i="35" s="1"/>
  <c r="R64" i="35" s="1"/>
  <c r="R65" i="35" s="1"/>
  <c r="R66" i="35" s="1"/>
  <c r="R67" i="35" s="1"/>
  <c r="R68" i="35" s="1"/>
  <c r="R69" i="35" s="1"/>
  <c r="R70" i="35" s="1"/>
  <c r="R71" i="35" s="1"/>
  <c r="R72" i="35" s="1"/>
  <c r="R73" i="35" s="1"/>
  <c r="R74" i="35" s="1"/>
  <c r="R75" i="35" s="1"/>
  <c r="S6" i="35"/>
  <c r="S7" i="35" s="1"/>
  <c r="S8" i="35" s="1"/>
  <c r="J6" i="35"/>
  <c r="J7" i="35" s="1"/>
  <c r="J8" i="35" s="1"/>
  <c r="J9" i="35" s="1"/>
  <c r="J10" i="35" s="1"/>
  <c r="J11" i="35" s="1"/>
  <c r="I12" i="35"/>
  <c r="I13" i="35" s="1"/>
  <c r="I14" i="35" s="1"/>
  <c r="I15" i="35" s="1"/>
  <c r="I16" i="35" s="1"/>
  <c r="I17" i="35" s="1"/>
  <c r="I18" i="35" s="1"/>
  <c r="I19" i="35" s="1"/>
  <c r="I20" i="35" s="1"/>
  <c r="I21" i="35" s="1"/>
  <c r="I22" i="35" s="1"/>
  <c r="I23" i="35" s="1"/>
  <c r="I24" i="35" s="1"/>
  <c r="I25" i="35" s="1"/>
  <c r="I26" i="35" s="1"/>
  <c r="I27" i="35" s="1"/>
  <c r="I28" i="35" s="1"/>
  <c r="I29" i="35" s="1"/>
  <c r="I30" i="35" s="1"/>
  <c r="I31" i="35" s="1"/>
  <c r="I32" i="35" s="1"/>
  <c r="I33" i="35" s="1"/>
  <c r="I34" i="35" s="1"/>
  <c r="I35" i="35" s="1"/>
  <c r="I36" i="35" s="1"/>
  <c r="I37" i="35" s="1"/>
  <c r="I38" i="35" s="1"/>
  <c r="I39" i="35" s="1"/>
  <c r="I40" i="35" s="1"/>
  <c r="I41" i="35" s="1"/>
  <c r="I42" i="35" s="1"/>
  <c r="I43" i="35" s="1"/>
  <c r="I44" i="35" s="1"/>
  <c r="I45" i="35" s="1"/>
  <c r="I46" i="35" s="1"/>
  <c r="I47" i="35" s="1"/>
  <c r="I48" i="35" s="1"/>
  <c r="I49" i="35" s="1"/>
  <c r="I50" i="35" s="1"/>
  <c r="I51" i="35" s="1"/>
  <c r="I52" i="35" s="1"/>
  <c r="I53" i="35" s="1"/>
  <c r="I54" i="35" s="1"/>
  <c r="I55" i="35" s="1"/>
  <c r="I56" i="35" s="1"/>
  <c r="I57" i="35" s="1"/>
  <c r="I58" i="35" s="1"/>
  <c r="I59" i="35" s="1"/>
  <c r="I60" i="35" s="1"/>
  <c r="I61" i="35" s="1"/>
  <c r="I62" i="35" s="1"/>
  <c r="I63" i="35" s="1"/>
  <c r="I64" i="35" s="1"/>
  <c r="I65" i="35" s="1"/>
  <c r="I66" i="35" s="1"/>
  <c r="I67" i="35" s="1"/>
  <c r="P75" i="35"/>
  <c r="H67" i="35"/>
  <c r="K10" i="119" l="1"/>
  <c r="K10" i="118"/>
  <c r="K9" i="113"/>
  <c r="H70" i="105"/>
  <c r="P76" i="105"/>
  <c r="I68" i="105"/>
  <c r="I69" i="105" s="1"/>
  <c r="I70" i="105" s="1"/>
  <c r="P77" i="104"/>
  <c r="R76" i="104"/>
  <c r="S76" i="104"/>
  <c r="J8" i="104"/>
  <c r="J9" i="104" s="1"/>
  <c r="J10" i="104" s="1"/>
  <c r="J11" i="104" s="1"/>
  <c r="J12" i="104" s="1"/>
  <c r="J13" i="104" s="1"/>
  <c r="J14" i="104" s="1"/>
  <c r="J15" i="104" s="1"/>
  <c r="J16" i="104" s="1"/>
  <c r="J17" i="104" s="1"/>
  <c r="J18" i="104" s="1"/>
  <c r="J19" i="104" s="1"/>
  <c r="J20" i="104" s="1"/>
  <c r="J21" i="104" s="1"/>
  <c r="J22" i="104" s="1"/>
  <c r="J23" i="104" s="1"/>
  <c r="J24" i="104" s="1"/>
  <c r="J25" i="104" s="1"/>
  <c r="J26" i="104" s="1"/>
  <c r="J27" i="104" s="1"/>
  <c r="J28" i="104" s="1"/>
  <c r="J29" i="104" s="1"/>
  <c r="J30" i="104" s="1"/>
  <c r="J31" i="104" s="1"/>
  <c r="J32" i="104" s="1"/>
  <c r="J33" i="104" s="1"/>
  <c r="J34" i="104" s="1"/>
  <c r="J35" i="104" s="1"/>
  <c r="J36" i="104" s="1"/>
  <c r="J37" i="104" s="1"/>
  <c r="J38" i="104" s="1"/>
  <c r="J39" i="104" s="1"/>
  <c r="J40" i="104" s="1"/>
  <c r="J41" i="104" s="1"/>
  <c r="J42" i="104" s="1"/>
  <c r="J43" i="104" s="1"/>
  <c r="J44" i="104" s="1"/>
  <c r="J45" i="104" s="1"/>
  <c r="J46" i="104" s="1"/>
  <c r="J47" i="104" s="1"/>
  <c r="J48" i="104" s="1"/>
  <c r="J49" i="104" s="1"/>
  <c r="J50" i="104" s="1"/>
  <c r="J51" i="104" s="1"/>
  <c r="J52" i="104" s="1"/>
  <c r="J53" i="104" s="1"/>
  <c r="J54" i="104" s="1"/>
  <c r="J55" i="104" s="1"/>
  <c r="J56" i="104" s="1"/>
  <c r="J57" i="104" s="1"/>
  <c r="J58" i="104" s="1"/>
  <c r="J59" i="104" s="1"/>
  <c r="J60" i="104" s="1"/>
  <c r="J61" i="104" s="1"/>
  <c r="J62" i="104" s="1"/>
  <c r="J63" i="104" s="1"/>
  <c r="J64" i="104" s="1"/>
  <c r="J65" i="104" s="1"/>
  <c r="J66" i="104" s="1"/>
  <c r="J67" i="104" s="1"/>
  <c r="J68" i="104" s="1"/>
  <c r="H69" i="104"/>
  <c r="I69" i="104" s="1"/>
  <c r="S17" i="103"/>
  <c r="S18" i="103" s="1"/>
  <c r="S19" i="103" s="1"/>
  <c r="S20" i="103" s="1"/>
  <c r="S21" i="103" s="1"/>
  <c r="S22" i="103" s="1"/>
  <c r="S23" i="103" s="1"/>
  <c r="S24" i="103" s="1"/>
  <c r="S25" i="103" s="1"/>
  <c r="S26" i="103" s="1"/>
  <c r="S27" i="103" s="1"/>
  <c r="S28" i="103" s="1"/>
  <c r="S29" i="103" s="1"/>
  <c r="S30" i="103" s="1"/>
  <c r="S31" i="103" s="1"/>
  <c r="S32" i="103" s="1"/>
  <c r="S33" i="103" s="1"/>
  <c r="S34" i="103" s="1"/>
  <c r="S35" i="103" s="1"/>
  <c r="S36" i="103" s="1"/>
  <c r="S37" i="103" s="1"/>
  <c r="S38" i="103" s="1"/>
  <c r="S39" i="103" s="1"/>
  <c r="S40" i="103" s="1"/>
  <c r="S41" i="103" s="1"/>
  <c r="S42" i="103" s="1"/>
  <c r="S43" i="103" s="1"/>
  <c r="S44" i="103" s="1"/>
  <c r="S45" i="103" s="1"/>
  <c r="S46" i="103" s="1"/>
  <c r="S47" i="103" s="1"/>
  <c r="S48" i="103" s="1"/>
  <c r="S49" i="103" s="1"/>
  <c r="S50" i="103" s="1"/>
  <c r="S51" i="103" s="1"/>
  <c r="S52" i="103" s="1"/>
  <c r="S53" i="103" s="1"/>
  <c r="S54" i="103" s="1"/>
  <c r="S55" i="103" s="1"/>
  <c r="S56" i="103" s="1"/>
  <c r="S57" i="103" s="1"/>
  <c r="S58" i="103" s="1"/>
  <c r="S59" i="103" s="1"/>
  <c r="S60" i="103" s="1"/>
  <c r="S61" i="103" s="1"/>
  <c r="S62" i="103" s="1"/>
  <c r="S63" i="103" s="1"/>
  <c r="S64" i="103" s="1"/>
  <c r="S65" i="103" s="1"/>
  <c r="S66" i="103" s="1"/>
  <c r="S67" i="103" s="1"/>
  <c r="S68" i="103" s="1"/>
  <c r="S69" i="103" s="1"/>
  <c r="S70" i="103" s="1"/>
  <c r="S71" i="103" s="1"/>
  <c r="S72" i="103" s="1"/>
  <c r="S73" i="103" s="1"/>
  <c r="S74" i="103" s="1"/>
  <c r="S75" i="103" s="1"/>
  <c r="H69" i="103"/>
  <c r="J68" i="103"/>
  <c r="P76" i="103"/>
  <c r="P79" i="102"/>
  <c r="H70" i="102"/>
  <c r="I70" i="102"/>
  <c r="J70" i="102" s="1"/>
  <c r="S17" i="102"/>
  <c r="S18" i="102" s="1"/>
  <c r="S19" i="102" s="1"/>
  <c r="S20" i="102" s="1"/>
  <c r="S21" i="102" s="1"/>
  <c r="S22" i="102" s="1"/>
  <c r="S23" i="102" s="1"/>
  <c r="S24" i="102" s="1"/>
  <c r="S25" i="102" s="1"/>
  <c r="S26" i="102" s="1"/>
  <c r="S27" i="102" s="1"/>
  <c r="S28" i="102" s="1"/>
  <c r="S29" i="102" s="1"/>
  <c r="S30" i="102" s="1"/>
  <c r="S31" i="102" s="1"/>
  <c r="S32" i="102" s="1"/>
  <c r="S33" i="102" s="1"/>
  <c r="S34" i="102" s="1"/>
  <c r="S35" i="102" s="1"/>
  <c r="S36" i="102" s="1"/>
  <c r="S37" i="102" s="1"/>
  <c r="S38" i="102" s="1"/>
  <c r="S39" i="102" s="1"/>
  <c r="S40" i="102" s="1"/>
  <c r="S41" i="102" s="1"/>
  <c r="S42" i="102" s="1"/>
  <c r="S43" i="102" s="1"/>
  <c r="S44" i="102" s="1"/>
  <c r="S45" i="102" s="1"/>
  <c r="S46" i="102" s="1"/>
  <c r="S47" i="102" s="1"/>
  <c r="S48" i="102" s="1"/>
  <c r="S49" i="102" s="1"/>
  <c r="S50" i="102" s="1"/>
  <c r="S51" i="102" s="1"/>
  <c r="S52" i="102" s="1"/>
  <c r="S53" i="102" s="1"/>
  <c r="S54" i="102" s="1"/>
  <c r="S55" i="102" s="1"/>
  <c r="S56" i="102" s="1"/>
  <c r="S57" i="102" s="1"/>
  <c r="S58" i="102" s="1"/>
  <c r="S59" i="102" s="1"/>
  <c r="S60" i="102" s="1"/>
  <c r="S61" i="102" s="1"/>
  <c r="S62" i="102" s="1"/>
  <c r="S63" i="102" s="1"/>
  <c r="S64" i="102" s="1"/>
  <c r="S65" i="102" s="1"/>
  <c r="S66" i="102" s="1"/>
  <c r="S67" i="102" s="1"/>
  <c r="S68" i="102" s="1"/>
  <c r="S69" i="102" s="1"/>
  <c r="S70" i="102" s="1"/>
  <c r="S71" i="102" s="1"/>
  <c r="S72" i="102" s="1"/>
  <c r="S73" i="102" s="1"/>
  <c r="S74" i="102" s="1"/>
  <c r="S75" i="102" s="1"/>
  <c r="S76" i="102" s="1"/>
  <c r="S77" i="102" s="1"/>
  <c r="S78" i="102" s="1"/>
  <c r="S79" i="102" s="1"/>
  <c r="R78" i="102"/>
  <c r="R79" i="102" s="1"/>
  <c r="P78" i="101"/>
  <c r="R78" i="101" s="1"/>
  <c r="H68" i="101"/>
  <c r="I67" i="101"/>
  <c r="S9" i="35"/>
  <c r="S10" i="35" s="1"/>
  <c r="S11" i="35" s="1"/>
  <c r="S12" i="35" s="1"/>
  <c r="S13" i="35" s="1"/>
  <c r="S14" i="35" s="1"/>
  <c r="S15" i="35" s="1"/>
  <c r="S16" i="35" s="1"/>
  <c r="S17" i="35" s="1"/>
  <c r="S18" i="35" s="1"/>
  <c r="S19" i="35" s="1"/>
  <c r="S20" i="35" s="1"/>
  <c r="S21" i="35" s="1"/>
  <c r="S22" i="35" s="1"/>
  <c r="S23" i="35" s="1"/>
  <c r="S24" i="35" s="1"/>
  <c r="S25" i="35" s="1"/>
  <c r="S26" i="35" s="1"/>
  <c r="S27" i="35" s="1"/>
  <c r="S28" i="35" s="1"/>
  <c r="S29" i="35" s="1"/>
  <c r="S30" i="35" s="1"/>
  <c r="S31" i="35" s="1"/>
  <c r="S32" i="35" s="1"/>
  <c r="S33" i="35" s="1"/>
  <c r="S34" i="35" s="1"/>
  <c r="S35" i="35" s="1"/>
  <c r="S36" i="35" s="1"/>
  <c r="S37" i="35" s="1"/>
  <c r="S38" i="35" s="1"/>
  <c r="S39" i="35" s="1"/>
  <c r="S40" i="35" s="1"/>
  <c r="S41" i="35" s="1"/>
  <c r="S42" i="35" s="1"/>
  <c r="S43" i="35" s="1"/>
  <c r="S44" i="35" s="1"/>
  <c r="S45" i="35" s="1"/>
  <c r="S46" i="35" s="1"/>
  <c r="S47" i="35" s="1"/>
  <c r="S48" i="35" s="1"/>
  <c r="S49" i="35" s="1"/>
  <c r="S50" i="35" s="1"/>
  <c r="S51" i="35" s="1"/>
  <c r="S52" i="35" s="1"/>
  <c r="S53" i="35" s="1"/>
  <c r="S54" i="35" s="1"/>
  <c r="S55" i="35" s="1"/>
  <c r="S56" i="35" s="1"/>
  <c r="S57" i="35" s="1"/>
  <c r="S58" i="35" s="1"/>
  <c r="S59" i="35" s="1"/>
  <c r="S60" i="35" s="1"/>
  <c r="S61" i="35" s="1"/>
  <c r="S62" i="35" s="1"/>
  <c r="S63" i="35" s="1"/>
  <c r="S64" i="35" s="1"/>
  <c r="S65" i="35" s="1"/>
  <c r="S66" i="35" s="1"/>
  <c r="S67" i="35" s="1"/>
  <c r="S68" i="35" s="1"/>
  <c r="S69" i="35" s="1"/>
  <c r="S70" i="35" s="1"/>
  <c r="S71" i="35" s="1"/>
  <c r="S72" i="35" s="1"/>
  <c r="S73" i="35" s="1"/>
  <c r="S74" i="35" s="1"/>
  <c r="S75" i="35" s="1"/>
  <c r="P76" i="35"/>
  <c r="H68" i="35"/>
  <c r="J12" i="35"/>
  <c r="J13" i="35" s="1"/>
  <c r="J14" i="35" s="1"/>
  <c r="J15" i="35" s="1"/>
  <c r="J16" i="35" s="1"/>
  <c r="J17" i="35" s="1"/>
  <c r="J18" i="35" s="1"/>
  <c r="J19" i="35" s="1"/>
  <c r="J20" i="35" s="1"/>
  <c r="J21" i="35" s="1"/>
  <c r="J22" i="35" s="1"/>
  <c r="J23" i="35" s="1"/>
  <c r="J24" i="35" s="1"/>
  <c r="J25" i="35" s="1"/>
  <c r="J26" i="35" s="1"/>
  <c r="J27" i="35" s="1"/>
  <c r="J28" i="35" s="1"/>
  <c r="J29" i="35" s="1"/>
  <c r="J30" i="35" s="1"/>
  <c r="J31" i="35" s="1"/>
  <c r="J32" i="35" s="1"/>
  <c r="J33" i="35" s="1"/>
  <c r="J34" i="35" s="1"/>
  <c r="J35" i="35" s="1"/>
  <c r="J36" i="35" s="1"/>
  <c r="J37" i="35" s="1"/>
  <c r="J38" i="35" s="1"/>
  <c r="J39" i="35" s="1"/>
  <c r="J40" i="35" s="1"/>
  <c r="J41" i="35" s="1"/>
  <c r="J42" i="35" s="1"/>
  <c r="J43" i="35" s="1"/>
  <c r="J44" i="35" s="1"/>
  <c r="J45" i="35" s="1"/>
  <c r="J46" i="35" s="1"/>
  <c r="J47" i="35" s="1"/>
  <c r="J48" i="35" s="1"/>
  <c r="J49" i="35" s="1"/>
  <c r="J50" i="35" s="1"/>
  <c r="J51" i="35" s="1"/>
  <c r="J52" i="35" s="1"/>
  <c r="J53" i="35" s="1"/>
  <c r="J54" i="35" s="1"/>
  <c r="J55" i="35" s="1"/>
  <c r="J56" i="35" s="1"/>
  <c r="J57" i="35" s="1"/>
  <c r="J58" i="35" s="1"/>
  <c r="J59" i="35" s="1"/>
  <c r="J60" i="35" s="1"/>
  <c r="J61" i="35" s="1"/>
  <c r="J62" i="35" s="1"/>
  <c r="J63" i="35" s="1"/>
  <c r="J64" i="35" s="1"/>
  <c r="J65" i="35" s="1"/>
  <c r="J66" i="35" s="1"/>
  <c r="J67" i="35" s="1"/>
  <c r="K11" i="119" l="1"/>
  <c r="K11" i="118"/>
  <c r="K10" i="113"/>
  <c r="J69" i="104"/>
  <c r="I68" i="101"/>
  <c r="H71" i="105"/>
  <c r="J68" i="105"/>
  <c r="J69" i="105" s="1"/>
  <c r="J70" i="105" s="1"/>
  <c r="P77" i="105"/>
  <c r="R76" i="105"/>
  <c r="H70" i="104"/>
  <c r="I70" i="104" s="1"/>
  <c r="J70" i="104" s="1"/>
  <c r="R77" i="104"/>
  <c r="R78" i="104" s="1"/>
  <c r="P78" i="104"/>
  <c r="P77" i="103"/>
  <c r="R76" i="103"/>
  <c r="S76" i="103" s="1"/>
  <c r="H70" i="103"/>
  <c r="I69" i="103"/>
  <c r="I70" i="103" s="1"/>
  <c r="H71" i="102"/>
  <c r="R80" i="102"/>
  <c r="P80" i="102"/>
  <c r="I71" i="102"/>
  <c r="S78" i="101"/>
  <c r="P79" i="101"/>
  <c r="H69" i="101"/>
  <c r="J67" i="101"/>
  <c r="P77" i="35"/>
  <c r="H69" i="35"/>
  <c r="I68" i="35"/>
  <c r="R76" i="35"/>
  <c r="K12" i="119" l="1"/>
  <c r="K12" i="118"/>
  <c r="K11" i="113"/>
  <c r="J68" i="101"/>
  <c r="R77" i="105"/>
  <c r="R78" i="105" s="1"/>
  <c r="S76" i="105"/>
  <c r="H72" i="105"/>
  <c r="P78" i="105"/>
  <c r="I71" i="105"/>
  <c r="I72" i="105" s="1"/>
  <c r="H71" i="104"/>
  <c r="P79" i="104"/>
  <c r="S77" i="104"/>
  <c r="S78" i="104" s="1"/>
  <c r="J69" i="103"/>
  <c r="J70" i="103" s="1"/>
  <c r="H71" i="103"/>
  <c r="I71" i="103" s="1"/>
  <c r="P78" i="103"/>
  <c r="R77" i="103"/>
  <c r="R78" i="103" s="1"/>
  <c r="P81" i="102"/>
  <c r="H72" i="102"/>
  <c r="S80" i="102"/>
  <c r="J71" i="102"/>
  <c r="H70" i="101"/>
  <c r="I69" i="101"/>
  <c r="P80" i="101"/>
  <c r="R79" i="101"/>
  <c r="R80" i="101" s="1"/>
  <c r="R77" i="35"/>
  <c r="I69" i="35"/>
  <c r="P78" i="35"/>
  <c r="S76" i="35"/>
  <c r="S77" i="35" s="1"/>
  <c r="H70" i="35"/>
  <c r="J68" i="35"/>
  <c r="K13" i="119" l="1"/>
  <c r="K13" i="118"/>
  <c r="K12" i="113"/>
  <c r="I70" i="101"/>
  <c r="I71" i="101" s="1"/>
  <c r="J69" i="101"/>
  <c r="J69" i="35"/>
  <c r="P79" i="105"/>
  <c r="S77" i="105"/>
  <c r="S78" i="105" s="1"/>
  <c r="H73" i="105"/>
  <c r="J71" i="105"/>
  <c r="J72" i="105" s="1"/>
  <c r="H72" i="104"/>
  <c r="I71" i="104"/>
  <c r="P80" i="104"/>
  <c r="R79" i="104"/>
  <c r="R80" i="104" s="1"/>
  <c r="P79" i="103"/>
  <c r="J71" i="103"/>
  <c r="H72" i="103"/>
  <c r="S77" i="103"/>
  <c r="S78" i="103" s="1"/>
  <c r="P82" i="102"/>
  <c r="S81" i="102"/>
  <c r="S82" i="102" s="1"/>
  <c r="H73" i="102"/>
  <c r="R81" i="102"/>
  <c r="R82" i="102" s="1"/>
  <c r="I72" i="102"/>
  <c r="I73" i="102" s="1"/>
  <c r="S79" i="101"/>
  <c r="S80" i="101" s="1"/>
  <c r="H71" i="101"/>
  <c r="P81" i="101"/>
  <c r="P79" i="35"/>
  <c r="H71" i="35"/>
  <c r="R78" i="35"/>
  <c r="R79" i="35" s="1"/>
  <c r="I70" i="35"/>
  <c r="K14" i="119" l="1"/>
  <c r="K14" i="118"/>
  <c r="K13" i="113"/>
  <c r="J70" i="101"/>
  <c r="H74" i="105"/>
  <c r="P80" i="105"/>
  <c r="R79" i="105"/>
  <c r="I73" i="105"/>
  <c r="I74" i="105" s="1"/>
  <c r="I72" i="104"/>
  <c r="J71" i="104"/>
  <c r="J72" i="104" s="1"/>
  <c r="H73" i="104"/>
  <c r="P81" i="104"/>
  <c r="R81" i="104" s="1"/>
  <c r="S79" i="104"/>
  <c r="S80" i="104" s="1"/>
  <c r="P80" i="103"/>
  <c r="H73" i="103"/>
  <c r="R79" i="103"/>
  <c r="R80" i="103" s="1"/>
  <c r="I72" i="103"/>
  <c r="I73" i="103" s="1"/>
  <c r="H74" i="102"/>
  <c r="P83" i="102"/>
  <c r="J72" i="102"/>
  <c r="J73" i="102" s="1"/>
  <c r="P82" i="101"/>
  <c r="H72" i="101"/>
  <c r="S81" i="101"/>
  <c r="S82" i="101" s="1"/>
  <c r="J71" i="101"/>
  <c r="R81" i="101"/>
  <c r="R82" i="101" s="1"/>
  <c r="I71" i="35"/>
  <c r="J70" i="35"/>
  <c r="P80" i="35"/>
  <c r="R80" i="35" s="1"/>
  <c r="H72" i="35"/>
  <c r="S78" i="35"/>
  <c r="S79" i="35" s="1"/>
  <c r="K15" i="119" l="1"/>
  <c r="K15" i="118"/>
  <c r="K14" i="113"/>
  <c r="H75" i="105"/>
  <c r="R80" i="105"/>
  <c r="P81" i="105"/>
  <c r="J73" i="105"/>
  <c r="J74" i="105" s="1"/>
  <c r="S79" i="105"/>
  <c r="S80" i="105" s="1"/>
  <c r="S81" i="104"/>
  <c r="P82" i="104"/>
  <c r="H74" i="104"/>
  <c r="I73" i="104"/>
  <c r="J72" i="103"/>
  <c r="J73" i="103" s="1"/>
  <c r="P81" i="103"/>
  <c r="H74" i="103"/>
  <c r="S79" i="103"/>
  <c r="S80" i="103" s="1"/>
  <c r="H75" i="102"/>
  <c r="P84" i="102"/>
  <c r="R83" i="102"/>
  <c r="I74" i="102"/>
  <c r="H73" i="101"/>
  <c r="I72" i="101"/>
  <c r="I73" i="101" s="1"/>
  <c r="P83" i="101"/>
  <c r="J71" i="35"/>
  <c r="S80" i="35"/>
  <c r="H73" i="35"/>
  <c r="P81" i="35"/>
  <c r="I72" i="35"/>
  <c r="K16" i="119" l="1"/>
  <c r="K16" i="118"/>
  <c r="K15" i="113"/>
  <c r="I74" i="104"/>
  <c r="R81" i="105"/>
  <c r="R82" i="105" s="1"/>
  <c r="H76" i="105"/>
  <c r="P82" i="105"/>
  <c r="I75" i="105"/>
  <c r="P83" i="104"/>
  <c r="H75" i="104"/>
  <c r="J73" i="104"/>
  <c r="R82" i="104"/>
  <c r="R83" i="104" s="1"/>
  <c r="P82" i="103"/>
  <c r="H75" i="103"/>
  <c r="J74" i="103"/>
  <c r="J75" i="103" s="1"/>
  <c r="S81" i="103"/>
  <c r="S82" i="103" s="1"/>
  <c r="R81" i="103"/>
  <c r="R82" i="103" s="1"/>
  <c r="I74" i="103"/>
  <c r="I75" i="103" s="1"/>
  <c r="R84" i="102"/>
  <c r="S83" i="102"/>
  <c r="S84" i="102" s="1"/>
  <c r="I75" i="102"/>
  <c r="I76" i="102" s="1"/>
  <c r="J74" i="102"/>
  <c r="H76" i="102"/>
  <c r="P85" i="102"/>
  <c r="P84" i="101"/>
  <c r="J72" i="101"/>
  <c r="J73" i="101" s="1"/>
  <c r="R83" i="101"/>
  <c r="H74" i="101"/>
  <c r="I73" i="35"/>
  <c r="H74" i="35"/>
  <c r="P82" i="35"/>
  <c r="J72" i="35"/>
  <c r="R81" i="35"/>
  <c r="K17" i="119" l="1"/>
  <c r="K17" i="118"/>
  <c r="K16" i="113"/>
  <c r="J74" i="104"/>
  <c r="J73" i="35"/>
  <c r="I76" i="105"/>
  <c r="P83" i="105"/>
  <c r="J75" i="105"/>
  <c r="H77" i="105"/>
  <c r="S81" i="105"/>
  <c r="S82" i="105" s="1"/>
  <c r="P84" i="104"/>
  <c r="S82" i="104"/>
  <c r="S83" i="104" s="1"/>
  <c r="H76" i="104"/>
  <c r="I75" i="104"/>
  <c r="H76" i="103"/>
  <c r="P83" i="103"/>
  <c r="R83" i="103" s="1"/>
  <c r="P86" i="102"/>
  <c r="J75" i="102"/>
  <c r="J76" i="102" s="1"/>
  <c r="H77" i="102"/>
  <c r="R85" i="102"/>
  <c r="R86" i="102" s="1"/>
  <c r="P85" i="101"/>
  <c r="H75" i="101"/>
  <c r="R84" i="101"/>
  <c r="S83" i="101"/>
  <c r="S84" i="101" s="1"/>
  <c r="I74" i="101"/>
  <c r="R82" i="35"/>
  <c r="H75" i="35"/>
  <c r="S81" i="35"/>
  <c r="S82" i="35" s="1"/>
  <c r="P83" i="35"/>
  <c r="I74" i="35"/>
  <c r="K18" i="119" l="1"/>
  <c r="K18" i="118"/>
  <c r="K17" i="113"/>
  <c r="I76" i="104"/>
  <c r="P84" i="105"/>
  <c r="H78" i="105"/>
  <c r="I77" i="105"/>
  <c r="I78" i="105" s="1"/>
  <c r="J76" i="105"/>
  <c r="R83" i="105"/>
  <c r="R84" i="105" s="1"/>
  <c r="P85" i="104"/>
  <c r="H77" i="104"/>
  <c r="J75" i="104"/>
  <c r="J76" i="104" s="1"/>
  <c r="R84" i="104"/>
  <c r="S83" i="103"/>
  <c r="P84" i="103"/>
  <c r="H77" i="103"/>
  <c r="I76" i="103"/>
  <c r="P87" i="102"/>
  <c r="H78" i="102"/>
  <c r="S85" i="102"/>
  <c r="S86" i="102" s="1"/>
  <c r="I77" i="102"/>
  <c r="I78" i="102" s="1"/>
  <c r="I75" i="101"/>
  <c r="P86" i="101"/>
  <c r="R85" i="101"/>
  <c r="R86" i="101" s="1"/>
  <c r="H76" i="101"/>
  <c r="J74" i="101"/>
  <c r="H76" i="35"/>
  <c r="I75" i="35"/>
  <c r="P84" i="35"/>
  <c r="J74" i="35"/>
  <c r="R83" i="35"/>
  <c r="K19" i="119" l="1"/>
  <c r="K19" i="118"/>
  <c r="K18" i="113"/>
  <c r="R85" i="104"/>
  <c r="J77" i="105"/>
  <c r="J78" i="105" s="1"/>
  <c r="P85" i="105"/>
  <c r="H79" i="105"/>
  <c r="S83" i="105"/>
  <c r="S84" i="105" s="1"/>
  <c r="S84" i="104"/>
  <c r="P86" i="104"/>
  <c r="H78" i="104"/>
  <c r="I77" i="104"/>
  <c r="I78" i="104" s="1"/>
  <c r="P85" i="103"/>
  <c r="I77" i="103"/>
  <c r="I78" i="103" s="1"/>
  <c r="J76" i="103"/>
  <c r="J77" i="103" s="1"/>
  <c r="J78" i="103" s="1"/>
  <c r="H78" i="103"/>
  <c r="R84" i="103"/>
  <c r="R85" i="103" s="1"/>
  <c r="H79" i="102"/>
  <c r="J77" i="102"/>
  <c r="J78" i="102" s="1"/>
  <c r="P88" i="102"/>
  <c r="R87" i="102"/>
  <c r="R88" i="102" s="1"/>
  <c r="R87" i="101"/>
  <c r="J75" i="101"/>
  <c r="P87" i="101"/>
  <c r="H77" i="101"/>
  <c r="S85" i="101"/>
  <c r="S86" i="101" s="1"/>
  <c r="S87" i="101" s="1"/>
  <c r="I76" i="101"/>
  <c r="J75" i="35"/>
  <c r="H77" i="35"/>
  <c r="R84" i="35"/>
  <c r="S83" i="35"/>
  <c r="I76" i="35"/>
  <c r="P85" i="35"/>
  <c r="K20" i="119" l="1"/>
  <c r="K20" i="118"/>
  <c r="K19" i="113"/>
  <c r="S85" i="104"/>
  <c r="R86" i="104"/>
  <c r="J76" i="101"/>
  <c r="J76" i="35"/>
  <c r="H80" i="105"/>
  <c r="I79" i="105"/>
  <c r="I80" i="105" s="1"/>
  <c r="P86" i="105"/>
  <c r="R85" i="105"/>
  <c r="R86" i="105" s="1"/>
  <c r="H79" i="104"/>
  <c r="I79" i="104" s="1"/>
  <c r="P87" i="104"/>
  <c r="J77" i="104"/>
  <c r="J78" i="104" s="1"/>
  <c r="S84" i="103"/>
  <c r="S85" i="103" s="1"/>
  <c r="H79" i="103"/>
  <c r="I79" i="103" s="1"/>
  <c r="P86" i="103"/>
  <c r="S87" i="102"/>
  <c r="S88" i="102" s="1"/>
  <c r="H80" i="102"/>
  <c r="P89" i="102"/>
  <c r="I79" i="102"/>
  <c r="I80" i="102" s="1"/>
  <c r="H78" i="101"/>
  <c r="I77" i="101"/>
  <c r="P88" i="101"/>
  <c r="P86" i="35"/>
  <c r="R85" i="35"/>
  <c r="R86" i="35" s="1"/>
  <c r="H78" i="35"/>
  <c r="I77" i="35"/>
  <c r="S84" i="35"/>
  <c r="K21" i="119" l="1"/>
  <c r="K21" i="118"/>
  <c r="K20" i="113"/>
  <c r="S86" i="104"/>
  <c r="I78" i="101"/>
  <c r="I78" i="35"/>
  <c r="S85" i="105"/>
  <c r="S86" i="105" s="1"/>
  <c r="J79" i="105"/>
  <c r="J80" i="105" s="1"/>
  <c r="R87" i="105"/>
  <c r="P87" i="105"/>
  <c r="H81" i="105"/>
  <c r="J79" i="104"/>
  <c r="P88" i="104"/>
  <c r="H80" i="104"/>
  <c r="R87" i="104"/>
  <c r="J79" i="103"/>
  <c r="P87" i="103"/>
  <c r="S86" i="103"/>
  <c r="S87" i="103" s="1"/>
  <c r="H80" i="103"/>
  <c r="R86" i="103"/>
  <c r="R87" i="103" s="1"/>
  <c r="S89" i="102"/>
  <c r="P90" i="102"/>
  <c r="R89" i="102"/>
  <c r="H81" i="102"/>
  <c r="J79" i="102"/>
  <c r="J80" i="102" s="1"/>
  <c r="P89" i="101"/>
  <c r="R88" i="101"/>
  <c r="H79" i="101"/>
  <c r="J77" i="101"/>
  <c r="S85" i="35"/>
  <c r="S86" i="35" s="1"/>
  <c r="H79" i="35"/>
  <c r="P87" i="35"/>
  <c r="J77" i="35"/>
  <c r="J78" i="35" s="1"/>
  <c r="K22" i="119" l="1"/>
  <c r="K22" i="118"/>
  <c r="K21" i="113"/>
  <c r="R88" i="104"/>
  <c r="I79" i="101"/>
  <c r="J78" i="101"/>
  <c r="H82" i="105"/>
  <c r="P88" i="105"/>
  <c r="I81" i="105"/>
  <c r="S87" i="105"/>
  <c r="P89" i="104"/>
  <c r="H81" i="104"/>
  <c r="S87" i="104"/>
  <c r="S88" i="104" s="1"/>
  <c r="I80" i="104"/>
  <c r="P88" i="103"/>
  <c r="H81" i="103"/>
  <c r="I80" i="103"/>
  <c r="I81" i="103" s="1"/>
  <c r="P91" i="102"/>
  <c r="H82" i="102"/>
  <c r="R90" i="102"/>
  <c r="R91" i="102" s="1"/>
  <c r="I81" i="102"/>
  <c r="I82" i="102" s="1"/>
  <c r="R89" i="101"/>
  <c r="S88" i="101"/>
  <c r="S89" i="101" s="1"/>
  <c r="H80" i="101"/>
  <c r="I80" i="101" s="1"/>
  <c r="P90" i="101"/>
  <c r="H80" i="35"/>
  <c r="I79" i="35"/>
  <c r="P88" i="35"/>
  <c r="R87" i="35"/>
  <c r="K23" i="119" l="1"/>
  <c r="K23" i="118"/>
  <c r="K22" i="113"/>
  <c r="R89" i="104"/>
  <c r="J79" i="101"/>
  <c r="J80" i="101" s="1"/>
  <c r="I82" i="105"/>
  <c r="I83" i="105" s="1"/>
  <c r="P89" i="105"/>
  <c r="J81" i="105"/>
  <c r="H83" i="105"/>
  <c r="R88" i="105"/>
  <c r="I81" i="104"/>
  <c r="S89" i="104"/>
  <c r="P90" i="104"/>
  <c r="H82" i="104"/>
  <c r="J80" i="104"/>
  <c r="P89" i="103"/>
  <c r="J80" i="103"/>
  <c r="J81" i="103" s="1"/>
  <c r="H82" i="103"/>
  <c r="I82" i="103" s="1"/>
  <c r="R88" i="103"/>
  <c r="I83" i="102"/>
  <c r="J81" i="102"/>
  <c r="J82" i="102" s="1"/>
  <c r="S90" i="102"/>
  <c r="S91" i="102" s="1"/>
  <c r="P92" i="102"/>
  <c r="H83" i="102"/>
  <c r="P91" i="101"/>
  <c r="H81" i="101"/>
  <c r="R90" i="101"/>
  <c r="R91" i="101" s="1"/>
  <c r="I80" i="35"/>
  <c r="P89" i="35"/>
  <c r="R88" i="35"/>
  <c r="S87" i="35"/>
  <c r="H81" i="35"/>
  <c r="J79" i="35"/>
  <c r="K24" i="119" l="1"/>
  <c r="K24" i="118"/>
  <c r="K23" i="113"/>
  <c r="R90" i="104"/>
  <c r="S90" i="104"/>
  <c r="J80" i="35"/>
  <c r="P90" i="105"/>
  <c r="R89" i="105"/>
  <c r="R90" i="105" s="1"/>
  <c r="H84" i="105"/>
  <c r="I84" i="105" s="1"/>
  <c r="J82" i="105"/>
  <c r="J83" i="105" s="1"/>
  <c r="S88" i="105"/>
  <c r="S89" i="105" s="1"/>
  <c r="S90" i="105" s="1"/>
  <c r="H83" i="104"/>
  <c r="P91" i="104"/>
  <c r="J81" i="104"/>
  <c r="I82" i="104"/>
  <c r="J82" i="103"/>
  <c r="R89" i="103"/>
  <c r="S88" i="103"/>
  <c r="S89" i="103" s="1"/>
  <c r="H83" i="103"/>
  <c r="P90" i="103"/>
  <c r="H84" i="102"/>
  <c r="J83" i="102"/>
  <c r="P93" i="102"/>
  <c r="R92" i="102"/>
  <c r="S90" i="101"/>
  <c r="S91" i="101" s="1"/>
  <c r="H82" i="101"/>
  <c r="P92" i="101"/>
  <c r="I81" i="101"/>
  <c r="P90" i="35"/>
  <c r="R89" i="35"/>
  <c r="R90" i="35" s="1"/>
  <c r="H82" i="35"/>
  <c r="S88" i="35"/>
  <c r="I81" i="35"/>
  <c r="K25" i="119" l="1"/>
  <c r="K25" i="118"/>
  <c r="K24" i="113"/>
  <c r="J82" i="104"/>
  <c r="J84" i="105"/>
  <c r="P91" i="105"/>
  <c r="R91" i="105" s="1"/>
  <c r="H85" i="105"/>
  <c r="P92" i="104"/>
  <c r="H84" i="104"/>
  <c r="I83" i="104"/>
  <c r="R91" i="104"/>
  <c r="P91" i="103"/>
  <c r="R90" i="103"/>
  <c r="R91" i="103" s="1"/>
  <c r="H84" i="103"/>
  <c r="I83" i="103"/>
  <c r="I84" i="103" s="1"/>
  <c r="R93" i="102"/>
  <c r="H85" i="102"/>
  <c r="I84" i="102"/>
  <c r="S92" i="102"/>
  <c r="S93" i="102" s="1"/>
  <c r="P94" i="102"/>
  <c r="P93" i="101"/>
  <c r="H83" i="101"/>
  <c r="I82" i="101"/>
  <c r="J81" i="101"/>
  <c r="J82" i="101" s="1"/>
  <c r="R92" i="101"/>
  <c r="S92" i="101"/>
  <c r="S89" i="35"/>
  <c r="S90" i="35" s="1"/>
  <c r="H83" i="35"/>
  <c r="I82" i="35"/>
  <c r="J81" i="35"/>
  <c r="P91" i="35"/>
  <c r="R91" i="35" s="1"/>
  <c r="K26" i="119" l="1"/>
  <c r="K26" i="118"/>
  <c r="K25" i="113"/>
  <c r="J83" i="104"/>
  <c r="I83" i="101"/>
  <c r="J83" i="101" s="1"/>
  <c r="I83" i="35"/>
  <c r="J82" i="35"/>
  <c r="J83" i="35" s="1"/>
  <c r="S91" i="105"/>
  <c r="H86" i="105"/>
  <c r="P92" i="105"/>
  <c r="I85" i="105"/>
  <c r="I86" i="105" s="1"/>
  <c r="R92" i="104"/>
  <c r="S91" i="104"/>
  <c r="I84" i="104"/>
  <c r="P93" i="104"/>
  <c r="H85" i="104"/>
  <c r="H85" i="103"/>
  <c r="S90" i="103"/>
  <c r="S91" i="103" s="1"/>
  <c r="P92" i="103"/>
  <c r="J83" i="103"/>
  <c r="J84" i="103" s="1"/>
  <c r="P95" i="102"/>
  <c r="I85" i="102"/>
  <c r="I86" i="102" s="1"/>
  <c r="H86" i="102"/>
  <c r="J84" i="102"/>
  <c r="J85" i="102" s="1"/>
  <c r="J86" i="102" s="1"/>
  <c r="R94" i="102"/>
  <c r="R95" i="102" s="1"/>
  <c r="H84" i="101"/>
  <c r="I84" i="101" s="1"/>
  <c r="R93" i="101"/>
  <c r="R94" i="101" s="1"/>
  <c r="P94" i="101"/>
  <c r="S91" i="35"/>
  <c r="P92" i="35"/>
  <c r="H84" i="35"/>
  <c r="K27" i="119" l="1"/>
  <c r="K27" i="118"/>
  <c r="K26" i="113"/>
  <c r="R93" i="104"/>
  <c r="I85" i="104"/>
  <c r="H87" i="105"/>
  <c r="P93" i="105"/>
  <c r="J85" i="105"/>
  <c r="J86" i="105" s="1"/>
  <c r="R92" i="105"/>
  <c r="R93" i="105" s="1"/>
  <c r="P94" i="104"/>
  <c r="H86" i="104"/>
  <c r="S92" i="104"/>
  <c r="S93" i="104" s="1"/>
  <c r="J84" i="104"/>
  <c r="H86" i="103"/>
  <c r="P93" i="103"/>
  <c r="R92" i="103"/>
  <c r="R93" i="103" s="1"/>
  <c r="S92" i="103"/>
  <c r="S93" i="103" s="1"/>
  <c r="I85" i="103"/>
  <c r="S94" i="102"/>
  <c r="S95" i="102" s="1"/>
  <c r="R96" i="102"/>
  <c r="P96" i="102"/>
  <c r="H87" i="102"/>
  <c r="H85" i="101"/>
  <c r="I85" i="101" s="1"/>
  <c r="P95" i="101"/>
  <c r="S93" i="101"/>
  <c r="S94" i="101" s="1"/>
  <c r="J84" i="101"/>
  <c r="H85" i="35"/>
  <c r="I84" i="35"/>
  <c r="P93" i="35"/>
  <c r="S92" i="35"/>
  <c r="R92" i="35"/>
  <c r="K28" i="119" l="1"/>
  <c r="K28" i="118"/>
  <c r="K27" i="113"/>
  <c r="R94" i="104"/>
  <c r="S94" i="104" s="1"/>
  <c r="J85" i="104"/>
  <c r="P94" i="105"/>
  <c r="J87" i="105"/>
  <c r="H88" i="105"/>
  <c r="I87" i="105"/>
  <c r="S92" i="105"/>
  <c r="S93" i="105" s="1"/>
  <c r="H87" i="104"/>
  <c r="P95" i="104"/>
  <c r="I86" i="104"/>
  <c r="I87" i="104" s="1"/>
  <c r="H87" i="103"/>
  <c r="I86" i="103"/>
  <c r="I87" i="103" s="1"/>
  <c r="P94" i="103"/>
  <c r="J85" i="103"/>
  <c r="J86" i="103" s="1"/>
  <c r="J87" i="103" s="1"/>
  <c r="H88" i="102"/>
  <c r="P97" i="102"/>
  <c r="I87" i="102"/>
  <c r="S96" i="102"/>
  <c r="P96" i="101"/>
  <c r="J85" i="101"/>
  <c r="R95" i="101"/>
  <c r="R96" i="101" s="1"/>
  <c r="H86" i="101"/>
  <c r="I86" i="101" s="1"/>
  <c r="P94" i="35"/>
  <c r="R93" i="35"/>
  <c r="I85" i="35"/>
  <c r="J84" i="35"/>
  <c r="H86" i="35"/>
  <c r="K29" i="119" l="1"/>
  <c r="K29" i="118"/>
  <c r="K28" i="113"/>
  <c r="I88" i="105"/>
  <c r="J88" i="105" s="1"/>
  <c r="P95" i="105"/>
  <c r="H89" i="105"/>
  <c r="R94" i="105"/>
  <c r="R95" i="105" s="1"/>
  <c r="P96" i="104"/>
  <c r="J86" i="104"/>
  <c r="J87" i="104" s="1"/>
  <c r="H88" i="104"/>
  <c r="I88" i="104" s="1"/>
  <c r="R95" i="104"/>
  <c r="P95" i="103"/>
  <c r="H88" i="103"/>
  <c r="R94" i="103"/>
  <c r="P98" i="102"/>
  <c r="R97" i="102"/>
  <c r="R98" i="102" s="1"/>
  <c r="I88" i="102"/>
  <c r="I89" i="102" s="1"/>
  <c r="J87" i="102"/>
  <c r="H89" i="102"/>
  <c r="H87" i="101"/>
  <c r="P97" i="101"/>
  <c r="R97" i="101" s="1"/>
  <c r="J86" i="101"/>
  <c r="S95" i="101"/>
  <c r="S96" i="101" s="1"/>
  <c r="R94" i="35"/>
  <c r="J85" i="35"/>
  <c r="I86" i="35"/>
  <c r="H87" i="35"/>
  <c r="S93" i="35"/>
  <c r="P95" i="35"/>
  <c r="K30" i="119" l="1"/>
  <c r="K30" i="118"/>
  <c r="K29" i="113"/>
  <c r="S94" i="105"/>
  <c r="S95" i="105" s="1"/>
  <c r="P96" i="105"/>
  <c r="R96" i="105" s="1"/>
  <c r="H90" i="105"/>
  <c r="I89" i="105"/>
  <c r="I90" i="105" s="1"/>
  <c r="P97" i="104"/>
  <c r="H89" i="104"/>
  <c r="R96" i="104"/>
  <c r="S95" i="104"/>
  <c r="J88" i="104"/>
  <c r="H89" i="103"/>
  <c r="I88" i="103"/>
  <c r="R95" i="103"/>
  <c r="R96" i="103" s="1"/>
  <c r="S94" i="103"/>
  <c r="S95" i="103" s="1"/>
  <c r="S96" i="103" s="1"/>
  <c r="P96" i="103"/>
  <c r="H90" i="102"/>
  <c r="S97" i="102"/>
  <c r="S98" i="102" s="1"/>
  <c r="J88" i="102"/>
  <c r="J89" i="102" s="1"/>
  <c r="P99" i="102"/>
  <c r="S97" i="101"/>
  <c r="H88" i="101"/>
  <c r="P98" i="101"/>
  <c r="I87" i="101"/>
  <c r="S94" i="35"/>
  <c r="I87" i="35"/>
  <c r="H88" i="35"/>
  <c r="P96" i="35"/>
  <c r="J86" i="35"/>
  <c r="R95" i="35"/>
  <c r="K31" i="119" l="1"/>
  <c r="K31" i="118"/>
  <c r="K30" i="113"/>
  <c r="R97" i="104"/>
  <c r="I88" i="101"/>
  <c r="I88" i="35"/>
  <c r="H91" i="105"/>
  <c r="S96" i="105"/>
  <c r="P97" i="105"/>
  <c r="J89" i="105"/>
  <c r="J90" i="105" s="1"/>
  <c r="P98" i="104"/>
  <c r="H90" i="104"/>
  <c r="S96" i="104"/>
  <c r="I89" i="104"/>
  <c r="J89" i="104" s="1"/>
  <c r="P97" i="103"/>
  <c r="I89" i="103"/>
  <c r="I90" i="103" s="1"/>
  <c r="J88" i="103"/>
  <c r="H90" i="103"/>
  <c r="P100" i="102"/>
  <c r="R99" i="102"/>
  <c r="R100" i="102" s="1"/>
  <c r="H91" i="102"/>
  <c r="I90" i="102"/>
  <c r="I91" i="102" s="1"/>
  <c r="P99" i="101"/>
  <c r="J87" i="101"/>
  <c r="J88" i="101" s="1"/>
  <c r="H89" i="101"/>
  <c r="R98" i="101"/>
  <c r="R99" i="101" s="1"/>
  <c r="J87" i="35"/>
  <c r="J88" i="35" s="1"/>
  <c r="P97" i="35"/>
  <c r="H89" i="35"/>
  <c r="I89" i="35" s="1"/>
  <c r="R96" i="35"/>
  <c r="S95" i="35"/>
  <c r="S96" i="35" s="1"/>
  <c r="K32" i="119" l="1"/>
  <c r="K32" i="118"/>
  <c r="K31" i="113"/>
  <c r="R98" i="104"/>
  <c r="S97" i="104"/>
  <c r="H92" i="105"/>
  <c r="P98" i="105"/>
  <c r="I91" i="105"/>
  <c r="I92" i="105" s="1"/>
  <c r="R97" i="105"/>
  <c r="I90" i="104"/>
  <c r="J90" i="104" s="1"/>
  <c r="S98" i="104"/>
  <c r="P99" i="104"/>
  <c r="H91" i="104"/>
  <c r="I91" i="103"/>
  <c r="H91" i="103"/>
  <c r="P98" i="103"/>
  <c r="J89" i="103"/>
  <c r="J90" i="103" s="1"/>
  <c r="J91" i="103" s="1"/>
  <c r="R97" i="103"/>
  <c r="H92" i="102"/>
  <c r="I92" i="102" s="1"/>
  <c r="P101" i="102"/>
  <c r="J90" i="102"/>
  <c r="J91" i="102" s="1"/>
  <c r="S99" i="102"/>
  <c r="S100" i="102" s="1"/>
  <c r="S98" i="101"/>
  <c r="S99" i="101" s="1"/>
  <c r="H90" i="101"/>
  <c r="P100" i="101"/>
  <c r="R100" i="101" s="1"/>
  <c r="I89" i="101"/>
  <c r="R97" i="35"/>
  <c r="S97" i="35" s="1"/>
  <c r="J89" i="35"/>
  <c r="H90" i="35"/>
  <c r="P98" i="35"/>
  <c r="K33" i="119" l="1"/>
  <c r="K33" i="118"/>
  <c r="K32" i="113"/>
  <c r="I90" i="101"/>
  <c r="R98" i="105"/>
  <c r="R99" i="105" s="1"/>
  <c r="S97" i="105"/>
  <c r="S98" i="105" s="1"/>
  <c r="S99" i="105" s="1"/>
  <c r="H93" i="105"/>
  <c r="I93" i="105"/>
  <c r="P99" i="105"/>
  <c r="J91" i="105"/>
  <c r="J92" i="105" s="1"/>
  <c r="J93" i="105" s="1"/>
  <c r="H92" i="104"/>
  <c r="I91" i="104"/>
  <c r="P100" i="104"/>
  <c r="R99" i="104"/>
  <c r="P99" i="103"/>
  <c r="R98" i="103"/>
  <c r="S97" i="103"/>
  <c r="S98" i="103" s="1"/>
  <c r="H92" i="103"/>
  <c r="I92" i="103" s="1"/>
  <c r="J92" i="102"/>
  <c r="H93" i="102"/>
  <c r="P102" i="102"/>
  <c r="R101" i="102"/>
  <c r="H91" i="101"/>
  <c r="J89" i="101"/>
  <c r="P101" i="101"/>
  <c r="S100" i="101"/>
  <c r="H91" i="35"/>
  <c r="P99" i="35"/>
  <c r="R98" i="35"/>
  <c r="I90" i="35"/>
  <c r="K34" i="119" l="1"/>
  <c r="K34" i="118"/>
  <c r="K33" i="113"/>
  <c r="I91" i="101"/>
  <c r="J90" i="101"/>
  <c r="J91" i="101" s="1"/>
  <c r="H94" i="105"/>
  <c r="P100" i="105"/>
  <c r="I94" i="105"/>
  <c r="R100" i="105"/>
  <c r="H93" i="104"/>
  <c r="I92" i="104"/>
  <c r="P101" i="104"/>
  <c r="R100" i="104"/>
  <c r="R101" i="104" s="1"/>
  <c r="J91" i="104"/>
  <c r="S99" i="104"/>
  <c r="J92" i="103"/>
  <c r="R99" i="103"/>
  <c r="R100" i="103" s="1"/>
  <c r="P100" i="103"/>
  <c r="H93" i="103"/>
  <c r="H94" i="102"/>
  <c r="R102" i="102"/>
  <c r="S101" i="102"/>
  <c r="P103" i="102"/>
  <c r="I93" i="102"/>
  <c r="I94" i="102" s="1"/>
  <c r="H92" i="101"/>
  <c r="P102" i="101"/>
  <c r="R101" i="101"/>
  <c r="R102" i="101" s="1"/>
  <c r="I91" i="35"/>
  <c r="J90" i="35"/>
  <c r="H92" i="35"/>
  <c r="P100" i="35"/>
  <c r="R99" i="35"/>
  <c r="S98" i="35"/>
  <c r="S99" i="35" s="1"/>
  <c r="K35" i="119" l="1"/>
  <c r="K35" i="118"/>
  <c r="K34" i="113"/>
  <c r="J92" i="104"/>
  <c r="H95" i="105"/>
  <c r="S100" i="105"/>
  <c r="P101" i="105"/>
  <c r="J94" i="105"/>
  <c r="P102" i="104"/>
  <c r="H94" i="104"/>
  <c r="S100" i="104"/>
  <c r="S101" i="104" s="1"/>
  <c r="I93" i="104"/>
  <c r="H94" i="103"/>
  <c r="S99" i="103"/>
  <c r="S100" i="103" s="1"/>
  <c r="P101" i="103"/>
  <c r="R101" i="103" s="1"/>
  <c r="I93" i="103"/>
  <c r="I94" i="103" s="1"/>
  <c r="J93" i="102"/>
  <c r="J94" i="102" s="1"/>
  <c r="H95" i="102"/>
  <c r="P104" i="102"/>
  <c r="R103" i="102"/>
  <c r="R104" i="102" s="1"/>
  <c r="S102" i="102"/>
  <c r="H93" i="101"/>
  <c r="I92" i="101"/>
  <c r="J92" i="101" s="1"/>
  <c r="P103" i="101"/>
  <c r="S101" i="101"/>
  <c r="S102" i="101" s="1"/>
  <c r="J91" i="35"/>
  <c r="H93" i="35"/>
  <c r="R100" i="35"/>
  <c r="P101" i="35"/>
  <c r="I92" i="35"/>
  <c r="K36" i="119" l="1"/>
  <c r="K36" i="118"/>
  <c r="K35" i="113"/>
  <c r="J93" i="104"/>
  <c r="J92" i="35"/>
  <c r="P102" i="105"/>
  <c r="H96" i="105"/>
  <c r="R101" i="105"/>
  <c r="R102" i="105" s="1"/>
  <c r="I95" i="105"/>
  <c r="I96" i="105" s="1"/>
  <c r="H95" i="104"/>
  <c r="P103" i="104"/>
  <c r="R102" i="104"/>
  <c r="S102" i="104" s="1"/>
  <c r="I94" i="104"/>
  <c r="S101" i="103"/>
  <c r="J93" i="103"/>
  <c r="J94" i="103" s="1"/>
  <c r="P102" i="103"/>
  <c r="H95" i="103"/>
  <c r="S103" i="102"/>
  <c r="S104" i="102" s="1"/>
  <c r="H96" i="102"/>
  <c r="P105" i="102"/>
  <c r="R105" i="102" s="1"/>
  <c r="I95" i="102"/>
  <c r="I96" i="102" s="1"/>
  <c r="P104" i="101"/>
  <c r="H94" i="101"/>
  <c r="S103" i="101"/>
  <c r="S104" i="101" s="1"/>
  <c r="I93" i="101"/>
  <c r="R103" i="101"/>
  <c r="R104" i="101" s="1"/>
  <c r="P102" i="35"/>
  <c r="I93" i="35"/>
  <c r="J93" i="35" s="1"/>
  <c r="R101" i="35"/>
  <c r="H94" i="35"/>
  <c r="S100" i="35"/>
  <c r="K37" i="119" l="1"/>
  <c r="K37" i="118"/>
  <c r="K36" i="113"/>
  <c r="I95" i="104"/>
  <c r="H97" i="105"/>
  <c r="S101" i="105"/>
  <c r="S102" i="105" s="1"/>
  <c r="S103" i="105" s="1"/>
  <c r="J95" i="105"/>
  <c r="J96" i="105" s="1"/>
  <c r="P103" i="105"/>
  <c r="R103" i="105"/>
  <c r="P104" i="104"/>
  <c r="R103" i="104"/>
  <c r="H96" i="104"/>
  <c r="J94" i="104"/>
  <c r="J95" i="104" s="1"/>
  <c r="H96" i="103"/>
  <c r="I95" i="103"/>
  <c r="I96" i="103" s="1"/>
  <c r="P103" i="103"/>
  <c r="R102" i="103"/>
  <c r="R103" i="103" s="1"/>
  <c r="J95" i="102"/>
  <c r="J96" i="102" s="1"/>
  <c r="H97" i="102"/>
  <c r="I97" i="102" s="1"/>
  <c r="P106" i="102"/>
  <c r="S105" i="102"/>
  <c r="I94" i="101"/>
  <c r="P105" i="101"/>
  <c r="H95" i="101"/>
  <c r="J93" i="101"/>
  <c r="R102" i="35"/>
  <c r="S101" i="35"/>
  <c r="S102" i="35" s="1"/>
  <c r="I94" i="35"/>
  <c r="H95" i="35"/>
  <c r="P103" i="35"/>
  <c r="K38" i="119" l="1"/>
  <c r="K38" i="118"/>
  <c r="K37" i="113"/>
  <c r="J94" i="101"/>
  <c r="H98" i="105"/>
  <c r="P104" i="105"/>
  <c r="I97" i="105"/>
  <c r="H97" i="104"/>
  <c r="R104" i="104"/>
  <c r="S103" i="104"/>
  <c r="S104" i="104" s="1"/>
  <c r="I96" i="104"/>
  <c r="P105" i="104"/>
  <c r="P104" i="103"/>
  <c r="J95" i="103"/>
  <c r="J96" i="103" s="1"/>
  <c r="H97" i="103"/>
  <c r="S102" i="103"/>
  <c r="S103" i="103" s="1"/>
  <c r="P107" i="102"/>
  <c r="J97" i="102"/>
  <c r="H98" i="102"/>
  <c r="R106" i="102"/>
  <c r="R107" i="102" s="1"/>
  <c r="P106" i="101"/>
  <c r="H96" i="101"/>
  <c r="I95" i="101"/>
  <c r="I96" i="101" s="1"/>
  <c r="R105" i="101"/>
  <c r="I95" i="35"/>
  <c r="P104" i="35"/>
  <c r="J94" i="35"/>
  <c r="H96" i="35"/>
  <c r="R103" i="35"/>
  <c r="K39" i="119" l="1"/>
  <c r="K39" i="118"/>
  <c r="K38" i="113"/>
  <c r="P105" i="105"/>
  <c r="I98" i="105"/>
  <c r="R104" i="105"/>
  <c r="J97" i="105"/>
  <c r="J98" i="105" s="1"/>
  <c r="H99" i="105"/>
  <c r="P106" i="104"/>
  <c r="I97" i="104"/>
  <c r="R105" i="104"/>
  <c r="J96" i="104"/>
  <c r="J97" i="104" s="1"/>
  <c r="H98" i="104"/>
  <c r="P105" i="103"/>
  <c r="H98" i="103"/>
  <c r="I97" i="103"/>
  <c r="I98" i="103" s="1"/>
  <c r="R104" i="103"/>
  <c r="R105" i="103" s="1"/>
  <c r="P108" i="102"/>
  <c r="H99" i="102"/>
  <c r="S106" i="102"/>
  <c r="S107" i="102" s="1"/>
  <c r="I98" i="102"/>
  <c r="P107" i="101"/>
  <c r="R106" i="101"/>
  <c r="S105" i="101"/>
  <c r="S106" i="101" s="1"/>
  <c r="J95" i="101"/>
  <c r="J96" i="101" s="1"/>
  <c r="H97" i="101"/>
  <c r="I97" i="101" s="1"/>
  <c r="R104" i="35"/>
  <c r="J95" i="35"/>
  <c r="P105" i="35"/>
  <c r="H97" i="35"/>
  <c r="S103" i="35"/>
  <c r="S104" i="35" s="1"/>
  <c r="I96" i="35"/>
  <c r="K40" i="119" l="1"/>
  <c r="K40" i="118"/>
  <c r="K39" i="113"/>
  <c r="R106" i="104"/>
  <c r="I98" i="104"/>
  <c r="J98" i="104" s="1"/>
  <c r="J97" i="101"/>
  <c r="R105" i="105"/>
  <c r="R106" i="105" s="1"/>
  <c r="S104" i="105"/>
  <c r="S105" i="105" s="1"/>
  <c r="S106" i="105" s="1"/>
  <c r="H100" i="105"/>
  <c r="I99" i="105"/>
  <c r="I100" i="105" s="1"/>
  <c r="P106" i="105"/>
  <c r="H99" i="104"/>
  <c r="P107" i="104"/>
  <c r="S105" i="104"/>
  <c r="S106" i="104" s="1"/>
  <c r="J97" i="103"/>
  <c r="J98" i="103" s="1"/>
  <c r="J99" i="103" s="1"/>
  <c r="P106" i="103"/>
  <c r="I99" i="103"/>
  <c r="H99" i="103"/>
  <c r="S104" i="103"/>
  <c r="S105" i="103" s="1"/>
  <c r="I99" i="102"/>
  <c r="P109" i="102"/>
  <c r="R108" i="102"/>
  <c r="R109" i="102" s="1"/>
  <c r="H100" i="102"/>
  <c r="J98" i="102"/>
  <c r="J99" i="102" s="1"/>
  <c r="H98" i="101"/>
  <c r="S107" i="101"/>
  <c r="R107" i="101"/>
  <c r="P108" i="101"/>
  <c r="I97" i="35"/>
  <c r="P106" i="35"/>
  <c r="J96" i="35"/>
  <c r="H98" i="35"/>
  <c r="R105" i="35"/>
  <c r="K41" i="119" l="1"/>
  <c r="K41" i="118"/>
  <c r="K40" i="113"/>
  <c r="J99" i="105"/>
  <c r="J100" i="105" s="1"/>
  <c r="H101" i="105"/>
  <c r="P107" i="105"/>
  <c r="R107" i="105"/>
  <c r="H100" i="104"/>
  <c r="P108" i="104"/>
  <c r="R107" i="104"/>
  <c r="I99" i="104"/>
  <c r="P107" i="103"/>
  <c r="H100" i="103"/>
  <c r="I100" i="103" s="1"/>
  <c r="R106" i="103"/>
  <c r="R107" i="103" s="1"/>
  <c r="P110" i="102"/>
  <c r="J100" i="102"/>
  <c r="J101" i="102" s="1"/>
  <c r="H101" i="102"/>
  <c r="I100" i="102"/>
  <c r="I101" i="102" s="1"/>
  <c r="R110" i="102"/>
  <c r="S108" i="102"/>
  <c r="S109" i="102" s="1"/>
  <c r="S110" i="102" s="1"/>
  <c r="P109" i="101"/>
  <c r="H99" i="101"/>
  <c r="R108" i="101"/>
  <c r="R109" i="101" s="1"/>
  <c r="I98" i="101"/>
  <c r="R106" i="35"/>
  <c r="J97" i="35"/>
  <c r="H99" i="35"/>
  <c r="P107" i="35"/>
  <c r="S105" i="35"/>
  <c r="S106" i="35" s="1"/>
  <c r="I98" i="35"/>
  <c r="K42" i="119" l="1"/>
  <c r="K42" i="118"/>
  <c r="K41" i="113"/>
  <c r="R108" i="104"/>
  <c r="H102" i="105"/>
  <c r="S107" i="105"/>
  <c r="P108" i="105"/>
  <c r="I101" i="105"/>
  <c r="I102" i="105" s="1"/>
  <c r="I100" i="104"/>
  <c r="J99" i="104"/>
  <c r="H101" i="104"/>
  <c r="P109" i="104"/>
  <c r="R109" i="104" s="1"/>
  <c r="S107" i="104"/>
  <c r="J100" i="103"/>
  <c r="P108" i="103"/>
  <c r="R108" i="103" s="1"/>
  <c r="H101" i="103"/>
  <c r="S106" i="103"/>
  <c r="S107" i="103" s="1"/>
  <c r="P111" i="102"/>
  <c r="H102" i="102"/>
  <c r="H100" i="101"/>
  <c r="I99" i="101"/>
  <c r="I100" i="101" s="1"/>
  <c r="J98" i="101"/>
  <c r="P110" i="101"/>
  <c r="S108" i="101"/>
  <c r="S109" i="101" s="1"/>
  <c r="I99" i="35"/>
  <c r="J98" i="35"/>
  <c r="H100" i="35"/>
  <c r="P108" i="35"/>
  <c r="R107" i="35"/>
  <c r="K43" i="119" l="1"/>
  <c r="K43" i="118"/>
  <c r="K42" i="113"/>
  <c r="S108" i="104"/>
  <c r="S109" i="104" s="1"/>
  <c r="J99" i="35"/>
  <c r="J101" i="105"/>
  <c r="J102" i="105" s="1"/>
  <c r="H103" i="105"/>
  <c r="P109" i="105"/>
  <c r="R108" i="105"/>
  <c r="R109" i="105" s="1"/>
  <c r="H102" i="104"/>
  <c r="P110" i="104"/>
  <c r="J100" i="104"/>
  <c r="I101" i="104"/>
  <c r="S108" i="103"/>
  <c r="H102" i="103"/>
  <c r="P109" i="103"/>
  <c r="I101" i="103"/>
  <c r="I102" i="103" s="1"/>
  <c r="H103" i="102"/>
  <c r="I102" i="102"/>
  <c r="P112" i="102"/>
  <c r="R111" i="102"/>
  <c r="P111" i="101"/>
  <c r="H101" i="101"/>
  <c r="J99" i="101"/>
  <c r="J100" i="101" s="1"/>
  <c r="R110" i="101"/>
  <c r="R108" i="35"/>
  <c r="P109" i="35"/>
  <c r="S107" i="35"/>
  <c r="S108" i="35" s="1"/>
  <c r="H101" i="35"/>
  <c r="I100" i="35"/>
  <c r="K44" i="119" l="1"/>
  <c r="K44" i="118"/>
  <c r="K43" i="113"/>
  <c r="J101" i="104"/>
  <c r="J102" i="104" s="1"/>
  <c r="I102" i="104"/>
  <c r="I101" i="35"/>
  <c r="H104" i="105"/>
  <c r="I103" i="105"/>
  <c r="P110" i="105"/>
  <c r="R110" i="105" s="1"/>
  <c r="S108" i="105"/>
  <c r="S109" i="105" s="1"/>
  <c r="P111" i="104"/>
  <c r="R110" i="104"/>
  <c r="H103" i="104"/>
  <c r="H103" i="103"/>
  <c r="P110" i="103"/>
  <c r="J101" i="103"/>
  <c r="J102" i="103" s="1"/>
  <c r="R109" i="103"/>
  <c r="R110" i="103" s="1"/>
  <c r="H104" i="102"/>
  <c r="I103" i="102"/>
  <c r="I104" i="102" s="1"/>
  <c r="J102" i="102"/>
  <c r="R112" i="102"/>
  <c r="R113" i="102" s="1"/>
  <c r="S111" i="102"/>
  <c r="S112" i="102" s="1"/>
  <c r="P113" i="102"/>
  <c r="R111" i="101"/>
  <c r="P112" i="101"/>
  <c r="H102" i="101"/>
  <c r="I101" i="101"/>
  <c r="I102" i="101" s="1"/>
  <c r="S110" i="101"/>
  <c r="S111" i="101" s="1"/>
  <c r="P110" i="35"/>
  <c r="H102" i="35"/>
  <c r="J100" i="35"/>
  <c r="R109" i="35"/>
  <c r="K45" i="119" l="1"/>
  <c r="K45" i="118"/>
  <c r="K44" i="113"/>
  <c r="I103" i="104"/>
  <c r="J103" i="104" s="1"/>
  <c r="J101" i="35"/>
  <c r="S110" i="105"/>
  <c r="I104" i="105"/>
  <c r="J103" i="105"/>
  <c r="J104" i="105" s="1"/>
  <c r="H105" i="105"/>
  <c r="P111" i="105"/>
  <c r="R111" i="104"/>
  <c r="S110" i="104"/>
  <c r="P112" i="104"/>
  <c r="H104" i="104"/>
  <c r="H104" i="103"/>
  <c r="S109" i="103"/>
  <c r="S110" i="103" s="1"/>
  <c r="P111" i="103"/>
  <c r="I103" i="103"/>
  <c r="I104" i="103" s="1"/>
  <c r="S113" i="102"/>
  <c r="S114" i="102" s="1"/>
  <c r="P114" i="102"/>
  <c r="J103" i="102"/>
  <c r="J104" i="102" s="1"/>
  <c r="J105" i="102" s="1"/>
  <c r="I105" i="102"/>
  <c r="H105" i="102"/>
  <c r="R114" i="102"/>
  <c r="P113" i="101"/>
  <c r="H103" i="101"/>
  <c r="J101" i="101"/>
  <c r="J102" i="101" s="1"/>
  <c r="R112" i="101"/>
  <c r="R113" i="101" s="1"/>
  <c r="H103" i="35"/>
  <c r="R110" i="35"/>
  <c r="P111" i="35"/>
  <c r="I102" i="35"/>
  <c r="S109" i="35"/>
  <c r="K46" i="119" l="1"/>
  <c r="K46" i="118"/>
  <c r="K45" i="113"/>
  <c r="S111" i="104"/>
  <c r="R112" i="104"/>
  <c r="R113" i="104" s="1"/>
  <c r="I104" i="104"/>
  <c r="J104" i="104" s="1"/>
  <c r="P112" i="105"/>
  <c r="I105" i="105"/>
  <c r="I106" i="105" s="1"/>
  <c r="H106" i="105"/>
  <c r="R111" i="105"/>
  <c r="R112" i="105" s="1"/>
  <c r="P113" i="104"/>
  <c r="H105" i="104"/>
  <c r="I105" i="104" s="1"/>
  <c r="H105" i="103"/>
  <c r="P112" i="103"/>
  <c r="J103" i="103"/>
  <c r="J104" i="103" s="1"/>
  <c r="R111" i="103"/>
  <c r="H106" i="102"/>
  <c r="P115" i="102"/>
  <c r="R115" i="102" s="1"/>
  <c r="P114" i="101"/>
  <c r="R114" i="101"/>
  <c r="S112" i="101"/>
  <c r="S113" i="101" s="1"/>
  <c r="S114" i="101" s="1"/>
  <c r="H104" i="101"/>
  <c r="I103" i="101"/>
  <c r="R111" i="35"/>
  <c r="I103" i="35"/>
  <c r="J102" i="35"/>
  <c r="S110" i="35"/>
  <c r="H104" i="35"/>
  <c r="P112" i="35"/>
  <c r="K47" i="119" l="1"/>
  <c r="K47" i="118"/>
  <c r="K46" i="113"/>
  <c r="S112" i="104"/>
  <c r="S113" i="104" s="1"/>
  <c r="I104" i="101"/>
  <c r="J105" i="105"/>
  <c r="J106" i="105" s="1"/>
  <c r="S111" i="105"/>
  <c r="S112" i="105" s="1"/>
  <c r="H107" i="105"/>
  <c r="I107" i="105" s="1"/>
  <c r="P113" i="105"/>
  <c r="J105" i="104"/>
  <c r="H106" i="104"/>
  <c r="I106" i="104" s="1"/>
  <c r="P114" i="104"/>
  <c r="R112" i="103"/>
  <c r="S111" i="103"/>
  <c r="S112" i="103" s="1"/>
  <c r="H106" i="103"/>
  <c r="P113" i="103"/>
  <c r="I105" i="103"/>
  <c r="I106" i="103" s="1"/>
  <c r="S115" i="102"/>
  <c r="H107" i="102"/>
  <c r="P116" i="102"/>
  <c r="I106" i="102"/>
  <c r="H105" i="101"/>
  <c r="I105" i="101" s="1"/>
  <c r="P115" i="101"/>
  <c r="R115" i="101" s="1"/>
  <c r="J103" i="101"/>
  <c r="S111" i="35"/>
  <c r="J103" i="35"/>
  <c r="P113" i="35"/>
  <c r="R112" i="35"/>
  <c r="H105" i="35"/>
  <c r="I104" i="35"/>
  <c r="J104" i="35" s="1"/>
  <c r="K48" i="119" l="1"/>
  <c r="K48" i="118"/>
  <c r="K47" i="113"/>
  <c r="J104" i="101"/>
  <c r="J105" i="101"/>
  <c r="P114" i="105"/>
  <c r="S113" i="105"/>
  <c r="S114" i="105" s="1"/>
  <c r="H108" i="105"/>
  <c r="R113" i="105"/>
  <c r="R114" i="105" s="1"/>
  <c r="J107" i="105"/>
  <c r="J106" i="104"/>
  <c r="H107" i="104"/>
  <c r="P115" i="104"/>
  <c r="R114" i="104"/>
  <c r="P114" i="103"/>
  <c r="R113" i="103"/>
  <c r="R114" i="103" s="1"/>
  <c r="H107" i="103"/>
  <c r="J105" i="103"/>
  <c r="J106" i="103" s="1"/>
  <c r="H108" i="102"/>
  <c r="I107" i="102"/>
  <c r="J106" i="102"/>
  <c r="J107" i="102" s="1"/>
  <c r="P117" i="102"/>
  <c r="R116" i="102"/>
  <c r="R117" i="102" s="1"/>
  <c r="S115" i="101"/>
  <c r="H106" i="101"/>
  <c r="I106" i="101" s="1"/>
  <c r="P116" i="101"/>
  <c r="S112" i="35"/>
  <c r="R113" i="35"/>
  <c r="H106" i="35"/>
  <c r="P114" i="35"/>
  <c r="I105" i="35"/>
  <c r="K49" i="119" l="1"/>
  <c r="K49" i="118"/>
  <c r="K48" i="113"/>
  <c r="I106" i="35"/>
  <c r="P115" i="105"/>
  <c r="H109" i="105"/>
  <c r="I108" i="105"/>
  <c r="P116" i="104"/>
  <c r="H108" i="104"/>
  <c r="R115" i="104"/>
  <c r="R116" i="104" s="1"/>
  <c r="S114" i="104"/>
  <c r="I107" i="104"/>
  <c r="S113" i="103"/>
  <c r="S114" i="103" s="1"/>
  <c r="S115" i="103" s="1"/>
  <c r="H108" i="103"/>
  <c r="I107" i="103"/>
  <c r="I108" i="103" s="1"/>
  <c r="P115" i="103"/>
  <c r="R115" i="103"/>
  <c r="I108" i="102"/>
  <c r="I109" i="102" s="1"/>
  <c r="H109" i="102"/>
  <c r="S116" i="102"/>
  <c r="S117" i="102" s="1"/>
  <c r="P118" i="102"/>
  <c r="J106" i="101"/>
  <c r="P117" i="101"/>
  <c r="H107" i="101"/>
  <c r="R116" i="101"/>
  <c r="R117" i="101" s="1"/>
  <c r="H107" i="35"/>
  <c r="R114" i="35"/>
  <c r="P115" i="35"/>
  <c r="S113" i="35"/>
  <c r="S114" i="35" s="1"/>
  <c r="J105" i="35"/>
  <c r="K50" i="119" l="1"/>
  <c r="K50" i="118"/>
  <c r="K49" i="113"/>
  <c r="J106" i="35"/>
  <c r="I109" i="105"/>
  <c r="P116" i="105"/>
  <c r="J108" i="105"/>
  <c r="J109" i="105" s="1"/>
  <c r="H110" i="105"/>
  <c r="R115" i="105"/>
  <c r="I108" i="104"/>
  <c r="S115" i="104"/>
  <c r="S116" i="104" s="1"/>
  <c r="J107" i="104"/>
  <c r="P117" i="104"/>
  <c r="H109" i="104"/>
  <c r="H109" i="103"/>
  <c r="P116" i="103"/>
  <c r="I109" i="103"/>
  <c r="J107" i="103"/>
  <c r="J108" i="103" s="1"/>
  <c r="J109" i="103" s="1"/>
  <c r="P119" i="102"/>
  <c r="H110" i="102"/>
  <c r="S118" i="102"/>
  <c r="S119" i="102" s="1"/>
  <c r="I110" i="102"/>
  <c r="J108" i="102"/>
  <c r="J109" i="102" s="1"/>
  <c r="J110" i="102" s="1"/>
  <c r="R118" i="102"/>
  <c r="R119" i="102" s="1"/>
  <c r="P118" i="101"/>
  <c r="H108" i="101"/>
  <c r="S116" i="101"/>
  <c r="S117" i="101" s="1"/>
  <c r="I107" i="101"/>
  <c r="R115" i="35"/>
  <c r="S115" i="35" s="1"/>
  <c r="P116" i="35"/>
  <c r="H108" i="35"/>
  <c r="I107" i="35"/>
  <c r="K51" i="119" l="1"/>
  <c r="K51" i="118"/>
  <c r="K50" i="113"/>
  <c r="I109" i="104"/>
  <c r="I108" i="101"/>
  <c r="R116" i="105"/>
  <c r="R117" i="105" s="1"/>
  <c r="S115" i="105"/>
  <c r="P117" i="105"/>
  <c r="H111" i="105"/>
  <c r="I110" i="105"/>
  <c r="I111" i="105" s="1"/>
  <c r="J108" i="104"/>
  <c r="P118" i="104"/>
  <c r="H110" i="104"/>
  <c r="R117" i="104"/>
  <c r="H110" i="103"/>
  <c r="P117" i="103"/>
  <c r="R116" i="103"/>
  <c r="H111" i="102"/>
  <c r="I111" i="102"/>
  <c r="J111" i="102" s="1"/>
  <c r="P120" i="102"/>
  <c r="P119" i="101"/>
  <c r="J107" i="101"/>
  <c r="H109" i="101"/>
  <c r="R118" i="101"/>
  <c r="R119" i="101" s="1"/>
  <c r="I108" i="35"/>
  <c r="J107" i="35"/>
  <c r="P117" i="35"/>
  <c r="H109" i="35"/>
  <c r="R116" i="35"/>
  <c r="K52" i="119" l="1"/>
  <c r="K52" i="118"/>
  <c r="K51" i="113"/>
  <c r="R118" i="104"/>
  <c r="J109" i="104"/>
  <c r="J108" i="101"/>
  <c r="I112" i="105"/>
  <c r="H112" i="105"/>
  <c r="S116" i="105"/>
  <c r="S117" i="105" s="1"/>
  <c r="S118" i="105" s="1"/>
  <c r="R118" i="105"/>
  <c r="P118" i="105"/>
  <c r="J110" i="105"/>
  <c r="J111" i="105" s="1"/>
  <c r="J112" i="105" s="1"/>
  <c r="S117" i="104"/>
  <c r="S118" i="104" s="1"/>
  <c r="P119" i="104"/>
  <c r="H111" i="104"/>
  <c r="I110" i="104"/>
  <c r="I111" i="104" s="1"/>
  <c r="H111" i="103"/>
  <c r="R117" i="103"/>
  <c r="S116" i="103"/>
  <c r="S117" i="103" s="1"/>
  <c r="P118" i="103"/>
  <c r="I110" i="103"/>
  <c r="P121" i="102"/>
  <c r="H112" i="102"/>
  <c r="I112" i="102"/>
  <c r="R120" i="102"/>
  <c r="P120" i="101"/>
  <c r="H110" i="101"/>
  <c r="S118" i="101"/>
  <c r="S119" i="101" s="1"/>
  <c r="I109" i="101"/>
  <c r="J108" i="35"/>
  <c r="P118" i="35"/>
  <c r="R117" i="35"/>
  <c r="S116" i="35"/>
  <c r="H110" i="35"/>
  <c r="I109" i="35"/>
  <c r="K53" i="119" l="1"/>
  <c r="K53" i="118"/>
  <c r="K52" i="113"/>
  <c r="I110" i="101"/>
  <c r="P119" i="105"/>
  <c r="H113" i="105"/>
  <c r="R119" i="105"/>
  <c r="I113" i="105"/>
  <c r="P120" i="104"/>
  <c r="J110" i="104"/>
  <c r="J111" i="104" s="1"/>
  <c r="H112" i="104"/>
  <c r="R119" i="104"/>
  <c r="I111" i="103"/>
  <c r="J110" i="103"/>
  <c r="J111" i="103" s="1"/>
  <c r="R118" i="103"/>
  <c r="R119" i="103" s="1"/>
  <c r="H112" i="103"/>
  <c r="P119" i="103"/>
  <c r="R121" i="102"/>
  <c r="S120" i="102"/>
  <c r="S121" i="102" s="1"/>
  <c r="P122" i="102"/>
  <c r="H113" i="102"/>
  <c r="J112" i="102"/>
  <c r="J109" i="101"/>
  <c r="J110" i="101" s="1"/>
  <c r="P121" i="101"/>
  <c r="H111" i="101"/>
  <c r="R120" i="101"/>
  <c r="R121" i="101" s="1"/>
  <c r="R118" i="35"/>
  <c r="S117" i="35"/>
  <c r="I110" i="35"/>
  <c r="J109" i="35"/>
  <c r="H111" i="35"/>
  <c r="P119" i="35"/>
  <c r="K54" i="119" l="1"/>
  <c r="K54" i="118"/>
  <c r="K53" i="113"/>
  <c r="R120" i="104"/>
  <c r="I111" i="101"/>
  <c r="J111" i="101" s="1"/>
  <c r="J110" i="35"/>
  <c r="P120" i="105"/>
  <c r="J113" i="105"/>
  <c r="H114" i="105"/>
  <c r="S119" i="105"/>
  <c r="S119" i="104"/>
  <c r="S120" i="104" s="1"/>
  <c r="P121" i="104"/>
  <c r="H113" i="104"/>
  <c r="I112" i="104"/>
  <c r="P120" i="103"/>
  <c r="J112" i="103"/>
  <c r="H113" i="103"/>
  <c r="I112" i="103"/>
  <c r="S118" i="103"/>
  <c r="S119" i="103" s="1"/>
  <c r="P123" i="102"/>
  <c r="H114" i="102"/>
  <c r="S122" i="102"/>
  <c r="S123" i="102" s="1"/>
  <c r="I113" i="102"/>
  <c r="R122" i="102"/>
  <c r="R123" i="102" s="1"/>
  <c r="S120" i="101"/>
  <c r="S121" i="101" s="1"/>
  <c r="H112" i="101"/>
  <c r="P122" i="101"/>
  <c r="S118" i="35"/>
  <c r="H112" i="35"/>
  <c r="P120" i="35"/>
  <c r="I111" i="35"/>
  <c r="R119" i="35"/>
  <c r="K55" i="119" l="1"/>
  <c r="K55" i="118"/>
  <c r="K54" i="113"/>
  <c r="I113" i="104"/>
  <c r="I114" i="104" s="1"/>
  <c r="H115" i="105"/>
  <c r="I114" i="105"/>
  <c r="P121" i="105"/>
  <c r="R120" i="105"/>
  <c r="H114" i="104"/>
  <c r="J112" i="104"/>
  <c r="P122" i="104"/>
  <c r="R121" i="104"/>
  <c r="R122" i="104" s="1"/>
  <c r="I113" i="103"/>
  <c r="J113" i="103" s="1"/>
  <c r="P121" i="103"/>
  <c r="H114" i="103"/>
  <c r="R120" i="103"/>
  <c r="R121" i="103" s="1"/>
  <c r="I114" i="102"/>
  <c r="I115" i="102" s="1"/>
  <c r="P124" i="102"/>
  <c r="R124" i="102" s="1"/>
  <c r="H115" i="102"/>
  <c r="J113" i="102"/>
  <c r="J114" i="102" s="1"/>
  <c r="J115" i="102" s="1"/>
  <c r="P123" i="101"/>
  <c r="H113" i="101"/>
  <c r="I112" i="101"/>
  <c r="R122" i="101"/>
  <c r="R120" i="35"/>
  <c r="H113" i="35"/>
  <c r="S119" i="35"/>
  <c r="S120" i="35" s="1"/>
  <c r="I112" i="35"/>
  <c r="P121" i="35"/>
  <c r="J111" i="35"/>
  <c r="K56" i="119" l="1"/>
  <c r="K56" i="118"/>
  <c r="K55" i="113"/>
  <c r="J113" i="104"/>
  <c r="J114" i="104" s="1"/>
  <c r="R121" i="105"/>
  <c r="I115" i="105"/>
  <c r="J114" i="105"/>
  <c r="S120" i="105"/>
  <c r="S121" i="105" s="1"/>
  <c r="H116" i="105"/>
  <c r="P122" i="105"/>
  <c r="P123" i="104"/>
  <c r="R123" i="104" s="1"/>
  <c r="H115" i="104"/>
  <c r="I115" i="104" s="1"/>
  <c r="S121" i="104"/>
  <c r="S122" i="104" s="1"/>
  <c r="R122" i="103"/>
  <c r="P122" i="103"/>
  <c r="I114" i="103"/>
  <c r="I115" i="103" s="1"/>
  <c r="H115" i="103"/>
  <c r="S120" i="103"/>
  <c r="S121" i="103" s="1"/>
  <c r="S124" i="102"/>
  <c r="I116" i="102"/>
  <c r="H116" i="102"/>
  <c r="P125" i="102"/>
  <c r="R123" i="101"/>
  <c r="S122" i="101"/>
  <c r="S123" i="101" s="1"/>
  <c r="I113" i="101"/>
  <c r="J112" i="101"/>
  <c r="J113" i="101" s="1"/>
  <c r="P124" i="101"/>
  <c r="H114" i="101"/>
  <c r="J112" i="35"/>
  <c r="P122" i="35"/>
  <c r="R121" i="35"/>
  <c r="R122" i="35" s="1"/>
  <c r="H114" i="35"/>
  <c r="I113" i="35"/>
  <c r="K57" i="119" l="1"/>
  <c r="K57" i="118"/>
  <c r="K56" i="113"/>
  <c r="P123" i="105"/>
  <c r="J115" i="105"/>
  <c r="J116" i="105" s="1"/>
  <c r="H117" i="105"/>
  <c r="I116" i="105"/>
  <c r="R122" i="105"/>
  <c r="R123" i="105" s="1"/>
  <c r="J115" i="104"/>
  <c r="S123" i="104"/>
  <c r="P124" i="104"/>
  <c r="R124" i="104" s="1"/>
  <c r="H116" i="104"/>
  <c r="S122" i="103"/>
  <c r="P123" i="103"/>
  <c r="H116" i="103"/>
  <c r="R123" i="103"/>
  <c r="J114" i="103"/>
  <c r="J115" i="103" s="1"/>
  <c r="I117" i="102"/>
  <c r="P126" i="102"/>
  <c r="J116" i="102"/>
  <c r="J117" i="102" s="1"/>
  <c r="H117" i="102"/>
  <c r="R125" i="102"/>
  <c r="R126" i="102" s="1"/>
  <c r="P125" i="101"/>
  <c r="H115" i="101"/>
  <c r="I114" i="101"/>
  <c r="R124" i="101"/>
  <c r="I114" i="35"/>
  <c r="H115" i="35"/>
  <c r="P123" i="35"/>
  <c r="J113" i="35"/>
  <c r="S121" i="35"/>
  <c r="S122" i="35" s="1"/>
  <c r="K58" i="119" l="1"/>
  <c r="K58" i="118"/>
  <c r="K57" i="113"/>
  <c r="I117" i="105"/>
  <c r="I118" i="105" s="1"/>
  <c r="S122" i="105"/>
  <c r="S123" i="105" s="1"/>
  <c r="P124" i="105"/>
  <c r="H118" i="105"/>
  <c r="H117" i="104"/>
  <c r="S124" i="104"/>
  <c r="P125" i="104"/>
  <c r="I116" i="104"/>
  <c r="I117" i="104" s="1"/>
  <c r="H117" i="103"/>
  <c r="I116" i="103"/>
  <c r="P124" i="103"/>
  <c r="S123" i="103"/>
  <c r="S125" i="102"/>
  <c r="S126" i="102" s="1"/>
  <c r="H118" i="102"/>
  <c r="P127" i="102"/>
  <c r="I118" i="102"/>
  <c r="H116" i="101"/>
  <c r="R125" i="101"/>
  <c r="S124" i="101"/>
  <c r="S125" i="101" s="1"/>
  <c r="I115" i="101"/>
  <c r="J114" i="101"/>
  <c r="J115" i="101" s="1"/>
  <c r="P126" i="101"/>
  <c r="J114" i="35"/>
  <c r="P124" i="35"/>
  <c r="R123" i="35"/>
  <c r="H116" i="35"/>
  <c r="I115" i="35"/>
  <c r="K59" i="119" l="1"/>
  <c r="K59" i="118"/>
  <c r="K58" i="113"/>
  <c r="P125" i="105"/>
  <c r="H119" i="105"/>
  <c r="R124" i="105"/>
  <c r="R125" i="105" s="1"/>
  <c r="J117" i="105"/>
  <c r="J118" i="105" s="1"/>
  <c r="J116" i="104"/>
  <c r="J117" i="104" s="1"/>
  <c r="P126" i="104"/>
  <c r="H118" i="104"/>
  <c r="R125" i="104"/>
  <c r="R126" i="104" s="1"/>
  <c r="P125" i="103"/>
  <c r="S124" i="103"/>
  <c r="I117" i="103"/>
  <c r="I118" i="103" s="1"/>
  <c r="R124" i="103"/>
  <c r="J116" i="103"/>
  <c r="H118" i="103"/>
  <c r="P128" i="102"/>
  <c r="I119" i="102"/>
  <c r="H119" i="102"/>
  <c r="R127" i="102"/>
  <c r="R128" i="102" s="1"/>
  <c r="S127" i="102"/>
  <c r="S128" i="102" s="1"/>
  <c r="J118" i="102"/>
  <c r="I116" i="101"/>
  <c r="I117" i="101" s="1"/>
  <c r="P127" i="101"/>
  <c r="R126" i="101"/>
  <c r="R127" i="101" s="1"/>
  <c r="H117" i="101"/>
  <c r="I116" i="35"/>
  <c r="P125" i="35"/>
  <c r="H117" i="35"/>
  <c r="J115" i="35"/>
  <c r="J116" i="35" s="1"/>
  <c r="R124" i="35"/>
  <c r="S123" i="35"/>
  <c r="K60" i="119" l="1"/>
  <c r="K60" i="118"/>
  <c r="K59" i="113"/>
  <c r="H120" i="105"/>
  <c r="S124" i="105"/>
  <c r="S125" i="105" s="1"/>
  <c r="J119" i="105"/>
  <c r="I119" i="105"/>
  <c r="P126" i="105"/>
  <c r="R126" i="105"/>
  <c r="P127" i="104"/>
  <c r="S125" i="104"/>
  <c r="S126" i="104" s="1"/>
  <c r="H119" i="104"/>
  <c r="I118" i="104"/>
  <c r="I119" i="103"/>
  <c r="H119" i="103"/>
  <c r="J117" i="103"/>
  <c r="J118" i="103" s="1"/>
  <c r="J119" i="103" s="1"/>
  <c r="P126" i="103"/>
  <c r="R125" i="103"/>
  <c r="R126" i="103" s="1"/>
  <c r="J119" i="102"/>
  <c r="P129" i="102"/>
  <c r="R129" i="102" s="1"/>
  <c r="H120" i="102"/>
  <c r="H118" i="101"/>
  <c r="J116" i="101"/>
  <c r="J117" i="101" s="1"/>
  <c r="P128" i="101"/>
  <c r="S126" i="101"/>
  <c r="S127" i="101" s="1"/>
  <c r="S124" i="35"/>
  <c r="P126" i="35"/>
  <c r="H118" i="35"/>
  <c r="R125" i="35"/>
  <c r="I117" i="35"/>
  <c r="K61" i="119" l="1"/>
  <c r="K61" i="118"/>
  <c r="K60" i="113"/>
  <c r="I119" i="104"/>
  <c r="I118" i="35"/>
  <c r="P127" i="105"/>
  <c r="S126" i="105"/>
  <c r="H121" i="105"/>
  <c r="I120" i="105"/>
  <c r="I121" i="105" s="1"/>
  <c r="J118" i="104"/>
  <c r="J119" i="104" s="1"/>
  <c r="P128" i="104"/>
  <c r="H120" i="104"/>
  <c r="I120" i="104" s="1"/>
  <c r="R127" i="104"/>
  <c r="R128" i="104" s="1"/>
  <c r="S125" i="103"/>
  <c r="S126" i="103" s="1"/>
  <c r="P127" i="103"/>
  <c r="R127" i="103" s="1"/>
  <c r="H120" i="103"/>
  <c r="I120" i="103"/>
  <c r="S129" i="102"/>
  <c r="H121" i="102"/>
  <c r="P130" i="102"/>
  <c r="I120" i="102"/>
  <c r="I121" i="102" s="1"/>
  <c r="S128" i="101"/>
  <c r="H119" i="101"/>
  <c r="I118" i="101"/>
  <c r="I119" i="101" s="1"/>
  <c r="P129" i="101"/>
  <c r="R128" i="101"/>
  <c r="R126" i="35"/>
  <c r="J117" i="35"/>
  <c r="P127" i="35"/>
  <c r="H119" i="35"/>
  <c r="S125" i="35"/>
  <c r="S126" i="35" s="1"/>
  <c r="K62" i="119" l="1"/>
  <c r="K62" i="118"/>
  <c r="K61" i="113"/>
  <c r="J118" i="35"/>
  <c r="H122" i="105"/>
  <c r="I122" i="105" s="1"/>
  <c r="P128" i="105"/>
  <c r="J120" i="105"/>
  <c r="J121" i="105" s="1"/>
  <c r="R127" i="105"/>
  <c r="R128" i="105" s="1"/>
  <c r="P129" i="104"/>
  <c r="J120" i="104"/>
  <c r="H121" i="104"/>
  <c r="S127" i="104"/>
  <c r="S128" i="104" s="1"/>
  <c r="I121" i="103"/>
  <c r="S127" i="103"/>
  <c r="H121" i="103"/>
  <c r="P128" i="103"/>
  <c r="J120" i="103"/>
  <c r="I122" i="102"/>
  <c r="H122" i="102"/>
  <c r="P131" i="102"/>
  <c r="J120" i="102"/>
  <c r="J121" i="102" s="1"/>
  <c r="R130" i="102"/>
  <c r="S129" i="101"/>
  <c r="R129" i="101"/>
  <c r="H120" i="101"/>
  <c r="J118" i="101"/>
  <c r="J119" i="101" s="1"/>
  <c r="P130" i="101"/>
  <c r="H120" i="35"/>
  <c r="I119" i="35"/>
  <c r="P128" i="35"/>
  <c r="R127" i="35"/>
  <c r="K63" i="119" l="1"/>
  <c r="K63" i="118"/>
  <c r="K62" i="113"/>
  <c r="S127" i="105"/>
  <c r="S128" i="105" s="1"/>
  <c r="J122" i="105"/>
  <c r="H123" i="105"/>
  <c r="P129" i="105"/>
  <c r="P130" i="104"/>
  <c r="H122" i="104"/>
  <c r="R129" i="104"/>
  <c r="I121" i="104"/>
  <c r="I122" i="104" s="1"/>
  <c r="J121" i="103"/>
  <c r="P129" i="103"/>
  <c r="H122" i="103"/>
  <c r="R128" i="103"/>
  <c r="R129" i="103" s="1"/>
  <c r="R131" i="102"/>
  <c r="J122" i="102"/>
  <c r="H123" i="102"/>
  <c r="P132" i="102"/>
  <c r="S130" i="102"/>
  <c r="S131" i="102" s="1"/>
  <c r="I123" i="102"/>
  <c r="H121" i="101"/>
  <c r="P131" i="101"/>
  <c r="R130" i="101"/>
  <c r="I120" i="101"/>
  <c r="P129" i="35"/>
  <c r="I120" i="35"/>
  <c r="J119" i="35"/>
  <c r="R128" i="35"/>
  <c r="H121" i="35"/>
  <c r="S127" i="35"/>
  <c r="K64" i="119" l="1"/>
  <c r="K64" i="118"/>
  <c r="K63" i="113"/>
  <c r="R130" i="104"/>
  <c r="I121" i="101"/>
  <c r="P130" i="105"/>
  <c r="R129" i="105"/>
  <c r="R130" i="105" s="1"/>
  <c r="H124" i="105"/>
  <c r="I123" i="105"/>
  <c r="I124" i="105" s="1"/>
  <c r="H123" i="104"/>
  <c r="J121" i="104"/>
  <c r="J122" i="104" s="1"/>
  <c r="P131" i="104"/>
  <c r="S129" i="104"/>
  <c r="S128" i="103"/>
  <c r="S129" i="103" s="1"/>
  <c r="H123" i="103"/>
  <c r="P130" i="103"/>
  <c r="I122" i="103"/>
  <c r="J122" i="103"/>
  <c r="H124" i="102"/>
  <c r="I124" i="102" s="1"/>
  <c r="P133" i="102"/>
  <c r="J123" i="102"/>
  <c r="R132" i="102"/>
  <c r="R133" i="102" s="1"/>
  <c r="H122" i="101"/>
  <c r="I122" i="101" s="1"/>
  <c r="R131" i="101"/>
  <c r="P132" i="101"/>
  <c r="J120" i="101"/>
  <c r="J121" i="101" s="1"/>
  <c r="S130" i="101"/>
  <c r="S131" i="101" s="1"/>
  <c r="R129" i="35"/>
  <c r="S128" i="35"/>
  <c r="S129" i="35" s="1"/>
  <c r="J120" i="35"/>
  <c r="H122" i="35"/>
  <c r="I121" i="35"/>
  <c r="P130" i="35"/>
  <c r="K65" i="119" l="1"/>
  <c r="K65" i="118"/>
  <c r="K64" i="113"/>
  <c r="R131" i="104"/>
  <c r="S130" i="104"/>
  <c r="R131" i="105"/>
  <c r="H125" i="105"/>
  <c r="J123" i="105"/>
  <c r="J124" i="105" s="1"/>
  <c r="J125" i="105" s="1"/>
  <c r="P131" i="105"/>
  <c r="I125" i="105"/>
  <c r="S129" i="105"/>
  <c r="S130" i="105" s="1"/>
  <c r="S131" i="105" s="1"/>
  <c r="H124" i="104"/>
  <c r="P132" i="104"/>
  <c r="R132" i="104" s="1"/>
  <c r="I123" i="104"/>
  <c r="H124" i="103"/>
  <c r="I123" i="103"/>
  <c r="I124" i="103" s="1"/>
  <c r="P131" i="103"/>
  <c r="R130" i="103"/>
  <c r="S130" i="103"/>
  <c r="R134" i="102"/>
  <c r="S132" i="102"/>
  <c r="S133" i="102" s="1"/>
  <c r="J124" i="102"/>
  <c r="P134" i="102"/>
  <c r="H125" i="102"/>
  <c r="R132" i="101"/>
  <c r="J122" i="101"/>
  <c r="H123" i="101"/>
  <c r="I123" i="101" s="1"/>
  <c r="P133" i="101"/>
  <c r="R130" i="35"/>
  <c r="S130" i="35" s="1"/>
  <c r="I122" i="35"/>
  <c r="P131" i="35"/>
  <c r="H123" i="35"/>
  <c r="J121" i="35"/>
  <c r="K66" i="119" l="1"/>
  <c r="K66" i="118"/>
  <c r="K65" i="113"/>
  <c r="S131" i="104"/>
  <c r="S132" i="104" s="1"/>
  <c r="J122" i="35"/>
  <c r="I126" i="105"/>
  <c r="H126" i="105"/>
  <c r="P132" i="105"/>
  <c r="R132" i="105"/>
  <c r="I124" i="104"/>
  <c r="P133" i="104"/>
  <c r="R133" i="104" s="1"/>
  <c r="J123" i="104"/>
  <c r="H125" i="104"/>
  <c r="S131" i="103"/>
  <c r="R131" i="103"/>
  <c r="H125" i="103"/>
  <c r="P132" i="103"/>
  <c r="J123" i="103"/>
  <c r="J124" i="103" s="1"/>
  <c r="S134" i="102"/>
  <c r="H126" i="102"/>
  <c r="P135" i="102"/>
  <c r="I125" i="102"/>
  <c r="J123" i="101"/>
  <c r="P134" i="101"/>
  <c r="R133" i="101"/>
  <c r="R134" i="101" s="1"/>
  <c r="H124" i="101"/>
  <c r="I124" i="101" s="1"/>
  <c r="S132" i="101"/>
  <c r="H124" i="35"/>
  <c r="I123" i="35"/>
  <c r="P132" i="35"/>
  <c r="R131" i="35"/>
  <c r="K67" i="119" l="1"/>
  <c r="K67" i="118"/>
  <c r="K66" i="113"/>
  <c r="I125" i="104"/>
  <c r="J124" i="101"/>
  <c r="I124" i="35"/>
  <c r="P133" i="105"/>
  <c r="S132" i="105"/>
  <c r="H127" i="105"/>
  <c r="J126" i="105"/>
  <c r="P134" i="104"/>
  <c r="H126" i="104"/>
  <c r="I126" i="104" s="1"/>
  <c r="J124" i="104"/>
  <c r="S133" i="104"/>
  <c r="H126" i="103"/>
  <c r="I125" i="103"/>
  <c r="J125" i="103"/>
  <c r="P133" i="103"/>
  <c r="R132" i="103"/>
  <c r="S132" i="103"/>
  <c r="I126" i="102"/>
  <c r="P136" i="102"/>
  <c r="R135" i="102"/>
  <c r="R136" i="102" s="1"/>
  <c r="H127" i="102"/>
  <c r="J125" i="102"/>
  <c r="J126" i="102" s="1"/>
  <c r="S133" i="101"/>
  <c r="S134" i="101" s="1"/>
  <c r="P135" i="101"/>
  <c r="H125" i="101"/>
  <c r="J123" i="35"/>
  <c r="R132" i="35"/>
  <c r="S131" i="35"/>
  <c r="S132" i="35" s="1"/>
  <c r="P133" i="35"/>
  <c r="H125" i="35"/>
  <c r="K68" i="119" l="1"/>
  <c r="K68" i="118"/>
  <c r="K67" i="113"/>
  <c r="J125" i="104"/>
  <c r="J126" i="104" s="1"/>
  <c r="J124" i="35"/>
  <c r="P134" i="105"/>
  <c r="H128" i="105"/>
  <c r="R133" i="105"/>
  <c r="S133" i="105"/>
  <c r="I127" i="105"/>
  <c r="I128" i="105" s="1"/>
  <c r="P135" i="104"/>
  <c r="H127" i="104"/>
  <c r="R134" i="104"/>
  <c r="P134" i="103"/>
  <c r="R133" i="103"/>
  <c r="I126" i="103"/>
  <c r="I127" i="103" s="1"/>
  <c r="H127" i="103"/>
  <c r="H128" i="102"/>
  <c r="P137" i="102"/>
  <c r="S135" i="102"/>
  <c r="S136" i="102" s="1"/>
  <c r="I127" i="102"/>
  <c r="I128" i="102" s="1"/>
  <c r="H126" i="101"/>
  <c r="P136" i="101"/>
  <c r="I125" i="101"/>
  <c r="S135" i="101"/>
  <c r="R135" i="101"/>
  <c r="H126" i="35"/>
  <c r="P134" i="35"/>
  <c r="I125" i="35"/>
  <c r="R133" i="35"/>
  <c r="K69" i="119" l="1"/>
  <c r="K69" i="118"/>
  <c r="K68" i="113"/>
  <c r="R135" i="104"/>
  <c r="P135" i="105"/>
  <c r="S134" i="105"/>
  <c r="S135" i="105" s="1"/>
  <c r="R134" i="105"/>
  <c r="R135" i="105" s="1"/>
  <c r="H129" i="105"/>
  <c r="J127" i="105"/>
  <c r="J128" i="105" s="1"/>
  <c r="H128" i="104"/>
  <c r="S134" i="104"/>
  <c r="S135" i="104" s="1"/>
  <c r="P136" i="104"/>
  <c r="I127" i="104"/>
  <c r="R134" i="103"/>
  <c r="R135" i="103" s="1"/>
  <c r="H128" i="103"/>
  <c r="J126" i="103"/>
  <c r="J127" i="103" s="1"/>
  <c r="S133" i="103"/>
  <c r="S134" i="103" s="1"/>
  <c r="S135" i="103" s="1"/>
  <c r="P135" i="103"/>
  <c r="J127" i="102"/>
  <c r="J128" i="102" s="1"/>
  <c r="H129" i="102"/>
  <c r="P138" i="102"/>
  <c r="R137" i="102"/>
  <c r="R138" i="102" s="1"/>
  <c r="I126" i="101"/>
  <c r="J125" i="101"/>
  <c r="P137" i="101"/>
  <c r="R136" i="101"/>
  <c r="R137" i="101" s="1"/>
  <c r="H127" i="101"/>
  <c r="H127" i="35"/>
  <c r="P135" i="35"/>
  <c r="R134" i="35"/>
  <c r="S133" i="35"/>
  <c r="I126" i="35"/>
  <c r="I127" i="35" s="1"/>
  <c r="J125" i="35"/>
  <c r="K70" i="119" l="1"/>
  <c r="K70" i="118"/>
  <c r="K69" i="113"/>
  <c r="I128" i="104"/>
  <c r="J126" i="101"/>
  <c r="H130" i="105"/>
  <c r="P136" i="105"/>
  <c r="I129" i="105"/>
  <c r="I130" i="105" s="1"/>
  <c r="J127" i="104"/>
  <c r="P137" i="104"/>
  <c r="H129" i="104"/>
  <c r="R136" i="104"/>
  <c r="R136" i="103"/>
  <c r="P136" i="103"/>
  <c r="H129" i="103"/>
  <c r="I128" i="103"/>
  <c r="J128" i="103" s="1"/>
  <c r="H130" i="102"/>
  <c r="P139" i="102"/>
  <c r="J129" i="102"/>
  <c r="J130" i="102" s="1"/>
  <c r="R139" i="102"/>
  <c r="S137" i="102"/>
  <c r="S138" i="102" s="1"/>
  <c r="S139" i="102" s="1"/>
  <c r="I129" i="102"/>
  <c r="I130" i="102" s="1"/>
  <c r="S136" i="101"/>
  <c r="S137" i="101" s="1"/>
  <c r="P138" i="101"/>
  <c r="H128" i="101"/>
  <c r="I127" i="101"/>
  <c r="J126" i="35"/>
  <c r="J127" i="35" s="1"/>
  <c r="P136" i="35"/>
  <c r="S134" i="35"/>
  <c r="H128" i="35"/>
  <c r="I128" i="35" s="1"/>
  <c r="R135" i="35"/>
  <c r="K71" i="119" l="1"/>
  <c r="K71" i="118"/>
  <c r="K70" i="113"/>
  <c r="R137" i="104"/>
  <c r="J128" i="104"/>
  <c r="P137" i="105"/>
  <c r="R136" i="105"/>
  <c r="J129" i="105"/>
  <c r="J130" i="105" s="1"/>
  <c r="H131" i="105"/>
  <c r="P138" i="104"/>
  <c r="S136" i="104"/>
  <c r="H130" i="104"/>
  <c r="I129" i="104"/>
  <c r="I130" i="104" s="1"/>
  <c r="I129" i="103"/>
  <c r="S136" i="103"/>
  <c r="P137" i="103"/>
  <c r="H130" i="103"/>
  <c r="P140" i="102"/>
  <c r="H131" i="102"/>
  <c r="H129" i="101"/>
  <c r="I128" i="101"/>
  <c r="P139" i="101"/>
  <c r="R138" i="101"/>
  <c r="J127" i="101"/>
  <c r="J128" i="101" s="1"/>
  <c r="R136" i="35"/>
  <c r="H129" i="35"/>
  <c r="S135" i="35"/>
  <c r="P137" i="35"/>
  <c r="J128" i="35"/>
  <c r="K72" i="119" l="1"/>
  <c r="K72" i="118"/>
  <c r="K71" i="113"/>
  <c r="S137" i="104"/>
  <c r="R137" i="105"/>
  <c r="S136" i="105"/>
  <c r="S137" i="105" s="1"/>
  <c r="H132" i="105"/>
  <c r="P138" i="105"/>
  <c r="I131" i="105"/>
  <c r="I132" i="105" s="1"/>
  <c r="H131" i="104"/>
  <c r="I131" i="104" s="1"/>
  <c r="P139" i="104"/>
  <c r="J129" i="104"/>
  <c r="J130" i="104" s="1"/>
  <c r="R138" i="104"/>
  <c r="H131" i="103"/>
  <c r="I130" i="103"/>
  <c r="P138" i="103"/>
  <c r="R137" i="103"/>
  <c r="R138" i="103" s="1"/>
  <c r="J129" i="103"/>
  <c r="J130" i="103" s="1"/>
  <c r="P141" i="102"/>
  <c r="H132" i="102"/>
  <c r="R140" i="102"/>
  <c r="I131" i="102"/>
  <c r="R139" i="101"/>
  <c r="R140" i="101" s="1"/>
  <c r="S138" i="101"/>
  <c r="I129" i="101"/>
  <c r="H130" i="101"/>
  <c r="P140" i="101"/>
  <c r="S136" i="35"/>
  <c r="P138" i="35"/>
  <c r="H130" i="35"/>
  <c r="I129" i="35"/>
  <c r="R137" i="35"/>
  <c r="K73" i="119" l="1"/>
  <c r="K73" i="118"/>
  <c r="K72" i="113"/>
  <c r="R139" i="104"/>
  <c r="J131" i="104"/>
  <c r="I130" i="35"/>
  <c r="J131" i="105"/>
  <c r="J132" i="105" s="1"/>
  <c r="H133" i="105"/>
  <c r="P139" i="105"/>
  <c r="R138" i="105"/>
  <c r="S138" i="104"/>
  <c r="P140" i="104"/>
  <c r="H132" i="104"/>
  <c r="I131" i="103"/>
  <c r="S137" i="103"/>
  <c r="S138" i="103" s="1"/>
  <c r="P139" i="103"/>
  <c r="H132" i="103"/>
  <c r="H133" i="102"/>
  <c r="R141" i="102"/>
  <c r="S140" i="102"/>
  <c r="S141" i="102" s="1"/>
  <c r="I132" i="102"/>
  <c r="I133" i="102" s="1"/>
  <c r="J131" i="102"/>
  <c r="J132" i="102" s="1"/>
  <c r="J133" i="102" s="1"/>
  <c r="P142" i="102"/>
  <c r="P141" i="101"/>
  <c r="I130" i="101"/>
  <c r="S139" i="101"/>
  <c r="S140" i="101" s="1"/>
  <c r="H131" i="101"/>
  <c r="J129" i="101"/>
  <c r="R138" i="35"/>
  <c r="J129" i="35"/>
  <c r="J130" i="35" s="1"/>
  <c r="P139" i="35"/>
  <c r="H131" i="35"/>
  <c r="S137" i="35"/>
  <c r="S138" i="35" s="1"/>
  <c r="K74" i="119" l="1"/>
  <c r="K74" i="118"/>
  <c r="K73" i="113"/>
  <c r="S139" i="104"/>
  <c r="J130" i="101"/>
  <c r="H134" i="105"/>
  <c r="P140" i="105"/>
  <c r="R139" i="105"/>
  <c r="S138" i="105"/>
  <c r="I133" i="105"/>
  <c r="I134" i="105" s="1"/>
  <c r="P141" i="104"/>
  <c r="H133" i="104"/>
  <c r="I132" i="104"/>
  <c r="R140" i="104"/>
  <c r="H133" i="103"/>
  <c r="P140" i="103"/>
  <c r="I132" i="103"/>
  <c r="I133" i="103" s="1"/>
  <c r="S139" i="103"/>
  <c r="R139" i="103"/>
  <c r="J131" i="103"/>
  <c r="H134" i="102"/>
  <c r="P143" i="102"/>
  <c r="R142" i="102"/>
  <c r="R143" i="102" s="1"/>
  <c r="H132" i="101"/>
  <c r="I131" i="101"/>
  <c r="P142" i="101"/>
  <c r="R141" i="101"/>
  <c r="R142" i="101" s="1"/>
  <c r="P140" i="35"/>
  <c r="H132" i="35"/>
  <c r="I131" i="35"/>
  <c r="R139" i="35"/>
  <c r="K75" i="119" l="1"/>
  <c r="K75" i="118"/>
  <c r="K74" i="113"/>
  <c r="S140" i="104"/>
  <c r="I132" i="101"/>
  <c r="S139" i="105"/>
  <c r="S140" i="105" s="1"/>
  <c r="S141" i="105" s="1"/>
  <c r="H135" i="105"/>
  <c r="R140" i="105"/>
  <c r="R141" i="105" s="1"/>
  <c r="P141" i="105"/>
  <c r="J133" i="105"/>
  <c r="J134" i="105" s="1"/>
  <c r="H134" i="104"/>
  <c r="R141" i="104"/>
  <c r="P142" i="104"/>
  <c r="I133" i="104"/>
  <c r="I134" i="104" s="1"/>
  <c r="J132" i="104"/>
  <c r="J133" i="104" s="1"/>
  <c r="J134" i="104" s="1"/>
  <c r="J132" i="103"/>
  <c r="J133" i="103" s="1"/>
  <c r="P141" i="103"/>
  <c r="R140" i="103"/>
  <c r="R141" i="103" s="1"/>
  <c r="H134" i="103"/>
  <c r="I134" i="103" s="1"/>
  <c r="H135" i="102"/>
  <c r="I134" i="102"/>
  <c r="P144" i="102"/>
  <c r="R144" i="102" s="1"/>
  <c r="S142" i="102"/>
  <c r="S143" i="102" s="1"/>
  <c r="H133" i="101"/>
  <c r="P143" i="101"/>
  <c r="S141" i="101"/>
  <c r="S142" i="101" s="1"/>
  <c r="J131" i="101"/>
  <c r="R140" i="35"/>
  <c r="I132" i="35"/>
  <c r="J131" i="35"/>
  <c r="H133" i="35"/>
  <c r="P141" i="35"/>
  <c r="S139" i="35"/>
  <c r="K76" i="119" l="1"/>
  <c r="K76" i="118"/>
  <c r="K75" i="113"/>
  <c r="R142" i="104"/>
  <c r="I133" i="101"/>
  <c r="J132" i="101"/>
  <c r="J132" i="35"/>
  <c r="H136" i="105"/>
  <c r="P142" i="105"/>
  <c r="R142" i="105" s="1"/>
  <c r="I135" i="105"/>
  <c r="I136" i="105" s="1"/>
  <c r="H135" i="104"/>
  <c r="P143" i="104"/>
  <c r="S141" i="104"/>
  <c r="R142" i="103"/>
  <c r="S140" i="103"/>
  <c r="S141" i="103" s="1"/>
  <c r="P142" i="103"/>
  <c r="H135" i="103"/>
  <c r="J134" i="103"/>
  <c r="S144" i="102"/>
  <c r="I135" i="102"/>
  <c r="I136" i="102" s="1"/>
  <c r="J134" i="102"/>
  <c r="J135" i="102" s="1"/>
  <c r="J136" i="102" s="1"/>
  <c r="P145" i="102"/>
  <c r="H136" i="102"/>
  <c r="H134" i="101"/>
  <c r="P144" i="101"/>
  <c r="R143" i="101"/>
  <c r="R144" i="101" s="1"/>
  <c r="S140" i="35"/>
  <c r="I133" i="35"/>
  <c r="P142" i="35"/>
  <c r="H134" i="35"/>
  <c r="R141" i="35"/>
  <c r="K77" i="119" l="1"/>
  <c r="K77" i="118"/>
  <c r="K76" i="113"/>
  <c r="S142" i="104"/>
  <c r="J133" i="101"/>
  <c r="J133" i="35"/>
  <c r="S142" i="105"/>
  <c r="H137" i="105"/>
  <c r="I137" i="105" s="1"/>
  <c r="P143" i="105"/>
  <c r="J135" i="105"/>
  <c r="J136" i="105" s="1"/>
  <c r="P144" i="104"/>
  <c r="R143" i="104"/>
  <c r="H136" i="104"/>
  <c r="I135" i="104"/>
  <c r="H136" i="103"/>
  <c r="S142" i="103"/>
  <c r="P143" i="103"/>
  <c r="I135" i="103"/>
  <c r="I136" i="103" s="1"/>
  <c r="H137" i="102"/>
  <c r="P146" i="102"/>
  <c r="R145" i="102"/>
  <c r="R146" i="102" s="1"/>
  <c r="H135" i="101"/>
  <c r="P145" i="101"/>
  <c r="I134" i="101"/>
  <c r="S143" i="101"/>
  <c r="S144" i="101" s="1"/>
  <c r="R142" i="35"/>
  <c r="P143" i="35"/>
  <c r="H135" i="35"/>
  <c r="S141" i="35"/>
  <c r="I134" i="35"/>
  <c r="K78" i="119" l="1"/>
  <c r="K78" i="118"/>
  <c r="K77" i="113"/>
  <c r="R144" i="104"/>
  <c r="J137" i="105"/>
  <c r="P144" i="105"/>
  <c r="H138" i="105"/>
  <c r="R143" i="105"/>
  <c r="I136" i="104"/>
  <c r="J135" i="104"/>
  <c r="P145" i="104"/>
  <c r="H137" i="104"/>
  <c r="S143" i="104"/>
  <c r="S143" i="103"/>
  <c r="P144" i="103"/>
  <c r="H137" i="103"/>
  <c r="R143" i="103"/>
  <c r="J135" i="103"/>
  <c r="J136" i="103" s="1"/>
  <c r="H138" i="102"/>
  <c r="S145" i="102"/>
  <c r="S146" i="102" s="1"/>
  <c r="P147" i="102"/>
  <c r="R147" i="102" s="1"/>
  <c r="I137" i="102"/>
  <c r="H136" i="101"/>
  <c r="I135" i="101"/>
  <c r="J134" i="101"/>
  <c r="J135" i="101" s="1"/>
  <c r="P146" i="101"/>
  <c r="R145" i="101"/>
  <c r="R146" i="101" s="1"/>
  <c r="S142" i="35"/>
  <c r="I135" i="35"/>
  <c r="P144" i="35"/>
  <c r="J134" i="35"/>
  <c r="H136" i="35"/>
  <c r="R143" i="35"/>
  <c r="K79" i="119" l="1"/>
  <c r="K79" i="118"/>
  <c r="K78" i="113"/>
  <c r="S144" i="104"/>
  <c r="J136" i="104"/>
  <c r="I136" i="101"/>
  <c r="J136" i="101" s="1"/>
  <c r="P145" i="105"/>
  <c r="R144" i="105"/>
  <c r="R145" i="105" s="1"/>
  <c r="H139" i="105"/>
  <c r="S143" i="105"/>
  <c r="I138" i="105"/>
  <c r="I139" i="105" s="1"/>
  <c r="H138" i="104"/>
  <c r="I137" i="104"/>
  <c r="P146" i="104"/>
  <c r="R145" i="104"/>
  <c r="R146" i="104" s="1"/>
  <c r="P145" i="103"/>
  <c r="R144" i="103"/>
  <c r="R145" i="103" s="1"/>
  <c r="S144" i="103"/>
  <c r="S145" i="103" s="1"/>
  <c r="H138" i="103"/>
  <c r="I137" i="103"/>
  <c r="I138" i="103" s="1"/>
  <c r="S147" i="102"/>
  <c r="I138" i="102"/>
  <c r="J137" i="102"/>
  <c r="J138" i="102" s="1"/>
  <c r="P148" i="102"/>
  <c r="H139" i="102"/>
  <c r="P147" i="101"/>
  <c r="R147" i="101" s="1"/>
  <c r="H137" i="101"/>
  <c r="S145" i="101"/>
  <c r="S146" i="101" s="1"/>
  <c r="R144" i="35"/>
  <c r="J135" i="35"/>
  <c r="H137" i="35"/>
  <c r="S143" i="35"/>
  <c r="S144" i="35" s="1"/>
  <c r="P145" i="35"/>
  <c r="I136" i="35"/>
  <c r="K80" i="119" l="1"/>
  <c r="K80" i="118"/>
  <c r="K79" i="113"/>
  <c r="I138" i="104"/>
  <c r="S144" i="105"/>
  <c r="S145" i="105" s="1"/>
  <c r="J138" i="105"/>
  <c r="J139" i="105" s="1"/>
  <c r="H140" i="105"/>
  <c r="P146" i="105"/>
  <c r="I140" i="105"/>
  <c r="H139" i="104"/>
  <c r="P147" i="104"/>
  <c r="S145" i="104"/>
  <c r="S146" i="104" s="1"/>
  <c r="J137" i="104"/>
  <c r="H139" i="103"/>
  <c r="P146" i="103"/>
  <c r="J137" i="103"/>
  <c r="J138" i="103" s="1"/>
  <c r="J139" i="102"/>
  <c r="J140" i="102" s="1"/>
  <c r="H140" i="102"/>
  <c r="I139" i="102"/>
  <c r="I140" i="102" s="1"/>
  <c r="P149" i="102"/>
  <c r="R148" i="102"/>
  <c r="R149" i="102" s="1"/>
  <c r="S147" i="101"/>
  <c r="H138" i="101"/>
  <c r="P148" i="101"/>
  <c r="I137" i="101"/>
  <c r="I137" i="35"/>
  <c r="P146" i="35"/>
  <c r="J136" i="35"/>
  <c r="R145" i="35"/>
  <c r="S145" i="35" s="1"/>
  <c r="H138" i="35"/>
  <c r="K81" i="119" l="1"/>
  <c r="K81" i="118"/>
  <c r="K80" i="113"/>
  <c r="I139" i="104"/>
  <c r="J138" i="104"/>
  <c r="J139" i="104" s="1"/>
  <c r="J137" i="35"/>
  <c r="P147" i="105"/>
  <c r="J140" i="105"/>
  <c r="H141" i="105"/>
  <c r="R146" i="105"/>
  <c r="R147" i="105" s="1"/>
  <c r="H140" i="104"/>
  <c r="P148" i="104"/>
  <c r="R147" i="104"/>
  <c r="J139" i="103"/>
  <c r="J140" i="103" s="1"/>
  <c r="H140" i="103"/>
  <c r="P147" i="103"/>
  <c r="R146" i="103"/>
  <c r="I139" i="103"/>
  <c r="I140" i="103" s="1"/>
  <c r="S148" i="102"/>
  <c r="S149" i="102" s="1"/>
  <c r="H141" i="102"/>
  <c r="I141" i="102"/>
  <c r="P150" i="102"/>
  <c r="P149" i="101"/>
  <c r="H139" i="101"/>
  <c r="I138" i="101"/>
  <c r="J137" i="101"/>
  <c r="R148" i="101"/>
  <c r="H139" i="35"/>
  <c r="P147" i="35"/>
  <c r="R146" i="35"/>
  <c r="S146" i="35" s="1"/>
  <c r="I138" i="35"/>
  <c r="K82" i="119" l="1"/>
  <c r="K82" i="118"/>
  <c r="K81" i="113"/>
  <c r="R148" i="104"/>
  <c r="R149" i="104" s="1"/>
  <c r="I139" i="101"/>
  <c r="I140" i="101" s="1"/>
  <c r="S146" i="105"/>
  <c r="S147" i="105" s="1"/>
  <c r="H142" i="105"/>
  <c r="P148" i="105"/>
  <c r="I141" i="105"/>
  <c r="I142" i="105" s="1"/>
  <c r="P149" i="104"/>
  <c r="H141" i="104"/>
  <c r="I140" i="104"/>
  <c r="S147" i="104"/>
  <c r="S148" i="104" s="1"/>
  <c r="P148" i="103"/>
  <c r="I141" i="103"/>
  <c r="J141" i="103" s="1"/>
  <c r="H141" i="103"/>
  <c r="R147" i="103"/>
  <c r="R148" i="103" s="1"/>
  <c r="S146" i="103"/>
  <c r="S147" i="103" s="1"/>
  <c r="S148" i="103" s="1"/>
  <c r="P151" i="102"/>
  <c r="P152" i="102" s="1"/>
  <c r="P153" i="102" s="1"/>
  <c r="P154" i="102" s="1"/>
  <c r="P155" i="102" s="1"/>
  <c r="P156" i="102" s="1"/>
  <c r="P157" i="102" s="1"/>
  <c r="P158" i="102" s="1"/>
  <c r="P159" i="102" s="1"/>
  <c r="P160" i="102" s="1"/>
  <c r="P161" i="102" s="1"/>
  <c r="P162" i="102" s="1"/>
  <c r="P163" i="102" s="1"/>
  <c r="P164" i="102" s="1"/>
  <c r="P165" i="102" s="1"/>
  <c r="P166" i="102" s="1"/>
  <c r="P167" i="102" s="1"/>
  <c r="P168" i="102" s="1"/>
  <c r="P169" i="102" s="1"/>
  <c r="P170" i="102" s="1"/>
  <c r="P171" i="102" s="1"/>
  <c r="P172" i="102" s="1"/>
  <c r="P173" i="102" s="1"/>
  <c r="P174" i="102" s="1"/>
  <c r="P175" i="102" s="1"/>
  <c r="P176" i="102" s="1"/>
  <c r="P177" i="102" s="1"/>
  <c r="P178" i="102" s="1"/>
  <c r="P179" i="102" s="1"/>
  <c r="P180" i="102" s="1"/>
  <c r="P181" i="102" s="1"/>
  <c r="P182" i="102" s="1"/>
  <c r="P183" i="102" s="1"/>
  <c r="P184" i="102" s="1"/>
  <c r="P185" i="102" s="1"/>
  <c r="P186" i="102" s="1"/>
  <c r="P187" i="102" s="1"/>
  <c r="P188" i="102" s="1"/>
  <c r="P189" i="102" s="1"/>
  <c r="P190" i="102" s="1"/>
  <c r="P191" i="102" s="1"/>
  <c r="P192" i="102" s="1"/>
  <c r="S150" i="102"/>
  <c r="R150" i="102"/>
  <c r="H142" i="102"/>
  <c r="I142" i="102" s="1"/>
  <c r="J141" i="102"/>
  <c r="J138" i="101"/>
  <c r="J139" i="101" s="1"/>
  <c r="R149" i="101"/>
  <c r="R150" i="101" s="1"/>
  <c r="H140" i="101"/>
  <c r="S148" i="101"/>
  <c r="P150" i="101"/>
  <c r="I139" i="35"/>
  <c r="J138" i="35"/>
  <c r="R147" i="35"/>
  <c r="H140" i="35"/>
  <c r="P148" i="35"/>
  <c r="K83" i="119" l="1"/>
  <c r="K83" i="118"/>
  <c r="K82" i="113"/>
  <c r="J140" i="101"/>
  <c r="J139" i="35"/>
  <c r="P149" i="105"/>
  <c r="R148" i="105"/>
  <c r="I143" i="105"/>
  <c r="S148" i="105"/>
  <c r="H143" i="105"/>
  <c r="J141" i="105"/>
  <c r="J142" i="105" s="1"/>
  <c r="J143" i="105" s="1"/>
  <c r="H142" i="104"/>
  <c r="S149" i="104"/>
  <c r="P150" i="104"/>
  <c r="I141" i="104"/>
  <c r="J140" i="104"/>
  <c r="I142" i="103"/>
  <c r="P149" i="103"/>
  <c r="H142" i="103"/>
  <c r="J142" i="102"/>
  <c r="S151" i="102"/>
  <c r="S152" i="102" s="1"/>
  <c r="S153" i="102" s="1"/>
  <c r="S154" i="102" s="1"/>
  <c r="H143" i="102"/>
  <c r="R151" i="102"/>
  <c r="R152" i="102" s="1"/>
  <c r="R153" i="102" s="1"/>
  <c r="R154" i="102" s="1"/>
  <c r="S149" i="101"/>
  <c r="S150" i="101" s="1"/>
  <c r="H141" i="101"/>
  <c r="I141" i="101" s="1"/>
  <c r="P151" i="101"/>
  <c r="P152" i="101" s="1"/>
  <c r="P153" i="101" s="1"/>
  <c r="P154" i="101" s="1"/>
  <c r="P155" i="101" s="1"/>
  <c r="P156" i="101" s="1"/>
  <c r="P157" i="101" s="1"/>
  <c r="P158" i="101" s="1"/>
  <c r="P159" i="101" s="1"/>
  <c r="P160" i="101" s="1"/>
  <c r="P161" i="101" s="1"/>
  <c r="P162" i="101" s="1"/>
  <c r="P163" i="101" s="1"/>
  <c r="P164" i="101" s="1"/>
  <c r="P165" i="101" s="1"/>
  <c r="P166" i="101" s="1"/>
  <c r="P167" i="101" s="1"/>
  <c r="P168" i="101" s="1"/>
  <c r="P169" i="101" s="1"/>
  <c r="P170" i="101" s="1"/>
  <c r="P171" i="101" s="1"/>
  <c r="P172" i="101" s="1"/>
  <c r="P173" i="101" s="1"/>
  <c r="P174" i="101" s="1"/>
  <c r="P175" i="101" s="1"/>
  <c r="P176" i="101" s="1"/>
  <c r="P177" i="101" s="1"/>
  <c r="P178" i="101" s="1"/>
  <c r="P179" i="101" s="1"/>
  <c r="P180" i="101" s="1"/>
  <c r="P181" i="101" s="1"/>
  <c r="P182" i="101" s="1"/>
  <c r="P183" i="101" s="1"/>
  <c r="P184" i="101" s="1"/>
  <c r="P185" i="101" s="1"/>
  <c r="P186" i="101" s="1"/>
  <c r="P187" i="101" s="1"/>
  <c r="P188" i="101" s="1"/>
  <c r="P189" i="101" s="1"/>
  <c r="P190" i="101" s="1"/>
  <c r="P191" i="101" s="1"/>
  <c r="P192" i="101" s="1"/>
  <c r="R148" i="35"/>
  <c r="H141" i="35"/>
  <c r="P149" i="35"/>
  <c r="I140" i="35"/>
  <c r="S147" i="35"/>
  <c r="K84" i="119" l="1"/>
  <c r="K84" i="118"/>
  <c r="K83" i="113"/>
  <c r="J141" i="104"/>
  <c r="J141" i="101"/>
  <c r="H144" i="105"/>
  <c r="R149" i="105"/>
  <c r="R150" i="105" s="1"/>
  <c r="P150" i="105"/>
  <c r="S149" i="105"/>
  <c r="S150" i="105" s="1"/>
  <c r="I142" i="104"/>
  <c r="P151" i="104"/>
  <c r="P152" i="104" s="1"/>
  <c r="P153" i="104" s="1"/>
  <c r="P154" i="104" s="1"/>
  <c r="P155" i="104" s="1"/>
  <c r="P156" i="104" s="1"/>
  <c r="P157" i="104" s="1"/>
  <c r="P158" i="104" s="1"/>
  <c r="P159" i="104" s="1"/>
  <c r="P160" i="104" s="1"/>
  <c r="P161" i="104" s="1"/>
  <c r="P162" i="104" s="1"/>
  <c r="P163" i="104" s="1"/>
  <c r="P164" i="104" s="1"/>
  <c r="P165" i="104" s="1"/>
  <c r="P166" i="104" s="1"/>
  <c r="P167" i="104" s="1"/>
  <c r="P168" i="104" s="1"/>
  <c r="P169" i="104" s="1"/>
  <c r="P170" i="104" s="1"/>
  <c r="P171" i="104" s="1"/>
  <c r="P172" i="104" s="1"/>
  <c r="P173" i="104" s="1"/>
  <c r="P174" i="104" s="1"/>
  <c r="P175" i="104" s="1"/>
  <c r="P176" i="104" s="1"/>
  <c r="P177" i="104" s="1"/>
  <c r="P178" i="104" s="1"/>
  <c r="P179" i="104" s="1"/>
  <c r="P180" i="104" s="1"/>
  <c r="P181" i="104" s="1"/>
  <c r="P182" i="104" s="1"/>
  <c r="P183" i="104" s="1"/>
  <c r="P184" i="104" s="1"/>
  <c r="P185" i="104" s="1"/>
  <c r="P186" i="104" s="1"/>
  <c r="P187" i="104" s="1"/>
  <c r="P188" i="104" s="1"/>
  <c r="P189" i="104" s="1"/>
  <c r="P190" i="104" s="1"/>
  <c r="P191" i="104" s="1"/>
  <c r="P192" i="104" s="1"/>
  <c r="H143" i="104"/>
  <c r="R150" i="104"/>
  <c r="P150" i="103"/>
  <c r="I143" i="103"/>
  <c r="H143" i="103"/>
  <c r="R149" i="103"/>
  <c r="J142" i="103"/>
  <c r="J143" i="103" s="1"/>
  <c r="H144" i="102"/>
  <c r="I143" i="102"/>
  <c r="I144" i="102" s="1"/>
  <c r="H142" i="101"/>
  <c r="I142" i="101" s="1"/>
  <c r="R151" i="101"/>
  <c r="R152" i="101" s="1"/>
  <c r="R153" i="101" s="1"/>
  <c r="R154" i="101" s="1"/>
  <c r="S151" i="101"/>
  <c r="S152" i="101" s="1"/>
  <c r="S153" i="101" s="1"/>
  <c r="S154" i="101" s="1"/>
  <c r="S148" i="35"/>
  <c r="I141" i="35"/>
  <c r="H142" i="35"/>
  <c r="J140" i="35"/>
  <c r="P150" i="35"/>
  <c r="R149" i="35"/>
  <c r="K85" i="119" l="1"/>
  <c r="K85" i="118"/>
  <c r="K84" i="113"/>
  <c r="R151" i="104"/>
  <c r="R152" i="104" s="1"/>
  <c r="R153" i="104" s="1"/>
  <c r="R154" i="104" s="1"/>
  <c r="J142" i="104"/>
  <c r="J141" i="35"/>
  <c r="H145" i="105"/>
  <c r="P151" i="105"/>
  <c r="P152" i="105" s="1"/>
  <c r="P153" i="105" s="1"/>
  <c r="P154" i="105" s="1"/>
  <c r="P155" i="105" s="1"/>
  <c r="P156" i="105" s="1"/>
  <c r="P157" i="105" s="1"/>
  <c r="P158" i="105" s="1"/>
  <c r="P159" i="105" s="1"/>
  <c r="P160" i="105" s="1"/>
  <c r="P161" i="105" s="1"/>
  <c r="P162" i="105" s="1"/>
  <c r="P163" i="105" s="1"/>
  <c r="P164" i="105" s="1"/>
  <c r="P165" i="105" s="1"/>
  <c r="P166" i="105" s="1"/>
  <c r="P167" i="105" s="1"/>
  <c r="P168" i="105" s="1"/>
  <c r="P169" i="105" s="1"/>
  <c r="P170" i="105" s="1"/>
  <c r="P171" i="105" s="1"/>
  <c r="P172" i="105" s="1"/>
  <c r="P173" i="105" s="1"/>
  <c r="P174" i="105" s="1"/>
  <c r="P175" i="105" s="1"/>
  <c r="P176" i="105" s="1"/>
  <c r="P177" i="105" s="1"/>
  <c r="P178" i="105" s="1"/>
  <c r="P179" i="105" s="1"/>
  <c r="P180" i="105" s="1"/>
  <c r="P181" i="105" s="1"/>
  <c r="P182" i="105" s="1"/>
  <c r="P183" i="105" s="1"/>
  <c r="P184" i="105" s="1"/>
  <c r="P185" i="105" s="1"/>
  <c r="P186" i="105" s="1"/>
  <c r="P187" i="105" s="1"/>
  <c r="P188" i="105" s="1"/>
  <c r="P189" i="105" s="1"/>
  <c r="P190" i="105" s="1"/>
  <c r="P191" i="105" s="1"/>
  <c r="P192" i="105" s="1"/>
  <c r="I144" i="105"/>
  <c r="R151" i="105"/>
  <c r="R152" i="105" s="1"/>
  <c r="R153" i="105" s="1"/>
  <c r="R154" i="105" s="1"/>
  <c r="H144" i="104"/>
  <c r="S150" i="104"/>
  <c r="I143" i="104"/>
  <c r="R150" i="103"/>
  <c r="S149" i="103"/>
  <c r="S150" i="103" s="1"/>
  <c r="P151" i="103"/>
  <c r="P152" i="103" s="1"/>
  <c r="P153" i="103" s="1"/>
  <c r="P154" i="103" s="1"/>
  <c r="P155" i="103" s="1"/>
  <c r="P156" i="103" s="1"/>
  <c r="P157" i="103" s="1"/>
  <c r="P158" i="103" s="1"/>
  <c r="P159" i="103" s="1"/>
  <c r="P160" i="103" s="1"/>
  <c r="P161" i="103" s="1"/>
  <c r="P162" i="103" s="1"/>
  <c r="P163" i="103" s="1"/>
  <c r="P164" i="103" s="1"/>
  <c r="P165" i="103" s="1"/>
  <c r="P166" i="103" s="1"/>
  <c r="P167" i="103" s="1"/>
  <c r="P168" i="103" s="1"/>
  <c r="P169" i="103" s="1"/>
  <c r="P170" i="103" s="1"/>
  <c r="P171" i="103" s="1"/>
  <c r="P172" i="103" s="1"/>
  <c r="P173" i="103" s="1"/>
  <c r="P174" i="103" s="1"/>
  <c r="P175" i="103" s="1"/>
  <c r="P176" i="103" s="1"/>
  <c r="P177" i="103" s="1"/>
  <c r="P178" i="103" s="1"/>
  <c r="P179" i="103" s="1"/>
  <c r="P180" i="103" s="1"/>
  <c r="P181" i="103" s="1"/>
  <c r="P182" i="103" s="1"/>
  <c r="P183" i="103" s="1"/>
  <c r="P184" i="103" s="1"/>
  <c r="P185" i="103" s="1"/>
  <c r="P186" i="103" s="1"/>
  <c r="P187" i="103" s="1"/>
  <c r="P188" i="103" s="1"/>
  <c r="P189" i="103" s="1"/>
  <c r="P190" i="103" s="1"/>
  <c r="P191" i="103" s="1"/>
  <c r="P192" i="103" s="1"/>
  <c r="H144" i="103"/>
  <c r="I144" i="103" s="1"/>
  <c r="H145" i="102"/>
  <c r="J143" i="102"/>
  <c r="J144" i="102" s="1"/>
  <c r="H143" i="101"/>
  <c r="I143" i="101" s="1"/>
  <c r="J142" i="101"/>
  <c r="R150" i="35"/>
  <c r="H143" i="35"/>
  <c r="P151" i="35"/>
  <c r="P152" i="35" s="1"/>
  <c r="P153" i="35" s="1"/>
  <c r="P154" i="35" s="1"/>
  <c r="P155" i="35" s="1"/>
  <c r="P156" i="35" s="1"/>
  <c r="P157" i="35" s="1"/>
  <c r="P158" i="35" s="1"/>
  <c r="P159" i="35" s="1"/>
  <c r="P160" i="35" s="1"/>
  <c r="P161" i="35" s="1"/>
  <c r="P162" i="35" s="1"/>
  <c r="P163" i="35" s="1"/>
  <c r="P164" i="35" s="1"/>
  <c r="P165" i="35" s="1"/>
  <c r="P166" i="35" s="1"/>
  <c r="P167" i="35" s="1"/>
  <c r="P168" i="35" s="1"/>
  <c r="P169" i="35" s="1"/>
  <c r="P170" i="35" s="1"/>
  <c r="P171" i="35" s="1"/>
  <c r="P172" i="35" s="1"/>
  <c r="P173" i="35" s="1"/>
  <c r="P174" i="35" s="1"/>
  <c r="P175" i="35" s="1"/>
  <c r="P176" i="35" s="1"/>
  <c r="P177" i="35" s="1"/>
  <c r="P178" i="35" s="1"/>
  <c r="P179" i="35" s="1"/>
  <c r="P180" i="35" s="1"/>
  <c r="P181" i="35" s="1"/>
  <c r="P182" i="35" s="1"/>
  <c r="P183" i="35" s="1"/>
  <c r="P184" i="35" s="1"/>
  <c r="P185" i="35" s="1"/>
  <c r="P186" i="35" s="1"/>
  <c r="P187" i="35" s="1"/>
  <c r="P188" i="35" s="1"/>
  <c r="P189" i="35" s="1"/>
  <c r="P190" i="35" s="1"/>
  <c r="P191" i="35" s="1"/>
  <c r="P192" i="35" s="1"/>
  <c r="S149" i="35"/>
  <c r="S150" i="35" s="1"/>
  <c r="I142" i="35"/>
  <c r="K86" i="119" l="1"/>
  <c r="K86" i="118"/>
  <c r="K85" i="113"/>
  <c r="S151" i="104"/>
  <c r="S152" i="104" s="1"/>
  <c r="S153" i="104" s="1"/>
  <c r="S154" i="104" s="1"/>
  <c r="I144" i="104"/>
  <c r="H146" i="105"/>
  <c r="I145" i="105"/>
  <c r="J144" i="105"/>
  <c r="J145" i="105" s="1"/>
  <c r="S151" i="105"/>
  <c r="S152" i="105" s="1"/>
  <c r="S153" i="105" s="1"/>
  <c r="S154" i="105" s="1"/>
  <c r="H145" i="104"/>
  <c r="J143" i="104"/>
  <c r="J144" i="103"/>
  <c r="R151" i="103"/>
  <c r="R152" i="103" s="1"/>
  <c r="R153" i="103" s="1"/>
  <c r="R154" i="103" s="1"/>
  <c r="H145" i="103"/>
  <c r="H146" i="102"/>
  <c r="I145" i="102"/>
  <c r="I146" i="102" s="1"/>
  <c r="J143" i="101"/>
  <c r="H144" i="101"/>
  <c r="I143" i="35"/>
  <c r="H144" i="35"/>
  <c r="J142" i="35"/>
  <c r="R151" i="35"/>
  <c r="R152" i="35" s="1"/>
  <c r="R153" i="35" s="1"/>
  <c r="R154" i="35" s="1"/>
  <c r="K87" i="119" l="1"/>
  <c r="K87" i="118"/>
  <c r="K86" i="113"/>
  <c r="J144" i="104"/>
  <c r="J145" i="104" s="1"/>
  <c r="I145" i="104"/>
  <c r="J143" i="35"/>
  <c r="I146" i="105"/>
  <c r="I147" i="105" s="1"/>
  <c r="H147" i="105"/>
  <c r="H146" i="104"/>
  <c r="S151" i="103"/>
  <c r="S152" i="103" s="1"/>
  <c r="S153" i="103" s="1"/>
  <c r="S154" i="103" s="1"/>
  <c r="H146" i="103"/>
  <c r="I145" i="103"/>
  <c r="I146" i="103" s="1"/>
  <c r="H147" i="102"/>
  <c r="J145" i="102"/>
  <c r="J146" i="102" s="1"/>
  <c r="H145" i="101"/>
  <c r="I144" i="101"/>
  <c r="H145" i="35"/>
  <c r="S151" i="35"/>
  <c r="S152" i="35" s="1"/>
  <c r="S153" i="35" s="1"/>
  <c r="S154" i="35" s="1"/>
  <c r="I144" i="35"/>
  <c r="J144" i="35" s="1"/>
  <c r="K88" i="119" l="1"/>
  <c r="K88" i="118"/>
  <c r="K87" i="113"/>
  <c r="H148" i="105"/>
  <c r="J146" i="105"/>
  <c r="J147" i="105" s="1"/>
  <c r="H147" i="104"/>
  <c r="I146" i="104"/>
  <c r="J145" i="103"/>
  <c r="J146" i="103" s="1"/>
  <c r="H147" i="103"/>
  <c r="J147" i="102"/>
  <c r="J148" i="102" s="1"/>
  <c r="H148" i="102"/>
  <c r="I147" i="102"/>
  <c r="I148" i="102" s="1"/>
  <c r="H146" i="101"/>
  <c r="I145" i="101"/>
  <c r="J144" i="101"/>
  <c r="J145" i="101" s="1"/>
  <c r="H146" i="35"/>
  <c r="I145" i="35"/>
  <c r="K89" i="119" l="1"/>
  <c r="K89" i="118"/>
  <c r="K88" i="113"/>
  <c r="I147" i="104"/>
  <c r="I148" i="104" s="1"/>
  <c r="J146" i="101"/>
  <c r="I146" i="101"/>
  <c r="H149" i="105"/>
  <c r="I148" i="105"/>
  <c r="I149" i="105" s="1"/>
  <c r="H148" i="104"/>
  <c r="J146" i="104"/>
  <c r="H148" i="103"/>
  <c r="I147" i="103"/>
  <c r="H149" i="102"/>
  <c r="I149" i="102" s="1"/>
  <c r="H147" i="101"/>
  <c r="I146" i="35"/>
  <c r="J145" i="35"/>
  <c r="H147" i="35"/>
  <c r="K90" i="119" l="1"/>
  <c r="K90" i="118"/>
  <c r="K89" i="113"/>
  <c r="J147" i="104"/>
  <c r="J148" i="104" s="1"/>
  <c r="H150" i="105"/>
  <c r="J148" i="105"/>
  <c r="J149" i="105" s="1"/>
  <c r="H149" i="104"/>
  <c r="I149" i="104" s="1"/>
  <c r="H149" i="103"/>
  <c r="I148" i="103"/>
  <c r="I149" i="103" s="1"/>
  <c r="J147" i="103"/>
  <c r="J149" i="102"/>
  <c r="H150" i="102"/>
  <c r="H148" i="101"/>
  <c r="I147" i="101"/>
  <c r="I147" i="35"/>
  <c r="J146" i="35"/>
  <c r="H148" i="35"/>
  <c r="K91" i="119" l="1"/>
  <c r="K91" i="118"/>
  <c r="K90" i="113"/>
  <c r="J147" i="35"/>
  <c r="H151" i="105"/>
  <c r="H152" i="105" s="1"/>
  <c r="H153" i="105" s="1"/>
  <c r="H154" i="105" s="1"/>
  <c r="H155" i="105" s="1"/>
  <c r="H156" i="105" s="1"/>
  <c r="H157" i="105" s="1"/>
  <c r="H158" i="105" s="1"/>
  <c r="H159" i="105" s="1"/>
  <c r="H160" i="105" s="1"/>
  <c r="H161" i="105" s="1"/>
  <c r="H162" i="105" s="1"/>
  <c r="H163" i="105" s="1"/>
  <c r="H164" i="105" s="1"/>
  <c r="H165" i="105" s="1"/>
  <c r="H166" i="105" s="1"/>
  <c r="H167" i="105" s="1"/>
  <c r="H168" i="105" s="1"/>
  <c r="H169" i="105" s="1"/>
  <c r="H170" i="105" s="1"/>
  <c r="H171" i="105" s="1"/>
  <c r="H172" i="105" s="1"/>
  <c r="H173" i="105" s="1"/>
  <c r="H174" i="105" s="1"/>
  <c r="H175" i="105" s="1"/>
  <c r="H176" i="105" s="1"/>
  <c r="H177" i="105" s="1"/>
  <c r="H178" i="105" s="1"/>
  <c r="H179" i="105" s="1"/>
  <c r="H180" i="105" s="1"/>
  <c r="H181" i="105" s="1"/>
  <c r="H182" i="105" s="1"/>
  <c r="H183" i="105" s="1"/>
  <c r="H184" i="105" s="1"/>
  <c r="H185" i="105" s="1"/>
  <c r="H186" i="105" s="1"/>
  <c r="H187" i="105" s="1"/>
  <c r="H188" i="105" s="1"/>
  <c r="H189" i="105" s="1"/>
  <c r="H190" i="105" s="1"/>
  <c r="H191" i="105" s="1"/>
  <c r="H192" i="105" s="1"/>
  <c r="I150" i="105"/>
  <c r="H150" i="104"/>
  <c r="J149" i="104"/>
  <c r="J148" i="103"/>
  <c r="J149" i="103" s="1"/>
  <c r="H150" i="103"/>
  <c r="H151" i="102"/>
  <c r="H152" i="102" s="1"/>
  <c r="H153" i="102" s="1"/>
  <c r="H154" i="102" s="1"/>
  <c r="H155" i="102" s="1"/>
  <c r="H156" i="102" s="1"/>
  <c r="H157" i="102" s="1"/>
  <c r="H158" i="102" s="1"/>
  <c r="H159" i="102" s="1"/>
  <c r="H160" i="102" s="1"/>
  <c r="H161" i="102" s="1"/>
  <c r="H162" i="102" s="1"/>
  <c r="H163" i="102" s="1"/>
  <c r="H164" i="102" s="1"/>
  <c r="H165" i="102" s="1"/>
  <c r="H166" i="102" s="1"/>
  <c r="H167" i="102" s="1"/>
  <c r="H168" i="102" s="1"/>
  <c r="H169" i="102" s="1"/>
  <c r="H170" i="102" s="1"/>
  <c r="H171" i="102" s="1"/>
  <c r="H172" i="102" s="1"/>
  <c r="H173" i="102" s="1"/>
  <c r="H174" i="102" s="1"/>
  <c r="H175" i="102" s="1"/>
  <c r="H176" i="102" s="1"/>
  <c r="H177" i="102" s="1"/>
  <c r="H178" i="102" s="1"/>
  <c r="H179" i="102" s="1"/>
  <c r="H180" i="102" s="1"/>
  <c r="H181" i="102" s="1"/>
  <c r="H182" i="102" s="1"/>
  <c r="H183" i="102" s="1"/>
  <c r="H184" i="102" s="1"/>
  <c r="H185" i="102" s="1"/>
  <c r="H186" i="102" s="1"/>
  <c r="H187" i="102" s="1"/>
  <c r="H188" i="102" s="1"/>
  <c r="H189" i="102" s="1"/>
  <c r="H190" i="102" s="1"/>
  <c r="H191" i="102" s="1"/>
  <c r="H192" i="102" s="1"/>
  <c r="I150" i="102"/>
  <c r="J150" i="102" s="1"/>
  <c r="H149" i="101"/>
  <c r="I148" i="101"/>
  <c r="J147" i="101"/>
  <c r="H149" i="35"/>
  <c r="I148" i="35"/>
  <c r="K92" i="119" l="1"/>
  <c r="K92" i="118"/>
  <c r="K91" i="113"/>
  <c r="J148" i="101"/>
  <c r="I151" i="105"/>
  <c r="I152" i="105" s="1"/>
  <c r="I153" i="105" s="1"/>
  <c r="I154" i="105" s="1"/>
  <c r="I155" i="105" s="1"/>
  <c r="I156" i="105" s="1"/>
  <c r="I157" i="105" s="1"/>
  <c r="I158" i="105" s="1"/>
  <c r="I159" i="105" s="1"/>
  <c r="I160" i="105" s="1"/>
  <c r="I161" i="105" s="1"/>
  <c r="I162" i="105" s="1"/>
  <c r="I163" i="105" s="1"/>
  <c r="I164" i="105" s="1"/>
  <c r="I165" i="105" s="1"/>
  <c r="I166" i="105" s="1"/>
  <c r="I167" i="105" s="1"/>
  <c r="I168" i="105" s="1"/>
  <c r="I169" i="105" s="1"/>
  <c r="I170" i="105" s="1"/>
  <c r="I171" i="105" s="1"/>
  <c r="I172" i="105" s="1"/>
  <c r="I173" i="105" s="1"/>
  <c r="I174" i="105" s="1"/>
  <c r="I175" i="105" s="1"/>
  <c r="I176" i="105" s="1"/>
  <c r="I177" i="105" s="1"/>
  <c r="I178" i="105" s="1"/>
  <c r="I179" i="105" s="1"/>
  <c r="I180" i="105" s="1"/>
  <c r="I181" i="105" s="1"/>
  <c r="I182" i="105" s="1"/>
  <c r="I183" i="105" s="1"/>
  <c r="I184" i="105" s="1"/>
  <c r="I185" i="105" s="1"/>
  <c r="I186" i="105" s="1"/>
  <c r="I187" i="105" s="1"/>
  <c r="I188" i="105" s="1"/>
  <c r="I189" i="105" s="1"/>
  <c r="I190" i="105" s="1"/>
  <c r="I191" i="105" s="1"/>
  <c r="I192" i="105" s="1"/>
  <c r="J150" i="105"/>
  <c r="J151" i="105" s="1"/>
  <c r="J152" i="105" s="1"/>
  <c r="J153" i="105" s="1"/>
  <c r="J154" i="105" s="1"/>
  <c r="J155" i="105" s="1"/>
  <c r="J156" i="105" s="1"/>
  <c r="J157" i="105" s="1"/>
  <c r="J158" i="105" s="1"/>
  <c r="J159" i="105" s="1"/>
  <c r="J160" i="105" s="1"/>
  <c r="J161" i="105" s="1"/>
  <c r="J162" i="105" s="1"/>
  <c r="J163" i="105" s="1"/>
  <c r="J164" i="105" s="1"/>
  <c r="J165" i="105" s="1"/>
  <c r="J166" i="105" s="1"/>
  <c r="J167" i="105" s="1"/>
  <c r="J168" i="105" s="1"/>
  <c r="J169" i="105" s="1"/>
  <c r="J170" i="105" s="1"/>
  <c r="J171" i="105" s="1"/>
  <c r="J172" i="105" s="1"/>
  <c r="J173" i="105" s="1"/>
  <c r="J174" i="105" s="1"/>
  <c r="J175" i="105" s="1"/>
  <c r="J176" i="105" s="1"/>
  <c r="J177" i="105" s="1"/>
  <c r="J178" i="105" s="1"/>
  <c r="J179" i="105" s="1"/>
  <c r="J180" i="105" s="1"/>
  <c r="J181" i="105" s="1"/>
  <c r="J182" i="105" s="1"/>
  <c r="J183" i="105" s="1"/>
  <c r="J184" i="105" s="1"/>
  <c r="J185" i="105" s="1"/>
  <c r="J186" i="105" s="1"/>
  <c r="J187" i="105" s="1"/>
  <c r="J188" i="105" s="1"/>
  <c r="J189" i="105" s="1"/>
  <c r="J190" i="105" s="1"/>
  <c r="J191" i="105" s="1"/>
  <c r="J192" i="105" s="1"/>
  <c r="H151" i="104"/>
  <c r="H152" i="104" s="1"/>
  <c r="H153" i="104" s="1"/>
  <c r="H154" i="104" s="1"/>
  <c r="H155" i="104" s="1"/>
  <c r="H156" i="104" s="1"/>
  <c r="H157" i="104" s="1"/>
  <c r="H158" i="104" s="1"/>
  <c r="H159" i="104" s="1"/>
  <c r="H160" i="104" s="1"/>
  <c r="H161" i="104" s="1"/>
  <c r="H162" i="104" s="1"/>
  <c r="H163" i="104" s="1"/>
  <c r="H164" i="104" s="1"/>
  <c r="H165" i="104" s="1"/>
  <c r="H166" i="104" s="1"/>
  <c r="H167" i="104" s="1"/>
  <c r="H168" i="104" s="1"/>
  <c r="H169" i="104" s="1"/>
  <c r="H170" i="104" s="1"/>
  <c r="H171" i="104" s="1"/>
  <c r="H172" i="104" s="1"/>
  <c r="H173" i="104" s="1"/>
  <c r="H174" i="104" s="1"/>
  <c r="H175" i="104" s="1"/>
  <c r="H176" i="104" s="1"/>
  <c r="H177" i="104" s="1"/>
  <c r="H178" i="104" s="1"/>
  <c r="H179" i="104" s="1"/>
  <c r="H180" i="104" s="1"/>
  <c r="H181" i="104" s="1"/>
  <c r="H182" i="104" s="1"/>
  <c r="H183" i="104" s="1"/>
  <c r="H184" i="104" s="1"/>
  <c r="H185" i="104" s="1"/>
  <c r="H186" i="104" s="1"/>
  <c r="H187" i="104" s="1"/>
  <c r="H188" i="104" s="1"/>
  <c r="H189" i="104" s="1"/>
  <c r="H190" i="104" s="1"/>
  <c r="H191" i="104" s="1"/>
  <c r="H192" i="104" s="1"/>
  <c r="I150" i="104"/>
  <c r="H151" i="103"/>
  <c r="H152" i="103" s="1"/>
  <c r="H153" i="103" s="1"/>
  <c r="H154" i="103" s="1"/>
  <c r="H155" i="103" s="1"/>
  <c r="H156" i="103" s="1"/>
  <c r="H157" i="103" s="1"/>
  <c r="H158" i="103" s="1"/>
  <c r="H159" i="103" s="1"/>
  <c r="H160" i="103" s="1"/>
  <c r="H161" i="103" s="1"/>
  <c r="H162" i="103" s="1"/>
  <c r="H163" i="103" s="1"/>
  <c r="H164" i="103" s="1"/>
  <c r="H165" i="103" s="1"/>
  <c r="H166" i="103" s="1"/>
  <c r="H167" i="103" s="1"/>
  <c r="H168" i="103" s="1"/>
  <c r="H169" i="103" s="1"/>
  <c r="H170" i="103" s="1"/>
  <c r="H171" i="103" s="1"/>
  <c r="H172" i="103" s="1"/>
  <c r="H173" i="103" s="1"/>
  <c r="H174" i="103" s="1"/>
  <c r="H175" i="103" s="1"/>
  <c r="H176" i="103" s="1"/>
  <c r="H177" i="103" s="1"/>
  <c r="H178" i="103" s="1"/>
  <c r="H179" i="103" s="1"/>
  <c r="H180" i="103" s="1"/>
  <c r="H181" i="103" s="1"/>
  <c r="H182" i="103" s="1"/>
  <c r="H183" i="103" s="1"/>
  <c r="H184" i="103" s="1"/>
  <c r="H185" i="103" s="1"/>
  <c r="H186" i="103" s="1"/>
  <c r="H187" i="103" s="1"/>
  <c r="H188" i="103" s="1"/>
  <c r="H189" i="103" s="1"/>
  <c r="H190" i="103" s="1"/>
  <c r="H191" i="103" s="1"/>
  <c r="H192" i="103" s="1"/>
  <c r="I150" i="103"/>
  <c r="J150" i="103"/>
  <c r="I151" i="102"/>
  <c r="I152" i="102" s="1"/>
  <c r="I153" i="102" s="1"/>
  <c r="I154" i="102" s="1"/>
  <c r="I155" i="102" s="1"/>
  <c r="I156" i="102" s="1"/>
  <c r="I157" i="102" s="1"/>
  <c r="I158" i="102" s="1"/>
  <c r="I159" i="102" s="1"/>
  <c r="I160" i="102" s="1"/>
  <c r="I161" i="102" s="1"/>
  <c r="I162" i="102" s="1"/>
  <c r="I163" i="102" s="1"/>
  <c r="I164" i="102" s="1"/>
  <c r="I165" i="102" s="1"/>
  <c r="I166" i="102" s="1"/>
  <c r="I167" i="102" s="1"/>
  <c r="I168" i="102" s="1"/>
  <c r="I169" i="102" s="1"/>
  <c r="I170" i="102" s="1"/>
  <c r="I171" i="102" s="1"/>
  <c r="I172" i="102" s="1"/>
  <c r="I173" i="102" s="1"/>
  <c r="I174" i="102" s="1"/>
  <c r="I175" i="102" s="1"/>
  <c r="I176" i="102" s="1"/>
  <c r="I177" i="102" s="1"/>
  <c r="I178" i="102" s="1"/>
  <c r="I179" i="102" s="1"/>
  <c r="I180" i="102" s="1"/>
  <c r="I181" i="102" s="1"/>
  <c r="I182" i="102" s="1"/>
  <c r="I183" i="102" s="1"/>
  <c r="I184" i="102" s="1"/>
  <c r="I185" i="102" s="1"/>
  <c r="I186" i="102" s="1"/>
  <c r="I187" i="102" s="1"/>
  <c r="I188" i="102" s="1"/>
  <c r="I189" i="102" s="1"/>
  <c r="I190" i="102" s="1"/>
  <c r="I191" i="102" s="1"/>
  <c r="I192" i="102" s="1"/>
  <c r="H150" i="101"/>
  <c r="I149" i="101"/>
  <c r="I149" i="35"/>
  <c r="H150" i="35"/>
  <c r="J148" i="35"/>
  <c r="K93" i="119" l="1"/>
  <c r="K93" i="118"/>
  <c r="K92" i="113"/>
  <c r="I151" i="104"/>
  <c r="I152" i="104" s="1"/>
  <c r="I153" i="104" s="1"/>
  <c r="I154" i="104" s="1"/>
  <c r="I155" i="104" s="1"/>
  <c r="I156" i="104" s="1"/>
  <c r="I157" i="104" s="1"/>
  <c r="I158" i="104" s="1"/>
  <c r="I159" i="104" s="1"/>
  <c r="I160" i="104" s="1"/>
  <c r="I161" i="104" s="1"/>
  <c r="I162" i="104" s="1"/>
  <c r="I163" i="104" s="1"/>
  <c r="I164" i="104" s="1"/>
  <c r="I165" i="104" s="1"/>
  <c r="I166" i="104" s="1"/>
  <c r="I167" i="104" s="1"/>
  <c r="I168" i="104" s="1"/>
  <c r="I169" i="104" s="1"/>
  <c r="I170" i="104" s="1"/>
  <c r="I171" i="104" s="1"/>
  <c r="I172" i="104" s="1"/>
  <c r="I173" i="104" s="1"/>
  <c r="I174" i="104" s="1"/>
  <c r="I175" i="104" s="1"/>
  <c r="I176" i="104" s="1"/>
  <c r="I177" i="104" s="1"/>
  <c r="I178" i="104" s="1"/>
  <c r="I179" i="104" s="1"/>
  <c r="I180" i="104" s="1"/>
  <c r="I181" i="104" s="1"/>
  <c r="I182" i="104" s="1"/>
  <c r="I183" i="104" s="1"/>
  <c r="I184" i="104" s="1"/>
  <c r="I185" i="104" s="1"/>
  <c r="I186" i="104" s="1"/>
  <c r="I187" i="104" s="1"/>
  <c r="I188" i="104" s="1"/>
  <c r="I189" i="104" s="1"/>
  <c r="I190" i="104" s="1"/>
  <c r="I191" i="104" s="1"/>
  <c r="I192" i="104" s="1"/>
  <c r="J150" i="104"/>
  <c r="J151" i="104" s="1"/>
  <c r="J151" i="103"/>
  <c r="J152" i="103" s="1"/>
  <c r="J153" i="103" s="1"/>
  <c r="J154" i="103" s="1"/>
  <c r="J155" i="103" s="1"/>
  <c r="J156" i="103" s="1"/>
  <c r="J157" i="103" s="1"/>
  <c r="J158" i="103" s="1"/>
  <c r="J159" i="103" s="1"/>
  <c r="J160" i="103" s="1"/>
  <c r="J161" i="103" s="1"/>
  <c r="J162" i="103" s="1"/>
  <c r="J163" i="103" s="1"/>
  <c r="J164" i="103" s="1"/>
  <c r="J165" i="103" s="1"/>
  <c r="J166" i="103" s="1"/>
  <c r="J167" i="103" s="1"/>
  <c r="J168" i="103" s="1"/>
  <c r="J169" i="103" s="1"/>
  <c r="J170" i="103" s="1"/>
  <c r="J171" i="103" s="1"/>
  <c r="J172" i="103" s="1"/>
  <c r="J173" i="103" s="1"/>
  <c r="J174" i="103" s="1"/>
  <c r="J175" i="103" s="1"/>
  <c r="J176" i="103" s="1"/>
  <c r="J177" i="103" s="1"/>
  <c r="J178" i="103" s="1"/>
  <c r="J179" i="103" s="1"/>
  <c r="J180" i="103" s="1"/>
  <c r="J181" i="103" s="1"/>
  <c r="J182" i="103" s="1"/>
  <c r="J183" i="103" s="1"/>
  <c r="J184" i="103" s="1"/>
  <c r="J185" i="103" s="1"/>
  <c r="J186" i="103" s="1"/>
  <c r="J187" i="103" s="1"/>
  <c r="J188" i="103" s="1"/>
  <c r="J189" i="103" s="1"/>
  <c r="J190" i="103" s="1"/>
  <c r="J191" i="103" s="1"/>
  <c r="J192" i="103" s="1"/>
  <c r="I151" i="103"/>
  <c r="I152" i="103" s="1"/>
  <c r="I153" i="103" s="1"/>
  <c r="I154" i="103" s="1"/>
  <c r="I155" i="103" s="1"/>
  <c r="I156" i="103" s="1"/>
  <c r="I157" i="103" s="1"/>
  <c r="I158" i="103" s="1"/>
  <c r="I159" i="103" s="1"/>
  <c r="I160" i="103" s="1"/>
  <c r="I161" i="103" s="1"/>
  <c r="I162" i="103" s="1"/>
  <c r="I163" i="103" s="1"/>
  <c r="I164" i="103" s="1"/>
  <c r="I165" i="103" s="1"/>
  <c r="I166" i="103" s="1"/>
  <c r="I167" i="103" s="1"/>
  <c r="I168" i="103" s="1"/>
  <c r="I169" i="103" s="1"/>
  <c r="I170" i="103" s="1"/>
  <c r="I171" i="103" s="1"/>
  <c r="I172" i="103" s="1"/>
  <c r="I173" i="103" s="1"/>
  <c r="I174" i="103" s="1"/>
  <c r="I175" i="103" s="1"/>
  <c r="I176" i="103" s="1"/>
  <c r="I177" i="103" s="1"/>
  <c r="I178" i="103" s="1"/>
  <c r="I179" i="103" s="1"/>
  <c r="I180" i="103" s="1"/>
  <c r="I181" i="103" s="1"/>
  <c r="I182" i="103" s="1"/>
  <c r="I183" i="103" s="1"/>
  <c r="I184" i="103" s="1"/>
  <c r="I185" i="103" s="1"/>
  <c r="I186" i="103" s="1"/>
  <c r="I187" i="103" s="1"/>
  <c r="I188" i="103" s="1"/>
  <c r="I189" i="103" s="1"/>
  <c r="I190" i="103" s="1"/>
  <c r="I191" i="103" s="1"/>
  <c r="I192" i="103" s="1"/>
  <c r="J151" i="102"/>
  <c r="J152" i="102" s="1"/>
  <c r="J153" i="102" s="1"/>
  <c r="J154" i="102" s="1"/>
  <c r="J155" i="102" s="1"/>
  <c r="J156" i="102" s="1"/>
  <c r="J157" i="102" s="1"/>
  <c r="J158" i="102" s="1"/>
  <c r="J159" i="102" s="1"/>
  <c r="J160" i="102" s="1"/>
  <c r="J161" i="102" s="1"/>
  <c r="J162" i="102" s="1"/>
  <c r="J163" i="102" s="1"/>
  <c r="J164" i="102" s="1"/>
  <c r="J165" i="102" s="1"/>
  <c r="J166" i="102" s="1"/>
  <c r="J167" i="102" s="1"/>
  <c r="J168" i="102" s="1"/>
  <c r="J169" i="102" s="1"/>
  <c r="J170" i="102" s="1"/>
  <c r="J171" i="102" s="1"/>
  <c r="J172" i="102" s="1"/>
  <c r="J173" i="102" s="1"/>
  <c r="J174" i="102" s="1"/>
  <c r="J175" i="102" s="1"/>
  <c r="J176" i="102" s="1"/>
  <c r="J177" i="102" s="1"/>
  <c r="J178" i="102" s="1"/>
  <c r="J179" i="102" s="1"/>
  <c r="J180" i="102" s="1"/>
  <c r="J181" i="102" s="1"/>
  <c r="J182" i="102" s="1"/>
  <c r="J183" i="102" s="1"/>
  <c r="J184" i="102" s="1"/>
  <c r="J185" i="102" s="1"/>
  <c r="J186" i="102" s="1"/>
  <c r="J187" i="102" s="1"/>
  <c r="J188" i="102" s="1"/>
  <c r="J189" i="102" s="1"/>
  <c r="J190" i="102" s="1"/>
  <c r="J191" i="102" s="1"/>
  <c r="J192" i="102" s="1"/>
  <c r="H151" i="101"/>
  <c r="H152" i="101" s="1"/>
  <c r="H153" i="101" s="1"/>
  <c r="H154" i="101" s="1"/>
  <c r="H155" i="101" s="1"/>
  <c r="H156" i="101" s="1"/>
  <c r="H157" i="101" s="1"/>
  <c r="H158" i="101" s="1"/>
  <c r="H159" i="101" s="1"/>
  <c r="H160" i="101" s="1"/>
  <c r="H161" i="101" s="1"/>
  <c r="H162" i="101" s="1"/>
  <c r="H163" i="101" s="1"/>
  <c r="H164" i="101" s="1"/>
  <c r="H165" i="101" s="1"/>
  <c r="H166" i="101" s="1"/>
  <c r="H167" i="101" s="1"/>
  <c r="H168" i="101" s="1"/>
  <c r="H169" i="101" s="1"/>
  <c r="H170" i="101" s="1"/>
  <c r="H171" i="101" s="1"/>
  <c r="H172" i="101" s="1"/>
  <c r="H173" i="101" s="1"/>
  <c r="H174" i="101" s="1"/>
  <c r="H175" i="101" s="1"/>
  <c r="H176" i="101" s="1"/>
  <c r="H177" i="101" s="1"/>
  <c r="H178" i="101" s="1"/>
  <c r="H179" i="101" s="1"/>
  <c r="H180" i="101" s="1"/>
  <c r="H181" i="101" s="1"/>
  <c r="H182" i="101" s="1"/>
  <c r="H183" i="101" s="1"/>
  <c r="H184" i="101" s="1"/>
  <c r="H185" i="101" s="1"/>
  <c r="H186" i="101" s="1"/>
  <c r="H187" i="101" s="1"/>
  <c r="H188" i="101" s="1"/>
  <c r="H189" i="101" s="1"/>
  <c r="H190" i="101" s="1"/>
  <c r="H191" i="101" s="1"/>
  <c r="H192" i="101" s="1"/>
  <c r="I150" i="101"/>
  <c r="J149" i="101"/>
  <c r="J150" i="101" s="1"/>
  <c r="J149" i="35"/>
  <c r="H151" i="35"/>
  <c r="H152" i="35" s="1"/>
  <c r="H153" i="35" s="1"/>
  <c r="H154" i="35" s="1"/>
  <c r="H155" i="35" s="1"/>
  <c r="H156" i="35" s="1"/>
  <c r="H157" i="35" s="1"/>
  <c r="H158" i="35" s="1"/>
  <c r="H159" i="35" s="1"/>
  <c r="H160" i="35" s="1"/>
  <c r="H161" i="35" s="1"/>
  <c r="H162" i="35" s="1"/>
  <c r="H163" i="35" s="1"/>
  <c r="H164" i="35" s="1"/>
  <c r="H165" i="35" s="1"/>
  <c r="H166" i="35" s="1"/>
  <c r="H167" i="35" s="1"/>
  <c r="H168" i="35" s="1"/>
  <c r="H169" i="35" s="1"/>
  <c r="H170" i="35" s="1"/>
  <c r="H171" i="35" s="1"/>
  <c r="H172" i="35" s="1"/>
  <c r="H173" i="35" s="1"/>
  <c r="H174" i="35" s="1"/>
  <c r="H175" i="35" s="1"/>
  <c r="H176" i="35" s="1"/>
  <c r="H177" i="35" s="1"/>
  <c r="H178" i="35" s="1"/>
  <c r="H179" i="35" s="1"/>
  <c r="H180" i="35" s="1"/>
  <c r="H181" i="35" s="1"/>
  <c r="H182" i="35" s="1"/>
  <c r="H183" i="35" s="1"/>
  <c r="H184" i="35" s="1"/>
  <c r="H185" i="35" s="1"/>
  <c r="H186" i="35" s="1"/>
  <c r="H187" i="35" s="1"/>
  <c r="H188" i="35" s="1"/>
  <c r="H189" i="35" s="1"/>
  <c r="H190" i="35" s="1"/>
  <c r="H191" i="35" s="1"/>
  <c r="H192" i="35" s="1"/>
  <c r="I150" i="35"/>
  <c r="K94" i="119" l="1"/>
  <c r="K94" i="118"/>
  <c r="K93" i="113"/>
  <c r="J152" i="104"/>
  <c r="J153" i="104" s="1"/>
  <c r="J154" i="104" s="1"/>
  <c r="J155" i="104" s="1"/>
  <c r="J156" i="104" s="1"/>
  <c r="J157" i="104" s="1"/>
  <c r="J158" i="104" s="1"/>
  <c r="J159" i="104" s="1"/>
  <c r="J160" i="104" s="1"/>
  <c r="J161" i="104" s="1"/>
  <c r="J162" i="104" s="1"/>
  <c r="J163" i="104" s="1"/>
  <c r="J164" i="104" s="1"/>
  <c r="J165" i="104" s="1"/>
  <c r="J166" i="104" s="1"/>
  <c r="J167" i="104" s="1"/>
  <c r="J168" i="104" s="1"/>
  <c r="J169" i="104" s="1"/>
  <c r="J170" i="104" s="1"/>
  <c r="J171" i="104" s="1"/>
  <c r="J172" i="104" s="1"/>
  <c r="J173" i="104" s="1"/>
  <c r="J174" i="104" s="1"/>
  <c r="J175" i="104" s="1"/>
  <c r="J176" i="104" s="1"/>
  <c r="J177" i="104" s="1"/>
  <c r="J178" i="104" s="1"/>
  <c r="J179" i="104" s="1"/>
  <c r="J180" i="104" s="1"/>
  <c r="J181" i="104" s="1"/>
  <c r="J182" i="104" s="1"/>
  <c r="J183" i="104" s="1"/>
  <c r="J184" i="104" s="1"/>
  <c r="J185" i="104" s="1"/>
  <c r="J186" i="104" s="1"/>
  <c r="J187" i="104" s="1"/>
  <c r="J188" i="104" s="1"/>
  <c r="J189" i="104" s="1"/>
  <c r="J190" i="104" s="1"/>
  <c r="J191" i="104" s="1"/>
  <c r="J192" i="104" s="1"/>
  <c r="I151" i="101"/>
  <c r="I152" i="101" s="1"/>
  <c r="I153" i="101" s="1"/>
  <c r="I154" i="101" s="1"/>
  <c r="I155" i="101" s="1"/>
  <c r="I156" i="101" s="1"/>
  <c r="I157" i="101" s="1"/>
  <c r="I158" i="101" s="1"/>
  <c r="I159" i="101" s="1"/>
  <c r="I160" i="101" s="1"/>
  <c r="I161" i="101" s="1"/>
  <c r="I162" i="101" s="1"/>
  <c r="I163" i="101" s="1"/>
  <c r="I164" i="101" s="1"/>
  <c r="I165" i="101" s="1"/>
  <c r="I166" i="101" s="1"/>
  <c r="I167" i="101" s="1"/>
  <c r="I168" i="101" s="1"/>
  <c r="I169" i="101" s="1"/>
  <c r="I170" i="101" s="1"/>
  <c r="I171" i="101" s="1"/>
  <c r="I172" i="101" s="1"/>
  <c r="I173" i="101" s="1"/>
  <c r="I174" i="101" s="1"/>
  <c r="I175" i="101" s="1"/>
  <c r="I176" i="101" s="1"/>
  <c r="I177" i="101" s="1"/>
  <c r="I178" i="101" s="1"/>
  <c r="I179" i="101" s="1"/>
  <c r="I180" i="101" s="1"/>
  <c r="I181" i="101" s="1"/>
  <c r="I182" i="101" s="1"/>
  <c r="I183" i="101" s="1"/>
  <c r="I184" i="101" s="1"/>
  <c r="I185" i="101" s="1"/>
  <c r="I186" i="101" s="1"/>
  <c r="I187" i="101" s="1"/>
  <c r="I188" i="101" s="1"/>
  <c r="I189" i="101" s="1"/>
  <c r="I190" i="101" s="1"/>
  <c r="I191" i="101" s="1"/>
  <c r="I192" i="101" s="1"/>
  <c r="I151" i="35"/>
  <c r="I152" i="35" s="1"/>
  <c r="I153" i="35" s="1"/>
  <c r="I154" i="35" s="1"/>
  <c r="I155" i="35" s="1"/>
  <c r="I156" i="35" s="1"/>
  <c r="I157" i="35" s="1"/>
  <c r="I158" i="35" s="1"/>
  <c r="I159" i="35" s="1"/>
  <c r="I160" i="35" s="1"/>
  <c r="I161" i="35" s="1"/>
  <c r="I162" i="35" s="1"/>
  <c r="I163" i="35" s="1"/>
  <c r="I164" i="35" s="1"/>
  <c r="I165" i="35" s="1"/>
  <c r="I166" i="35" s="1"/>
  <c r="I167" i="35" s="1"/>
  <c r="I168" i="35" s="1"/>
  <c r="I169" i="35" s="1"/>
  <c r="I170" i="35" s="1"/>
  <c r="I171" i="35" s="1"/>
  <c r="I172" i="35" s="1"/>
  <c r="I173" i="35" s="1"/>
  <c r="I174" i="35" s="1"/>
  <c r="I175" i="35" s="1"/>
  <c r="I176" i="35" s="1"/>
  <c r="I177" i="35" s="1"/>
  <c r="I178" i="35" s="1"/>
  <c r="I179" i="35" s="1"/>
  <c r="I180" i="35" s="1"/>
  <c r="I181" i="35" s="1"/>
  <c r="I182" i="35" s="1"/>
  <c r="I183" i="35" s="1"/>
  <c r="I184" i="35" s="1"/>
  <c r="I185" i="35" s="1"/>
  <c r="I186" i="35" s="1"/>
  <c r="I187" i="35" s="1"/>
  <c r="I188" i="35" s="1"/>
  <c r="I189" i="35" s="1"/>
  <c r="I190" i="35" s="1"/>
  <c r="I191" i="35" s="1"/>
  <c r="I192" i="35" s="1"/>
  <c r="J150" i="35"/>
  <c r="K95" i="119" l="1"/>
  <c r="K95" i="118"/>
  <c r="K94" i="113"/>
  <c r="J151" i="35"/>
  <c r="J152" i="35" s="1"/>
  <c r="J153" i="35" s="1"/>
  <c r="J154" i="35" s="1"/>
  <c r="J155" i="35" s="1"/>
  <c r="J156" i="35" s="1"/>
  <c r="J157" i="35" s="1"/>
  <c r="J158" i="35" s="1"/>
  <c r="J159" i="35" s="1"/>
  <c r="J160" i="35" s="1"/>
  <c r="J161" i="35" s="1"/>
  <c r="J162" i="35" s="1"/>
  <c r="J163" i="35" s="1"/>
  <c r="J164" i="35" s="1"/>
  <c r="J165" i="35" s="1"/>
  <c r="J166" i="35" s="1"/>
  <c r="J167" i="35" s="1"/>
  <c r="J168" i="35" s="1"/>
  <c r="J169" i="35" s="1"/>
  <c r="J170" i="35" s="1"/>
  <c r="J171" i="35" s="1"/>
  <c r="J172" i="35" s="1"/>
  <c r="J173" i="35" s="1"/>
  <c r="J174" i="35" s="1"/>
  <c r="J175" i="35" s="1"/>
  <c r="J176" i="35" s="1"/>
  <c r="J177" i="35" s="1"/>
  <c r="J178" i="35" s="1"/>
  <c r="J179" i="35" s="1"/>
  <c r="J180" i="35" s="1"/>
  <c r="J181" i="35" s="1"/>
  <c r="J182" i="35" s="1"/>
  <c r="J183" i="35" s="1"/>
  <c r="J184" i="35" s="1"/>
  <c r="J185" i="35" s="1"/>
  <c r="J186" i="35" s="1"/>
  <c r="J187" i="35" s="1"/>
  <c r="J188" i="35" s="1"/>
  <c r="J189" i="35" s="1"/>
  <c r="J190" i="35" s="1"/>
  <c r="J191" i="35" s="1"/>
  <c r="J192" i="35" s="1"/>
  <c r="J151" i="101"/>
  <c r="J152" i="101" s="1"/>
  <c r="J153" i="101" s="1"/>
  <c r="J154" i="101" s="1"/>
  <c r="J155" i="101" s="1"/>
  <c r="J156" i="101" s="1"/>
  <c r="J157" i="101" s="1"/>
  <c r="J158" i="101" s="1"/>
  <c r="J159" i="101" s="1"/>
  <c r="J160" i="101" s="1"/>
  <c r="J161" i="101" s="1"/>
  <c r="J162" i="101" s="1"/>
  <c r="J163" i="101" s="1"/>
  <c r="J164" i="101" s="1"/>
  <c r="J165" i="101" s="1"/>
  <c r="J166" i="101" s="1"/>
  <c r="J167" i="101" s="1"/>
  <c r="J168" i="101" s="1"/>
  <c r="J169" i="101" s="1"/>
  <c r="J170" i="101" s="1"/>
  <c r="J171" i="101" s="1"/>
  <c r="J172" i="101" s="1"/>
  <c r="J173" i="101" s="1"/>
  <c r="J174" i="101" s="1"/>
  <c r="J175" i="101" s="1"/>
  <c r="J176" i="101" s="1"/>
  <c r="J177" i="101" s="1"/>
  <c r="J178" i="101" s="1"/>
  <c r="J179" i="101" s="1"/>
  <c r="J180" i="101" s="1"/>
  <c r="J181" i="101" s="1"/>
  <c r="J182" i="101" s="1"/>
  <c r="J183" i="101" s="1"/>
  <c r="J184" i="101" s="1"/>
  <c r="J185" i="101" s="1"/>
  <c r="J186" i="101" s="1"/>
  <c r="J187" i="101" s="1"/>
  <c r="J188" i="101" s="1"/>
  <c r="J189" i="101" s="1"/>
  <c r="J190" i="101" s="1"/>
  <c r="J191" i="101" s="1"/>
  <c r="J192" i="101" s="1"/>
  <c r="K96" i="119" l="1"/>
  <c r="K96" i="118"/>
  <c r="K95" i="113"/>
  <c r="K97" i="119" l="1"/>
  <c r="K97" i="118"/>
  <c r="K96" i="113"/>
  <c r="K98" i="119" l="1"/>
  <c r="K98" i="118"/>
  <c r="K97" i="113"/>
  <c r="K99" i="119" l="1"/>
  <c r="K99" i="118"/>
  <c r="K98" i="113"/>
  <c r="K100" i="119" l="1"/>
  <c r="K100" i="118"/>
  <c r="K99" i="113"/>
  <c r="K101" i="119" l="1"/>
  <c r="K101" i="118"/>
  <c r="K100" i="113"/>
  <c r="K102" i="119" l="1"/>
  <c r="K102" i="118"/>
  <c r="K101" i="113"/>
  <c r="K103" i="119" l="1"/>
  <c r="K103" i="118"/>
  <c r="K102" i="113"/>
  <c r="K104" i="119" l="1"/>
  <c r="K104" i="118"/>
  <c r="K103" i="113"/>
  <c r="K105" i="119" l="1"/>
  <c r="K105" i="118"/>
  <c r="K104" i="113"/>
  <c r="K106" i="119" l="1"/>
  <c r="K106" i="118"/>
  <c r="K105" i="113"/>
  <c r="K107" i="119" l="1"/>
  <c r="K107" i="118"/>
  <c r="K106" i="113"/>
  <c r="K108" i="119" l="1"/>
  <c r="K108" i="118"/>
  <c r="K107" i="113"/>
  <c r="K109" i="119" l="1"/>
  <c r="K109" i="118"/>
  <c r="K108" i="113"/>
  <c r="K110" i="119" l="1"/>
  <c r="K110" i="118"/>
  <c r="K109" i="113"/>
  <c r="K111" i="119" l="1"/>
  <c r="K111" i="118"/>
  <c r="K110" i="113"/>
  <c r="K112" i="119" l="1"/>
  <c r="K112" i="118"/>
  <c r="K111" i="113"/>
  <c r="K113" i="119" l="1"/>
  <c r="K113" i="118"/>
  <c r="K112" i="113"/>
  <c r="K114" i="119" l="1"/>
  <c r="K114" i="118"/>
  <c r="K113" i="113"/>
  <c r="K115" i="119" l="1"/>
  <c r="K115" i="118"/>
  <c r="K114" i="113"/>
  <c r="K116" i="119" l="1"/>
  <c r="K116" i="118"/>
  <c r="K115" i="113"/>
  <c r="K117" i="119" l="1"/>
  <c r="K117" i="118"/>
  <c r="K116" i="113"/>
  <c r="K118" i="119" l="1"/>
  <c r="K118" i="118"/>
  <c r="K117" i="113"/>
  <c r="K119" i="119" l="1"/>
  <c r="K119" i="118"/>
  <c r="K118" i="113"/>
  <c r="K120" i="119" l="1"/>
  <c r="K120" i="118"/>
  <c r="K119" i="113"/>
  <c r="K121" i="119" l="1"/>
  <c r="K121" i="118"/>
  <c r="K120" i="113"/>
  <c r="K122" i="119" l="1"/>
  <c r="K122" i="118"/>
  <c r="K121" i="113"/>
  <c r="K123" i="119" l="1"/>
  <c r="K123" i="118"/>
  <c r="K122" i="113"/>
  <c r="K124" i="119" l="1"/>
  <c r="K124" i="118"/>
  <c r="K123" i="113"/>
  <c r="K125" i="119" l="1"/>
  <c r="K125" i="118"/>
  <c r="K124" i="113"/>
  <c r="K126" i="119" l="1"/>
  <c r="K126" i="118"/>
  <c r="K125" i="113"/>
  <c r="K127" i="119" l="1"/>
  <c r="K127" i="118"/>
  <c r="K126" i="113"/>
  <c r="K128" i="119" l="1"/>
  <c r="K128" i="118"/>
  <c r="K127" i="113"/>
  <c r="K129" i="119" l="1"/>
  <c r="K129" i="118"/>
  <c r="K128" i="113"/>
  <c r="K130" i="119" l="1"/>
  <c r="K130" i="118"/>
  <c r="K129" i="113"/>
  <c r="K131" i="119" l="1"/>
  <c r="K131" i="118"/>
  <c r="K130" i="113"/>
  <c r="K132" i="119" l="1"/>
  <c r="K132" i="118"/>
  <c r="K131" i="113"/>
  <c r="K133" i="119" l="1"/>
  <c r="K133" i="118"/>
  <c r="K132" i="113"/>
  <c r="K134" i="119" l="1"/>
  <c r="K134" i="118"/>
  <c r="K133" i="113"/>
  <c r="K135" i="119" l="1"/>
  <c r="K135" i="118"/>
  <c r="K134" i="113"/>
  <c r="K136" i="119" l="1"/>
  <c r="K136" i="118"/>
  <c r="K135" i="113"/>
  <c r="K137" i="119" l="1"/>
  <c r="K137" i="118"/>
  <c r="K136" i="113"/>
  <c r="K138" i="119" l="1"/>
  <c r="K138" i="118"/>
  <c r="K137" i="113"/>
  <c r="K139" i="119" l="1"/>
  <c r="K139" i="118"/>
  <c r="K138" i="113"/>
  <c r="K140" i="119" l="1"/>
  <c r="K140" i="118"/>
  <c r="K139" i="113"/>
  <c r="K141" i="119" l="1"/>
  <c r="K141" i="118"/>
  <c r="K140" i="113"/>
  <c r="K142" i="119" l="1"/>
  <c r="K142" i="118"/>
  <c r="K141" i="113"/>
  <c r="K143" i="119" l="1"/>
  <c r="K143" i="118"/>
  <c r="K142" i="113"/>
  <c r="K144" i="119" l="1"/>
  <c r="K144" i="118"/>
  <c r="K143" i="113"/>
  <c r="K145" i="119" l="1"/>
  <c r="K145" i="118"/>
  <c r="K144" i="113"/>
  <c r="K146" i="119" l="1"/>
  <c r="K146" i="118"/>
  <c r="K145" i="113"/>
  <c r="K147" i="119" l="1"/>
  <c r="K147" i="118"/>
  <c r="K146" i="113"/>
  <c r="K148" i="119" l="1"/>
  <c r="K148" i="118"/>
  <c r="K147" i="113"/>
  <c r="K149" i="119" l="1"/>
  <c r="K149" i="118"/>
  <c r="K148" i="113"/>
  <c r="K150" i="119" l="1"/>
  <c r="K150" i="118"/>
  <c r="K149" i="113"/>
  <c r="K151" i="119" l="1"/>
  <c r="K151" i="118"/>
  <c r="K150" i="113"/>
  <c r="K152" i="119" l="1"/>
  <c r="K152" i="118"/>
  <c r="K151" i="113"/>
  <c r="K153" i="119" l="1"/>
  <c r="K153" i="118"/>
  <c r="K152" i="113"/>
  <c r="K154" i="119" l="1"/>
  <c r="K154" i="118"/>
  <c r="K153" i="113"/>
  <c r="K155" i="119" l="1"/>
  <c r="K155" i="118"/>
  <c r="K154" i="113"/>
  <c r="K156" i="119" l="1"/>
  <c r="K156" i="118"/>
  <c r="K155" i="113"/>
  <c r="K157" i="119" l="1"/>
  <c r="K157" i="118"/>
  <c r="K156" i="113"/>
  <c r="K158" i="119" l="1"/>
  <c r="K158" i="118"/>
  <c r="K157" i="113"/>
  <c r="K159" i="119" l="1"/>
  <c r="K159" i="118"/>
  <c r="K158" i="113"/>
  <c r="K160" i="119" l="1"/>
  <c r="K160" i="118"/>
  <c r="K159" i="113"/>
  <c r="K161" i="119" l="1"/>
  <c r="K161" i="118"/>
  <c r="K160" i="113"/>
  <c r="K162" i="119" l="1"/>
  <c r="K162" i="118"/>
  <c r="K161" i="113"/>
  <c r="K163" i="119" l="1"/>
  <c r="K163" i="118"/>
  <c r="K162" i="113"/>
  <c r="K164" i="119" l="1"/>
  <c r="K164" i="118"/>
  <c r="K163" i="113"/>
  <c r="K165" i="119" l="1"/>
  <c r="K165" i="118"/>
  <c r="K164" i="113"/>
  <c r="K166" i="119" l="1"/>
  <c r="K166" i="118"/>
  <c r="K165" i="113"/>
  <c r="K167" i="119" l="1"/>
  <c r="K167" i="118"/>
  <c r="K166" i="113"/>
  <c r="K168" i="119" l="1"/>
  <c r="K168" i="118"/>
  <c r="K167" i="113"/>
  <c r="K169" i="119" l="1"/>
  <c r="K169" i="118"/>
  <c r="K168" i="113"/>
  <c r="K170" i="119" l="1"/>
  <c r="K170" i="118"/>
  <c r="K169" i="113"/>
  <c r="K171" i="119" l="1"/>
  <c r="K171" i="118"/>
  <c r="K170" i="113"/>
  <c r="K172" i="119" l="1"/>
  <c r="K172" i="118"/>
  <c r="K171" i="113"/>
  <c r="K173" i="119" l="1"/>
  <c r="K173" i="118"/>
  <c r="K172" i="113"/>
  <c r="K174" i="119" l="1"/>
  <c r="K174" i="118"/>
  <c r="K173" i="113"/>
  <c r="K175" i="119" l="1"/>
  <c r="K175" i="118"/>
  <c r="K174" i="113"/>
  <c r="K176" i="119" l="1"/>
  <c r="K176" i="118"/>
  <c r="K175" i="113"/>
  <c r="K177" i="119" l="1"/>
  <c r="K177" i="118"/>
  <c r="K176" i="113"/>
  <c r="K178" i="119" l="1"/>
  <c r="K178" i="118"/>
  <c r="K177" i="113"/>
  <c r="K179" i="119" l="1"/>
  <c r="K179" i="118"/>
  <c r="K178" i="113"/>
  <c r="K180" i="119" l="1"/>
  <c r="K180" i="118"/>
  <c r="K179" i="113"/>
  <c r="K181" i="119" l="1"/>
  <c r="K181" i="118"/>
  <c r="K180" i="113"/>
  <c r="K182" i="119" l="1"/>
  <c r="K182" i="118"/>
  <c r="K181" i="113"/>
  <c r="K183" i="119" l="1"/>
  <c r="K183" i="118"/>
  <c r="K182" i="113"/>
  <c r="K184" i="119" l="1"/>
  <c r="K184" i="118"/>
  <c r="K183" i="113"/>
  <c r="K185" i="119" l="1"/>
  <c r="K185" i="118"/>
  <c r="K184" i="113"/>
  <c r="K186" i="119" l="1"/>
  <c r="K186" i="118"/>
  <c r="K185" i="113"/>
  <c r="K187" i="119" l="1"/>
  <c r="K187" i="118"/>
  <c r="K186" i="113"/>
  <c r="K188" i="119" l="1"/>
  <c r="K188" i="118"/>
  <c r="K187" i="113"/>
  <c r="K189" i="119" l="1"/>
  <c r="K189" i="118"/>
  <c r="K188" i="113"/>
  <c r="K190" i="119" l="1"/>
  <c r="K190" i="118"/>
  <c r="K189" i="113"/>
  <c r="K191" i="119" l="1"/>
  <c r="K191" i="118"/>
  <c r="K190" i="113"/>
  <c r="K192" i="119" l="1"/>
  <c r="K192" i="118"/>
  <c r="K191" i="113"/>
  <c r="K193" i="119" l="1"/>
  <c r="K193" i="118"/>
  <c r="K192" i="113"/>
  <c r="K194" i="119" l="1"/>
  <c r="K194" i="118"/>
  <c r="K193" i="113"/>
  <c r="K195" i="119" l="1"/>
  <c r="K195" i="118"/>
  <c r="K194" i="113"/>
  <c r="K196" i="119" l="1"/>
  <c r="K196" i="118"/>
  <c r="K195" i="113"/>
  <c r="K197" i="119" l="1"/>
  <c r="K197" i="118"/>
  <c r="K196" i="113"/>
  <c r="K198" i="119" l="1"/>
  <c r="K198" i="118"/>
  <c r="K197" i="113"/>
  <c r="K199" i="119" l="1"/>
  <c r="K199" i="118"/>
  <c r="K198" i="113"/>
  <c r="K200" i="119" l="1"/>
  <c r="K200" i="118"/>
  <c r="K199" i="113"/>
  <c r="K201" i="119" l="1"/>
  <c r="K201" i="118"/>
  <c r="K200" i="113"/>
  <c r="K202" i="119" l="1"/>
  <c r="K202" i="118"/>
  <c r="K201" i="113"/>
  <c r="K203" i="119" l="1"/>
  <c r="K203" i="118"/>
  <c r="K202" i="113"/>
  <c r="K204" i="119" l="1"/>
  <c r="K204" i="118"/>
  <c r="K203" i="113"/>
  <c r="K205" i="119" l="1"/>
  <c r="K205" i="118"/>
  <c r="K204" i="113"/>
  <c r="K206" i="119" l="1"/>
  <c r="K206" i="118"/>
  <c r="K205" i="113"/>
  <c r="K207" i="119" l="1"/>
  <c r="K207" i="118"/>
  <c r="K206" i="113"/>
  <c r="K208" i="119" l="1"/>
  <c r="K208" i="118"/>
  <c r="K207" i="113"/>
  <c r="K209" i="119" l="1"/>
  <c r="K209" i="118"/>
  <c r="K208" i="113"/>
  <c r="K210" i="119" l="1"/>
  <c r="K210" i="118"/>
  <c r="K209" i="113"/>
  <c r="K211" i="119" l="1"/>
  <c r="K211" i="118"/>
  <c r="K210" i="113"/>
  <c r="K212" i="119" l="1"/>
  <c r="K212" i="118"/>
  <c r="K211" i="113"/>
  <c r="K213" i="119" l="1"/>
  <c r="K213" i="118"/>
  <c r="K212" i="113"/>
  <c r="K214" i="119" l="1"/>
  <c r="K214" i="118"/>
  <c r="K213" i="113"/>
  <c r="K215" i="119" l="1"/>
  <c r="K215" i="118"/>
  <c r="K214" i="113"/>
  <c r="K216" i="119" l="1"/>
  <c r="K216" i="118"/>
  <c r="K215" i="113"/>
  <c r="K217" i="119" l="1"/>
  <c r="K217" i="118"/>
  <c r="K216" i="113"/>
  <c r="K218" i="119" l="1"/>
  <c r="K218" i="118"/>
  <c r="K217" i="113"/>
  <c r="K219" i="119" l="1"/>
  <c r="K219" i="118"/>
  <c r="K218" i="113"/>
  <c r="K220" i="119" l="1"/>
  <c r="K220" i="118"/>
  <c r="K219" i="113"/>
  <c r="K221" i="119" l="1"/>
  <c r="K221" i="118"/>
  <c r="K220" i="113"/>
  <c r="K222" i="119" l="1"/>
  <c r="K222" i="118"/>
  <c r="K221" i="113"/>
  <c r="K223" i="119" l="1"/>
  <c r="K223" i="118"/>
  <c r="K222" i="113"/>
  <c r="K224" i="119" l="1"/>
  <c r="K224" i="118"/>
  <c r="K223" i="113"/>
  <c r="K225" i="119" l="1"/>
  <c r="K225" i="118"/>
  <c r="K224" i="113"/>
  <c r="K226" i="119" l="1"/>
  <c r="K226" i="118"/>
  <c r="K225" i="113"/>
  <c r="K227" i="119" l="1"/>
  <c r="K227" i="118"/>
  <c r="K226" i="113"/>
  <c r="K228" i="119" l="1"/>
  <c r="K228" i="118"/>
  <c r="K227" i="113"/>
  <c r="K229" i="119" l="1"/>
  <c r="K229" i="118"/>
  <c r="K228" i="113"/>
  <c r="K230" i="119" l="1"/>
  <c r="K230" i="118"/>
  <c r="K229" i="113"/>
  <c r="K231" i="119" l="1"/>
  <c r="K231" i="118"/>
  <c r="K230" i="113"/>
  <c r="K232" i="119" l="1"/>
  <c r="K232" i="118"/>
  <c r="K231" i="113"/>
  <c r="K233" i="119" l="1"/>
  <c r="K233" i="118"/>
  <c r="K232" i="113"/>
  <c r="K234" i="119" l="1"/>
  <c r="K234" i="118"/>
  <c r="K233" i="113"/>
  <c r="K235" i="119" l="1"/>
  <c r="K235" i="118"/>
  <c r="K234" i="113"/>
  <c r="K236" i="119" l="1"/>
  <c r="K236" i="118"/>
  <c r="K235" i="113"/>
  <c r="K237" i="119" l="1"/>
  <c r="K237" i="118"/>
  <c r="K236" i="113"/>
  <c r="K238" i="119" l="1"/>
  <c r="K238" i="118"/>
  <c r="K237" i="113"/>
  <c r="K239" i="119" l="1"/>
  <c r="K239" i="118"/>
  <c r="K238" i="113"/>
  <c r="K240" i="119" l="1"/>
  <c r="K240" i="118"/>
  <c r="K239" i="113"/>
  <c r="K241" i="119" l="1"/>
  <c r="K241" i="118"/>
  <c r="K240" i="113"/>
  <c r="K242" i="119" l="1"/>
  <c r="K242" i="118"/>
  <c r="K241" i="113"/>
  <c r="K243" i="119" l="1"/>
  <c r="K243" i="118"/>
  <c r="K242" i="113"/>
  <c r="K244" i="119" l="1"/>
  <c r="K244" i="118"/>
  <c r="K243" i="113"/>
  <c r="K245" i="119" l="1"/>
  <c r="K245" i="118"/>
  <c r="K244" i="113"/>
  <c r="K246" i="119" l="1"/>
  <c r="K246" i="118"/>
  <c r="K245" i="113"/>
  <c r="K247" i="119" l="1"/>
  <c r="K247" i="118"/>
  <c r="K246" i="113"/>
  <c r="K248" i="119" l="1"/>
  <c r="K248" i="118"/>
  <c r="K247" i="113"/>
  <c r="K249" i="119" l="1"/>
  <c r="K249" i="118"/>
  <c r="K248" i="113"/>
  <c r="K250" i="119" l="1"/>
  <c r="K250" i="118"/>
  <c r="K249" i="113"/>
  <c r="K251" i="119" l="1"/>
  <c r="K251" i="118"/>
  <c r="K250" i="113"/>
  <c r="K252" i="119" l="1"/>
  <c r="K252" i="118"/>
  <c r="K251" i="113"/>
  <c r="K253" i="119" l="1"/>
  <c r="K253" i="118"/>
  <c r="K252" i="113"/>
  <c r="K254" i="119" l="1"/>
  <c r="K254" i="118"/>
  <c r="K253" i="113"/>
  <c r="K255" i="119" l="1"/>
  <c r="K255" i="118"/>
  <c r="K254" i="113"/>
  <c r="K256" i="119" l="1"/>
  <c r="K256" i="118"/>
  <c r="K255" i="113"/>
  <c r="K257" i="119" l="1"/>
  <c r="K257" i="118"/>
  <c r="K256" i="113"/>
  <c r="K258" i="119" l="1"/>
  <c r="K258" i="118"/>
  <c r="K257" i="113"/>
  <c r="K259" i="119" l="1"/>
  <c r="K259" i="118"/>
  <c r="K258" i="113"/>
  <c r="K260" i="119" l="1"/>
  <c r="K260" i="118"/>
  <c r="K259" i="113"/>
  <c r="K261" i="119" l="1"/>
  <c r="K261" i="118"/>
  <c r="K260" i="113"/>
  <c r="K262" i="119" l="1"/>
  <c r="K262" i="118"/>
  <c r="K261" i="113"/>
  <c r="K263" i="119" l="1"/>
  <c r="K263" i="118"/>
  <c r="K262" i="113"/>
  <c r="K264" i="119" l="1"/>
  <c r="K264" i="118"/>
  <c r="K263" i="113"/>
  <c r="K265" i="119" l="1"/>
  <c r="K265" i="118"/>
  <c r="K264" i="113"/>
  <c r="K266" i="119" l="1"/>
  <c r="K266" i="118"/>
  <c r="K265" i="113"/>
  <c r="K267" i="119" l="1"/>
  <c r="K267" i="118"/>
  <c r="K266" i="113"/>
  <c r="K268" i="119" l="1"/>
  <c r="K268" i="118"/>
  <c r="K267" i="113"/>
  <c r="K269" i="119" l="1"/>
  <c r="K269" i="118"/>
  <c r="K268" i="113"/>
  <c r="K270" i="119" l="1"/>
  <c r="K270" i="118"/>
  <c r="K269" i="113"/>
  <c r="K271" i="119" l="1"/>
  <c r="K271" i="118"/>
  <c r="K270" i="113"/>
  <c r="K272" i="119" l="1"/>
  <c r="K272" i="118"/>
  <c r="K271" i="113"/>
  <c r="K273" i="119" l="1"/>
  <c r="K273" i="118"/>
  <c r="K272" i="113"/>
  <c r="K274" i="119" l="1"/>
  <c r="K274" i="118"/>
  <c r="K273" i="113"/>
  <c r="K275" i="119" l="1"/>
  <c r="K275" i="118"/>
  <c r="K274" i="113"/>
  <c r="K276" i="119" l="1"/>
  <c r="K276" i="118"/>
  <c r="K275" i="113"/>
  <c r="K277" i="119" l="1"/>
  <c r="K277" i="118"/>
  <c r="K276" i="113"/>
  <c r="K278" i="119" l="1"/>
  <c r="K278" i="118"/>
  <c r="K277" i="113"/>
  <c r="K279" i="119" l="1"/>
  <c r="K279" i="118"/>
  <c r="K278" i="113"/>
  <c r="K280" i="119" l="1"/>
  <c r="K280" i="118"/>
  <c r="K279" i="113"/>
  <c r="K281" i="119" l="1"/>
  <c r="K281" i="118"/>
  <c r="K280" i="113"/>
  <c r="K282" i="119" l="1"/>
  <c r="K282" i="118"/>
  <c r="K281" i="113"/>
  <c r="K283" i="119" l="1"/>
  <c r="K283" i="118"/>
  <c r="K282" i="113"/>
  <c r="K284" i="119" l="1"/>
  <c r="K284" i="118"/>
  <c r="K283" i="113"/>
  <c r="K285" i="119" l="1"/>
  <c r="K285" i="118"/>
  <c r="K284" i="113"/>
  <c r="K286" i="119" l="1"/>
  <c r="K286" i="118"/>
  <c r="K285" i="113"/>
  <c r="K287" i="119" l="1"/>
  <c r="K287" i="118"/>
  <c r="K286" i="113"/>
  <c r="K288" i="119" l="1"/>
  <c r="K288" i="118"/>
  <c r="K287" i="113"/>
  <c r="K289" i="119" l="1"/>
  <c r="K289" i="118"/>
  <c r="K288" i="113"/>
  <c r="K290" i="119" l="1"/>
  <c r="K290" i="118"/>
  <c r="K289" i="113"/>
  <c r="K291" i="119" l="1"/>
  <c r="K291" i="118"/>
  <c r="K290" i="113"/>
  <c r="K292" i="119" l="1"/>
  <c r="K292" i="118"/>
  <c r="K291" i="113"/>
  <c r="K293" i="119" l="1"/>
  <c r="K293" i="118"/>
  <c r="K292" i="113"/>
  <c r="K294" i="119" l="1"/>
  <c r="K294" i="118"/>
  <c r="K293" i="113"/>
  <c r="K295" i="119" l="1"/>
  <c r="K295" i="118"/>
  <c r="K294" i="113"/>
  <c r="K296" i="119" l="1"/>
  <c r="K296" i="118"/>
  <c r="K295" i="113"/>
  <c r="K297" i="119" l="1"/>
  <c r="K297" i="118"/>
  <c r="K296" i="113"/>
  <c r="K298" i="119" l="1"/>
  <c r="K298" i="118"/>
  <c r="K297" i="113"/>
  <c r="K299" i="119" l="1"/>
  <c r="K299" i="118"/>
  <c r="K298" i="113"/>
  <c r="K300" i="119" l="1"/>
  <c r="K300" i="118"/>
  <c r="K299" i="113"/>
  <c r="K301" i="119" l="1"/>
  <c r="K301" i="118"/>
  <c r="K300" i="113"/>
  <c r="K302" i="119" l="1"/>
  <c r="K302" i="118"/>
  <c r="K301" i="113"/>
  <c r="K303" i="119" l="1"/>
  <c r="K303" i="118"/>
  <c r="K302" i="113"/>
  <c r="K304" i="119" l="1"/>
  <c r="K304" i="118"/>
  <c r="K303" i="113"/>
  <c r="K305" i="119" l="1"/>
  <c r="K305" i="118"/>
  <c r="K304" i="113"/>
  <c r="K306" i="119" l="1"/>
  <c r="K306" i="118"/>
  <c r="K305" i="113"/>
  <c r="K307" i="119" l="1"/>
  <c r="K307" i="118"/>
  <c r="K306" i="113"/>
  <c r="K308" i="119" l="1"/>
  <c r="K308" i="118"/>
  <c r="K307" i="113"/>
  <c r="K309" i="119" l="1"/>
  <c r="K309" i="118"/>
  <c r="K308" i="113"/>
  <c r="K310" i="119" l="1"/>
  <c r="K310" i="118"/>
  <c r="K309" i="113"/>
  <c r="K311" i="119" l="1"/>
  <c r="K311" i="118"/>
  <c r="K310" i="113"/>
  <c r="K312" i="119" l="1"/>
  <c r="K312" i="118"/>
  <c r="K311" i="113"/>
  <c r="K313" i="119" l="1"/>
  <c r="K313" i="118"/>
  <c r="K312" i="113"/>
  <c r="K314" i="119" l="1"/>
  <c r="K314" i="118"/>
  <c r="K313" i="113"/>
  <c r="K315" i="119" l="1"/>
  <c r="K315" i="118"/>
  <c r="K314" i="113"/>
  <c r="K316" i="119" l="1"/>
  <c r="K316" i="118"/>
  <c r="K315" i="113"/>
  <c r="K317" i="119" l="1"/>
  <c r="K317" i="118"/>
  <c r="K316" i="113"/>
  <c r="K318" i="119" l="1"/>
  <c r="K318" i="118"/>
  <c r="K317" i="113"/>
  <c r="K319" i="119" l="1"/>
  <c r="K319" i="118"/>
  <c r="K318" i="113"/>
  <c r="K320" i="119" l="1"/>
  <c r="K320" i="118"/>
  <c r="K319" i="113"/>
  <c r="K321" i="119" l="1"/>
  <c r="K321" i="118"/>
  <c r="K320" i="113"/>
  <c r="K322" i="119" l="1"/>
  <c r="K322" i="118"/>
  <c r="K321" i="113"/>
  <c r="K323" i="119" l="1"/>
  <c r="K323" i="118"/>
  <c r="K322" i="113"/>
  <c r="K324" i="119" l="1"/>
  <c r="K324" i="118"/>
  <c r="K323" i="113"/>
  <c r="K325" i="119" l="1"/>
  <c r="K325" i="118"/>
  <c r="K324" i="113"/>
  <c r="K326" i="119" l="1"/>
  <c r="K326" i="118"/>
  <c r="K325" i="113"/>
  <c r="K327" i="119" l="1"/>
  <c r="K327" i="118"/>
  <c r="K326" i="113"/>
  <c r="K328" i="119" l="1"/>
  <c r="K328" i="118"/>
  <c r="K327" i="113"/>
  <c r="K329" i="119" l="1"/>
  <c r="K329" i="118"/>
  <c r="K328" i="113"/>
  <c r="K330" i="119" l="1"/>
  <c r="K330" i="118"/>
  <c r="K329" i="113"/>
  <c r="K331" i="119" l="1"/>
  <c r="K331" i="118"/>
  <c r="J330" i="118"/>
  <c r="K330" i="113"/>
  <c r="J331" i="119" l="1"/>
  <c r="J7" i="119"/>
  <c r="J6" i="119"/>
  <c r="J8" i="119"/>
  <c r="J9" i="119"/>
  <c r="J10" i="119"/>
  <c r="J11" i="119"/>
  <c r="J12" i="119"/>
  <c r="J13" i="119"/>
  <c r="J14" i="119"/>
  <c r="J15" i="119"/>
  <c r="J16" i="119"/>
  <c r="J17" i="119"/>
  <c r="J18" i="119"/>
  <c r="J19" i="119"/>
  <c r="J20" i="119"/>
  <c r="J21" i="119"/>
  <c r="J22" i="119"/>
  <c r="J23" i="119"/>
  <c r="J24" i="119"/>
  <c r="J25" i="119"/>
  <c r="J26" i="119"/>
  <c r="J27" i="119"/>
  <c r="J28" i="119"/>
  <c r="J29" i="119"/>
  <c r="J30" i="119"/>
  <c r="J31" i="119"/>
  <c r="J32" i="119"/>
  <c r="J33" i="119"/>
  <c r="J34" i="119"/>
  <c r="J35" i="119"/>
  <c r="J36" i="119"/>
  <c r="J37" i="119"/>
  <c r="J38" i="119"/>
  <c r="J39" i="119"/>
  <c r="J40" i="119"/>
  <c r="J41" i="119"/>
  <c r="J42" i="119"/>
  <c r="J43" i="119"/>
  <c r="J44" i="119"/>
  <c r="J45" i="119"/>
  <c r="J46" i="119"/>
  <c r="J47" i="119"/>
  <c r="J48" i="119"/>
  <c r="J49" i="119"/>
  <c r="J50" i="119"/>
  <c r="J51" i="119"/>
  <c r="J52" i="119"/>
  <c r="J53" i="119"/>
  <c r="J54" i="119"/>
  <c r="J55" i="119"/>
  <c r="J56" i="119"/>
  <c r="J57" i="119"/>
  <c r="J58" i="119"/>
  <c r="J59" i="119"/>
  <c r="J60" i="119"/>
  <c r="J61" i="119"/>
  <c r="J62" i="119"/>
  <c r="J63" i="119"/>
  <c r="J64" i="119"/>
  <c r="J65" i="119"/>
  <c r="J66" i="119"/>
  <c r="J67" i="119"/>
  <c r="J68" i="119"/>
  <c r="J69" i="119"/>
  <c r="J70" i="119"/>
  <c r="J71" i="119"/>
  <c r="J72" i="119"/>
  <c r="J73" i="119"/>
  <c r="J74" i="119"/>
  <c r="J75" i="119"/>
  <c r="J76" i="119"/>
  <c r="J77" i="119"/>
  <c r="J78" i="119"/>
  <c r="J79" i="119"/>
  <c r="J80" i="119"/>
  <c r="J81" i="119"/>
  <c r="J82" i="119"/>
  <c r="J83" i="119"/>
  <c r="J84" i="119"/>
  <c r="J85" i="119"/>
  <c r="J86" i="119"/>
  <c r="J87" i="119"/>
  <c r="J88" i="119"/>
  <c r="J89" i="119"/>
  <c r="J90" i="119"/>
  <c r="J91" i="119"/>
  <c r="J92" i="119"/>
  <c r="J93" i="119"/>
  <c r="J94" i="119"/>
  <c r="J95" i="119"/>
  <c r="J96" i="119"/>
  <c r="J97" i="119"/>
  <c r="J98" i="119"/>
  <c r="J99" i="119"/>
  <c r="J100" i="119"/>
  <c r="J101" i="119"/>
  <c r="J102" i="119"/>
  <c r="J103" i="119"/>
  <c r="J104" i="119"/>
  <c r="J105" i="119"/>
  <c r="J106" i="119"/>
  <c r="J107" i="119"/>
  <c r="J108" i="119"/>
  <c r="J109" i="119"/>
  <c r="J110" i="119"/>
  <c r="J111" i="119"/>
  <c r="J112" i="119"/>
  <c r="J113" i="119"/>
  <c r="J114" i="119"/>
  <c r="J115" i="119"/>
  <c r="J116" i="119"/>
  <c r="J117" i="119"/>
  <c r="J118" i="119"/>
  <c r="J119" i="119"/>
  <c r="J120" i="119"/>
  <c r="J121" i="119"/>
  <c r="J122" i="119"/>
  <c r="J123" i="119"/>
  <c r="J124" i="119"/>
  <c r="J125" i="119"/>
  <c r="J126" i="119"/>
  <c r="J127" i="119"/>
  <c r="J128" i="119"/>
  <c r="J129" i="119"/>
  <c r="J130" i="119"/>
  <c r="J131" i="119"/>
  <c r="J132" i="119"/>
  <c r="J133" i="119"/>
  <c r="J134" i="119"/>
  <c r="J135" i="119"/>
  <c r="J136" i="119"/>
  <c r="J137" i="119"/>
  <c r="J138" i="119"/>
  <c r="J139" i="119"/>
  <c r="J140" i="119"/>
  <c r="J141" i="119"/>
  <c r="J142" i="119"/>
  <c r="J143" i="119"/>
  <c r="J144" i="119"/>
  <c r="J145" i="119"/>
  <c r="J146" i="119"/>
  <c r="J147" i="119"/>
  <c r="J148" i="119"/>
  <c r="J149" i="119"/>
  <c r="J150" i="119"/>
  <c r="J151" i="119"/>
  <c r="J152" i="119"/>
  <c r="J153" i="119"/>
  <c r="J154" i="119"/>
  <c r="J155" i="119"/>
  <c r="J156" i="119"/>
  <c r="J157" i="119"/>
  <c r="J158" i="119"/>
  <c r="J159" i="119"/>
  <c r="J160" i="119"/>
  <c r="J161" i="119"/>
  <c r="J162" i="119"/>
  <c r="J163" i="119"/>
  <c r="J164" i="119"/>
  <c r="J165" i="119"/>
  <c r="J166" i="119"/>
  <c r="J167" i="119"/>
  <c r="J168" i="119"/>
  <c r="J169" i="119"/>
  <c r="J170" i="119"/>
  <c r="J171" i="119"/>
  <c r="J172" i="119"/>
  <c r="J173" i="119"/>
  <c r="J174" i="119"/>
  <c r="J175" i="119"/>
  <c r="J176" i="119"/>
  <c r="J177" i="119"/>
  <c r="J178" i="119"/>
  <c r="J179" i="119"/>
  <c r="J180" i="119"/>
  <c r="J181" i="119"/>
  <c r="J182" i="119"/>
  <c r="J183" i="119"/>
  <c r="J184" i="119"/>
  <c r="J185" i="119"/>
  <c r="J186" i="119"/>
  <c r="J187" i="119"/>
  <c r="J188" i="119"/>
  <c r="J189" i="119"/>
  <c r="J190" i="119"/>
  <c r="J191" i="119"/>
  <c r="J192" i="119"/>
  <c r="J193" i="119"/>
  <c r="J194" i="119"/>
  <c r="J195" i="119"/>
  <c r="J196" i="119"/>
  <c r="J197" i="119"/>
  <c r="J198" i="119"/>
  <c r="J199" i="119"/>
  <c r="J200" i="119"/>
  <c r="J201" i="119"/>
  <c r="J202" i="119"/>
  <c r="J203" i="119"/>
  <c r="J204" i="119"/>
  <c r="J205" i="119"/>
  <c r="J206" i="119"/>
  <c r="J207" i="119"/>
  <c r="J208" i="119"/>
  <c r="J209" i="119"/>
  <c r="J210" i="119"/>
  <c r="J211" i="119"/>
  <c r="J212" i="119"/>
  <c r="J213" i="119"/>
  <c r="J214" i="119"/>
  <c r="J215" i="119"/>
  <c r="J216" i="119"/>
  <c r="J217" i="119"/>
  <c r="J218" i="119"/>
  <c r="J219" i="119"/>
  <c r="J220" i="119"/>
  <c r="J221" i="119"/>
  <c r="J222" i="119"/>
  <c r="J223" i="119"/>
  <c r="J224" i="119"/>
  <c r="J225" i="119"/>
  <c r="J226" i="119"/>
  <c r="J227" i="119"/>
  <c r="J228" i="119"/>
  <c r="J229" i="119"/>
  <c r="J230" i="119"/>
  <c r="J231" i="119"/>
  <c r="J232" i="119"/>
  <c r="J233" i="119"/>
  <c r="J234" i="119"/>
  <c r="J235" i="119"/>
  <c r="J236" i="119"/>
  <c r="J237" i="119"/>
  <c r="J238" i="119"/>
  <c r="J239" i="119"/>
  <c r="J240" i="119"/>
  <c r="J241" i="119"/>
  <c r="J242" i="119"/>
  <c r="J243" i="119"/>
  <c r="J244" i="119"/>
  <c r="J245" i="119"/>
  <c r="J246" i="119"/>
  <c r="J247" i="119"/>
  <c r="J248" i="119"/>
  <c r="J249" i="119"/>
  <c r="J250" i="119"/>
  <c r="J251" i="119"/>
  <c r="J252" i="119"/>
  <c r="J253" i="119"/>
  <c r="J254" i="119"/>
  <c r="J255" i="119"/>
  <c r="J256" i="119"/>
  <c r="J257" i="119"/>
  <c r="J258" i="119"/>
  <c r="J259" i="119"/>
  <c r="J260" i="119"/>
  <c r="J261" i="119"/>
  <c r="J262" i="119"/>
  <c r="J263" i="119"/>
  <c r="J264" i="119"/>
  <c r="J265" i="119"/>
  <c r="J266" i="119"/>
  <c r="J267" i="119"/>
  <c r="J268" i="119"/>
  <c r="J269" i="119"/>
  <c r="J270" i="119"/>
  <c r="J271" i="119"/>
  <c r="J272" i="119"/>
  <c r="J273" i="119"/>
  <c r="J274" i="119"/>
  <c r="J275" i="119"/>
  <c r="J276" i="119"/>
  <c r="J277" i="119"/>
  <c r="J278" i="119"/>
  <c r="J279" i="119"/>
  <c r="J280" i="119"/>
  <c r="J281" i="119"/>
  <c r="J282" i="119"/>
  <c r="J283" i="119"/>
  <c r="J284" i="119"/>
  <c r="J285" i="119"/>
  <c r="J286" i="119"/>
  <c r="J287" i="119"/>
  <c r="J288" i="119"/>
  <c r="J289" i="119"/>
  <c r="J290" i="119"/>
  <c r="J291" i="119"/>
  <c r="J292" i="119"/>
  <c r="J293" i="119"/>
  <c r="J294" i="119"/>
  <c r="J295" i="119"/>
  <c r="J296" i="119"/>
  <c r="J297" i="119"/>
  <c r="J298" i="119"/>
  <c r="J299" i="119"/>
  <c r="J300" i="119"/>
  <c r="J301" i="119"/>
  <c r="J302" i="119"/>
  <c r="J303" i="119"/>
  <c r="J304" i="119"/>
  <c r="J305" i="119"/>
  <c r="J306" i="119"/>
  <c r="J307" i="119"/>
  <c r="J308" i="119"/>
  <c r="J309" i="119"/>
  <c r="J310" i="119"/>
  <c r="J311" i="119"/>
  <c r="J312" i="119"/>
  <c r="J313" i="119"/>
  <c r="J314" i="119"/>
  <c r="J315" i="119"/>
  <c r="J316" i="119"/>
  <c r="J317" i="119"/>
  <c r="J318" i="119"/>
  <c r="J319" i="119"/>
  <c r="J320" i="119"/>
  <c r="J321" i="119"/>
  <c r="J322" i="119"/>
  <c r="J323" i="119"/>
  <c r="J324" i="119"/>
  <c r="J325" i="119"/>
  <c r="J326" i="119"/>
  <c r="J327" i="119"/>
  <c r="J328" i="119"/>
  <c r="J329" i="119"/>
  <c r="J330" i="119"/>
  <c r="J331" i="118"/>
  <c r="J6" i="118"/>
  <c r="J7" i="118"/>
  <c r="J8" i="118"/>
  <c r="J9" i="118"/>
  <c r="J10" i="118"/>
  <c r="J11" i="118"/>
  <c r="J12" i="118"/>
  <c r="J13" i="118"/>
  <c r="J14" i="118"/>
  <c r="J15" i="118"/>
  <c r="J16" i="118"/>
  <c r="J17" i="118"/>
  <c r="J18" i="118"/>
  <c r="J19" i="118"/>
  <c r="J20" i="118"/>
  <c r="J21" i="118"/>
  <c r="J22" i="118"/>
  <c r="J23" i="118"/>
  <c r="J24" i="118"/>
  <c r="J25" i="118"/>
  <c r="J26" i="118"/>
  <c r="J27" i="118"/>
  <c r="J28" i="118"/>
  <c r="J29" i="118"/>
  <c r="J30" i="118"/>
  <c r="J31" i="118"/>
  <c r="J32" i="118"/>
  <c r="J33" i="118"/>
  <c r="J34" i="118"/>
  <c r="J35" i="118"/>
  <c r="J36" i="118"/>
  <c r="J37" i="118"/>
  <c r="J38" i="118"/>
  <c r="J39" i="118"/>
  <c r="J40" i="118"/>
  <c r="J41" i="118"/>
  <c r="J42" i="118"/>
  <c r="J43" i="118"/>
  <c r="J44" i="118"/>
  <c r="J45" i="118"/>
  <c r="J46" i="118"/>
  <c r="J47" i="118"/>
  <c r="J48" i="118"/>
  <c r="J49" i="118"/>
  <c r="J50" i="118"/>
  <c r="J51" i="118"/>
  <c r="J52" i="118"/>
  <c r="J53" i="118"/>
  <c r="J54" i="118"/>
  <c r="J55" i="118"/>
  <c r="J56" i="118"/>
  <c r="J57" i="118"/>
  <c r="J58" i="118"/>
  <c r="J59" i="118"/>
  <c r="J60" i="118"/>
  <c r="J61" i="118"/>
  <c r="J62" i="118"/>
  <c r="J63" i="118"/>
  <c r="J64" i="118"/>
  <c r="J65" i="118"/>
  <c r="J66" i="118"/>
  <c r="J67" i="118"/>
  <c r="J68" i="118"/>
  <c r="J69" i="118"/>
  <c r="J70" i="118"/>
  <c r="J71" i="118"/>
  <c r="J72" i="118"/>
  <c r="J73" i="118"/>
  <c r="J74" i="118"/>
  <c r="J75" i="118"/>
  <c r="J76" i="118"/>
  <c r="J77" i="118"/>
  <c r="J78" i="118"/>
  <c r="J79" i="118"/>
  <c r="J80" i="118"/>
  <c r="J81" i="118"/>
  <c r="J82" i="118"/>
  <c r="J83" i="118"/>
  <c r="J84" i="118"/>
  <c r="J85" i="118"/>
  <c r="J86" i="118"/>
  <c r="J87" i="118"/>
  <c r="J88" i="118"/>
  <c r="J89" i="118"/>
  <c r="J90" i="118"/>
  <c r="J91" i="118"/>
  <c r="J92" i="118"/>
  <c r="J93" i="118"/>
  <c r="J94" i="118"/>
  <c r="J95" i="118"/>
  <c r="J96" i="118"/>
  <c r="J97" i="118"/>
  <c r="J98" i="118"/>
  <c r="J99" i="118"/>
  <c r="J100" i="118"/>
  <c r="J101" i="118"/>
  <c r="J102" i="118"/>
  <c r="J103" i="118"/>
  <c r="J104" i="118"/>
  <c r="J105" i="118"/>
  <c r="J106" i="118"/>
  <c r="J107" i="118"/>
  <c r="J108" i="118"/>
  <c r="J109" i="118"/>
  <c r="J110" i="118"/>
  <c r="J111" i="118"/>
  <c r="J112" i="118"/>
  <c r="J113" i="118"/>
  <c r="J114" i="118"/>
  <c r="J115" i="118"/>
  <c r="J116" i="118"/>
  <c r="J117" i="118"/>
  <c r="J118" i="118"/>
  <c r="J119" i="118"/>
  <c r="J120" i="118"/>
  <c r="J121" i="118"/>
  <c r="J122" i="118"/>
  <c r="J123" i="118"/>
  <c r="J124" i="118"/>
  <c r="J125" i="118"/>
  <c r="J126" i="118"/>
  <c r="J127" i="118"/>
  <c r="J128" i="118"/>
  <c r="J129" i="118"/>
  <c r="J130" i="118"/>
  <c r="J131" i="118"/>
  <c r="J132" i="118"/>
  <c r="J133" i="118"/>
  <c r="J134" i="118"/>
  <c r="J135" i="118"/>
  <c r="J136" i="118"/>
  <c r="J137" i="118"/>
  <c r="J138" i="118"/>
  <c r="J139" i="118"/>
  <c r="J140" i="118"/>
  <c r="J141" i="118"/>
  <c r="J142" i="118"/>
  <c r="J143" i="118"/>
  <c r="J144" i="118"/>
  <c r="J145" i="118"/>
  <c r="J146" i="118"/>
  <c r="J147" i="118"/>
  <c r="J148" i="118"/>
  <c r="J149" i="118"/>
  <c r="J150" i="118"/>
  <c r="J151" i="118"/>
  <c r="J152" i="118"/>
  <c r="J153" i="118"/>
  <c r="J154" i="118"/>
  <c r="J155" i="118"/>
  <c r="J156" i="118"/>
  <c r="J157" i="118"/>
  <c r="J158" i="118"/>
  <c r="J159" i="118"/>
  <c r="J160" i="118"/>
  <c r="J161" i="118"/>
  <c r="J162" i="118"/>
  <c r="J163" i="118"/>
  <c r="J164" i="118"/>
  <c r="J165" i="118"/>
  <c r="J166" i="118"/>
  <c r="J167" i="118"/>
  <c r="J168" i="118"/>
  <c r="J169" i="118"/>
  <c r="J170" i="118"/>
  <c r="J171" i="118"/>
  <c r="J172" i="118"/>
  <c r="J173" i="118"/>
  <c r="J174" i="118"/>
  <c r="J175" i="118"/>
  <c r="J176" i="118"/>
  <c r="J177" i="118"/>
  <c r="J178" i="118"/>
  <c r="J179" i="118"/>
  <c r="J180" i="118"/>
  <c r="J181" i="118"/>
  <c r="J182" i="118"/>
  <c r="J183" i="118"/>
  <c r="J184" i="118"/>
  <c r="J185" i="118"/>
  <c r="J186" i="118"/>
  <c r="J187" i="118"/>
  <c r="J188" i="118"/>
  <c r="J189" i="118"/>
  <c r="J190" i="118"/>
  <c r="J191" i="118"/>
  <c r="J192" i="118"/>
  <c r="J193" i="118"/>
  <c r="J194" i="118"/>
  <c r="J195" i="118"/>
  <c r="J196" i="118"/>
  <c r="J197" i="118"/>
  <c r="J198" i="118"/>
  <c r="J199" i="118"/>
  <c r="J200" i="118"/>
  <c r="J201" i="118"/>
  <c r="J202" i="118"/>
  <c r="J203" i="118"/>
  <c r="J204" i="118"/>
  <c r="J205" i="118"/>
  <c r="J206" i="118"/>
  <c r="J207" i="118"/>
  <c r="J208" i="118"/>
  <c r="J209" i="118"/>
  <c r="J210" i="118"/>
  <c r="J211" i="118"/>
  <c r="J212" i="118"/>
  <c r="J213" i="118"/>
  <c r="J214" i="118"/>
  <c r="J215" i="118"/>
  <c r="J216" i="118"/>
  <c r="J217" i="118"/>
  <c r="J218" i="118"/>
  <c r="J219" i="118"/>
  <c r="J220" i="118"/>
  <c r="J221" i="118"/>
  <c r="J222" i="118"/>
  <c r="J223" i="118"/>
  <c r="J224" i="118"/>
  <c r="J225" i="118"/>
  <c r="J226" i="118"/>
  <c r="J227" i="118"/>
  <c r="J228" i="118"/>
  <c r="J229" i="118"/>
  <c r="J230" i="118"/>
  <c r="J231" i="118"/>
  <c r="J232" i="118"/>
  <c r="J233" i="118"/>
  <c r="J234" i="118"/>
  <c r="J235" i="118"/>
  <c r="J236" i="118"/>
  <c r="J237" i="118"/>
  <c r="J238" i="118"/>
  <c r="J239" i="118"/>
  <c r="J240" i="118"/>
  <c r="J241" i="118"/>
  <c r="J242" i="118"/>
  <c r="J243" i="118"/>
  <c r="J244" i="118"/>
  <c r="J245" i="118"/>
  <c r="J246" i="118"/>
  <c r="J247" i="118"/>
  <c r="J248" i="118"/>
  <c r="J249" i="118"/>
  <c r="J250" i="118"/>
  <c r="J251" i="118"/>
  <c r="J252" i="118"/>
  <c r="J253" i="118"/>
  <c r="J254" i="118"/>
  <c r="J255" i="118"/>
  <c r="J256" i="118"/>
  <c r="J257" i="118"/>
  <c r="J258" i="118"/>
  <c r="J259" i="118"/>
  <c r="J260" i="118"/>
  <c r="J261" i="118"/>
  <c r="J262" i="118"/>
  <c r="J263" i="118"/>
  <c r="J264" i="118"/>
  <c r="J265" i="118"/>
  <c r="J266" i="118"/>
  <c r="J267" i="118"/>
  <c r="J268" i="118"/>
  <c r="J269" i="118"/>
  <c r="J270" i="118"/>
  <c r="J271" i="118"/>
  <c r="J272" i="118"/>
  <c r="J273" i="118"/>
  <c r="J274" i="118"/>
  <c r="J275" i="118"/>
  <c r="J276" i="118"/>
  <c r="J277" i="118"/>
  <c r="J278" i="118"/>
  <c r="J279" i="118"/>
  <c r="J280" i="118"/>
  <c r="J281" i="118"/>
  <c r="J282" i="118"/>
  <c r="J283" i="118"/>
  <c r="J284" i="118"/>
  <c r="J285" i="118"/>
  <c r="J286" i="118"/>
  <c r="J287" i="118"/>
  <c r="J288" i="118"/>
  <c r="J289" i="118"/>
  <c r="J290" i="118"/>
  <c r="J291" i="118"/>
  <c r="J292" i="118"/>
  <c r="J293" i="118"/>
  <c r="J294" i="118"/>
  <c r="J295" i="118"/>
  <c r="J296" i="118"/>
  <c r="J297" i="118"/>
  <c r="J298" i="118"/>
  <c r="J299" i="118"/>
  <c r="J300" i="118"/>
  <c r="J301" i="118"/>
  <c r="J302" i="118"/>
  <c r="J303" i="118"/>
  <c r="J304" i="118"/>
  <c r="J305" i="118"/>
  <c r="J306" i="118"/>
  <c r="J307" i="118"/>
  <c r="J308" i="118"/>
  <c r="J309" i="118"/>
  <c r="J310" i="118"/>
  <c r="J311" i="118"/>
  <c r="J312" i="118"/>
  <c r="J313" i="118"/>
  <c r="J314" i="118"/>
  <c r="J315" i="118"/>
  <c r="J316" i="118"/>
  <c r="J317" i="118"/>
  <c r="J318" i="118"/>
  <c r="J319" i="118"/>
  <c r="J320" i="118"/>
  <c r="J321" i="118"/>
  <c r="J322" i="118"/>
  <c r="J323" i="118"/>
  <c r="J324" i="118"/>
  <c r="J325" i="118"/>
  <c r="J326" i="118"/>
  <c r="J327" i="118"/>
  <c r="J328" i="118"/>
  <c r="J329" i="118"/>
  <c r="K331" i="113"/>
  <c r="I338" i="119" l="1"/>
  <c r="I337" i="119"/>
  <c r="I336" i="119"/>
  <c r="I335" i="119"/>
  <c r="I334" i="119"/>
  <c r="D338" i="119"/>
  <c r="D337" i="119"/>
  <c r="D336" i="119"/>
  <c r="D335" i="119"/>
  <c r="D334" i="119"/>
  <c r="G338" i="119"/>
  <c r="C338" i="119"/>
  <c r="E338" i="119" s="1"/>
  <c r="G337" i="119"/>
  <c r="C337" i="119"/>
  <c r="E337" i="119" s="1"/>
  <c r="G336" i="119"/>
  <c r="C336" i="119"/>
  <c r="E336" i="119" s="1"/>
  <c r="G335" i="119"/>
  <c r="C335" i="119"/>
  <c r="E335" i="119" s="1"/>
  <c r="G334" i="119"/>
  <c r="C334" i="119"/>
  <c r="E334" i="119" s="1"/>
  <c r="F338" i="119"/>
  <c r="L338" i="119" s="1"/>
  <c r="F336" i="119"/>
  <c r="L336" i="119" s="1"/>
  <c r="F334" i="119"/>
  <c r="F337" i="119"/>
  <c r="L337" i="119" s="1"/>
  <c r="F335" i="119"/>
  <c r="L335" i="119" s="1"/>
  <c r="I338" i="118"/>
  <c r="I337" i="118"/>
  <c r="I336" i="118"/>
  <c r="I335" i="118"/>
  <c r="H335" i="118" s="1"/>
  <c r="I334" i="118"/>
  <c r="D338" i="118"/>
  <c r="D337" i="118"/>
  <c r="D336" i="118"/>
  <c r="D335" i="118"/>
  <c r="D334" i="118"/>
  <c r="G338" i="118"/>
  <c r="C338" i="118"/>
  <c r="E338" i="118" s="1"/>
  <c r="G337" i="118"/>
  <c r="C337" i="118"/>
  <c r="E337" i="118" s="1"/>
  <c r="G336" i="118"/>
  <c r="C336" i="118"/>
  <c r="E336" i="118" s="1"/>
  <c r="G335" i="118"/>
  <c r="C335" i="118"/>
  <c r="E335" i="118" s="1"/>
  <c r="G334" i="118"/>
  <c r="C334" i="118"/>
  <c r="E334" i="118" s="1"/>
  <c r="F338" i="118"/>
  <c r="L338" i="118" s="1"/>
  <c r="F337" i="118"/>
  <c r="L337" i="118" s="1"/>
  <c r="F336" i="118"/>
  <c r="L336" i="118" s="1"/>
  <c r="F335" i="118"/>
  <c r="L335" i="118" s="1"/>
  <c r="F334" i="118"/>
  <c r="J331" i="113"/>
  <c r="J6" i="113"/>
  <c r="J7" i="113"/>
  <c r="J8" i="113"/>
  <c r="J9" i="113"/>
  <c r="J10" i="113"/>
  <c r="J11" i="113"/>
  <c r="J12" i="113"/>
  <c r="J13" i="113"/>
  <c r="J14" i="113"/>
  <c r="J15" i="113"/>
  <c r="J16" i="113"/>
  <c r="J17" i="113"/>
  <c r="J18" i="113"/>
  <c r="J19" i="113"/>
  <c r="J20" i="113"/>
  <c r="J21" i="113"/>
  <c r="J22" i="113"/>
  <c r="J23" i="113"/>
  <c r="J24" i="113"/>
  <c r="J25" i="113"/>
  <c r="J26" i="113"/>
  <c r="J27" i="113"/>
  <c r="J28" i="113"/>
  <c r="J29" i="113"/>
  <c r="J30" i="113"/>
  <c r="J31" i="113"/>
  <c r="J32" i="113"/>
  <c r="J33" i="113"/>
  <c r="J34" i="113"/>
  <c r="J35" i="113"/>
  <c r="J36" i="113"/>
  <c r="J37" i="113"/>
  <c r="J38" i="113"/>
  <c r="J39" i="113"/>
  <c r="J40" i="113"/>
  <c r="J41" i="113"/>
  <c r="J42" i="113"/>
  <c r="J43" i="113"/>
  <c r="J44" i="113"/>
  <c r="J45" i="113"/>
  <c r="J46" i="113"/>
  <c r="J47" i="113"/>
  <c r="J48" i="113"/>
  <c r="J49" i="113"/>
  <c r="J50" i="113"/>
  <c r="J51" i="113"/>
  <c r="J52" i="113"/>
  <c r="J53" i="113"/>
  <c r="J54" i="113"/>
  <c r="J55" i="113"/>
  <c r="J56" i="113"/>
  <c r="J57" i="113"/>
  <c r="J58" i="113"/>
  <c r="J59" i="113"/>
  <c r="J60" i="113"/>
  <c r="J61" i="113"/>
  <c r="J62" i="113"/>
  <c r="J63" i="113"/>
  <c r="J64" i="113"/>
  <c r="J65" i="113"/>
  <c r="J66" i="113"/>
  <c r="J67" i="113"/>
  <c r="J68" i="113"/>
  <c r="J69" i="113"/>
  <c r="J70" i="113"/>
  <c r="J71" i="113"/>
  <c r="J72" i="113"/>
  <c r="J73" i="113"/>
  <c r="J74" i="113"/>
  <c r="J75" i="113"/>
  <c r="J76" i="113"/>
  <c r="J77" i="113"/>
  <c r="J78" i="113"/>
  <c r="J79" i="113"/>
  <c r="J80" i="113"/>
  <c r="J81" i="113"/>
  <c r="J82" i="113"/>
  <c r="J83" i="113"/>
  <c r="J84" i="113"/>
  <c r="J85" i="113"/>
  <c r="J86" i="113"/>
  <c r="J87" i="113"/>
  <c r="J88" i="113"/>
  <c r="J89" i="113"/>
  <c r="J90" i="113"/>
  <c r="J91" i="113"/>
  <c r="J92" i="113"/>
  <c r="J93" i="113"/>
  <c r="J94" i="113"/>
  <c r="J95" i="113"/>
  <c r="J96" i="113"/>
  <c r="J97" i="113"/>
  <c r="J98" i="113"/>
  <c r="J99" i="113"/>
  <c r="J100" i="113"/>
  <c r="J101" i="113"/>
  <c r="J102" i="113"/>
  <c r="J103" i="113"/>
  <c r="J104" i="113"/>
  <c r="J105" i="113"/>
  <c r="J106" i="113"/>
  <c r="J107" i="113"/>
  <c r="J108" i="113"/>
  <c r="J109" i="113"/>
  <c r="J110" i="113"/>
  <c r="J111" i="113"/>
  <c r="J112" i="113"/>
  <c r="J113" i="113"/>
  <c r="J114" i="113"/>
  <c r="J115" i="113"/>
  <c r="J116" i="113"/>
  <c r="J117" i="113"/>
  <c r="J118" i="113"/>
  <c r="J119" i="113"/>
  <c r="J120" i="113"/>
  <c r="J121" i="113"/>
  <c r="J122" i="113"/>
  <c r="J123" i="113"/>
  <c r="J124" i="113"/>
  <c r="J125" i="113"/>
  <c r="J126" i="113"/>
  <c r="J127" i="113"/>
  <c r="J128" i="113"/>
  <c r="J129" i="113"/>
  <c r="J130" i="113"/>
  <c r="J131" i="113"/>
  <c r="J132" i="113"/>
  <c r="J133" i="113"/>
  <c r="J134" i="113"/>
  <c r="J135" i="113"/>
  <c r="J136" i="113"/>
  <c r="J137" i="113"/>
  <c r="J138" i="113"/>
  <c r="J139" i="113"/>
  <c r="J140" i="113"/>
  <c r="J141" i="113"/>
  <c r="J142" i="113"/>
  <c r="J143" i="113"/>
  <c r="J144" i="113"/>
  <c r="J145" i="113"/>
  <c r="J146" i="113"/>
  <c r="J147" i="113"/>
  <c r="J148" i="113"/>
  <c r="J149" i="113"/>
  <c r="J150" i="113"/>
  <c r="J151" i="113"/>
  <c r="J152" i="113"/>
  <c r="J153" i="113"/>
  <c r="J154" i="113"/>
  <c r="J155" i="113"/>
  <c r="J156" i="113"/>
  <c r="J157" i="113"/>
  <c r="J158" i="113"/>
  <c r="J159" i="113"/>
  <c r="J160" i="113"/>
  <c r="J161" i="113"/>
  <c r="J162" i="113"/>
  <c r="J163" i="113"/>
  <c r="J164" i="113"/>
  <c r="J165" i="113"/>
  <c r="J166" i="113"/>
  <c r="J167" i="113"/>
  <c r="J168" i="113"/>
  <c r="J169" i="113"/>
  <c r="J170" i="113"/>
  <c r="J171" i="113"/>
  <c r="J172" i="113"/>
  <c r="J173" i="113"/>
  <c r="J174" i="113"/>
  <c r="J175" i="113"/>
  <c r="J176" i="113"/>
  <c r="J177" i="113"/>
  <c r="J178" i="113"/>
  <c r="J179" i="113"/>
  <c r="J180" i="113"/>
  <c r="J181" i="113"/>
  <c r="J182" i="113"/>
  <c r="J183" i="113"/>
  <c r="J184" i="113"/>
  <c r="J185" i="113"/>
  <c r="J186" i="113"/>
  <c r="J187" i="113"/>
  <c r="J188" i="113"/>
  <c r="J189" i="113"/>
  <c r="J190" i="113"/>
  <c r="J191" i="113"/>
  <c r="J192" i="113"/>
  <c r="J193" i="113"/>
  <c r="J194" i="113"/>
  <c r="J195" i="113"/>
  <c r="J196" i="113"/>
  <c r="J197" i="113"/>
  <c r="J198" i="113"/>
  <c r="J199" i="113"/>
  <c r="J200" i="113"/>
  <c r="J201" i="113"/>
  <c r="J202" i="113"/>
  <c r="J203" i="113"/>
  <c r="J204" i="113"/>
  <c r="J205" i="113"/>
  <c r="J206" i="113"/>
  <c r="J207" i="113"/>
  <c r="J208" i="113"/>
  <c r="J209" i="113"/>
  <c r="J210" i="113"/>
  <c r="J211" i="113"/>
  <c r="J212" i="113"/>
  <c r="J213" i="113"/>
  <c r="J214" i="113"/>
  <c r="J215" i="113"/>
  <c r="J216" i="113"/>
  <c r="J217" i="113"/>
  <c r="J218" i="113"/>
  <c r="J219" i="113"/>
  <c r="J220" i="113"/>
  <c r="J221" i="113"/>
  <c r="J222" i="113"/>
  <c r="J223" i="113"/>
  <c r="J224" i="113"/>
  <c r="J225" i="113"/>
  <c r="J226" i="113"/>
  <c r="J227" i="113"/>
  <c r="J228" i="113"/>
  <c r="J229" i="113"/>
  <c r="J230" i="113"/>
  <c r="J231" i="113"/>
  <c r="J232" i="113"/>
  <c r="J233" i="113"/>
  <c r="J234" i="113"/>
  <c r="J235" i="113"/>
  <c r="J236" i="113"/>
  <c r="J237" i="113"/>
  <c r="J238" i="113"/>
  <c r="J239" i="113"/>
  <c r="J240" i="113"/>
  <c r="J241" i="113"/>
  <c r="J242" i="113"/>
  <c r="J243" i="113"/>
  <c r="J244" i="113"/>
  <c r="J245" i="113"/>
  <c r="J246" i="113"/>
  <c r="J247" i="113"/>
  <c r="J248" i="113"/>
  <c r="J249" i="113"/>
  <c r="J250" i="113"/>
  <c r="J251" i="113"/>
  <c r="J252" i="113"/>
  <c r="J253" i="113"/>
  <c r="J254" i="113"/>
  <c r="J255" i="113"/>
  <c r="J256" i="113"/>
  <c r="J257" i="113"/>
  <c r="J258" i="113"/>
  <c r="J259" i="113"/>
  <c r="J260" i="113"/>
  <c r="J261" i="113"/>
  <c r="J262" i="113"/>
  <c r="J263" i="113"/>
  <c r="J264" i="113"/>
  <c r="J265" i="113"/>
  <c r="J266" i="113"/>
  <c r="J267" i="113"/>
  <c r="J268" i="113"/>
  <c r="J269" i="113"/>
  <c r="J270" i="113"/>
  <c r="J271" i="113"/>
  <c r="J272" i="113"/>
  <c r="J273" i="113"/>
  <c r="J274" i="113"/>
  <c r="J275" i="113"/>
  <c r="J276" i="113"/>
  <c r="J277" i="113"/>
  <c r="J278" i="113"/>
  <c r="J279" i="113"/>
  <c r="J280" i="113"/>
  <c r="J281" i="113"/>
  <c r="J282" i="113"/>
  <c r="J283" i="113"/>
  <c r="J284" i="113"/>
  <c r="J285" i="113"/>
  <c r="J286" i="113"/>
  <c r="J287" i="113"/>
  <c r="J288" i="113"/>
  <c r="J289" i="113"/>
  <c r="J290" i="113"/>
  <c r="J291" i="113"/>
  <c r="J292" i="113"/>
  <c r="J293" i="113"/>
  <c r="J294" i="113"/>
  <c r="J295" i="113"/>
  <c r="J296" i="113"/>
  <c r="J297" i="113"/>
  <c r="J298" i="113"/>
  <c r="J299" i="113"/>
  <c r="J300" i="113"/>
  <c r="J301" i="113"/>
  <c r="J302" i="113"/>
  <c r="J303" i="113"/>
  <c r="J304" i="113"/>
  <c r="J305" i="113"/>
  <c r="J306" i="113"/>
  <c r="J307" i="113"/>
  <c r="J308" i="113"/>
  <c r="J309" i="113"/>
  <c r="J310" i="113"/>
  <c r="J311" i="113"/>
  <c r="J312" i="113"/>
  <c r="J313" i="113"/>
  <c r="J314" i="113"/>
  <c r="J315" i="113"/>
  <c r="J316" i="113"/>
  <c r="J317" i="113"/>
  <c r="J318" i="113"/>
  <c r="J319" i="113"/>
  <c r="J320" i="113"/>
  <c r="J321" i="113"/>
  <c r="J322" i="113"/>
  <c r="J323" i="113"/>
  <c r="J324" i="113"/>
  <c r="J325" i="113"/>
  <c r="J326" i="113"/>
  <c r="J327" i="113"/>
  <c r="J328" i="113"/>
  <c r="J329" i="113"/>
  <c r="J330" i="113"/>
  <c r="H335" i="119" l="1"/>
  <c r="F340" i="119"/>
  <c r="L340" i="119" s="1"/>
  <c r="L334" i="119"/>
  <c r="G340" i="119"/>
  <c r="H336" i="119"/>
  <c r="H337" i="119"/>
  <c r="H334" i="119"/>
  <c r="H338" i="119"/>
  <c r="G340" i="118"/>
  <c r="H336" i="118"/>
  <c r="H337" i="118"/>
  <c r="F340" i="118"/>
  <c r="L340" i="118" s="1"/>
  <c r="L334" i="118"/>
  <c r="H334" i="118"/>
  <c r="H338" i="118"/>
  <c r="I338" i="113"/>
  <c r="I337" i="113"/>
  <c r="I336" i="113"/>
  <c r="I335" i="113"/>
  <c r="I334" i="113"/>
  <c r="D338" i="113"/>
  <c r="D337" i="113"/>
  <c r="D336" i="113"/>
  <c r="D335" i="113"/>
  <c r="D334" i="113"/>
  <c r="G338" i="113"/>
  <c r="C338" i="113"/>
  <c r="E338" i="113" s="1"/>
  <c r="G337" i="113"/>
  <c r="C337" i="113"/>
  <c r="E337" i="113" s="1"/>
  <c r="G336" i="113"/>
  <c r="C336" i="113"/>
  <c r="E336" i="113" s="1"/>
  <c r="G335" i="113"/>
  <c r="C335" i="113"/>
  <c r="E335" i="113" s="1"/>
  <c r="G334" i="113"/>
  <c r="G340" i="113" s="1"/>
  <c r="C334" i="113"/>
  <c r="E334" i="113" s="1"/>
  <c r="F338" i="113"/>
  <c r="L338" i="113" s="1"/>
  <c r="F337" i="113"/>
  <c r="L337" i="113" s="1"/>
  <c r="F336" i="113"/>
  <c r="L336" i="113" s="1"/>
  <c r="F335" i="113"/>
  <c r="L335" i="113" s="1"/>
  <c r="F334" i="113"/>
  <c r="H335" i="113" l="1"/>
  <c r="H336" i="113"/>
  <c r="F340" i="113"/>
  <c r="L340" i="113" s="1"/>
  <c r="L334" i="113"/>
  <c r="H337" i="113"/>
  <c r="H334" i="113"/>
  <c r="H338" i="113"/>
</calcChain>
</file>

<file path=xl/sharedStrings.xml><?xml version="1.0" encoding="utf-8"?>
<sst xmlns="http://schemas.openxmlformats.org/spreadsheetml/2006/main" count="10781" uniqueCount="2849">
  <si>
    <t>Note that up-to-date counts of the total numbers of deaths involving coronavirus (COVID-19) are published by Department of Health and Social Care (DHSC) on the GOV.UK website. ONS figures differ from the DHSC counts as the latter include deaths which have not yet been registered.</t>
  </si>
  <si>
    <t>Week number</t>
  </si>
  <si>
    <t>Week ended</t>
  </si>
  <si>
    <t>Deaths by age group</t>
  </si>
  <si>
    <t>&lt;1</t>
  </si>
  <si>
    <t>1-4</t>
  </si>
  <si>
    <t>5-9</t>
  </si>
  <si>
    <t>10-14</t>
  </si>
  <si>
    <t>15-19</t>
  </si>
  <si>
    <t>20-24</t>
  </si>
  <si>
    <t>25-29</t>
  </si>
  <si>
    <t>30-34</t>
  </si>
  <si>
    <t>35-39</t>
  </si>
  <si>
    <t>40-44</t>
  </si>
  <si>
    <t>45-49</t>
  </si>
  <si>
    <t>50-54</t>
  </si>
  <si>
    <t>55-59</t>
  </si>
  <si>
    <t>60-64</t>
  </si>
  <si>
    <t>65-69</t>
  </si>
  <si>
    <t>70-74</t>
  </si>
  <si>
    <t>75-79</t>
  </si>
  <si>
    <t>80-84</t>
  </si>
  <si>
    <t>85-89</t>
  </si>
  <si>
    <t>90+</t>
  </si>
  <si>
    <t>E12000001</t>
  </si>
  <si>
    <t>North East</t>
  </si>
  <si>
    <t>E12000002</t>
  </si>
  <si>
    <t>North West</t>
  </si>
  <si>
    <t>E12000003</t>
  </si>
  <si>
    <t>Yorkshire and The Humber</t>
  </si>
  <si>
    <t>E12000004</t>
  </si>
  <si>
    <t>East Midlands</t>
  </si>
  <si>
    <t>E12000005</t>
  </si>
  <si>
    <t>West Midlands</t>
  </si>
  <si>
    <t>E12000006</t>
  </si>
  <si>
    <t>East</t>
  </si>
  <si>
    <t>E12000007</t>
  </si>
  <si>
    <t>London</t>
  </si>
  <si>
    <t>E12000008</t>
  </si>
  <si>
    <t>South East</t>
  </si>
  <si>
    <t>E12000009</t>
  </si>
  <si>
    <t>South West</t>
  </si>
  <si>
    <t>W92000004</t>
  </si>
  <si>
    <t>Wales</t>
  </si>
  <si>
    <t>Footnotes:</t>
  </si>
  <si>
    <t>Source: Office for National Statistics</t>
  </si>
  <si>
    <r>
      <t>Deaths involving COVID-19, all ages</t>
    </r>
    <r>
      <rPr>
        <b/>
        <vertAlign val="superscript"/>
        <sz val="10"/>
        <rFont val="Arial"/>
        <family val="2"/>
      </rPr>
      <t>1</t>
    </r>
  </si>
  <si>
    <r>
      <t xml:space="preserve">Persons </t>
    </r>
    <r>
      <rPr>
        <b/>
        <vertAlign val="superscript"/>
        <sz val="10"/>
        <rFont val="Arial"/>
        <family val="2"/>
      </rPr>
      <t>4</t>
    </r>
  </si>
  <si>
    <r>
      <t>Males</t>
    </r>
    <r>
      <rPr>
        <b/>
        <vertAlign val="superscript"/>
        <sz val="10"/>
        <rFont val="Arial"/>
        <family val="2"/>
      </rPr>
      <t xml:space="preserve"> 4</t>
    </r>
  </si>
  <si>
    <r>
      <t xml:space="preserve">Females </t>
    </r>
    <r>
      <rPr>
        <b/>
        <vertAlign val="superscript"/>
        <sz val="10"/>
        <rFont val="Arial"/>
        <family val="2"/>
      </rPr>
      <t>4</t>
    </r>
  </si>
  <si>
    <r>
      <t xml:space="preserve">Deaths by region of usual residence </t>
    </r>
    <r>
      <rPr>
        <b/>
        <vertAlign val="superscript"/>
        <sz val="10"/>
        <rFont val="Arial"/>
        <family val="2"/>
      </rPr>
      <t>5</t>
    </r>
  </si>
  <si>
    <r>
      <t>1</t>
    </r>
    <r>
      <rPr>
        <sz val="10"/>
        <rFont val="Arial"/>
        <family val="2"/>
      </rPr>
      <t xml:space="preserve"> Coding of deaths by cause for the latest week is not yet complete.</t>
    </r>
  </si>
  <si>
    <r>
      <rPr>
        <vertAlign val="superscript"/>
        <sz val="10"/>
        <rFont val="Arial"/>
        <family val="2"/>
      </rPr>
      <t>2</t>
    </r>
    <r>
      <rPr>
        <sz val="10"/>
        <rFont val="Arial"/>
        <family val="2"/>
      </rPr>
      <t xml:space="preserve"> For deaths registered from 1st January 2020, cause of death is coded to the ICD-10 classification using MUSE 5.5 software. Previous years were coded to IRIS 4.2.3, further information about </t>
    </r>
    <r>
      <rPr>
        <u/>
        <sz val="10"/>
        <color indexed="12"/>
        <rFont val="Arial"/>
        <family val="2"/>
      </rPr>
      <t xml:space="preserve">the change in software </t>
    </r>
    <r>
      <rPr>
        <sz val="10"/>
        <rFont val="Arial"/>
        <family val="2"/>
      </rPr>
      <t>is available.</t>
    </r>
  </si>
  <si>
    <r>
      <t>4</t>
    </r>
    <r>
      <rPr>
        <sz val="10"/>
        <rFont val="Arial"/>
        <family val="2"/>
      </rPr>
      <t xml:space="preserve"> Does not include deaths where age is either missing or not yet fully coded. For this reason counts of 'Persons', 'Males' and 'Females' may not sum to 'Total Deaths, all ages'.</t>
    </r>
  </si>
  <si>
    <r>
      <t xml:space="preserve">5 </t>
    </r>
    <r>
      <rPr>
        <sz val="10"/>
        <rFont val="Arial"/>
        <family val="2"/>
      </rPr>
      <t>Does not include deaths of those resident outside England and Wales or those records where the place of residence is either missing or not yet fully coded. For this reason counts for "Deaths by Region of usual residence" may not sum to "Total deaths, all ages".</t>
    </r>
  </si>
  <si>
    <r>
      <t>Weekly provisional figures on death occurrence where coronavirus (COVID-19) was mentioned on the death certificate in England and Wales</t>
    </r>
    <r>
      <rPr>
        <b/>
        <vertAlign val="superscript"/>
        <sz val="10"/>
        <rFont val="Arial"/>
        <family val="2"/>
      </rPr>
      <t>1,2,3,4,5,6,7</t>
    </r>
  </si>
  <si>
    <t>Weeks</t>
  </si>
  <si>
    <r>
      <t xml:space="preserve">3 </t>
    </r>
    <r>
      <rPr>
        <sz val="10"/>
        <rFont val="Arial"/>
        <family val="2"/>
      </rPr>
      <t>Deaths involving COVID-19 have been included within weekly death occurrence figures due to the pandemic.</t>
    </r>
  </si>
  <si>
    <r>
      <rPr>
        <vertAlign val="superscript"/>
        <sz val="10"/>
        <rFont val="Arial"/>
        <family val="2"/>
      </rPr>
      <t>6</t>
    </r>
    <r>
      <rPr>
        <sz val="10"/>
        <rFont val="Arial"/>
        <family val="2"/>
      </rPr>
      <t xml:space="preserve"> These figures represent death occurrences, there can be a delay between the date a death occurred and the date a death was registered. More information can be found in our </t>
    </r>
    <r>
      <rPr>
        <u/>
        <sz val="10"/>
        <color indexed="12"/>
        <rFont val="Arial"/>
        <family val="2"/>
      </rPr>
      <t xml:space="preserve">impact of registration delays release. </t>
    </r>
  </si>
  <si>
    <t xml:space="preserve"> </t>
  </si>
  <si>
    <t>UK</t>
  </si>
  <si>
    <t>1 to 42</t>
  </si>
  <si>
    <r>
      <t>7</t>
    </r>
    <r>
      <rPr>
        <sz val="10"/>
        <rFont val="Arial"/>
        <family val="2"/>
      </rPr>
      <t>ONS deaths by actual date of death – registered by 24th October.</t>
    </r>
  </si>
  <si>
    <t>Country</t>
  </si>
  <si>
    <t>Income Inequality</t>
  </si>
  <si>
    <t>Maths age 16-24</t>
  </si>
  <si>
    <t>2013 Population</t>
  </si>
  <si>
    <t xml:space="preserve">United States </t>
  </si>
  <si>
    <t>Singapore</t>
  </si>
  <si>
    <t>Israel</t>
  </si>
  <si>
    <t>Greece</t>
  </si>
  <si>
    <t>Spain</t>
  </si>
  <si>
    <t>Italy</t>
  </si>
  <si>
    <t>United Kingdom</t>
  </si>
  <si>
    <t>Portugal</t>
  </si>
  <si>
    <t>South Korea</t>
  </si>
  <si>
    <t>Japan</t>
  </si>
  <si>
    <t>Australia</t>
  </si>
  <si>
    <t>Canada</t>
  </si>
  <si>
    <t>New Zealand</t>
  </si>
  <si>
    <t>Ireland</t>
  </si>
  <si>
    <t>France</t>
  </si>
  <si>
    <t>Austria</t>
  </si>
  <si>
    <t>Switzerland</t>
  </si>
  <si>
    <t>Netherlands</t>
  </si>
  <si>
    <t>Germany</t>
  </si>
  <si>
    <t>Sweden</t>
  </si>
  <si>
    <t>Norway</t>
  </si>
  <si>
    <t>Belgium</t>
  </si>
  <si>
    <t>Finland</t>
  </si>
  <si>
    <t>Slovenia</t>
  </si>
  <si>
    <t>Denmark</t>
  </si>
  <si>
    <t>Source OECD. 2013. Skills Outlook, table A2.7 [Online]. Accessed September 2015. Accessible from: www.oecd.org/site/piaac/Skills%20volume%201%20(eng)--full%20v12--eBook%20(04%2011%202013).pdf. Original Source: Survey of Adult Skills (PIAAC) (2012) Data missing for Israel, Greece, Portugal, New Zealand, Belgium, Switzerland and Singapore.</t>
  </si>
  <si>
    <t>Mathematical ability at ages 16-24 - Adjusted mean proficiency in numeracy among 16-24 year olds (the adjusted mean includes adults who were not able to provide background information because of language difficulties, or learning or mental disabilities)</t>
  </si>
  <si>
    <r>
      <t>1</t>
    </r>
    <r>
      <rPr>
        <b/>
        <sz val="12"/>
        <color rgb="FF000000"/>
        <rFont val="Times New Roman"/>
        <family val="1"/>
      </rPr>
      <t xml:space="preserve"> </t>
    </r>
    <r>
      <rPr>
        <sz val="12"/>
        <color rgb="FF000000"/>
        <rFont val="Times New Roman"/>
        <family val="1"/>
      </rPr>
      <t xml:space="preserve">Jeremy Corbyn (95%) </t>
    </r>
    <r>
      <rPr>
        <b/>
        <sz val="12"/>
        <color rgb="FF000000"/>
        <rFont val="Times New Roman"/>
        <family val="1"/>
      </rPr>
      <t>30%</t>
    </r>
  </si>
  <si>
    <r>
      <t xml:space="preserve">2 Andy Burnham (67%) </t>
    </r>
    <r>
      <rPr>
        <b/>
        <sz val="12"/>
        <color rgb="FF000000"/>
        <rFont val="Times New Roman"/>
        <family val="1"/>
      </rPr>
      <t>29%</t>
    </r>
  </si>
  <si>
    <r>
      <t xml:space="preserve">3 Keir Starmer (93%) </t>
    </r>
    <r>
      <rPr>
        <b/>
        <sz val="12"/>
        <color rgb="FF000000"/>
        <rFont val="Times New Roman"/>
        <family val="1"/>
      </rPr>
      <t>29%</t>
    </r>
  </si>
  <si>
    <r>
      <t xml:space="preserve">4 Sadiq Khan (92%) </t>
    </r>
    <r>
      <rPr>
        <b/>
        <sz val="12"/>
        <color rgb="FF000000"/>
        <rFont val="Times New Roman"/>
        <family val="1"/>
      </rPr>
      <t>28%</t>
    </r>
  </si>
  <si>
    <r>
      <t xml:space="preserve">6 Rishi Sunak (96%) </t>
    </r>
    <r>
      <rPr>
        <b/>
        <sz val="12"/>
        <color rgb="FF000000"/>
        <rFont val="Times New Roman"/>
        <family val="1"/>
      </rPr>
      <t>28%</t>
    </r>
  </si>
  <si>
    <r>
      <t xml:space="preserve">7 David Blunkett (75%) </t>
    </r>
    <r>
      <rPr>
        <b/>
        <sz val="12"/>
        <color rgb="FF000000"/>
        <rFont val="Times New Roman"/>
        <family val="1"/>
      </rPr>
      <t>28%</t>
    </r>
  </si>
  <si>
    <r>
      <t xml:space="preserve">8 Gordon Brown (90%) </t>
    </r>
    <r>
      <rPr>
        <b/>
        <sz val="12"/>
        <color rgb="FF000000"/>
        <rFont val="Times New Roman"/>
        <family val="1"/>
      </rPr>
      <t>27%</t>
    </r>
  </si>
  <si>
    <r>
      <t xml:space="preserve">9 Boris Johnson (98%) </t>
    </r>
    <r>
      <rPr>
        <b/>
        <sz val="12"/>
        <color rgb="FF000000"/>
        <rFont val="Times New Roman"/>
        <family val="1"/>
      </rPr>
      <t>27%</t>
    </r>
  </si>
  <si>
    <r>
      <t xml:space="preserve">10 Angela Rayner (72%) </t>
    </r>
    <r>
      <rPr>
        <b/>
        <sz val="12"/>
        <color rgb="FF000000"/>
        <rFont val="Times New Roman"/>
        <family val="1"/>
      </rPr>
      <t>26%</t>
    </r>
  </si>
  <si>
    <r>
      <t xml:space="preserve">11 Nigel Farage (96%) </t>
    </r>
    <r>
      <rPr>
        <b/>
        <sz val="12"/>
        <color rgb="FF000000"/>
        <rFont val="Times New Roman"/>
        <family val="1"/>
      </rPr>
      <t>26%</t>
    </r>
  </si>
  <si>
    <r>
      <t xml:space="preserve">12 Dennis Skinner (60%) </t>
    </r>
    <r>
      <rPr>
        <b/>
        <sz val="12"/>
        <color rgb="FF000000"/>
        <rFont val="Times New Roman"/>
        <family val="1"/>
      </rPr>
      <t>25%</t>
    </r>
  </si>
  <si>
    <r>
      <t xml:space="preserve">13 Yvette Cooper (62%) </t>
    </r>
    <r>
      <rPr>
        <b/>
        <sz val="12"/>
        <color rgb="FF000000"/>
        <rFont val="Times New Roman"/>
        <family val="1"/>
      </rPr>
      <t>24%</t>
    </r>
  </si>
  <si>
    <r>
      <t xml:space="preserve">14 John Major (86%) </t>
    </r>
    <r>
      <rPr>
        <b/>
        <sz val="12"/>
        <color rgb="FF000000"/>
        <rFont val="Times New Roman"/>
        <family val="1"/>
      </rPr>
      <t>24%</t>
    </r>
  </si>
  <si>
    <r>
      <t xml:space="preserve">15 Tony Blair (97%) </t>
    </r>
    <r>
      <rPr>
        <b/>
        <sz val="12"/>
        <color rgb="FF000000"/>
        <rFont val="Times New Roman"/>
        <family val="1"/>
      </rPr>
      <t>24%</t>
    </r>
  </si>
  <si>
    <r>
      <t xml:space="preserve">16 Rory Stewart (55%) </t>
    </r>
    <r>
      <rPr>
        <b/>
        <sz val="12"/>
        <color rgb="FF000000"/>
        <rFont val="Times New Roman"/>
        <family val="1"/>
      </rPr>
      <t>23%</t>
    </r>
  </si>
  <si>
    <r>
      <t xml:space="preserve">17 Theresa May (93%) </t>
    </r>
    <r>
      <rPr>
        <b/>
        <sz val="12"/>
        <color rgb="FF000000"/>
        <rFont val="Times New Roman"/>
        <family val="1"/>
      </rPr>
      <t>23%</t>
    </r>
  </si>
  <si>
    <r>
      <t xml:space="preserve">18 John Prescott (89%) </t>
    </r>
    <r>
      <rPr>
        <b/>
        <sz val="12"/>
        <color rgb="FF000000"/>
        <rFont val="Times New Roman"/>
        <family val="1"/>
      </rPr>
      <t>23%</t>
    </r>
  </si>
  <si>
    <r>
      <t xml:space="preserve">19 Kenneth Clarke (65%) </t>
    </r>
    <r>
      <rPr>
        <b/>
        <sz val="12"/>
        <color rgb="FF000000"/>
        <rFont val="Times New Roman"/>
        <family val="1"/>
      </rPr>
      <t>23%</t>
    </r>
  </si>
  <si>
    <r>
      <t xml:space="preserve">20 Michael Heseltine (73%) </t>
    </r>
    <r>
      <rPr>
        <b/>
        <sz val="12"/>
        <color rgb="FF000000"/>
        <rFont val="Times New Roman"/>
        <family val="1"/>
      </rPr>
      <t>23%</t>
    </r>
  </si>
  <si>
    <t>Name (fame) popularity</t>
  </si>
  <si>
    <t>Source: https://web.archive.org/web/20230709064428/https://yougov.co.uk/ratings/politics/popularity/politicians-political-figures/all</t>
  </si>
  <si>
    <t>Popularity July 2023</t>
  </si>
  <si>
    <r>
      <t xml:space="preserve">5 Edward Balls (86%) </t>
    </r>
    <r>
      <rPr>
        <b/>
        <sz val="12"/>
        <color rgb="FF000000"/>
        <rFont val="Times New Roman"/>
        <family val="1"/>
      </rPr>
      <t>28%</t>
    </r>
  </si>
  <si>
    <t>Source: The press release is no longer to be found on the web, but the image does appear here: Simon Lambert and Miriam Aldersley (2019) House prices fall in England for the first time in seven years as estate agents blame Brexit uncertainty and stamp duty rise, The Daily Mail, 30 March, https://www.dailymail.co.uk/news/article-6868135/House-prices-fall-England-time-seven-years.html</t>
  </si>
  <si>
    <t>Nationwide Building Society 30 September 2019 press release</t>
  </si>
  <si>
    <t>Source: Draw by the author as a simple summary of why age mattered so much in terms of voting in 2019</t>
  </si>
  <si>
    <r>
      <t xml:space="preserve">Source: </t>
    </r>
    <r>
      <rPr>
        <sz val="9"/>
        <rFont val="Arial"/>
        <family val="2"/>
      </rPr>
      <t xml:space="preserve">Alasdair Rae and Elvis Nyanzu (2019) </t>
    </r>
    <r>
      <rPr>
        <i/>
        <sz val="9"/>
        <rFont val="Arial"/>
        <family val="2"/>
      </rPr>
      <t>An English Atlas of Inequality: technical report</t>
    </r>
    <r>
      <rPr>
        <sz val="9"/>
        <rFont val="Arial"/>
        <family val="2"/>
      </rPr>
      <t>, University of Sheffield, https://www.researchgate.net/publication/348298341_An_English_Atlas_of_Inequality</t>
    </r>
  </si>
  <si>
    <r>
      <t xml:space="preserve">Source: Elise Uberoi, Carl Baker, &amp; Richard Cracknell (2020) </t>
    </r>
    <r>
      <rPr>
        <i/>
        <sz val="9"/>
        <rFont val="Arial"/>
        <family val="2"/>
      </rPr>
      <t>General Election 2019: full results and analysis</t>
    </r>
    <r>
      <rPr>
        <sz val="9"/>
        <rFont val="Arial"/>
        <family val="2"/>
      </rPr>
      <t>, House of Commons Library, 28 January, https://researchbriefings.parliament.uk/ResearchBriefing/Summary/CBP-8749</t>
    </r>
  </si>
  <si>
    <r>
      <t xml:space="preserve">Torcuil Crichton (2022) How the Liz Truss energy price cap will work and how much households will save, </t>
    </r>
    <r>
      <rPr>
        <i/>
        <sz val="12"/>
        <rFont val="Calibri"/>
        <family val="2"/>
      </rPr>
      <t>The Daily Record</t>
    </r>
    <r>
      <rPr>
        <sz val="12"/>
        <rFont val="Calibri"/>
        <family val="2"/>
      </rPr>
      <t>, 8 September, https://www.dailyrecord.co.uk/news/politics/how-liz-truss-energy-price-27939413</t>
    </r>
  </si>
  <si>
    <t>Source: Ipsos MORI statistics, https://www.ipsos.com/en-uk/political-monitor-satisfaction-ratings-1997-present</t>
  </si>
  <si>
    <r>
      <t>Source: 1915-1920 portrait, Library of Congress, Public Domain,</t>
    </r>
    <r>
      <rPr>
        <sz val="12"/>
        <rFont val="Calibri"/>
        <family val="2"/>
      </rPr>
      <t xml:space="preserve"> </t>
    </r>
    <r>
      <rPr>
        <sz val="9"/>
        <rFont val="Arial"/>
        <family val="2"/>
      </rPr>
      <t>https://www.loc.gov/item/2014709745/</t>
    </r>
  </si>
  <si>
    <t>Source: Originally published on Labour Hub, 21 February 2023</t>
  </si>
  <si>
    <t>Source:  Illustrated London News Ltd/ Mary Evans</t>
  </si>
  <si>
    <r>
      <t xml:space="preserve"> Note includes all the rich and mainstream world nation . Source: John Burn-Murdoch (2022) ‘The Tories have become unmoored from the British people’, </t>
    </r>
    <r>
      <rPr>
        <i/>
        <sz val="9"/>
        <rFont val="Arial"/>
        <family val="2"/>
      </rPr>
      <t>Financial Times</t>
    </r>
    <r>
      <rPr>
        <sz val="9"/>
        <rFont val="Arial"/>
        <family val="2"/>
      </rPr>
      <t>, 30 September.</t>
    </r>
  </si>
  <si>
    <t>Source: https://www.ons.gov.uk/peoplepopulationandcommunity/wellbeing/bulletins/personalwellbeingintheukquarterly/april2011toseptember2021</t>
  </si>
  <si>
    <t>Q2 (Apr to June) 2011</t>
  </si>
  <si>
    <t>Q3 (July to Sept) 2011</t>
  </si>
  <si>
    <t>Q4 (Oct to Dec)  2011</t>
  </si>
  <si>
    <t>Q1 (Jan to Mar)  2012</t>
  </si>
  <si>
    <t>Q2 (Apr to June) 2012</t>
  </si>
  <si>
    <t>Q3 (July to Sept) 2012</t>
  </si>
  <si>
    <t>Q4 (Oct to Dec)  2012</t>
  </si>
  <si>
    <t>Q1 (Jan to Mar)  2013</t>
  </si>
  <si>
    <t>Q2 (Apr to June) 2013</t>
  </si>
  <si>
    <t>Q3 (July to Sept) 2013</t>
  </si>
  <si>
    <t>Q4 (Oct to Dec)  2013</t>
  </si>
  <si>
    <t>Q1 (Jan to Mar)  2014</t>
  </si>
  <si>
    <t>Q2 (Apr to June) 2014</t>
  </si>
  <si>
    <t>Q3 (July to Sept) 2014</t>
  </si>
  <si>
    <t>Q4 (Oct to Dec)  2014</t>
  </si>
  <si>
    <t>Q1 (Jan to Mar)  2015</t>
  </si>
  <si>
    <t>Q2 (Apr to June) 2015</t>
  </si>
  <si>
    <t>Q3 (July to Sept) 2015</t>
  </si>
  <si>
    <t>Q4 (Oct to Dec)  2015</t>
  </si>
  <si>
    <t>Q1 (Jan to Mar)  2016</t>
  </si>
  <si>
    <t>Q2 (Apr to June) 2016</t>
  </si>
  <si>
    <t>Q3 (July to Sept) 2016</t>
  </si>
  <si>
    <t>Q4 (Oct to Dec)  2016</t>
  </si>
  <si>
    <t>Q1 (Jan to Mar)  2017</t>
  </si>
  <si>
    <t>Q2 (Apr to June) 2017</t>
  </si>
  <si>
    <t>Q3 (July to Sept) 2017</t>
  </si>
  <si>
    <t>Q4 (Oct to Dec)  2017</t>
  </si>
  <si>
    <t>Q1 (Jan to Mar)  2018</t>
  </si>
  <si>
    <t>Q2 (Apr to June) 2018</t>
  </si>
  <si>
    <t>Q3 (July to Sept) 2018</t>
  </si>
  <si>
    <t>Q4 (Oct to Dec)  2018</t>
  </si>
  <si>
    <t>Q1 (Jan to Mar)  2019</t>
  </si>
  <si>
    <t>Q2 (Apr to June) 2019</t>
  </si>
  <si>
    <t>Q3 (July to Sept) 2019</t>
  </si>
  <si>
    <t>Q4 (Oct to Dec) 2019</t>
  </si>
  <si>
    <t>Q1 (Jan to Mar) 2020</t>
  </si>
  <si>
    <t>Q2 (Apr to June) 2020</t>
  </si>
  <si>
    <t>Q3 (July to Sept) 2020</t>
  </si>
  <si>
    <t>Q4 (Oct to Dec) 2020</t>
  </si>
  <si>
    <t>Q1 (Jan to Mar) 2021</t>
  </si>
  <si>
    <t>Q2 (Apr to June) 2021</t>
  </si>
  <si>
    <t>Q3 (Jul to Sep) 2021</t>
  </si>
  <si>
    <t>Question: Overall, how satisfied are you with your life nowadays? Where 0 is 'not at all satisfied' and 10 is 'completely satisfied'.</t>
  </si>
  <si>
    <t>Question: Overall, how happy did you feel yesterday? Where 0 is 'not at all happy' and 10 is 'completely happy'.</t>
  </si>
  <si>
    <t>Question: Overall, how anxious did you feel yesterday? Where 0 is 'not at all anxious' and 10 is 'completely anxious'.</t>
  </si>
  <si>
    <t>Question: Overall, to what extent do you feel the things you do in your life are worthwhile?  Where 0 is 'not at all worthwhile' and 10 is 'completely worthwhile'.</t>
  </si>
  <si>
    <t xml:space="preserve"> Worthwhile (to what extent are things in your life...)</t>
  </si>
  <si>
    <t xml:space="preserve"> Anxiety (how anxious yesterday? ---right hand scale)</t>
  </si>
  <si>
    <t xml:space="preserve"> Happiness (how happy did you feel yesterday?)</t>
  </si>
  <si>
    <t xml:space="preserve"> Satisfaction (with life nowadays?, scale of 0-10)</t>
  </si>
  <si>
    <t>Source: Danny Dorling (2017) Do we need economic inequality?, Cambridge: Polity, http://www.dannydorling.org/books/economicinequality/figures-and-tables/figure-5-2.html</t>
  </si>
  <si>
    <r>
      <t xml:space="preserve">Source: The 2010, 2012 and 2015 IMF database, projections after 2014. (Naturally the projections did not predict the COVID-19 pandemic in 2020, when all countries saw spending rise in a similar way to when the banking crisis hit them all in 2008.) Figure from Danny Dorling (2016), </t>
    </r>
    <r>
      <rPr>
        <i/>
        <sz val="9"/>
        <rFont val="Arial"/>
        <family val="2"/>
      </rPr>
      <t xml:space="preserve">A Better Politics”, London: London Publishing Company. </t>
    </r>
    <r>
      <rPr>
        <sz val="9"/>
        <rFont val="Arial"/>
        <family val="2"/>
      </rPr>
      <t>And open access version is here: http://www.dannydorling.org/books/betterpolitics/ It only contains two key figures, this is the second one</t>
    </r>
  </si>
  <si>
    <r>
      <t xml:space="preserve">Source: Lu Hiam and Danny Dorling,  (2018) Rise in mortality in England and Wales in the first sixteen weeks of 2018: rapid response, </t>
    </r>
    <r>
      <rPr>
        <i/>
        <sz val="9"/>
        <rFont val="Arial"/>
        <family val="2"/>
      </rPr>
      <t>British Medical Journal</t>
    </r>
    <r>
      <rPr>
        <sz val="9"/>
        <rFont val="Arial"/>
        <family val="2"/>
      </rPr>
      <t>, 9 May, https://www.bmj.com/content/360/bmj.k1090/rr-8</t>
    </r>
  </si>
  <si>
    <r>
      <t xml:space="preserve">Source, ONS (2017) </t>
    </r>
    <r>
      <rPr>
        <i/>
        <sz val="9"/>
        <rFont val="Arial"/>
        <family val="2"/>
      </rPr>
      <t>UK drops in European child mortality rankings</t>
    </r>
    <r>
      <rPr>
        <sz val="9"/>
        <rFont val="Arial"/>
        <family val="2"/>
      </rPr>
      <t>, ONS Child Health Web Report, 13 October,</t>
    </r>
  </si>
  <si>
    <t>https://www.ons.gov.uk/peoplepopulationandcommunity/healthandsocialcare/childhealth/articles/ukdropsineuropeanchildmortalityrankings/2017-10-13</t>
  </si>
  <si>
    <r>
      <t>Source: drawn by Benjamin Hennig, reproduced with permission of the map author</t>
    </r>
    <r>
      <rPr>
        <i/>
        <sz val="10.5"/>
        <rFont val="Arial"/>
        <family val="2"/>
      </rPr>
      <t>.</t>
    </r>
  </si>
  <si>
    <r>
      <t>Source: drawn by Daniel Watts, reproduced with permission</t>
    </r>
    <r>
      <rPr>
        <i/>
        <sz val="10.5"/>
        <rFont val="Arial"/>
        <family val="2"/>
      </rPr>
      <t xml:space="preserve">. </t>
    </r>
  </si>
  <si>
    <r>
      <t xml:space="preserve">Source: </t>
    </r>
    <r>
      <rPr>
        <sz val="9"/>
        <rFont val="Arial"/>
        <family val="2"/>
      </rPr>
      <t xml:space="preserve">The Economist (2016) The Presidential Election: Illness as an indicator, Local health outcomes predict Trumpwards swings, </t>
    </r>
    <r>
      <rPr>
        <i/>
        <sz val="9"/>
        <rFont val="Arial"/>
        <family val="2"/>
      </rPr>
      <t>The Economist Magazine,</t>
    </r>
    <r>
      <rPr>
        <sz val="9"/>
        <rFont val="Arial"/>
        <family val="2"/>
      </rPr>
      <t xml:space="preserve"> New York Edition, 19 November</t>
    </r>
    <r>
      <rPr>
        <i/>
        <sz val="9"/>
        <rFont val="Arial"/>
        <family val="2"/>
      </rPr>
      <t xml:space="preserve"> </t>
    </r>
    <r>
      <rPr>
        <sz val="9"/>
        <rFont val="Arial"/>
        <family val="2"/>
      </rPr>
      <t xml:space="preserve">http://www.economist.com/news/united-states/21710265-local-health-outcomes-predict-trumpward-swings-illness-indicator </t>
    </r>
  </si>
  <si>
    <t>Influenza-like illness (ILI) incidence rate</t>
  </si>
  <si>
    <t>Deaths</t>
  </si>
  <si>
    <t>199931</t>
  </si>
  <si>
    <t>199932</t>
  </si>
  <si>
    <t>199933</t>
  </si>
  <si>
    <t>199934</t>
  </si>
  <si>
    <t>199935</t>
  </si>
  <si>
    <t>199936</t>
  </si>
  <si>
    <t>199937</t>
  </si>
  <si>
    <t>199938</t>
  </si>
  <si>
    <t>199939</t>
  </si>
  <si>
    <t>199940</t>
  </si>
  <si>
    <t>199941</t>
  </si>
  <si>
    <t>199942</t>
  </si>
  <si>
    <t>199943</t>
  </si>
  <si>
    <t>199944</t>
  </si>
  <si>
    <t>199945</t>
  </si>
  <si>
    <t>199946</t>
  </si>
  <si>
    <t>199947</t>
  </si>
  <si>
    <t>199948</t>
  </si>
  <si>
    <t>199949</t>
  </si>
  <si>
    <t>199950</t>
  </si>
  <si>
    <t>199951</t>
  </si>
  <si>
    <t>199952</t>
  </si>
  <si>
    <t>200001</t>
  </si>
  <si>
    <t>200002</t>
  </si>
  <si>
    <t>200003</t>
  </si>
  <si>
    <t>200004</t>
  </si>
  <si>
    <t>200005</t>
  </si>
  <si>
    <t>200006</t>
  </si>
  <si>
    <t>200007</t>
  </si>
  <si>
    <t>200008</t>
  </si>
  <si>
    <t>200009</t>
  </si>
  <si>
    <t>200010</t>
  </si>
  <si>
    <t>200011</t>
  </si>
  <si>
    <t>200012</t>
  </si>
  <si>
    <t>200013</t>
  </si>
  <si>
    <t>200014</t>
  </si>
  <si>
    <t>200015</t>
  </si>
  <si>
    <t>200016</t>
  </si>
  <si>
    <t>200017</t>
  </si>
  <si>
    <t>200018</t>
  </si>
  <si>
    <t>200019</t>
  </si>
  <si>
    <t>200020</t>
  </si>
  <si>
    <t>200021</t>
  </si>
  <si>
    <t>200022</t>
  </si>
  <si>
    <t>200023</t>
  </si>
  <si>
    <t>200024</t>
  </si>
  <si>
    <t>200025</t>
  </si>
  <si>
    <t>200026</t>
  </si>
  <si>
    <t>200027</t>
  </si>
  <si>
    <t>200028</t>
  </si>
  <si>
    <t>200029</t>
  </si>
  <si>
    <t>200030</t>
  </si>
  <si>
    <t>200031</t>
  </si>
  <si>
    <t>200032</t>
  </si>
  <si>
    <t>200033</t>
  </si>
  <si>
    <t>200034</t>
  </si>
  <si>
    <t>200035</t>
  </si>
  <si>
    <t>200036</t>
  </si>
  <si>
    <t>200037</t>
  </si>
  <si>
    <t>200038</t>
  </si>
  <si>
    <t>200039</t>
  </si>
  <si>
    <t>200040</t>
  </si>
  <si>
    <t>200041</t>
  </si>
  <si>
    <t>200042</t>
  </si>
  <si>
    <t>200043</t>
  </si>
  <si>
    <t>200044</t>
  </si>
  <si>
    <t>200045</t>
  </si>
  <si>
    <t>200046</t>
  </si>
  <si>
    <t>200047</t>
  </si>
  <si>
    <t>200048</t>
  </si>
  <si>
    <t>200049</t>
  </si>
  <si>
    <t>200050</t>
  </si>
  <si>
    <t>200051</t>
  </si>
  <si>
    <t>200052</t>
  </si>
  <si>
    <t>200101</t>
  </si>
  <si>
    <t>200102</t>
  </si>
  <si>
    <t>200103</t>
  </si>
  <si>
    <t>200104</t>
  </si>
  <si>
    <t>200105</t>
  </si>
  <si>
    <t>200106</t>
  </si>
  <si>
    <t>200107</t>
  </si>
  <si>
    <t>200108</t>
  </si>
  <si>
    <t>200109</t>
  </si>
  <si>
    <t>200110</t>
  </si>
  <si>
    <t>200111</t>
  </si>
  <si>
    <t>200112</t>
  </si>
  <si>
    <t>200113</t>
  </si>
  <si>
    <t>200114</t>
  </si>
  <si>
    <t>200115</t>
  </si>
  <si>
    <t>200116</t>
  </si>
  <si>
    <t>200117</t>
  </si>
  <si>
    <t>200118</t>
  </si>
  <si>
    <t>200119</t>
  </si>
  <si>
    <t>200120</t>
  </si>
  <si>
    <t>200121</t>
  </si>
  <si>
    <t>200122</t>
  </si>
  <si>
    <t>200123</t>
  </si>
  <si>
    <t>200124</t>
  </si>
  <si>
    <t>200125</t>
  </si>
  <si>
    <t>200126</t>
  </si>
  <si>
    <t>200127</t>
  </si>
  <si>
    <t>200128</t>
  </si>
  <si>
    <t>200129</t>
  </si>
  <si>
    <t>200130</t>
  </si>
  <si>
    <t>200131</t>
  </si>
  <si>
    <t>200132</t>
  </si>
  <si>
    <t>200133</t>
  </si>
  <si>
    <t>200134</t>
  </si>
  <si>
    <t>200135</t>
  </si>
  <si>
    <t>200136</t>
  </si>
  <si>
    <t>200137</t>
  </si>
  <si>
    <t>200138</t>
  </si>
  <si>
    <t>200139</t>
  </si>
  <si>
    <t>200140</t>
  </si>
  <si>
    <t>200141</t>
  </si>
  <si>
    <t>200142</t>
  </si>
  <si>
    <t>200143</t>
  </si>
  <si>
    <t>200144</t>
  </si>
  <si>
    <t>200145</t>
  </si>
  <si>
    <t>200146</t>
  </si>
  <si>
    <t>200147</t>
  </si>
  <si>
    <t>200148</t>
  </si>
  <si>
    <t>200149</t>
  </si>
  <si>
    <t>200150</t>
  </si>
  <si>
    <t>200151</t>
  </si>
  <si>
    <t>200152</t>
  </si>
  <si>
    <t>200201</t>
  </si>
  <si>
    <t>200202</t>
  </si>
  <si>
    <t>200203</t>
  </si>
  <si>
    <t>200204</t>
  </si>
  <si>
    <t>200205</t>
  </si>
  <si>
    <t>200206</t>
  </si>
  <si>
    <t>200207</t>
  </si>
  <si>
    <t>200208</t>
  </si>
  <si>
    <t>200209</t>
  </si>
  <si>
    <t>200210</t>
  </si>
  <si>
    <t>200211</t>
  </si>
  <si>
    <t>200212</t>
  </si>
  <si>
    <t>200213</t>
  </si>
  <si>
    <t>200214</t>
  </si>
  <si>
    <t>200215</t>
  </si>
  <si>
    <t>200216</t>
  </si>
  <si>
    <t>200217</t>
  </si>
  <si>
    <t>200218</t>
  </si>
  <si>
    <t>200219</t>
  </si>
  <si>
    <t>200220</t>
  </si>
  <si>
    <t>200221</t>
  </si>
  <si>
    <t>200222</t>
  </si>
  <si>
    <t>200223</t>
  </si>
  <si>
    <t>200224</t>
  </si>
  <si>
    <t>200225</t>
  </si>
  <si>
    <t>200226</t>
  </si>
  <si>
    <t>200227</t>
  </si>
  <si>
    <t>200228</t>
  </si>
  <si>
    <t>200229</t>
  </si>
  <si>
    <t>200230</t>
  </si>
  <si>
    <t>200231</t>
  </si>
  <si>
    <t>200232</t>
  </si>
  <si>
    <t>200233</t>
  </si>
  <si>
    <t>200234</t>
  </si>
  <si>
    <t>200235</t>
  </si>
  <si>
    <t>200236</t>
  </si>
  <si>
    <t>200237</t>
  </si>
  <si>
    <t>200238</t>
  </si>
  <si>
    <t>200239</t>
  </si>
  <si>
    <t>200240</t>
  </si>
  <si>
    <t>200241</t>
  </si>
  <si>
    <t>200242</t>
  </si>
  <si>
    <t>200243</t>
  </si>
  <si>
    <t>200244</t>
  </si>
  <si>
    <t>200245</t>
  </si>
  <si>
    <t>200246</t>
  </si>
  <si>
    <t>200247</t>
  </si>
  <si>
    <t>200248</t>
  </si>
  <si>
    <t>200249</t>
  </si>
  <si>
    <t>200250</t>
  </si>
  <si>
    <t>200251</t>
  </si>
  <si>
    <t>200252</t>
  </si>
  <si>
    <t>200301</t>
  </si>
  <si>
    <t>200302</t>
  </si>
  <si>
    <t>200303</t>
  </si>
  <si>
    <t>200304</t>
  </si>
  <si>
    <t>200305</t>
  </si>
  <si>
    <t>200306</t>
  </si>
  <si>
    <t>200307</t>
  </si>
  <si>
    <t>200308</t>
  </si>
  <si>
    <t>200309</t>
  </si>
  <si>
    <t>200310</t>
  </si>
  <si>
    <t>200311</t>
  </si>
  <si>
    <t>200312</t>
  </si>
  <si>
    <t>200313</t>
  </si>
  <si>
    <t>200314</t>
  </si>
  <si>
    <t>200315</t>
  </si>
  <si>
    <t>200316</t>
  </si>
  <si>
    <t>200317</t>
  </si>
  <si>
    <t>200318</t>
  </si>
  <si>
    <t>200319</t>
  </si>
  <si>
    <t>200320</t>
  </si>
  <si>
    <t>200321</t>
  </si>
  <si>
    <t>200322</t>
  </si>
  <si>
    <t>200323</t>
  </si>
  <si>
    <t>200324</t>
  </si>
  <si>
    <t>200325</t>
  </si>
  <si>
    <t>200326</t>
  </si>
  <si>
    <t>200327</t>
  </si>
  <si>
    <t>200328</t>
  </si>
  <si>
    <t>200329</t>
  </si>
  <si>
    <t>200330</t>
  </si>
  <si>
    <t>200331</t>
  </si>
  <si>
    <t>200332</t>
  </si>
  <si>
    <t>200333</t>
  </si>
  <si>
    <t>200334</t>
  </si>
  <si>
    <t>200335</t>
  </si>
  <si>
    <t>200336</t>
  </si>
  <si>
    <t>200337</t>
  </si>
  <si>
    <t>200338</t>
  </si>
  <si>
    <t>200339</t>
  </si>
  <si>
    <t>200340</t>
  </si>
  <si>
    <t>200341</t>
  </si>
  <si>
    <t>200342</t>
  </si>
  <si>
    <t>200343</t>
  </si>
  <si>
    <t>200344</t>
  </si>
  <si>
    <t>200345</t>
  </si>
  <si>
    <t>200346</t>
  </si>
  <si>
    <t>200347</t>
  </si>
  <si>
    <t>200348</t>
  </si>
  <si>
    <t>200349</t>
  </si>
  <si>
    <t>200350</t>
  </si>
  <si>
    <t>200351</t>
  </si>
  <si>
    <t>200352</t>
  </si>
  <si>
    <t>200401</t>
  </si>
  <si>
    <t>200402</t>
  </si>
  <si>
    <t>200403</t>
  </si>
  <si>
    <t>200404</t>
  </si>
  <si>
    <t>200405</t>
  </si>
  <si>
    <t>200406</t>
  </si>
  <si>
    <t>200407</t>
  </si>
  <si>
    <t>200408</t>
  </si>
  <si>
    <t>200409</t>
  </si>
  <si>
    <t>200410</t>
  </si>
  <si>
    <t>200411</t>
  </si>
  <si>
    <t>200412</t>
  </si>
  <si>
    <t>200413</t>
  </si>
  <si>
    <t>200414</t>
  </si>
  <si>
    <t>200415</t>
  </si>
  <si>
    <t>200416</t>
  </si>
  <si>
    <t>200417</t>
  </si>
  <si>
    <t>200418</t>
  </si>
  <si>
    <t>200419</t>
  </si>
  <si>
    <t>200420</t>
  </si>
  <si>
    <t>200421</t>
  </si>
  <si>
    <t>200422</t>
  </si>
  <si>
    <t>200423</t>
  </si>
  <si>
    <t>200424</t>
  </si>
  <si>
    <t>200425</t>
  </si>
  <si>
    <t>200426</t>
  </si>
  <si>
    <t>200427</t>
  </si>
  <si>
    <t>200428</t>
  </si>
  <si>
    <t>200429</t>
  </si>
  <si>
    <t>200430</t>
  </si>
  <si>
    <t>200431</t>
  </si>
  <si>
    <t>200432</t>
  </si>
  <si>
    <t>200433</t>
  </si>
  <si>
    <t>200434</t>
  </si>
  <si>
    <t>200435</t>
  </si>
  <si>
    <t>200436</t>
  </si>
  <si>
    <t>200437</t>
  </si>
  <si>
    <t>200438</t>
  </si>
  <si>
    <t>200439</t>
  </si>
  <si>
    <t>200440</t>
  </si>
  <si>
    <t>200441</t>
  </si>
  <si>
    <t>200442</t>
  </si>
  <si>
    <t>200443</t>
  </si>
  <si>
    <t>200444</t>
  </si>
  <si>
    <t>200445</t>
  </si>
  <si>
    <t>200446</t>
  </si>
  <si>
    <t>200447</t>
  </si>
  <si>
    <t>200448</t>
  </si>
  <si>
    <t>200449</t>
  </si>
  <si>
    <t>200450</t>
  </si>
  <si>
    <t>200451</t>
  </si>
  <si>
    <t>200452</t>
  </si>
  <si>
    <t>200453</t>
  </si>
  <si>
    <t>200501</t>
  </si>
  <si>
    <t>200502</t>
  </si>
  <si>
    <t>200503</t>
  </si>
  <si>
    <t>200504</t>
  </si>
  <si>
    <t>200505</t>
  </si>
  <si>
    <t>200506</t>
  </si>
  <si>
    <t>200507</t>
  </si>
  <si>
    <t>200508</t>
  </si>
  <si>
    <t>200509</t>
  </si>
  <si>
    <t>200510</t>
  </si>
  <si>
    <t>200511</t>
  </si>
  <si>
    <t>200512</t>
  </si>
  <si>
    <t>200513</t>
  </si>
  <si>
    <t>200514</t>
  </si>
  <si>
    <t>200515</t>
  </si>
  <si>
    <t>200516</t>
  </si>
  <si>
    <t>200517</t>
  </si>
  <si>
    <t>200518</t>
  </si>
  <si>
    <t>200519</t>
  </si>
  <si>
    <t>200520</t>
  </si>
  <si>
    <t>200521</t>
  </si>
  <si>
    <t>200522</t>
  </si>
  <si>
    <t>200523</t>
  </si>
  <si>
    <t>200524</t>
  </si>
  <si>
    <t>200525</t>
  </si>
  <si>
    <t>200526</t>
  </si>
  <si>
    <t>200527</t>
  </si>
  <si>
    <t>200528</t>
  </si>
  <si>
    <t>200529</t>
  </si>
  <si>
    <t>200530</t>
  </si>
  <si>
    <t>200531</t>
  </si>
  <si>
    <t>200532</t>
  </si>
  <si>
    <t>200533</t>
  </si>
  <si>
    <t>200534</t>
  </si>
  <si>
    <t>200535</t>
  </si>
  <si>
    <t>200536</t>
  </si>
  <si>
    <t>200537</t>
  </si>
  <si>
    <t>200538</t>
  </si>
  <si>
    <t>200539</t>
  </si>
  <si>
    <t>200540</t>
  </si>
  <si>
    <t>200541</t>
  </si>
  <si>
    <t>200542</t>
  </si>
  <si>
    <t>200543</t>
  </si>
  <si>
    <t>200544</t>
  </si>
  <si>
    <t>200545</t>
  </si>
  <si>
    <t>200546</t>
  </si>
  <si>
    <t>200547</t>
  </si>
  <si>
    <t>200548</t>
  </si>
  <si>
    <t>200549</t>
  </si>
  <si>
    <t>200550</t>
  </si>
  <si>
    <t>200551</t>
  </si>
  <si>
    <t>200552</t>
  </si>
  <si>
    <t>200601</t>
  </si>
  <si>
    <t>200602</t>
  </si>
  <si>
    <t>200603</t>
  </si>
  <si>
    <t>200604</t>
  </si>
  <si>
    <t>200605</t>
  </si>
  <si>
    <t>200606</t>
  </si>
  <si>
    <t>200607</t>
  </si>
  <si>
    <t>200608</t>
  </si>
  <si>
    <t>200609</t>
  </si>
  <si>
    <t>200610</t>
  </si>
  <si>
    <t>200611</t>
  </si>
  <si>
    <t>200612</t>
  </si>
  <si>
    <t>200613</t>
  </si>
  <si>
    <t>200614</t>
  </si>
  <si>
    <t>200615</t>
  </si>
  <si>
    <t>200616</t>
  </si>
  <si>
    <t>200617</t>
  </si>
  <si>
    <t>200618</t>
  </si>
  <si>
    <t>200619</t>
  </si>
  <si>
    <t>200620</t>
  </si>
  <si>
    <t>200621</t>
  </si>
  <si>
    <t>200622</t>
  </si>
  <si>
    <t>200623</t>
  </si>
  <si>
    <t>200624</t>
  </si>
  <si>
    <t>200625</t>
  </si>
  <si>
    <t>200626</t>
  </si>
  <si>
    <t>200627</t>
  </si>
  <si>
    <t>200628</t>
  </si>
  <si>
    <t>200629</t>
  </si>
  <si>
    <t>200630</t>
  </si>
  <si>
    <t>200631</t>
  </si>
  <si>
    <t>200632</t>
  </si>
  <si>
    <t>200633</t>
  </si>
  <si>
    <t>200634</t>
  </si>
  <si>
    <t>200635</t>
  </si>
  <si>
    <t>200636</t>
  </si>
  <si>
    <t>200637</t>
  </si>
  <si>
    <t>200638</t>
  </si>
  <si>
    <t>200639</t>
  </si>
  <si>
    <t>200640</t>
  </si>
  <si>
    <t>200641</t>
  </si>
  <si>
    <t>200642</t>
  </si>
  <si>
    <t>200643</t>
  </si>
  <si>
    <t>200644</t>
  </si>
  <si>
    <t>200645</t>
  </si>
  <si>
    <t>200646</t>
  </si>
  <si>
    <t>200647</t>
  </si>
  <si>
    <t>200648</t>
  </si>
  <si>
    <t>200649</t>
  </si>
  <si>
    <t>200650</t>
  </si>
  <si>
    <t>200651</t>
  </si>
  <si>
    <t>200652</t>
  </si>
  <si>
    <t>200701</t>
  </si>
  <si>
    <t>200702</t>
  </si>
  <si>
    <t>200703</t>
  </si>
  <si>
    <t>200704</t>
  </si>
  <si>
    <t>200705</t>
  </si>
  <si>
    <t>200706</t>
  </si>
  <si>
    <t>200707</t>
  </si>
  <si>
    <t>200708</t>
  </si>
  <si>
    <t>200709</t>
  </si>
  <si>
    <t>200710</t>
  </si>
  <si>
    <t>200711</t>
  </si>
  <si>
    <t>200712</t>
  </si>
  <si>
    <t>200713</t>
  </si>
  <si>
    <t>200714</t>
  </si>
  <si>
    <t>200715</t>
  </si>
  <si>
    <t>200716</t>
  </si>
  <si>
    <t>200717</t>
  </si>
  <si>
    <t>200718</t>
  </si>
  <si>
    <t>200719</t>
  </si>
  <si>
    <t>200720</t>
  </si>
  <si>
    <t>200721</t>
  </si>
  <si>
    <t>200722</t>
  </si>
  <si>
    <t>200723</t>
  </si>
  <si>
    <t>200724</t>
  </si>
  <si>
    <t>200725</t>
  </si>
  <si>
    <t>200726</t>
  </si>
  <si>
    <t>200727</t>
  </si>
  <si>
    <t>200728</t>
  </si>
  <si>
    <t>200729</t>
  </si>
  <si>
    <t>200730</t>
  </si>
  <si>
    <t>200731</t>
  </si>
  <si>
    <t>200732</t>
  </si>
  <si>
    <t>200733</t>
  </si>
  <si>
    <t>200734</t>
  </si>
  <si>
    <t>200735</t>
  </si>
  <si>
    <t>200736</t>
  </si>
  <si>
    <t>200737</t>
  </si>
  <si>
    <t>200738</t>
  </si>
  <si>
    <t>200739</t>
  </si>
  <si>
    <t>200740</t>
  </si>
  <si>
    <t>200741</t>
  </si>
  <si>
    <t>200742</t>
  </si>
  <si>
    <t>200743</t>
  </si>
  <si>
    <t>200744</t>
  </si>
  <si>
    <t>200745</t>
  </si>
  <si>
    <t>200746</t>
  </si>
  <si>
    <t>200747</t>
  </si>
  <si>
    <t>200748</t>
  </si>
  <si>
    <t>200749</t>
  </si>
  <si>
    <t>200750</t>
  </si>
  <si>
    <t>200751</t>
  </si>
  <si>
    <t>200752</t>
  </si>
  <si>
    <t>200801</t>
  </si>
  <si>
    <t>200802</t>
  </si>
  <si>
    <t>200803</t>
  </si>
  <si>
    <t>200804</t>
  </si>
  <si>
    <t>200805</t>
  </si>
  <si>
    <t>200806</t>
  </si>
  <si>
    <t>200807</t>
  </si>
  <si>
    <t>200808</t>
  </si>
  <si>
    <t>200809</t>
  </si>
  <si>
    <t>200810</t>
  </si>
  <si>
    <t>200811</t>
  </si>
  <si>
    <t>200812</t>
  </si>
  <si>
    <t>200813</t>
  </si>
  <si>
    <t>200814</t>
  </si>
  <si>
    <t>200815</t>
  </si>
  <si>
    <t>200816</t>
  </si>
  <si>
    <t>200817</t>
  </si>
  <si>
    <t>200818</t>
  </si>
  <si>
    <t>200819</t>
  </si>
  <si>
    <t>200820</t>
  </si>
  <si>
    <t>200821</t>
  </si>
  <si>
    <t>200822</t>
  </si>
  <si>
    <t>200823</t>
  </si>
  <si>
    <t>200824</t>
  </si>
  <si>
    <t>200825</t>
  </si>
  <si>
    <t>200826</t>
  </si>
  <si>
    <t>200827</t>
  </si>
  <si>
    <t>200828</t>
  </si>
  <si>
    <t>200829</t>
  </si>
  <si>
    <t>200830</t>
  </si>
  <si>
    <t>200831</t>
  </si>
  <si>
    <t>200832</t>
  </si>
  <si>
    <t>200833</t>
  </si>
  <si>
    <t>200834</t>
  </si>
  <si>
    <t>200835</t>
  </si>
  <si>
    <t>200836</t>
  </si>
  <si>
    <t>200837</t>
  </si>
  <si>
    <t>200838</t>
  </si>
  <si>
    <t>200839</t>
  </si>
  <si>
    <t>200840</t>
  </si>
  <si>
    <t>200841</t>
  </si>
  <si>
    <t>200842</t>
  </si>
  <si>
    <t>200843</t>
  </si>
  <si>
    <t>200844</t>
  </si>
  <si>
    <t>200845</t>
  </si>
  <si>
    <t>200846</t>
  </si>
  <si>
    <t>200847</t>
  </si>
  <si>
    <t>200848</t>
  </si>
  <si>
    <t>200849</t>
  </si>
  <si>
    <t>200850</t>
  </si>
  <si>
    <t>200851</t>
  </si>
  <si>
    <t>200852</t>
  </si>
  <si>
    <t>200901</t>
  </si>
  <si>
    <t>200902</t>
  </si>
  <si>
    <t>200903</t>
  </si>
  <si>
    <t>200904</t>
  </si>
  <si>
    <t>200905</t>
  </si>
  <si>
    <t>200906</t>
  </si>
  <si>
    <t>200907</t>
  </si>
  <si>
    <t>200908</t>
  </si>
  <si>
    <t>200909</t>
  </si>
  <si>
    <t>200910</t>
  </si>
  <si>
    <t>200911</t>
  </si>
  <si>
    <t>200912</t>
  </si>
  <si>
    <t>200913</t>
  </si>
  <si>
    <t>200914</t>
  </si>
  <si>
    <t>200915</t>
  </si>
  <si>
    <t>200916</t>
  </si>
  <si>
    <t>200917</t>
  </si>
  <si>
    <t>200918</t>
  </si>
  <si>
    <t>200919</t>
  </si>
  <si>
    <t>200920</t>
  </si>
  <si>
    <t>200921</t>
  </si>
  <si>
    <t>200922</t>
  </si>
  <si>
    <t>200923</t>
  </si>
  <si>
    <t>200924</t>
  </si>
  <si>
    <t>200925</t>
  </si>
  <si>
    <t>200926</t>
  </si>
  <si>
    <t>200927</t>
  </si>
  <si>
    <t>200928</t>
  </si>
  <si>
    <t>200929</t>
  </si>
  <si>
    <t>200930</t>
  </si>
  <si>
    <t>200931</t>
  </si>
  <si>
    <t>200932</t>
  </si>
  <si>
    <t>200933</t>
  </si>
  <si>
    <t>200934</t>
  </si>
  <si>
    <t>200935</t>
  </si>
  <si>
    <t>200936</t>
  </si>
  <si>
    <t>200937</t>
  </si>
  <si>
    <t>200938</t>
  </si>
  <si>
    <t>200939</t>
  </si>
  <si>
    <t>200940</t>
  </si>
  <si>
    <t>200941</t>
  </si>
  <si>
    <t>200942</t>
  </si>
  <si>
    <t>200943</t>
  </si>
  <si>
    <t>200944</t>
  </si>
  <si>
    <t>200945</t>
  </si>
  <si>
    <t>200946</t>
  </si>
  <si>
    <t>200947</t>
  </si>
  <si>
    <t>200948</t>
  </si>
  <si>
    <t>200949</t>
  </si>
  <si>
    <t>200950</t>
  </si>
  <si>
    <t>200951</t>
  </si>
  <si>
    <t>200952</t>
  </si>
  <si>
    <t>200953</t>
  </si>
  <si>
    <t>201001</t>
  </si>
  <si>
    <t>201002</t>
  </si>
  <si>
    <t>201003</t>
  </si>
  <si>
    <t>201004</t>
  </si>
  <si>
    <t>201005</t>
  </si>
  <si>
    <t>201006</t>
  </si>
  <si>
    <t>201007</t>
  </si>
  <si>
    <t>201008</t>
  </si>
  <si>
    <t>201009</t>
  </si>
  <si>
    <t>201010</t>
  </si>
  <si>
    <t>201011</t>
  </si>
  <si>
    <t>201012</t>
  </si>
  <si>
    <t>201013</t>
  </si>
  <si>
    <t>201014</t>
  </si>
  <si>
    <t>201015</t>
  </si>
  <si>
    <t>201016</t>
  </si>
  <si>
    <t>201017</t>
  </si>
  <si>
    <t>201018</t>
  </si>
  <si>
    <t>201019</t>
  </si>
  <si>
    <t>201020</t>
  </si>
  <si>
    <t>201021</t>
  </si>
  <si>
    <t>201022</t>
  </si>
  <si>
    <t>201023</t>
  </si>
  <si>
    <t>201024</t>
  </si>
  <si>
    <t>201025</t>
  </si>
  <si>
    <t>201026</t>
  </si>
  <si>
    <t>201027</t>
  </si>
  <si>
    <t>201028</t>
  </si>
  <si>
    <t>201029</t>
  </si>
  <si>
    <t>201030</t>
  </si>
  <si>
    <t>201031</t>
  </si>
  <si>
    <t>201032</t>
  </si>
  <si>
    <t>201033</t>
  </si>
  <si>
    <t>201034</t>
  </si>
  <si>
    <t>201035</t>
  </si>
  <si>
    <t>201036</t>
  </si>
  <si>
    <t>201037</t>
  </si>
  <si>
    <t>201038</t>
  </si>
  <si>
    <t>201039</t>
  </si>
  <si>
    <t>201040</t>
  </si>
  <si>
    <t>201041</t>
  </si>
  <si>
    <t>201042</t>
  </si>
  <si>
    <t>201043</t>
  </si>
  <si>
    <t>201044</t>
  </si>
  <si>
    <t>201045</t>
  </si>
  <si>
    <t>201046</t>
  </si>
  <si>
    <t>201047</t>
  </si>
  <si>
    <t>201048</t>
  </si>
  <si>
    <t>201049</t>
  </si>
  <si>
    <t>201050</t>
  </si>
  <si>
    <t>201051</t>
  </si>
  <si>
    <t>201052</t>
  </si>
  <si>
    <t>201101</t>
  </si>
  <si>
    <t>201102</t>
  </si>
  <si>
    <t>201103</t>
  </si>
  <si>
    <t>201104</t>
  </si>
  <si>
    <t>201105</t>
  </si>
  <si>
    <t>201106</t>
  </si>
  <si>
    <t>201107</t>
  </si>
  <si>
    <t>201108</t>
  </si>
  <si>
    <t>201109</t>
  </si>
  <si>
    <t>201110</t>
  </si>
  <si>
    <t>201111</t>
  </si>
  <si>
    <t>201112</t>
  </si>
  <si>
    <t>201113</t>
  </si>
  <si>
    <t>201114</t>
  </si>
  <si>
    <t>201115</t>
  </si>
  <si>
    <t>201116</t>
  </si>
  <si>
    <t>201117</t>
  </si>
  <si>
    <t>201118</t>
  </si>
  <si>
    <t>201119</t>
  </si>
  <si>
    <t>201120</t>
  </si>
  <si>
    <t>201121</t>
  </si>
  <si>
    <t>201122</t>
  </si>
  <si>
    <t>201123</t>
  </si>
  <si>
    <t>201124</t>
  </si>
  <si>
    <t>201125</t>
  </si>
  <si>
    <t>201126</t>
  </si>
  <si>
    <t>201127</t>
  </si>
  <si>
    <t>201128</t>
  </si>
  <si>
    <t>201129</t>
  </si>
  <si>
    <t>201130</t>
  </si>
  <si>
    <t>201131</t>
  </si>
  <si>
    <t>201132</t>
  </si>
  <si>
    <t>201133</t>
  </si>
  <si>
    <t>201134</t>
  </si>
  <si>
    <t>201135</t>
  </si>
  <si>
    <t>201136</t>
  </si>
  <si>
    <t>201137</t>
  </si>
  <si>
    <t>201138</t>
  </si>
  <si>
    <t>201139</t>
  </si>
  <si>
    <t>201140</t>
  </si>
  <si>
    <t>201141</t>
  </si>
  <si>
    <t>201142</t>
  </si>
  <si>
    <t>201143</t>
  </si>
  <si>
    <t>201144</t>
  </si>
  <si>
    <t>201145</t>
  </si>
  <si>
    <t>201146</t>
  </si>
  <si>
    <t>201147</t>
  </si>
  <si>
    <t>201148</t>
  </si>
  <si>
    <t>201149</t>
  </si>
  <si>
    <t>201150</t>
  </si>
  <si>
    <t>201151</t>
  </si>
  <si>
    <t>201152</t>
  </si>
  <si>
    <t>201201</t>
  </si>
  <si>
    <t>201202</t>
  </si>
  <si>
    <t>201203</t>
  </si>
  <si>
    <t>201204</t>
  </si>
  <si>
    <t>201205</t>
  </si>
  <si>
    <t>201206</t>
  </si>
  <si>
    <t>201207</t>
  </si>
  <si>
    <t>201208</t>
  </si>
  <si>
    <t>201209</t>
  </si>
  <si>
    <t>201210</t>
  </si>
  <si>
    <t>201211</t>
  </si>
  <si>
    <t>201212</t>
  </si>
  <si>
    <t>201213</t>
  </si>
  <si>
    <t>201214</t>
  </si>
  <si>
    <t>201215</t>
  </si>
  <si>
    <t>201216</t>
  </si>
  <si>
    <t>201217</t>
  </si>
  <si>
    <t>201218</t>
  </si>
  <si>
    <t>201219</t>
  </si>
  <si>
    <t>201220</t>
  </si>
  <si>
    <t>201221</t>
  </si>
  <si>
    <t>201222</t>
  </si>
  <si>
    <t>201223</t>
  </si>
  <si>
    <t>201224</t>
  </si>
  <si>
    <t>201225</t>
  </si>
  <si>
    <t>201226</t>
  </si>
  <si>
    <t>201227</t>
  </si>
  <si>
    <t>201228</t>
  </si>
  <si>
    <t>201229</t>
  </si>
  <si>
    <t>201230</t>
  </si>
  <si>
    <t>201231</t>
  </si>
  <si>
    <t>201232</t>
  </si>
  <si>
    <t>201233</t>
  </si>
  <si>
    <t>201234</t>
  </si>
  <si>
    <t>201235</t>
  </si>
  <si>
    <t>201236</t>
  </si>
  <si>
    <t>201237</t>
  </si>
  <si>
    <t>201238</t>
  </si>
  <si>
    <t>201239</t>
  </si>
  <si>
    <t>201240</t>
  </si>
  <si>
    <t>201241</t>
  </si>
  <si>
    <t>201242</t>
  </si>
  <si>
    <t>201243</t>
  </si>
  <si>
    <t>201244</t>
  </si>
  <si>
    <t>201245</t>
  </si>
  <si>
    <t>201246</t>
  </si>
  <si>
    <t>201247</t>
  </si>
  <si>
    <t>201248</t>
  </si>
  <si>
    <t>201249</t>
  </si>
  <si>
    <t>201250</t>
  </si>
  <si>
    <t>201251</t>
  </si>
  <si>
    <t>201252</t>
  </si>
  <si>
    <t>201301</t>
  </si>
  <si>
    <t>201302</t>
  </si>
  <si>
    <t>201303</t>
  </si>
  <si>
    <t>201304</t>
  </si>
  <si>
    <t>201305</t>
  </si>
  <si>
    <t>201306</t>
  </si>
  <si>
    <t>201307</t>
  </si>
  <si>
    <t>201308</t>
  </si>
  <si>
    <t>201309</t>
  </si>
  <si>
    <t>201310</t>
  </si>
  <si>
    <t>201311</t>
  </si>
  <si>
    <t>201312</t>
  </si>
  <si>
    <t>201313</t>
  </si>
  <si>
    <t>201314</t>
  </si>
  <si>
    <t>201315</t>
  </si>
  <si>
    <t>201316</t>
  </si>
  <si>
    <t>201317</t>
  </si>
  <si>
    <t>201318</t>
  </si>
  <si>
    <t>201319</t>
  </si>
  <si>
    <t>201320</t>
  </si>
  <si>
    <t>201321</t>
  </si>
  <si>
    <t>201322</t>
  </si>
  <si>
    <t>201323</t>
  </si>
  <si>
    <t>201324</t>
  </si>
  <si>
    <t>201325</t>
  </si>
  <si>
    <t>201326</t>
  </si>
  <si>
    <t>201327</t>
  </si>
  <si>
    <t>201328</t>
  </si>
  <si>
    <t>201329</t>
  </si>
  <si>
    <t>201330</t>
  </si>
  <si>
    <t>201331</t>
  </si>
  <si>
    <t>201332</t>
  </si>
  <si>
    <t>201333</t>
  </si>
  <si>
    <t>201334</t>
  </si>
  <si>
    <t>201335</t>
  </si>
  <si>
    <t>201336</t>
  </si>
  <si>
    <t>201337</t>
  </si>
  <si>
    <t>201338</t>
  </si>
  <si>
    <t>201339</t>
  </si>
  <si>
    <t>201340</t>
  </si>
  <si>
    <t>201341</t>
  </si>
  <si>
    <t>201342</t>
  </si>
  <si>
    <t>201343</t>
  </si>
  <si>
    <t>201344</t>
  </si>
  <si>
    <t>201345</t>
  </si>
  <si>
    <t>201346</t>
  </si>
  <si>
    <t>201347</t>
  </si>
  <si>
    <t>201348</t>
  </si>
  <si>
    <t>201349</t>
  </si>
  <si>
    <t>201350</t>
  </si>
  <si>
    <t>201351</t>
  </si>
  <si>
    <t>201352</t>
  </si>
  <si>
    <t>201401</t>
  </si>
  <si>
    <t>201402</t>
  </si>
  <si>
    <t>201403</t>
  </si>
  <si>
    <t>201404</t>
  </si>
  <si>
    <t>201405</t>
  </si>
  <si>
    <t>201406</t>
  </si>
  <si>
    <t>201407</t>
  </si>
  <si>
    <t>201408</t>
  </si>
  <si>
    <t>201409</t>
  </si>
  <si>
    <t>201410</t>
  </si>
  <si>
    <t>201411</t>
  </si>
  <si>
    <t>201412</t>
  </si>
  <si>
    <t>201413</t>
  </si>
  <si>
    <t>201414</t>
  </si>
  <si>
    <t>201415</t>
  </si>
  <si>
    <t>201416</t>
  </si>
  <si>
    <t>201417</t>
  </si>
  <si>
    <t>201418</t>
  </si>
  <si>
    <t>201419</t>
  </si>
  <si>
    <t>201420</t>
  </si>
  <si>
    <t>201421</t>
  </si>
  <si>
    <t>201422</t>
  </si>
  <si>
    <t>201423</t>
  </si>
  <si>
    <t>201424</t>
  </si>
  <si>
    <t>201425</t>
  </si>
  <si>
    <t>201426</t>
  </si>
  <si>
    <t>201427</t>
  </si>
  <si>
    <t>201428</t>
  </si>
  <si>
    <t>201429</t>
  </si>
  <si>
    <t>201430</t>
  </si>
  <si>
    <t>201431</t>
  </si>
  <si>
    <t>201432</t>
  </si>
  <si>
    <t>201433</t>
  </si>
  <si>
    <t>201434</t>
  </si>
  <si>
    <t>201435</t>
  </si>
  <si>
    <t>201436</t>
  </si>
  <si>
    <t>201437</t>
  </si>
  <si>
    <t>201438</t>
  </si>
  <si>
    <t>201439</t>
  </si>
  <si>
    <t>201440</t>
  </si>
  <si>
    <t>201441</t>
  </si>
  <si>
    <t>201442</t>
  </si>
  <si>
    <t>201443</t>
  </si>
  <si>
    <t>201444</t>
  </si>
  <si>
    <t>201445</t>
  </si>
  <si>
    <t>201446</t>
  </si>
  <si>
    <t>201447</t>
  </si>
  <si>
    <t>201448</t>
  </si>
  <si>
    <t>201449</t>
  </si>
  <si>
    <t>201450</t>
  </si>
  <si>
    <t>201451</t>
  </si>
  <si>
    <t>201452</t>
  </si>
  <si>
    <t>201501</t>
  </si>
  <si>
    <t>201502</t>
  </si>
  <si>
    <t>201503</t>
  </si>
  <si>
    <t>201504</t>
  </si>
  <si>
    <t>201505</t>
  </si>
  <si>
    <t>201506</t>
  </si>
  <si>
    <t>201507</t>
  </si>
  <si>
    <t>201508</t>
  </si>
  <si>
    <t>201509</t>
  </si>
  <si>
    <t>201510</t>
  </si>
  <si>
    <t>201511</t>
  </si>
  <si>
    <t>201512</t>
  </si>
  <si>
    <t>201513</t>
  </si>
  <si>
    <t>201514</t>
  </si>
  <si>
    <t>201515</t>
  </si>
  <si>
    <t>201516</t>
  </si>
  <si>
    <t>201517</t>
  </si>
  <si>
    <t>201518</t>
  </si>
  <si>
    <t>201519</t>
  </si>
  <si>
    <t>201520</t>
  </si>
  <si>
    <t>201521</t>
  </si>
  <si>
    <t>201522</t>
  </si>
  <si>
    <t>201523</t>
  </si>
  <si>
    <t>201524</t>
  </si>
  <si>
    <t>201525</t>
  </si>
  <si>
    <t>201526</t>
  </si>
  <si>
    <t>201527</t>
  </si>
  <si>
    <t>201528</t>
  </si>
  <si>
    <t>201529</t>
  </si>
  <si>
    <t>201530</t>
  </si>
  <si>
    <t>201531</t>
  </si>
  <si>
    <t>201532</t>
  </si>
  <si>
    <t>201533</t>
  </si>
  <si>
    <t>201534</t>
  </si>
  <si>
    <t>201535</t>
  </si>
  <si>
    <t>201536</t>
  </si>
  <si>
    <t>201537</t>
  </si>
  <si>
    <t>201538</t>
  </si>
  <si>
    <t>201539</t>
  </si>
  <si>
    <t>201540</t>
  </si>
  <si>
    <t>201541</t>
  </si>
  <si>
    <t>201542</t>
  </si>
  <si>
    <t>201543</t>
  </si>
  <si>
    <t>201544</t>
  </si>
  <si>
    <t>201545</t>
  </si>
  <si>
    <t>201546</t>
  </si>
  <si>
    <t>201547</t>
  </si>
  <si>
    <t>201548</t>
  </si>
  <si>
    <t>201549</t>
  </si>
  <si>
    <t>201550</t>
  </si>
  <si>
    <t>201551</t>
  </si>
  <si>
    <t>201552</t>
  </si>
  <si>
    <t>201553</t>
  </si>
  <si>
    <t>201601</t>
  </si>
  <si>
    <t>201602</t>
  </si>
  <si>
    <t>201603</t>
  </si>
  <si>
    <t>201604</t>
  </si>
  <si>
    <t>201605</t>
  </si>
  <si>
    <t>201606</t>
  </si>
  <si>
    <t>201607</t>
  </si>
  <si>
    <t>201608</t>
  </si>
  <si>
    <t>201609</t>
  </si>
  <si>
    <t>201610</t>
  </si>
  <si>
    <t>201611</t>
  </si>
  <si>
    <t>201612</t>
  </si>
  <si>
    <t>201613</t>
  </si>
  <si>
    <t>201614</t>
  </si>
  <si>
    <t>201615</t>
  </si>
  <si>
    <t>201616</t>
  </si>
  <si>
    <t>201617</t>
  </si>
  <si>
    <t>201618</t>
  </si>
  <si>
    <t>201619</t>
  </si>
  <si>
    <t>201620</t>
  </si>
  <si>
    <t>201621</t>
  </si>
  <si>
    <t>201622</t>
  </si>
  <si>
    <t>201623</t>
  </si>
  <si>
    <t>201624</t>
  </si>
  <si>
    <t>201625</t>
  </si>
  <si>
    <t>201626</t>
  </si>
  <si>
    <t>201627</t>
  </si>
  <si>
    <t>201628</t>
  </si>
  <si>
    <t>201629</t>
  </si>
  <si>
    <t>201630</t>
  </si>
  <si>
    <r>
      <t>1</t>
    </r>
    <r>
      <rPr>
        <sz val="10"/>
        <color rgb="FF000000"/>
        <rFont val="Arial"/>
        <family val="2"/>
      </rPr>
      <t xml:space="preserve"> Figures are based on deaths occurring each week. Numbers of deaths from January to July 2016 are provisional, and have been adjusted to take account of late registrations (see Excess Winter Mortality Quality and Methodology Information Document).</t>
    </r>
  </si>
  <si>
    <r>
      <t>2</t>
    </r>
    <r>
      <rPr>
        <sz val="10"/>
        <color rgb="FF000000"/>
        <rFont val="Arial"/>
        <family val="2"/>
      </rPr>
      <t xml:space="preserve"> The method for calculating ILI rates changed for data from week number 201531, so rates from this week onwards are not directly comparable to previous weeks. </t>
    </r>
  </si>
  <si>
    <r>
      <t>3</t>
    </r>
    <r>
      <rPr>
        <sz val="10"/>
        <color rgb="FF000000"/>
        <rFont val="Arial"/>
        <family val="2"/>
      </rPr>
      <t xml:space="preserve"> Mortality data include non-residents who died in England or Wales.</t>
    </r>
  </si>
  <si>
    <t>Source: Office for National Statistics, The Royal College of General Practitioners Research and Surveillance Centre and Public Health Wales</t>
  </si>
  <si>
    <t>Source: Office for National Statistics. Excess winter mortality in England and Wales 2019 [updated 27 November 2019; cited 2020 7 September]. Available from: https://www.ons.gov.uk/peoplepopulationandcommunity/birthsdeathsandmarriages/deaths/datasets/excesswintermortalityinenglandandwalesreferencetables accessed 14 August 2020 2020 Office for National Statistics. Excess winter mortality in England and Wales 2019 [updated 27 November 2019; cited 2020 7 September]. Available from: https://www.ons.gov.uk/peoplepopulationandcommunity/birthsdeathsandmarriages/deaths/datasets/excesswintermortalityinenglandandwalesreferencetables accessed 14 August 2020 2020 Office for National Statistics. Excess winter mortality in England and Wales 2019 [updated 27 November 2019; cited 2020 7 September]. Available from: https://www.ons.gov.uk/peoplepopulationandcommunity/birthsdeathsandmarriages/deaths/datasets/excesswintermortalityinenglandandwalesreferencetables accessed 14 August 2020 2020.</t>
  </si>
  <si>
    <t>Men</t>
  </si>
  <si>
    <t>Women</t>
  </si>
  <si>
    <t>Not BAME</t>
  </si>
  <si>
    <t>BAME</t>
  </si>
  <si>
    <t>Age</t>
  </si>
  <si>
    <t>20-29</t>
  </si>
  <si>
    <t>30-39</t>
  </si>
  <si>
    <t>40-49</t>
  </si>
  <si>
    <t>50-59</t>
  </si>
  <si>
    <t>60-65</t>
  </si>
  <si>
    <t>Household type</t>
  </si>
  <si>
    <t>Single Adult alone</t>
  </si>
  <si>
    <t>Single Adult with children</t>
  </si>
  <si>
    <t>Adults with no children</t>
  </si>
  <si>
    <t>Adults with children</t>
  </si>
  <si>
    <t>Income quintile:</t>
  </si>
  <si>
    <t>Image ID:2E10WM5 from here: https://www.alamy.com/stock-photo/fairground-ride-1950s.html?sortBy=relevant</t>
  </si>
  <si>
    <t>Source – use fee for image is £39.99: https://www.alamy.com/1950s-historical-an-infant-girl-riding-on-her-own-on-a-wooden-horse-on-a-carousel-ride-at-a-fairground-england-uk-a-carousel-is-an-amusement-ride-that-has-a-rotating-platform-also-known-as-a-merry-go-round-unusual-to-see-a-child-so-young-riding-solo-as-normally-they-are-accompanied-by-an-adult-but-hey-it-is-the-1960s!-image396473285.html?imageid=6C77358D-E085-4D16-909A-9F0C5FC5C26F&amp;p=71860&amp;pn=1&amp;searchId=b705808683ea41c97fe69f52dfb31aae&amp;searchtype=0</t>
  </si>
  <si>
    <t>South Africa</t>
  </si>
  <si>
    <t>China</t>
  </si>
  <si>
    <t>Costa Rica</t>
  </si>
  <si>
    <t>India</t>
  </si>
  <si>
    <t>Brazil</t>
  </si>
  <si>
    <t>Chile</t>
  </si>
  <si>
    <t>Mexico</t>
  </si>
  <si>
    <t>Turkey</t>
  </si>
  <si>
    <t>Bulgaria</t>
  </si>
  <si>
    <t>United States</t>
  </si>
  <si>
    <t>Korea</t>
  </si>
  <si>
    <t>Lithuania</t>
  </si>
  <si>
    <t>Russia</t>
  </si>
  <si>
    <t>Romania</t>
  </si>
  <si>
    <t>Estonia</t>
  </si>
  <si>
    <t>Latvia</t>
  </si>
  <si>
    <t>Luxembourg</t>
  </si>
  <si>
    <t>Poland</t>
  </si>
  <si>
    <t>Hungary</t>
  </si>
  <si>
    <t>Slovak Republic</t>
  </si>
  <si>
    <t>Iceland</t>
  </si>
  <si>
    <t>Czech Republic</t>
  </si>
  <si>
    <t>Inequality</t>
  </si>
  <si>
    <t>Happiness</t>
  </si>
  <si>
    <r>
      <t>Source: Average levels of happiness 2020-22 (vertical scale) and income inequality 2020-22 (horizontal scale). </t>
    </r>
    <r>
      <rPr>
        <sz val="9"/>
        <color rgb="FF212121"/>
        <rFont val="Arial"/>
        <family val="2"/>
      </rPr>
      <t>World Happiness Survey and OECD income inequality statistics</t>
    </r>
  </si>
  <si>
    <t>Year</t>
  </si>
  <si>
    <t>1798-1822</t>
  </si>
  <si>
    <t>1822-33</t>
  </si>
  <si>
    <t>1835-43</t>
  </si>
  <si>
    <t>1843-49</t>
  </si>
  <si>
    <t>1851-63</t>
  </si>
  <si>
    <t>1865-69</t>
  </si>
  <si>
    <t>1907-13</t>
  </si>
  <si>
    <t>1921-31</t>
  </si>
  <si>
    <t>1943-50</t>
  </si>
  <si>
    <t>Length of time</t>
  </si>
  <si>
    <t>Loss in real earnings</t>
  </si>
  <si>
    <t>2008-24</t>
  </si>
  <si>
    <t xml:space="preserve">Source: Will Snell (2023) Britons want a bigger role for the state in delivering a social contract, The Fairness Foundation, 12 March https://fairnessfoundation.com/role-of-gov </t>
  </si>
  <si>
    <t>Source: Data used in the graph above is taken from the full YouGov dataset, commissioned by Carnegie UK. The income shown in household income.</t>
  </si>
  <si>
    <t>Source: Luke Sibieta and Imran Tahir (2023) What has happened to college teacher pay in England?, Institute for Fiscal Studies, 30 March 30, https://ifs.org.uk/publications/what-has-happened-college-teacher-pay-england</t>
  </si>
  <si>
    <r>
      <t xml:space="preserve">Source, Recent sources from the </t>
    </r>
    <r>
      <rPr>
        <i/>
        <sz val="9"/>
        <rFont val="Arial"/>
        <family val="2"/>
      </rPr>
      <t>Mirror</t>
    </r>
    <r>
      <rPr>
        <sz val="9"/>
        <rFont val="Arial"/>
        <family val="2"/>
      </rPr>
      <t xml:space="preserve"> newspaper and </t>
    </r>
    <r>
      <rPr>
        <i/>
        <sz val="9"/>
        <rFont val="Arial"/>
        <family val="2"/>
      </rPr>
      <t>Sky</t>
    </r>
    <r>
      <rPr>
        <sz val="9"/>
        <rFont val="Arial"/>
        <family val="2"/>
      </rPr>
      <t xml:space="preserve"> News are shown within the figure. They both in turn relied for the long term historical series on ONS (2015) The history of strikes in the UK, 21 September, https://www.ons.gov.uk/employmentandlabourmarket/peopleinwork/employmentandemployeetypes/articles/thehistoryofstrikesintheuk/2015-09-21</t>
    </r>
  </si>
  <si>
    <t>Note: Households applying for homelessness support which included a household member having slept rough, April 2002 to March 2020.                     Source: Tom Capon (2021) Rough sleeping in the UK: 2002 to 2021, ONS, 10 June, https://www.ons.gov.uk/peoplepopulationandcommunity/housing/articles/roughsleepingintheuk/2002to2021</t>
  </si>
  <si>
    <t>Source: Ministry of Housing, Communities and Local Government (MHCLG) annual survey data as reported in official statistical publications by Tom Capon (2021) Rough sleeping in the UK: 2002 to 2021, ONS, 10 June, https://www.ons.gov.uk/peoplepopulationandcommunity/housing/articles/roughsleepingintheuk/2002to2021</t>
  </si>
  <si>
    <r>
      <t xml:space="preserve">Source: map drawn by Alasdair Rae on 11 June 2017, three days before the fire, reproduced with permission: </t>
    </r>
    <r>
      <rPr>
        <sz val="9"/>
        <color rgb="FF000000"/>
        <rFont val="Arial"/>
        <family val="2"/>
      </rPr>
      <t>https://x.com/undertheraedar/status/873948896401215493</t>
    </r>
  </si>
  <si>
    <r>
      <t xml:space="preserve">Note: Photograph taken by Mary Shaw in the Glasgow constituency of Shettleston, shortly after it was reported to have had the highest premature standardised mortality ratios in Britain, in the period 1996–98. ‘Leaking soil pipes have caused the dark patches visible on the walls. Although most of the windows are boarded up, two of the flats are still occupied. These flats were built in the early 1950s  and are due for demolition; much of the rest of the street has already been demolished.’ Source: Mary Shaw (2001) Health and housing: a lasting relationship, </t>
    </r>
    <r>
      <rPr>
        <i/>
        <sz val="9"/>
        <rFont val="Arial"/>
        <family val="2"/>
      </rPr>
      <t>Journal of Epidemiology and Community Health</t>
    </r>
    <r>
      <rPr>
        <sz val="9"/>
        <rFont val="Arial"/>
        <family val="2"/>
      </rPr>
      <t>; 55: 291, https://jech.bmj.com/content/55/5/291</t>
    </r>
  </si>
  <si>
    <r>
      <t xml:space="preserve">Source: Greg Clark, Secretary of State for Levelling Up, Housing and Communities  (2022), Ending rough sleeping for good, </t>
    </r>
    <r>
      <rPr>
        <i/>
        <sz val="9"/>
        <rFont val="Times New Roman"/>
        <family val="1"/>
      </rPr>
      <t>Command Paper 713</t>
    </r>
    <r>
      <rPr>
        <sz val="9"/>
        <rFont val="Times New Roman"/>
        <family val="1"/>
      </rPr>
      <t>, London: Department for Levelling Up, Housing and Communities, September, https://assets.publishing.service.gov.uk/government/uploads/system/uploads/attachment_data/file/1102408/20220903_Ending_rough_sleeping_for_good.pdf</t>
    </r>
  </si>
  <si>
    <r>
      <t xml:space="preserve">Source: Ben Hennig (2014) The Cartography of Riots, </t>
    </r>
    <r>
      <rPr>
        <i/>
        <sz val="9"/>
        <color rgb="FF000000"/>
        <rFont val="Arial"/>
        <family val="2"/>
      </rPr>
      <t>Worldmapper Blog</t>
    </r>
    <r>
      <rPr>
        <sz val="9"/>
        <color rgb="FF000000"/>
        <rFont val="Arial"/>
        <family val="2"/>
      </rPr>
      <t>, 14 August, http://london.worldmapper.org/the-cartography-of-riots/ (note original is in colour)</t>
    </r>
  </si>
  <si>
    <t xml:space="preserve"> Ireland (2015 data and projections)</t>
  </si>
  <si>
    <t xml:space="preserve"> Ireland (2017 based data and projection)</t>
  </si>
  <si>
    <r>
      <t xml:space="preserve">Source: drawn by the author, originally in </t>
    </r>
    <r>
      <rPr>
        <i/>
        <sz val="9"/>
        <color rgb="FF000000"/>
        <rFont val="Arial"/>
        <family val="2"/>
      </rPr>
      <t>A Better Politics</t>
    </r>
    <r>
      <rPr>
        <sz val="9"/>
        <color rgb="FF000000"/>
        <rFont val="Arial"/>
        <family val="2"/>
      </rPr>
      <t>, then the IMF updated the data in January 2018. Sources in figure, and originally found at :</t>
    </r>
    <r>
      <rPr>
        <sz val="12"/>
        <rFont val="Times New Roman"/>
        <family val="1"/>
      </rPr>
      <t xml:space="preserve"> </t>
    </r>
    <r>
      <rPr>
        <sz val="9"/>
        <color rgb="FF000000"/>
        <rFont val="Arial"/>
        <family val="2"/>
      </rPr>
      <t xml:space="preserve">http://www.imf.org/external/pubs/ft/weo/2015/02/weodata/index.aspx  </t>
    </r>
  </si>
  <si>
    <t>Data:</t>
  </si>
  <si>
    <t>Source: One of the Cutteslowe Walls, between Wolsey and Carlton Roads, taken before demolition, in March 1959, see: https://heritagesearch.oxfordshire.gov.uk/images/POX0108730</t>
  </si>
  <si>
    <t>WEO Country Code</t>
  </si>
  <si>
    <t>ISO</t>
  </si>
  <si>
    <t>WEO Subject Code</t>
  </si>
  <si>
    <t>Subject Descriptor</t>
  </si>
  <si>
    <t>Subject Notes</t>
  </si>
  <si>
    <t>Units</t>
  </si>
  <si>
    <t>Scale</t>
  </si>
  <si>
    <t>Estimates Start After</t>
  </si>
  <si>
    <t>BEL</t>
  </si>
  <si>
    <t>GGX_NGDP</t>
  </si>
  <si>
    <t>General government total expenditure</t>
  </si>
  <si>
    <t>Total expenditure consists of total expense and the net acquisition of nonfinancial assets. Note: Apart from being on an accrual basis, total expenditure differs from the GFSM 1986 definition of total expenditure in the sense that it also takes the disposals of nonfinancial assets into account.</t>
  </si>
  <si>
    <t>Percent of GDP</t>
  </si>
  <si>
    <t>FRA</t>
  </si>
  <si>
    <t>FIN</t>
  </si>
  <si>
    <t>NOR</t>
  </si>
  <si>
    <t>DNK</t>
  </si>
  <si>
    <t>AUT</t>
  </si>
  <si>
    <t>SWE</t>
  </si>
  <si>
    <t>GRC</t>
  </si>
  <si>
    <t>ITA</t>
  </si>
  <si>
    <t>DEU</t>
  </si>
  <si>
    <t>NLD</t>
  </si>
  <si>
    <t>ESP</t>
  </si>
  <si>
    <t>PRT</t>
  </si>
  <si>
    <t>CAN</t>
  </si>
  <si>
    <t>GBR</t>
  </si>
  <si>
    <t>NZL</t>
  </si>
  <si>
    <t>JPN</t>
  </si>
  <si>
    <t>AUS</t>
  </si>
  <si>
    <t>USA</t>
  </si>
  <si>
    <t>CHN</t>
  </si>
  <si>
    <t>RUS</t>
  </si>
  <si>
    <t>CHE</t>
  </si>
  <si>
    <t>KOR</t>
  </si>
  <si>
    <t>IRL</t>
  </si>
  <si>
    <t>International Monetary Fund, World Economic Outlook Database, April 2021</t>
  </si>
  <si>
    <t xml:space="preserve">variable GGX_NGDP: General government total expenditure as a proportion of GDP. </t>
  </si>
  <si>
    <t>Q1  1993</t>
  </si>
  <si>
    <t>£</t>
  </si>
  <si>
    <t>Q4 1973</t>
  </si>
  <si>
    <t>Q1 1974</t>
  </si>
  <si>
    <t>Q2 1974</t>
  </si>
  <si>
    <t>Q3 1974</t>
  </si>
  <si>
    <t>Q4 1974</t>
  </si>
  <si>
    <t>Q1 1975</t>
  </si>
  <si>
    <t>Q2 1975</t>
  </si>
  <si>
    <t>Q3 1975</t>
  </si>
  <si>
    <t>Q4 1975</t>
  </si>
  <si>
    <t>Q1 1976</t>
  </si>
  <si>
    <t>Q2 1976</t>
  </si>
  <si>
    <t>Q3 1976</t>
  </si>
  <si>
    <t>Q4 1976</t>
  </si>
  <si>
    <t>Q1 1977</t>
  </si>
  <si>
    <t>Q2 1977</t>
  </si>
  <si>
    <t>Q3 1977</t>
  </si>
  <si>
    <t>Q4 1977</t>
  </si>
  <si>
    <t>Q1 1978</t>
  </si>
  <si>
    <t>Q2 1978</t>
  </si>
  <si>
    <t>Q3 1978</t>
  </si>
  <si>
    <t>Q4 1978</t>
  </si>
  <si>
    <t>Q1 1979</t>
  </si>
  <si>
    <t>Q2 1979</t>
  </si>
  <si>
    <t>Q3 1979</t>
  </si>
  <si>
    <t>Q4 1979</t>
  </si>
  <si>
    <t>Q1 1980</t>
  </si>
  <si>
    <t>Q2 1980</t>
  </si>
  <si>
    <t>Q3 1980</t>
  </si>
  <si>
    <t>Q4 1980</t>
  </si>
  <si>
    <t>Q1 1981</t>
  </si>
  <si>
    <t>Q2 1981</t>
  </si>
  <si>
    <t>Q3 1981</t>
  </si>
  <si>
    <t>Q4 1981</t>
  </si>
  <si>
    <t>Q1 1982</t>
  </si>
  <si>
    <t>Q2 1982</t>
  </si>
  <si>
    <t>Q3 1982</t>
  </si>
  <si>
    <t>Q4 1982</t>
  </si>
  <si>
    <t>Q1 1983</t>
  </si>
  <si>
    <t>Q2 1983</t>
  </si>
  <si>
    <t>Q3 1983</t>
  </si>
  <si>
    <t>Q4 1983</t>
  </si>
  <si>
    <t>Q1 1984</t>
  </si>
  <si>
    <t>Q2 1984</t>
  </si>
  <si>
    <t>Q3 1984</t>
  </si>
  <si>
    <t>Q4 1984</t>
  </si>
  <si>
    <t>Q1 1985</t>
  </si>
  <si>
    <t>Q2 1985</t>
  </si>
  <si>
    <t>Q3 1985</t>
  </si>
  <si>
    <t>Q4 1985</t>
  </si>
  <si>
    <t>Q1 1986</t>
  </si>
  <si>
    <t>Q2 1986</t>
  </si>
  <si>
    <t>Q3 1986</t>
  </si>
  <si>
    <t>Q4 1986</t>
  </si>
  <si>
    <t>Q1 1987</t>
  </si>
  <si>
    <t>Q2 1987</t>
  </si>
  <si>
    <t>Q3 1987</t>
  </si>
  <si>
    <t>Q4 1987</t>
  </si>
  <si>
    <t>Q1 1988</t>
  </si>
  <si>
    <t>Q2 1988</t>
  </si>
  <si>
    <t>Q3 1988</t>
  </si>
  <si>
    <t>Q4 1988</t>
  </si>
  <si>
    <t>Q1 1989</t>
  </si>
  <si>
    <t>Q2 1989</t>
  </si>
  <si>
    <t>Q3 1989</t>
  </si>
  <si>
    <t>Q4 1989</t>
  </si>
  <si>
    <t>Q1 1990</t>
  </si>
  <si>
    <t>Q2 1990</t>
  </si>
  <si>
    <t>Q3 1990</t>
  </si>
  <si>
    <t>Q4 1990</t>
  </si>
  <si>
    <t>Q1 1991</t>
  </si>
  <si>
    <t>Q2 1991</t>
  </si>
  <si>
    <t>Q3 1991</t>
  </si>
  <si>
    <t>Q4 1991</t>
  </si>
  <si>
    <t>Q1 1992</t>
  </si>
  <si>
    <t>Q2 1992</t>
  </si>
  <si>
    <t>Q3 1992</t>
  </si>
  <si>
    <t>Q4 1992</t>
  </si>
  <si>
    <t>Q1 1993</t>
  </si>
  <si>
    <t>Q2 1993</t>
  </si>
  <si>
    <t>Q3 1993</t>
  </si>
  <si>
    <t>Q4 1993</t>
  </si>
  <si>
    <t>Q1 1994</t>
  </si>
  <si>
    <t>Q2 1994</t>
  </si>
  <si>
    <t>Q3 1994</t>
  </si>
  <si>
    <t>Q4 1994</t>
  </si>
  <si>
    <t>Q1 1995</t>
  </si>
  <si>
    <t>Q2 1995</t>
  </si>
  <si>
    <t>Q3 1995</t>
  </si>
  <si>
    <t>Q4 1995</t>
  </si>
  <si>
    <t>Q1 1996</t>
  </si>
  <si>
    <t>Q2 1996</t>
  </si>
  <si>
    <t>Q3 1996</t>
  </si>
  <si>
    <t>Q4 1996</t>
  </si>
  <si>
    <t>Q1 1997</t>
  </si>
  <si>
    <t>Q2 1997</t>
  </si>
  <si>
    <t>Q3 1997</t>
  </si>
  <si>
    <t>Q4 1997</t>
  </si>
  <si>
    <t>Q1 1998</t>
  </si>
  <si>
    <t>Q2 1998</t>
  </si>
  <si>
    <t>Q3 1998</t>
  </si>
  <si>
    <t>Q4 1998</t>
  </si>
  <si>
    <t>Q1 1999</t>
  </si>
  <si>
    <t>Q2 1999</t>
  </si>
  <si>
    <t>Q3 1999</t>
  </si>
  <si>
    <t>Q4 1999</t>
  </si>
  <si>
    <t>Q1 2000</t>
  </si>
  <si>
    <t>Q2 2000</t>
  </si>
  <si>
    <t>Q3 2000</t>
  </si>
  <si>
    <t>Q4 2000</t>
  </si>
  <si>
    <t>Q1 2001</t>
  </si>
  <si>
    <t>Q2 2001</t>
  </si>
  <si>
    <t>Q3 2001</t>
  </si>
  <si>
    <t>Q4 2001</t>
  </si>
  <si>
    <t>Q1 2002</t>
  </si>
  <si>
    <t>Q2 2002</t>
  </si>
  <si>
    <t>Q3 2002</t>
  </si>
  <si>
    <t>Q4 2002</t>
  </si>
  <si>
    <t>Q1 2003</t>
  </si>
  <si>
    <t>Q2 2003</t>
  </si>
  <si>
    <t>Q3 2003</t>
  </si>
  <si>
    <t>Q4 2003</t>
  </si>
  <si>
    <t>Q1 2004</t>
  </si>
  <si>
    <t>Q2 2004</t>
  </si>
  <si>
    <t>Q3 2004</t>
  </si>
  <si>
    <t>Q4 2004</t>
  </si>
  <si>
    <t>Q1 2005</t>
  </si>
  <si>
    <t>Q2 2005</t>
  </si>
  <si>
    <t>Q3 2005</t>
  </si>
  <si>
    <t>Q4 2005</t>
  </si>
  <si>
    <t>Q1 2006</t>
  </si>
  <si>
    <t>Q2 2006</t>
  </si>
  <si>
    <t>Q3 2006</t>
  </si>
  <si>
    <t>Q4 2006</t>
  </si>
  <si>
    <t>Q1 2007</t>
  </si>
  <si>
    <t>Q2 2007</t>
  </si>
  <si>
    <t>Q3 2007</t>
  </si>
  <si>
    <t>Q4 2007</t>
  </si>
  <si>
    <t>Q1 2008</t>
  </si>
  <si>
    <t>Q2 2008</t>
  </si>
  <si>
    <t>Q3 2008</t>
  </si>
  <si>
    <t>Q4 2008</t>
  </si>
  <si>
    <t>Q1 2009</t>
  </si>
  <si>
    <t>Q2 2009</t>
  </si>
  <si>
    <t>Q3 2009</t>
  </si>
  <si>
    <t>Q4 2009</t>
  </si>
  <si>
    <t>Q1 2010</t>
  </si>
  <si>
    <t>Q2 2010</t>
  </si>
  <si>
    <t>Q3 2010</t>
  </si>
  <si>
    <t>Q4 2010</t>
  </si>
  <si>
    <t>Q1 2011</t>
  </si>
  <si>
    <t>Q2 2011</t>
  </si>
  <si>
    <t>Q3 2011</t>
  </si>
  <si>
    <t>Q4 2011</t>
  </si>
  <si>
    <t>Q1 2012</t>
  </si>
  <si>
    <t>Q2 2012</t>
  </si>
  <si>
    <t>Q3 2012</t>
  </si>
  <si>
    <t>Q4 2012</t>
  </si>
  <si>
    <t>Q1 2013</t>
  </si>
  <si>
    <t>Q2 2013</t>
  </si>
  <si>
    <t>Q3 2013</t>
  </si>
  <si>
    <t>Q4 2013</t>
  </si>
  <si>
    <t>Q1 2014</t>
  </si>
  <si>
    <t>Q2 2014</t>
  </si>
  <si>
    <t>Q3 2014</t>
  </si>
  <si>
    <t>Q4 2014</t>
  </si>
  <si>
    <t>Q1 2015</t>
  </si>
  <si>
    <t>Q2 2015</t>
  </si>
  <si>
    <t>Q3 2015</t>
  </si>
  <si>
    <t>Q4 2015</t>
  </si>
  <si>
    <t>Q1 2016</t>
  </si>
  <si>
    <t>Q2 2016</t>
  </si>
  <si>
    <t>Q3 2016</t>
  </si>
  <si>
    <t>Q4 2016</t>
  </si>
  <si>
    <t>Q1 2017</t>
  </si>
  <si>
    <t>Q2 2017</t>
  </si>
  <si>
    <t>Q3 2017</t>
  </si>
  <si>
    <t>Q4 2017</t>
  </si>
  <si>
    <t>Q1 2018</t>
  </si>
  <si>
    <t>Q2 2018</t>
  </si>
  <si>
    <t>Q3 2018</t>
  </si>
  <si>
    <t>Q4 2018</t>
  </si>
  <si>
    <t>Q1 2019</t>
  </si>
  <si>
    <t>Q2 2019</t>
  </si>
  <si>
    <t>Q3 2019</t>
  </si>
  <si>
    <t>Q4 2019</t>
  </si>
  <si>
    <t>Q1 2020</t>
  </si>
  <si>
    <t>Q2 2020</t>
  </si>
  <si>
    <t>Q3 2020</t>
  </si>
  <si>
    <t>Q4 2020</t>
  </si>
  <si>
    <t>Q1 2021</t>
  </si>
  <si>
    <t>=100</t>
  </si>
  <si>
    <t>Q2 2021</t>
  </si>
  <si>
    <t>Q3 2021</t>
  </si>
  <si>
    <t>Q4 2021</t>
  </si>
  <si>
    <t>Source: Nationwide Building Society dataset, accessed July 2021, https://www.nationwide.co.uk/house-price-index/#xtab:regional-quarterly-series-all-properties-data-available-from-1973-onwards</t>
  </si>
  <si>
    <r>
      <t xml:space="preserve">Note: shown by parental wealth quintile and decade of birth. Source: Pascale Bourquin, Robert Joyce and David Sturrock (2021) Inheritances and inequality over the life cycle: what will they mean for younger generations?, Institute for Fiscal Studies, </t>
    </r>
    <r>
      <rPr>
        <i/>
        <sz val="9"/>
        <color rgb="FF000000"/>
        <rFont val="Arial"/>
        <family val="2"/>
      </rPr>
      <t>IFS Report R188</t>
    </r>
    <r>
      <rPr>
        <sz val="9"/>
        <color rgb="FF000000"/>
        <rFont val="Arial"/>
        <family val="2"/>
      </rPr>
      <t>, 26 April, https://www.ifs.org.uk/publications/15407</t>
    </r>
  </si>
  <si>
    <t>Source: OECD income inequality database, https://data.oecd.org/inequality/income-inequality.htm</t>
  </si>
  <si>
    <t xml:space="preserve">Note: screenshot of an interactive chart that you can interrogate on-line at the source web address: </t>
  </si>
  <si>
    <t>Source: https://www.dannydorling.org/books/economicinequality/interactive-charts/figure-5-2.html</t>
  </si>
  <si>
    <t>Source: New Internationalist, 2 December 2013, reproduced under a Creative Commons License, https://newint.org/blog/2013/12/02/boris-johnson-elite</t>
  </si>
  <si>
    <t>Source:  Harry Laughlin (1923) The Second International Exhibition of Eugenics held from 22 September to 22 October 1921, in connection with the Second International Congress of Eugenics in the American Museum of Natural History, New York: William &amp; Wilkins Co., https://commons.wikimedia.org/wiki/File:Eugenics_congress_logo.png</t>
  </si>
  <si>
    <r>
      <t xml:space="preserve">Source:  Danny Dorling and Benjamin Hennig (2010) Angles, Saxons, Inequality, and Educational Mobility in England and Germany, </t>
    </r>
    <r>
      <rPr>
        <i/>
        <sz val="9"/>
        <rFont val="Arial"/>
        <family val="2"/>
      </rPr>
      <t>Social Europe Journal</t>
    </r>
    <r>
      <rPr>
        <sz val="9"/>
        <rFont val="Arial"/>
        <family val="2"/>
      </rPr>
      <t xml:space="preserve">, contribution to on-line debate, https://www.dannydorling.org/?page_id=598 </t>
    </r>
  </si>
  <si>
    <t>Source: Data from the British Social Attitudes Survey, graph drawn by the author.</t>
  </si>
  <si>
    <t>Source: Working Class Movement Library, https://www.wcml.org.uk/our-collections/creativity-and-culture/leisure/socialist-sunday-schools/banner-of-the-bradford-socialist-sunday-school/ ‘As labelled on the banner, the two trees represent “knowledge” and “truth”. Fruit trees and fields of corn represent abundance and plenty under socialism, while the poppy with its ability to grow in disturbed soil signifies beauty emerging from disturbance. [Bradford councillor George] Liles made the banner before the flower was adopted as a symbol of remembrance. The rising sun in the background is a common occurrence in visual political communication, and represents the possibilities of a better life beyond the present one.’</t>
  </si>
  <si>
    <r>
      <t xml:space="preserve">Source: </t>
    </r>
    <r>
      <rPr>
        <sz val="9"/>
        <rFont val="Arial"/>
        <family val="2"/>
      </rPr>
      <t xml:space="preserve">UN (2022) </t>
    </r>
    <r>
      <rPr>
        <i/>
        <sz val="9"/>
        <rFont val="Arial"/>
        <family val="2"/>
      </rPr>
      <t>World Population Prospects 2022</t>
    </r>
    <r>
      <rPr>
        <sz val="9"/>
        <rFont val="Arial"/>
        <family val="2"/>
      </rPr>
      <t>, UN Department of Economic and Social Affairs, Population Division, https://population.un.org/wpp/</t>
    </r>
  </si>
  <si>
    <t>A little bit of history repeating</t>
  </si>
  <si>
    <t>Change in change</t>
  </si>
  <si>
    <t>change</t>
  </si>
  <si>
    <t>Population</t>
  </si>
  <si>
    <t>millenium</t>
  </si>
  <si>
    <t>1950</t>
  </si>
  <si>
    <t>1951</t>
  </si>
  <si>
    <t>1952</t>
  </si>
  <si>
    <t>1953</t>
  </si>
  <si>
    <t>1954</t>
  </si>
  <si>
    <t>1955</t>
  </si>
  <si>
    <t>1956</t>
  </si>
  <si>
    <t>1957</t>
  </si>
  <si>
    <t>1958</t>
  </si>
  <si>
    <t>1959</t>
  </si>
  <si>
    <t>1960</t>
  </si>
  <si>
    <t>1961</t>
  </si>
  <si>
    <t>1962</t>
  </si>
  <si>
    <t>1963</t>
  </si>
  <si>
    <t>1964</t>
  </si>
  <si>
    <t>1965</t>
  </si>
  <si>
    <t>1966</t>
  </si>
  <si>
    <t>1967</t>
  </si>
  <si>
    <t>1968</t>
  </si>
  <si>
    <t>1969</t>
  </si>
  <si>
    <t>1970</t>
  </si>
  <si>
    <t>1971</t>
  </si>
  <si>
    <t>1972</t>
  </si>
  <si>
    <t>1973</t>
  </si>
  <si>
    <t>1974</t>
  </si>
  <si>
    <t>1975</t>
  </si>
  <si>
    <t>1976</t>
  </si>
  <si>
    <t>1977</t>
  </si>
  <si>
    <t>1978</t>
  </si>
  <si>
    <t>1979</t>
  </si>
  <si>
    <t>1980</t>
  </si>
  <si>
    <t>1981</t>
  </si>
  <si>
    <t>1982</t>
  </si>
  <si>
    <t>1983</t>
  </si>
  <si>
    <t>1984</t>
  </si>
  <si>
    <t>1985</t>
  </si>
  <si>
    <t>1986</t>
  </si>
  <si>
    <t>1987</t>
  </si>
  <si>
    <t>1988</t>
  </si>
  <si>
    <t>1989</t>
  </si>
  <si>
    <t>1990</t>
  </si>
  <si>
    <t>1991</t>
  </si>
  <si>
    <t>1992</t>
  </si>
  <si>
    <t>1993</t>
  </si>
  <si>
    <t>1994</t>
  </si>
  <si>
    <t>1995</t>
  </si>
  <si>
    <t>1996</t>
  </si>
  <si>
    <t>1997</t>
  </si>
  <si>
    <t>1998</t>
  </si>
  <si>
    <t>1999</t>
  </si>
  <si>
    <t>2001</t>
  </si>
  <si>
    <t>2002</t>
  </si>
  <si>
    <t>2003</t>
  </si>
  <si>
    <t>2004</t>
  </si>
  <si>
    <t>2005</t>
  </si>
  <si>
    <t>2006</t>
  </si>
  <si>
    <t>2007</t>
  </si>
  <si>
    <t>2008</t>
  </si>
  <si>
    <t>2009</t>
  </si>
  <si>
    <t>2010</t>
  </si>
  <si>
    <t>2011</t>
  </si>
  <si>
    <t>2012</t>
  </si>
  <si>
    <t>2013</t>
  </si>
  <si>
    <t>2014</t>
  </si>
  <si>
    <t>2015</t>
  </si>
  <si>
    <t>2016</t>
  </si>
  <si>
    <t>2017</t>
  </si>
  <si>
    <t>2018</t>
  </si>
  <si>
    <t>2019</t>
  </si>
  <si>
    <t>2020</t>
  </si>
  <si>
    <t>2021</t>
  </si>
  <si>
    <t>2022</t>
  </si>
  <si>
    <t>2023</t>
  </si>
  <si>
    <t>2024</t>
  </si>
  <si>
    <t>2025</t>
  </si>
  <si>
    <t>2026</t>
  </si>
  <si>
    <t>2027</t>
  </si>
  <si>
    <t>2028</t>
  </si>
  <si>
    <t>2029</t>
  </si>
  <si>
    <t>2030</t>
  </si>
  <si>
    <t>2031</t>
  </si>
  <si>
    <t>2032</t>
  </si>
  <si>
    <t>2033</t>
  </si>
  <si>
    <t>2034</t>
  </si>
  <si>
    <t>2035</t>
  </si>
  <si>
    <t>2036</t>
  </si>
  <si>
    <t>2037</t>
  </si>
  <si>
    <t>2038</t>
  </si>
  <si>
    <t>2039</t>
  </si>
  <si>
    <t>2040</t>
  </si>
  <si>
    <t>2041</t>
  </si>
  <si>
    <t>2042</t>
  </si>
  <si>
    <t>2043</t>
  </si>
  <si>
    <t>2044</t>
  </si>
  <si>
    <t>2045</t>
  </si>
  <si>
    <t>2046</t>
  </si>
  <si>
    <t>2047</t>
  </si>
  <si>
    <t>2048</t>
  </si>
  <si>
    <t>2049</t>
  </si>
  <si>
    <t>2050</t>
  </si>
  <si>
    <t>2051</t>
  </si>
  <si>
    <t>2052</t>
  </si>
  <si>
    <t>2053</t>
  </si>
  <si>
    <t>2054</t>
  </si>
  <si>
    <t>2055</t>
  </si>
  <si>
    <t>2056</t>
  </si>
  <si>
    <t>2057</t>
  </si>
  <si>
    <t>2058</t>
  </si>
  <si>
    <t>2059</t>
  </si>
  <si>
    <t>2060</t>
  </si>
  <si>
    <t>2061</t>
  </si>
  <si>
    <t>2062</t>
  </si>
  <si>
    <t>2063</t>
  </si>
  <si>
    <t>2064</t>
  </si>
  <si>
    <t>2065</t>
  </si>
  <si>
    <t>2066</t>
  </si>
  <si>
    <t>2067</t>
  </si>
  <si>
    <t>2068</t>
  </si>
  <si>
    <t>2069</t>
  </si>
  <si>
    <t>2070</t>
  </si>
  <si>
    <t>2071</t>
  </si>
  <si>
    <t>2072</t>
  </si>
  <si>
    <t>2073</t>
  </si>
  <si>
    <t>2074</t>
  </si>
  <si>
    <t>2075</t>
  </si>
  <si>
    <t>2076</t>
  </si>
  <si>
    <t>2077</t>
  </si>
  <si>
    <t>2078</t>
  </si>
  <si>
    <t>2079</t>
  </si>
  <si>
    <t>2080</t>
  </si>
  <si>
    <t>2081</t>
  </si>
  <si>
    <t>2082</t>
  </si>
  <si>
    <t>2083</t>
  </si>
  <si>
    <t>2084</t>
  </si>
  <si>
    <t>2085</t>
  </si>
  <si>
    <t>2086</t>
  </si>
  <si>
    <t>2087</t>
  </si>
  <si>
    <t>2088</t>
  </si>
  <si>
    <t>2089</t>
  </si>
  <si>
    <t>2090</t>
  </si>
  <si>
    <t>2091</t>
  </si>
  <si>
    <t>2092</t>
  </si>
  <si>
    <t>2093</t>
  </si>
  <si>
    <t>2094</t>
  </si>
  <si>
    <t>2095</t>
  </si>
  <si>
    <t>2096</t>
  </si>
  <si>
    <t>2097</t>
  </si>
  <si>
    <t>2098</t>
  </si>
  <si>
    <t>2099</t>
  </si>
  <si>
    <t>2100</t>
  </si>
  <si>
    <t>2101</t>
  </si>
  <si>
    <t>2102</t>
  </si>
  <si>
    <t>2103</t>
  </si>
  <si>
    <t>2104</t>
  </si>
  <si>
    <t>2105</t>
  </si>
  <si>
    <t>2106</t>
  </si>
  <si>
    <t>2107</t>
  </si>
  <si>
    <t>2108</t>
  </si>
  <si>
    <t>2109</t>
  </si>
  <si>
    <t>2110</t>
  </si>
  <si>
    <t>2111</t>
  </si>
  <si>
    <t>2112</t>
  </si>
  <si>
    <t>2113</t>
  </si>
  <si>
    <t>2114</t>
  </si>
  <si>
    <t>2115</t>
  </si>
  <si>
    <t>2116</t>
  </si>
  <si>
    <t>2117</t>
  </si>
  <si>
    <t>2118</t>
  </si>
  <si>
    <t>2119</t>
  </si>
  <si>
    <t>2120</t>
  </si>
  <si>
    <t>2121</t>
  </si>
  <si>
    <t>2122</t>
  </si>
  <si>
    <t>2123</t>
  </si>
  <si>
    <t>2124</t>
  </si>
  <si>
    <t>2125</t>
  </si>
  <si>
    <t>2126</t>
  </si>
  <si>
    <t>2127</t>
  </si>
  <si>
    <t>2128</t>
  </si>
  <si>
    <t>2129</t>
  </si>
  <si>
    <t>2130</t>
  </si>
  <si>
    <t>2131</t>
  </si>
  <si>
    <t>2132</t>
  </si>
  <si>
    <t>2133</t>
  </si>
  <si>
    <t>2134</t>
  </si>
  <si>
    <t>2135</t>
  </si>
  <si>
    <t>2136</t>
  </si>
  <si>
    <t>2137</t>
  </si>
  <si>
    <t>2138</t>
  </si>
  <si>
    <t>World Population estimates when the first version of these graphs were drawn</t>
  </si>
  <si>
    <t>Updated 2022 projections</t>
  </si>
  <si>
    <t xml:space="preserve">Note: World population estimates and projections (left-hand axis, thick curve) and annual population change (right-hand axis, thin curve), UN 2011 medium variant scenario (millions). </t>
  </si>
  <si>
    <t>Note:  World population estimates and projections, annual change in population change (millions): UN projection (thick line) and alternative scenario (thin dotted line).</t>
  </si>
  <si>
    <t>Note An alternative scenario of world population estimates, projections and annual population change (millions) based on the idea of a little bit of history repeating. Published by the author in 2011. Change per year in millions per year is shown on the right hand axis and drawn as a thin line on the graph.</t>
  </si>
  <si>
    <t xml:space="preserve">Note: Two sets of official world population estimates and projections – also showing projected and past annual population change (all numbers in millions). The first of these is the UN 2011 median variant scenario (thick black line). The second is the UN 2022 based scenario (thick dashed line). The scale for change per year in millions is shown on the right-hand axis and drawn as two thin lines, in grey (the UN 2011-based estimates) and dotted (the UN 2022-based estimates). </t>
  </si>
  <si>
    <t>Note: The revised alternative scenario of world population estimates, projections and annual population change (millions) based on the idea of a little bit of history repeating. The original UN 2011 world population estimates of change in change are shown as a thick black line. The first alternative scenario published in 2011 is drawn as thin black line. In dashed and dotted styles: the same two lines, but based on the UN 2022 data instead. The thick dashed black line is the UN estimates of change in change published in 2022. The dotted thin line is the most recent alternative scenario of what happens now with a little bit of the (recently revised) history repeating.</t>
  </si>
  <si>
    <t>Note: The implications of the revised alternative scenario of a little bit of history repeating. In black, the thick line shows the original 2011 based alternative scenario for our total numbers each year. The thin black line is annual population change under that original alternative scenario. All numbers are in millions and the scale for annual rates of change is shown on the right-hand side. In a thick black dashed line is the new 2022-based alternative world population projection based on the updated alternative scenario, and the thin dotted black line is the annual change that updated scenario suggests.</t>
  </si>
  <si>
    <r>
      <t>Note: Not only is the ethnicity, sex and look of the young girl of note, designed to inspire pity among an audience that are mostly white, so is her over-sized cardigan, her wistful look, the cigarette-end placed on the windowsill in front of her, and the implication by setting that she is living high up in a tower block far higher than any block can be. There are very few tower blocks in Swindon</t>
    </r>
    <r>
      <rPr>
        <vertAlign val="superscript"/>
        <sz val="9"/>
        <rFont val="Arial"/>
        <family val="2"/>
      </rPr>
      <t>[1]</t>
    </r>
    <r>
      <rPr>
        <sz val="9"/>
        <rFont val="Arial"/>
        <family val="2"/>
      </rPr>
      <t xml:space="preserve"> and the vast majority of children who are poor there do not live in one. The newspaper’s photograph was captioned: ‘Child poverty in Swindon is between 13 and 25 per cent (Image: PA)’. That implies not really knowing nor worrying about the exact proportion too much. One of those two numbers, 13, is almost half the other, 25 – but so what?, it is only a number – and we mostly don’t think of these as people, or if we do see them as people, it is only if they are idealised ‘deserving’ poor children.</t>
    </r>
    <r>
      <rPr>
        <sz val="8"/>
        <rFont val="Times New Roman"/>
        <family val="1"/>
      </rPr>
      <t> </t>
    </r>
  </si>
  <si>
    <t>Source: Aled Thomas (2023) A quarter of children in Swindon living in poverty, The Swindon Advertiser, https://www.swindonadvertiser.co.uk/news/23405663.quarter-children-swindon-living-poverty/</t>
  </si>
  <si>
    <t>The image is widely used by many publications: https://theconversation.com/childhood-deprivation-affects-brain-size-and-behaviour-129314 Yakobchuk Viacheslav/Shutterstock https://www.shutterstock.com/image-photo/hopeless-life-close-depressed-poor-little-336377765</t>
  </si>
  <si>
    <r>
      <t xml:space="preserve">Source; UNICEF (2023) Innocenti Report Card 18: Child poverty in the midst of wealth, </t>
    </r>
    <r>
      <rPr>
        <i/>
        <sz val="9"/>
        <rFont val="Arial"/>
        <family val="2"/>
      </rPr>
      <t>UNICEF Global Office of Research and Foresight</t>
    </r>
    <r>
      <rPr>
        <sz val="9"/>
        <rFont val="Arial"/>
        <family val="2"/>
      </rPr>
      <t>, Florence, December, https://www.unicef.org/globalinsight/media/3291/file/UNICEF-Innocenti-Report-Card-18-Child-Poverty-Amidst-Wealth-2023.pdf</t>
    </r>
  </si>
  <si>
    <t>MYE3: Components of population change for local authorities in the UK, mid-2016</t>
  </si>
  <si>
    <t>Code</t>
  </si>
  <si>
    <t>Name</t>
  </si>
  <si>
    <t>International Migration Inflow</t>
  </si>
  <si>
    <t>Estimated Population mid-2016</t>
  </si>
  <si>
    <t>Q1_2016</t>
  </si>
  <si>
    <t>Leave %</t>
  </si>
  <si>
    <t>Leave number</t>
  </si>
  <si>
    <t>Decile</t>
  </si>
  <si>
    <t>Cumulative Population</t>
  </si>
  <si>
    <t>E07000196</t>
  </si>
  <si>
    <t>South Staffordshire</t>
  </si>
  <si>
    <t>E07000198</t>
  </si>
  <si>
    <t>Staffordshire Moorlands</t>
  </si>
  <si>
    <t>E07000029</t>
  </si>
  <si>
    <t>Copeland</t>
  </si>
  <si>
    <t>E07000075</t>
  </si>
  <si>
    <t>Rochford</t>
  </si>
  <si>
    <t>E07000038</t>
  </si>
  <si>
    <t>North East Derbyshire</t>
  </si>
  <si>
    <t>E08000011</t>
  </si>
  <si>
    <t>Knowsley</t>
  </si>
  <si>
    <t>E06000057</t>
  </si>
  <si>
    <t>Northumberland</t>
  </si>
  <si>
    <t>E07000032</t>
  </si>
  <si>
    <t>Amber Valley</t>
  </si>
  <si>
    <t>E07000069</t>
  </si>
  <si>
    <t>Castle Point</t>
  </si>
  <si>
    <t>E07000036</t>
  </si>
  <si>
    <t>Erewash</t>
  </si>
  <si>
    <t>E07000125</t>
  </si>
  <si>
    <t>Rossendale</t>
  </si>
  <si>
    <t>E07000027</t>
  </si>
  <si>
    <t>Barrow-in-Furness</t>
  </si>
  <si>
    <t>E07000039</t>
  </si>
  <si>
    <t>South Derbyshire</t>
  </si>
  <si>
    <t>E07000192</t>
  </si>
  <si>
    <t>Cannock Chase</t>
  </si>
  <si>
    <t>E07000144</t>
  </si>
  <si>
    <t>Broadland</t>
  </si>
  <si>
    <t>E07000234</t>
  </si>
  <si>
    <t>Bromsgrove</t>
  </si>
  <si>
    <t>E07000239</t>
  </si>
  <si>
    <t>Wyre Forest</t>
  </si>
  <si>
    <t>E07000126</t>
  </si>
  <si>
    <t>South Ribble</t>
  </si>
  <si>
    <t>E07000034</t>
  </si>
  <si>
    <t>Chesterfield</t>
  </si>
  <si>
    <t>E07000037</t>
  </si>
  <si>
    <t>High Peak</t>
  </si>
  <si>
    <t>E07000035</t>
  </si>
  <si>
    <t>Derbyshire Dales</t>
  </si>
  <si>
    <t>E07000218</t>
  </si>
  <si>
    <t>North Warwickshire</t>
  </si>
  <si>
    <t>E07000173</t>
  </si>
  <si>
    <t>Gedling</t>
  </si>
  <si>
    <t>E06000006</t>
  </si>
  <si>
    <t>Halton</t>
  </si>
  <si>
    <t>E07000026</t>
  </si>
  <si>
    <t>Allerdale</t>
  </si>
  <si>
    <t>E08000023</t>
  </si>
  <si>
    <t>South Tyneside</t>
  </si>
  <si>
    <t>E07000129</t>
  </si>
  <si>
    <t>Blaby</t>
  </si>
  <si>
    <t>E07000203</t>
  </si>
  <si>
    <t>Mid Suffolk</t>
  </si>
  <si>
    <t>E08000015</t>
  </si>
  <si>
    <t>Wirral</t>
  </si>
  <si>
    <t>E07000090</t>
  </si>
  <si>
    <t>Havant</t>
  </si>
  <si>
    <t>E07000076</t>
  </si>
  <si>
    <t>Tendring</t>
  </si>
  <si>
    <t>E07000142</t>
  </si>
  <si>
    <t>West Lindsey</t>
  </si>
  <si>
    <t>E07000074</t>
  </si>
  <si>
    <t>Maldon</t>
  </si>
  <si>
    <t>E07000139</t>
  </si>
  <si>
    <t>North Kesteven</t>
  </si>
  <si>
    <t>E07000131</t>
  </si>
  <si>
    <t>Harborough</t>
  </si>
  <si>
    <t>E08000013</t>
  </si>
  <si>
    <t>St. Helens</t>
  </si>
  <si>
    <t>E07000049</t>
  </si>
  <si>
    <t>East Dorset</t>
  </si>
  <si>
    <t>E07000118</t>
  </si>
  <si>
    <t>Chorley</t>
  </si>
  <si>
    <t>E08000027</t>
  </si>
  <si>
    <t>Dudley</t>
  </si>
  <si>
    <t>E07000088</t>
  </si>
  <si>
    <t>Gosport</t>
  </si>
  <si>
    <t>E06000003</t>
  </si>
  <si>
    <t>Redcar and Cleveland</t>
  </si>
  <si>
    <t>E07000170</t>
  </si>
  <si>
    <t>Ashfield</t>
  </si>
  <si>
    <t>E07000128</t>
  </si>
  <si>
    <t>Wyre</t>
  </si>
  <si>
    <t>E07000134</t>
  </si>
  <si>
    <t>North West Leicestershire</t>
  </si>
  <si>
    <t>E07000206</t>
  </si>
  <si>
    <t>Waveney</t>
  </si>
  <si>
    <t>E07000045</t>
  </si>
  <si>
    <t>Teignbridge</t>
  </si>
  <si>
    <t>E07000132</t>
  </si>
  <si>
    <t>Hinckley and Bosworth</t>
  </si>
  <si>
    <t>E07000086</t>
  </si>
  <si>
    <t>Eastleigh</t>
  </si>
  <si>
    <t>E07000046</t>
  </si>
  <si>
    <t>Torridge</t>
  </si>
  <si>
    <t>E07000080</t>
  </si>
  <si>
    <t>Forest of Dean</t>
  </si>
  <si>
    <t>E07000082</t>
  </si>
  <si>
    <t>Stroud</t>
  </si>
  <si>
    <t>E07000137</t>
  </si>
  <si>
    <t>East Lindsey</t>
  </si>
  <si>
    <t>E07000124</t>
  </si>
  <si>
    <t>Ribble Valley</t>
  </si>
  <si>
    <t>E07000087</t>
  </si>
  <si>
    <t>Fareham</t>
  </si>
  <si>
    <t>E07000133</t>
  </si>
  <si>
    <t>Melton</t>
  </si>
  <si>
    <t>E07000048</t>
  </si>
  <si>
    <t>Christchurch</t>
  </si>
  <si>
    <t>E07000149</t>
  </si>
  <si>
    <t>South Norfolk</t>
  </si>
  <si>
    <t>E08000029</t>
  </si>
  <si>
    <t>Solihull</t>
  </si>
  <si>
    <t>E06000011</t>
  </si>
  <si>
    <t>East Riding of Yorkshire</t>
  </si>
  <si>
    <t>E07000164</t>
  </si>
  <si>
    <t>Hambleton</t>
  </si>
  <si>
    <t>E07000119</t>
  </si>
  <si>
    <t>Fylde</t>
  </si>
  <si>
    <t>E07000040</t>
  </si>
  <si>
    <t>East Devon</t>
  </si>
  <si>
    <t>E07000194</t>
  </si>
  <si>
    <t>Lichfield</t>
  </si>
  <si>
    <t>E06000046</t>
  </si>
  <si>
    <t>Isle of Wight</t>
  </si>
  <si>
    <t>E08000007</t>
  </si>
  <si>
    <t>Stockport</t>
  </si>
  <si>
    <t>E06000001</t>
  </si>
  <si>
    <t>Hartlepool</t>
  </si>
  <si>
    <t>E07000176</t>
  </si>
  <si>
    <t>Rushcliffe</t>
  </si>
  <si>
    <t>E08000014</t>
  </si>
  <si>
    <t>Sefton</t>
  </si>
  <si>
    <t>E07000120</t>
  </si>
  <si>
    <t>Hyndburn</t>
  </si>
  <si>
    <t>E07000199</t>
  </si>
  <si>
    <t>Tamworth</t>
  </si>
  <si>
    <t>E07000219</t>
  </si>
  <si>
    <t>Nuneaton and Bedworth</t>
  </si>
  <si>
    <t>E07000223</t>
  </si>
  <si>
    <t>Adur</t>
  </si>
  <si>
    <t>E07000200</t>
  </si>
  <si>
    <t>Babergh</t>
  </si>
  <si>
    <t>E07000043</t>
  </si>
  <si>
    <t>North Devon</t>
  </si>
  <si>
    <t>E07000064</t>
  </si>
  <si>
    <t>Rother</t>
  </si>
  <si>
    <t>E06000012</t>
  </si>
  <si>
    <t>North East Lincolnshire</t>
  </si>
  <si>
    <t>E07000155</t>
  </si>
  <si>
    <t>South Northamptonshire</t>
  </si>
  <si>
    <t>E07000067</t>
  </si>
  <si>
    <t>Braintree</t>
  </si>
  <si>
    <t>E07000047</t>
  </si>
  <si>
    <t>West Devon</t>
  </si>
  <si>
    <t>E07000163</t>
  </si>
  <si>
    <t>Craven</t>
  </si>
  <si>
    <t>E08000018</t>
  </si>
  <si>
    <t>Rotherham</t>
  </si>
  <si>
    <t>E06000005</t>
  </si>
  <si>
    <t>Darlington</t>
  </si>
  <si>
    <t>E06000051</t>
  </si>
  <si>
    <t>Shropshire</t>
  </si>
  <si>
    <t>E07000028</t>
  </si>
  <si>
    <t>Carlisle</t>
  </si>
  <si>
    <t>E07000065</t>
  </si>
  <si>
    <t>Wealden</t>
  </si>
  <si>
    <t>E07000053</t>
  </si>
  <si>
    <t>Weymouth and Portland</t>
  </si>
  <si>
    <t>E07000051</t>
  </si>
  <si>
    <t>Purbeck</t>
  </si>
  <si>
    <t>E07000117</t>
  </si>
  <si>
    <t>Burnley</t>
  </si>
  <si>
    <t>E07000099</t>
  </si>
  <si>
    <t>North Hertfordshire</t>
  </si>
  <si>
    <t>E08000022</t>
  </si>
  <si>
    <t>North Tyneside</t>
  </si>
  <si>
    <t>E07000063</t>
  </si>
  <si>
    <t>Lewes</t>
  </si>
  <si>
    <t>E07000066</t>
  </si>
  <si>
    <t>Basildon</t>
  </si>
  <si>
    <t>E07000169</t>
  </si>
  <si>
    <t>Selby</t>
  </si>
  <si>
    <t>E07000168</t>
  </si>
  <si>
    <t>Scarborough</t>
  </si>
  <si>
    <t>E07000030</t>
  </si>
  <si>
    <t>Eden</t>
  </si>
  <si>
    <t>E07000091</t>
  </si>
  <si>
    <t>New Forest</t>
  </si>
  <si>
    <t>E07000112</t>
  </si>
  <si>
    <t>Shepway</t>
  </si>
  <si>
    <t>E08000008</t>
  </si>
  <si>
    <t>Tameside</t>
  </si>
  <si>
    <t>E07000044</t>
  </si>
  <si>
    <t>South Hams</t>
  </si>
  <si>
    <t>E07000052</t>
  </si>
  <si>
    <t>West Dorset</t>
  </si>
  <si>
    <t>E07000205</t>
  </si>
  <si>
    <t>Suffolk Coastal</t>
  </si>
  <si>
    <t>E07000167</t>
  </si>
  <si>
    <t>Ryedale</t>
  </si>
  <si>
    <t>E07000152</t>
  </si>
  <si>
    <t>East Northamptonshire</t>
  </si>
  <si>
    <t>E06000027</t>
  </si>
  <si>
    <t>Torbay</t>
  </si>
  <si>
    <t>E07000042</t>
  </si>
  <si>
    <t>Mid Devon</t>
  </si>
  <si>
    <t>E06000024</t>
  </si>
  <si>
    <t>North Somerset</t>
  </si>
  <si>
    <t>E07000215</t>
  </si>
  <si>
    <t>Tandridge</t>
  </si>
  <si>
    <t>E07000085</t>
  </si>
  <si>
    <t>East Hampshire</t>
  </si>
  <si>
    <t>E06000017</t>
  </si>
  <si>
    <t>Rutland</t>
  </si>
  <si>
    <t>E07000175</t>
  </si>
  <si>
    <t>Newark and Sherwood</t>
  </si>
  <si>
    <t>E06000047</t>
  </si>
  <si>
    <t>County Durham</t>
  </si>
  <si>
    <t>E08000010</t>
  </si>
  <si>
    <t>Wigan</t>
  </si>
  <si>
    <t>E06000052</t>
  </si>
  <si>
    <t>Cornwall</t>
  </si>
  <si>
    <t>E07000115</t>
  </si>
  <si>
    <t>Tonbridge and Malling</t>
  </si>
  <si>
    <t>E08000033</t>
  </si>
  <si>
    <t>Calderdale</t>
  </si>
  <si>
    <t>E07000102</t>
  </si>
  <si>
    <t>Three Rivers</t>
  </si>
  <si>
    <t>E07000077</t>
  </si>
  <si>
    <t>Uttlesford</t>
  </si>
  <si>
    <t>E07000171</t>
  </si>
  <si>
    <t>Bassetlaw</t>
  </si>
  <si>
    <t>E07000089</t>
  </si>
  <si>
    <t>Hart</t>
  </si>
  <si>
    <t>E08000030</t>
  </si>
  <si>
    <t>Walsall</t>
  </si>
  <si>
    <t>E07000093</t>
  </si>
  <si>
    <t>Test Valley</t>
  </si>
  <si>
    <t>E07000166</t>
  </si>
  <si>
    <t>Richmondshire</t>
  </si>
  <si>
    <t>E07000068</t>
  </si>
  <si>
    <t>Brentwood</t>
  </si>
  <si>
    <t>E07000111</t>
  </si>
  <si>
    <t>Sevenoaks</t>
  </si>
  <si>
    <t>E07000005</t>
  </si>
  <si>
    <t>Chiltern</t>
  </si>
  <si>
    <t>E06000009</t>
  </si>
  <si>
    <t>Blackpool</t>
  </si>
  <si>
    <t>E06000049</t>
  </si>
  <si>
    <t>Cheshire East</t>
  </si>
  <si>
    <t>E07000151</t>
  </si>
  <si>
    <t>Daventry</t>
  </si>
  <si>
    <t>E07000227</t>
  </si>
  <si>
    <t>Horsham</t>
  </si>
  <si>
    <t>E07000147</t>
  </si>
  <si>
    <t>North Norfolk</t>
  </si>
  <si>
    <t>E07000050</t>
  </si>
  <si>
    <t>North Dorset</t>
  </si>
  <si>
    <t>E06000050</t>
  </si>
  <si>
    <t>Cheshire West and Chester</t>
  </si>
  <si>
    <t>E07000204</t>
  </si>
  <si>
    <t>St Edmundsbury</t>
  </si>
  <si>
    <t>E07000191</t>
  </si>
  <si>
    <t>West Somerset</t>
  </si>
  <si>
    <t>E07000189</t>
  </si>
  <si>
    <t>South Somerset</t>
  </si>
  <si>
    <t>E07000033</t>
  </si>
  <si>
    <t>Bolsover</t>
  </si>
  <si>
    <t>E07000141</t>
  </si>
  <si>
    <t>South Kesteven</t>
  </si>
  <si>
    <t>E06000054</t>
  </si>
  <si>
    <t>Wiltshire</t>
  </si>
  <si>
    <t>E07000083</t>
  </si>
  <si>
    <t>Tewkesbury</t>
  </si>
  <si>
    <t>E07000229</t>
  </si>
  <si>
    <t>Worthing</t>
  </si>
  <si>
    <t>E06000033</t>
  </si>
  <si>
    <t>Southend-on-Sea</t>
  </si>
  <si>
    <t>E07000108</t>
  </si>
  <si>
    <t>Dover</t>
  </si>
  <si>
    <t>E07000072</t>
  </si>
  <si>
    <t>Epping Forest</t>
  </si>
  <si>
    <t>E07000187</t>
  </si>
  <si>
    <t>Mendip</t>
  </si>
  <si>
    <t>E07000188</t>
  </si>
  <si>
    <t>Sedgemoor</t>
  </si>
  <si>
    <t>E07000235</t>
  </si>
  <si>
    <t>Malvern Hills</t>
  </si>
  <si>
    <t>E07000210</t>
  </si>
  <si>
    <t>Mole Valley</t>
  </si>
  <si>
    <t>E07000011</t>
  </si>
  <si>
    <t>Huntingdonshire</t>
  </si>
  <si>
    <t>E07000181</t>
  </si>
  <si>
    <t>West Oxfordshire</t>
  </si>
  <si>
    <t>E07000127</t>
  </si>
  <si>
    <t>West Lancashire</t>
  </si>
  <si>
    <t>E08000036</t>
  </si>
  <si>
    <t>Wakefield</t>
  </si>
  <si>
    <t>E07000095</t>
  </si>
  <si>
    <t>Broxbourne</t>
  </si>
  <si>
    <t>E06000020</t>
  </si>
  <si>
    <t>Telford and Wrekin</t>
  </si>
  <si>
    <t>E08000009</t>
  </si>
  <si>
    <t>Trafford</t>
  </si>
  <si>
    <t>E08000016</t>
  </si>
  <si>
    <t>Barnsley</t>
  </si>
  <si>
    <t>E07000243</t>
  </si>
  <si>
    <t>Stevenage</t>
  </si>
  <si>
    <t>E06000013</t>
  </si>
  <si>
    <t>North Lincolnshire</t>
  </si>
  <si>
    <t>E07000228</t>
  </si>
  <si>
    <t>Mid Sussex</t>
  </si>
  <si>
    <t>E09000004</t>
  </si>
  <si>
    <t>Bexley</t>
  </si>
  <si>
    <t>E07000190</t>
  </si>
  <si>
    <t>Taunton Deane</t>
  </si>
  <si>
    <t>E07000197</t>
  </si>
  <si>
    <t>Stafford</t>
  </si>
  <si>
    <t>E07000096</t>
  </si>
  <si>
    <t>Dacorum</t>
  </si>
  <si>
    <t>E07000214</t>
  </si>
  <si>
    <t>Surrey Heath</t>
  </si>
  <si>
    <t>E08000037</t>
  </si>
  <si>
    <t>Gateshead</t>
  </si>
  <si>
    <t>E06000037</t>
  </si>
  <si>
    <t>West Berkshire</t>
  </si>
  <si>
    <t>E06000007</t>
  </si>
  <si>
    <t>Warrington</t>
  </si>
  <si>
    <t>E07000165</t>
  </si>
  <si>
    <t>Harrogate</t>
  </si>
  <si>
    <t>E07000070</t>
  </si>
  <si>
    <t>Chelmsford</t>
  </si>
  <si>
    <t>E07000179</t>
  </si>
  <si>
    <t>South Oxfordshire</t>
  </si>
  <si>
    <t>E09000016</t>
  </si>
  <si>
    <t>Havering</t>
  </si>
  <si>
    <t>E07000135</t>
  </si>
  <si>
    <t>Oadby and Wigston</t>
  </si>
  <si>
    <t>E07000153</t>
  </si>
  <si>
    <t>Kettering</t>
  </si>
  <si>
    <t>E08000002</t>
  </si>
  <si>
    <t>Bury</t>
  </si>
  <si>
    <t>E07000031</t>
  </si>
  <si>
    <t>South Lakeland</t>
  </si>
  <si>
    <t>E06000029</t>
  </si>
  <si>
    <t>Poole</t>
  </si>
  <si>
    <t>E07000105</t>
  </si>
  <si>
    <t>Ashford</t>
  </si>
  <si>
    <t>E09000006</t>
  </si>
  <si>
    <t>Bromley</t>
  </si>
  <si>
    <t>E07000107</t>
  </si>
  <si>
    <t>Dartford</t>
  </si>
  <si>
    <t>E07000079</t>
  </si>
  <si>
    <t>Cotswold</t>
  </si>
  <si>
    <t>E06000004</t>
  </si>
  <si>
    <t>Stockton-on-Tees</t>
  </si>
  <si>
    <t>E07000146</t>
  </si>
  <si>
    <t>King's Lynn and West Norfolk</t>
  </si>
  <si>
    <t>E07000084</t>
  </si>
  <si>
    <t>Basingstoke and Deane</t>
  </si>
  <si>
    <t>E07000211</t>
  </si>
  <si>
    <t>Reigate and Banstead</t>
  </si>
  <si>
    <t>E08000024</t>
  </si>
  <si>
    <t>Sunderland</t>
  </si>
  <si>
    <t>E06000035</t>
  </si>
  <si>
    <t>Medway</t>
  </si>
  <si>
    <t>E07000195</t>
  </si>
  <si>
    <t>Newcastle-under-Lyme</t>
  </si>
  <si>
    <t>E09000029</t>
  </si>
  <si>
    <t>Sutton</t>
  </si>
  <si>
    <t>E07000242</t>
  </si>
  <si>
    <t>East Hertfordshire</t>
  </si>
  <si>
    <t>E07000240</t>
  </si>
  <si>
    <t>St Albans</t>
  </si>
  <si>
    <t>E07000172</t>
  </si>
  <si>
    <t>Broxtowe</t>
  </si>
  <si>
    <t>E07000006</t>
  </si>
  <si>
    <t>South Bucks</t>
  </si>
  <si>
    <t>E07000114</t>
  </si>
  <si>
    <t>Thanet</t>
  </si>
  <si>
    <t>E08000017</t>
  </si>
  <si>
    <t>Doncaster</t>
  </si>
  <si>
    <t>E07000062</t>
  </si>
  <si>
    <t>Hastings</t>
  </si>
  <si>
    <t>E07000216</t>
  </si>
  <si>
    <t>Waverley</t>
  </si>
  <si>
    <t>E07000224</t>
  </si>
  <si>
    <t>Arun</t>
  </si>
  <si>
    <t>E07000221</t>
  </si>
  <si>
    <t>Stratford-on-Avon</t>
  </si>
  <si>
    <t>E06000025</t>
  </si>
  <si>
    <t>South Gloucestershire</t>
  </si>
  <si>
    <t>E06000056</t>
  </si>
  <si>
    <t>Central Bedfordshire</t>
  </si>
  <si>
    <t>E08000034</t>
  </si>
  <si>
    <t>Kirklees</t>
  </si>
  <si>
    <t>E07000012</t>
  </si>
  <si>
    <t>South Cambridgeshire</t>
  </si>
  <si>
    <t>E07000213</t>
  </si>
  <si>
    <t>Spelthorne</t>
  </si>
  <si>
    <t>E07000208</t>
  </si>
  <si>
    <t>Epsom and Ewell</t>
  </si>
  <si>
    <t>E07000113</t>
  </si>
  <si>
    <t>Swale</t>
  </si>
  <si>
    <t>E06000008</t>
  </si>
  <si>
    <t>Blackburn with Darwen</t>
  </si>
  <si>
    <t>E07000094</t>
  </si>
  <si>
    <t>Winchester</t>
  </si>
  <si>
    <t>E07000238</t>
  </si>
  <si>
    <t>Wychavon</t>
  </si>
  <si>
    <t>E07000143</t>
  </si>
  <si>
    <t>Breckland</t>
  </si>
  <si>
    <t>E07000116</t>
  </si>
  <si>
    <t>Tunbridge Wells</t>
  </si>
  <si>
    <t>E07000007</t>
  </si>
  <si>
    <t>Wycombe</t>
  </si>
  <si>
    <t>E07000180</t>
  </si>
  <si>
    <t>Vale of White Horse</t>
  </si>
  <si>
    <t>E06000034</t>
  </si>
  <si>
    <t>Thurrock</t>
  </si>
  <si>
    <t>E07000236</t>
  </si>
  <si>
    <t>Redditch</t>
  </si>
  <si>
    <t>E07000201</t>
  </si>
  <si>
    <t>Forest Heath</t>
  </si>
  <si>
    <t>E07000145</t>
  </si>
  <si>
    <t>Great Yarmouth</t>
  </si>
  <si>
    <t>E07000098</t>
  </si>
  <si>
    <t>Hertsmere</t>
  </si>
  <si>
    <t>E06000041</t>
  </si>
  <si>
    <t>Wokingham</t>
  </si>
  <si>
    <t>E07000225</t>
  </si>
  <si>
    <t>Chichester</t>
  </si>
  <si>
    <t>E07000174</t>
  </si>
  <si>
    <t>Mansfield</t>
  </si>
  <si>
    <t>E08000005</t>
  </si>
  <si>
    <t>Rochdale</t>
  </si>
  <si>
    <t>E07000092</t>
  </si>
  <si>
    <t>Rushmoor</t>
  </si>
  <si>
    <t>E07000061</t>
  </si>
  <si>
    <t>Eastbourne</t>
  </si>
  <si>
    <t>E07000122</t>
  </si>
  <si>
    <t>Pendle</t>
  </si>
  <si>
    <t>E07000109</t>
  </si>
  <si>
    <t>Gravesham</t>
  </si>
  <si>
    <t>E07000193</t>
  </si>
  <si>
    <t>East Staffordshire</t>
  </si>
  <si>
    <t>E08000001</t>
  </si>
  <si>
    <t>Bolton</t>
  </si>
  <si>
    <t>E08000004</t>
  </si>
  <si>
    <t>Oldham</t>
  </si>
  <si>
    <t>E07000237</t>
  </si>
  <si>
    <t>Worcester</t>
  </si>
  <si>
    <t>E07000081</t>
  </si>
  <si>
    <t>Gloucester</t>
  </si>
  <si>
    <t>E06000036</t>
  </si>
  <si>
    <t>Bracknell Forest</t>
  </si>
  <si>
    <t>E07000177</t>
  </si>
  <si>
    <t>Cherwell</t>
  </si>
  <si>
    <t>E06000026</t>
  </si>
  <si>
    <t>Plymouth</t>
  </si>
  <si>
    <t>E06000053</t>
  </si>
  <si>
    <t>Isles of Scilly</t>
  </si>
  <si>
    <t>E07000009</t>
  </si>
  <si>
    <t>East Cambridgeshire</t>
  </si>
  <si>
    <t>E07000207</t>
  </si>
  <si>
    <t>Elmbridge</t>
  </si>
  <si>
    <t>E06000021</t>
  </si>
  <si>
    <t>Stoke-on-Trent</t>
  </si>
  <si>
    <t>E08000032</t>
  </si>
  <si>
    <t>Bradford</t>
  </si>
  <si>
    <t>E07000004</t>
  </si>
  <si>
    <t>Aylesbury Vale</t>
  </si>
  <si>
    <t>E07000073</t>
  </si>
  <si>
    <t>Harlow</t>
  </si>
  <si>
    <t>E06000040</t>
  </si>
  <si>
    <t>Windsor and Maidenhead</t>
  </si>
  <si>
    <t>E06000030</t>
  </si>
  <si>
    <t>Swindon</t>
  </si>
  <si>
    <t>E07000078</t>
  </si>
  <si>
    <t>Cheltenham</t>
  </si>
  <si>
    <t>E07000110</t>
  </si>
  <si>
    <t>Maidstone</t>
  </si>
  <si>
    <t>E07000130</t>
  </si>
  <si>
    <t>Charnwood</t>
  </si>
  <si>
    <t>E07000156</t>
  </si>
  <si>
    <t>Wellingborough</t>
  </si>
  <si>
    <t>E08000028</t>
  </si>
  <si>
    <t>Sandwell</t>
  </si>
  <si>
    <t>E07000217</t>
  </si>
  <si>
    <t>Woking</t>
  </si>
  <si>
    <t>E07000220</t>
  </si>
  <si>
    <t>Rugby</t>
  </si>
  <si>
    <t>E07000222</t>
  </si>
  <si>
    <t>Warwick</t>
  </si>
  <si>
    <t>E06000042</t>
  </si>
  <si>
    <t>Milton Keynes</t>
  </si>
  <si>
    <t>E06000019</t>
  </si>
  <si>
    <t>Herefordshire, County of</t>
  </si>
  <si>
    <t>E06000015</t>
  </si>
  <si>
    <t>Derby</t>
  </si>
  <si>
    <t>E07000202</t>
  </si>
  <si>
    <t>Ipswich</t>
  </si>
  <si>
    <t>E06000055</t>
  </si>
  <si>
    <t>Bedford</t>
  </si>
  <si>
    <t>E06000002</t>
  </si>
  <si>
    <t>Middlesbrough</t>
  </si>
  <si>
    <t>E09000027</t>
  </si>
  <si>
    <t>Richmond upon Thames</t>
  </si>
  <si>
    <t>E07000123</t>
  </si>
  <si>
    <t>Preston</t>
  </si>
  <si>
    <t>E06000010</t>
  </si>
  <si>
    <t>Kingston upon Hull, City of</t>
  </si>
  <si>
    <t>E07000138</t>
  </si>
  <si>
    <t>Lincoln</t>
  </si>
  <si>
    <t>E08000035</t>
  </si>
  <si>
    <t>Leeds</t>
  </si>
  <si>
    <t>E07000010</t>
  </si>
  <si>
    <t>Fenland</t>
  </si>
  <si>
    <t>E07000071</t>
  </si>
  <si>
    <t>Colchester</t>
  </si>
  <si>
    <t>E07000140</t>
  </si>
  <si>
    <t>South Holland</t>
  </si>
  <si>
    <t>E08000031</t>
  </si>
  <si>
    <t>Wolverhampton</t>
  </si>
  <si>
    <t>E07000150</t>
  </si>
  <si>
    <t>Corby</t>
  </si>
  <si>
    <t>E09000008</t>
  </si>
  <si>
    <t>Croydon</t>
  </si>
  <si>
    <t>E07000103</t>
  </si>
  <si>
    <t>Watford</t>
  </si>
  <si>
    <t>E06000014</t>
  </si>
  <si>
    <t>York</t>
  </si>
  <si>
    <t>E07000226</t>
  </si>
  <si>
    <t>Crawley</t>
  </si>
  <si>
    <t>E08000019</t>
  </si>
  <si>
    <t>Sheffield</t>
  </si>
  <si>
    <t>E08000025</t>
  </si>
  <si>
    <t>Birmingham</t>
  </si>
  <si>
    <t>E06000022</t>
  </si>
  <si>
    <t>Bath and North East Somerset</t>
  </si>
  <si>
    <t>E07000121</t>
  </si>
  <si>
    <t>Lancaster</t>
  </si>
  <si>
    <t>E06000044</t>
  </si>
  <si>
    <t>Portsmouth</t>
  </si>
  <si>
    <t>E07000106</t>
  </si>
  <si>
    <t>Canterbury</t>
  </si>
  <si>
    <t>E08000006</t>
  </si>
  <si>
    <t>Salford</t>
  </si>
  <si>
    <t>E09000010</t>
  </si>
  <si>
    <t>Enfield</t>
  </si>
  <si>
    <t>E07000212</t>
  </si>
  <si>
    <t>Runnymede</t>
  </si>
  <si>
    <t>E06000039</t>
  </si>
  <si>
    <t>Slough</t>
  </si>
  <si>
    <t>E07000154</t>
  </si>
  <si>
    <t>Northampton</t>
  </si>
  <si>
    <t>E08000012</t>
  </si>
  <si>
    <t>Liverpool</t>
  </si>
  <si>
    <t>E06000031</t>
  </si>
  <si>
    <t>Peterborough</t>
  </si>
  <si>
    <t>E06000023</t>
  </si>
  <si>
    <t>Bristol, City of</t>
  </si>
  <si>
    <t>E07000241</t>
  </si>
  <si>
    <t>Welwyn Hatfield</t>
  </si>
  <si>
    <t>E09000011</t>
  </si>
  <si>
    <t>Greenwich</t>
  </si>
  <si>
    <t>E09000023</t>
  </si>
  <si>
    <t>Lewisham</t>
  </si>
  <si>
    <t>E07000041</t>
  </si>
  <si>
    <t>Exeter</t>
  </si>
  <si>
    <t>E09000017</t>
  </si>
  <si>
    <t>Hillingdon</t>
  </si>
  <si>
    <t>E06000028</t>
  </si>
  <si>
    <t>Bournemouth</t>
  </si>
  <si>
    <t>E07000148</t>
  </si>
  <si>
    <t>Norwich</t>
  </si>
  <si>
    <t>E09000024</t>
  </si>
  <si>
    <t>Merton</t>
  </si>
  <si>
    <t>E06000032</t>
  </si>
  <si>
    <t>Luton</t>
  </si>
  <si>
    <t>E08000021</t>
  </si>
  <si>
    <t>Newcastle upon Tyne</t>
  </si>
  <si>
    <t>E09000015</t>
  </si>
  <si>
    <t>Harrow</t>
  </si>
  <si>
    <t>E09000021</t>
  </si>
  <si>
    <t>Kingston upon Thames</t>
  </si>
  <si>
    <t>E07000209</t>
  </si>
  <si>
    <t>Guildford</t>
  </si>
  <si>
    <t>E09000002</t>
  </si>
  <si>
    <t>Barking and Dagenham</t>
  </si>
  <si>
    <t>E09000026</t>
  </si>
  <si>
    <t>Redbridge</t>
  </si>
  <si>
    <t>E06000045</t>
  </si>
  <si>
    <t>Southampton</t>
  </si>
  <si>
    <t>E06000043</t>
  </si>
  <si>
    <t>Brighton and Hove</t>
  </si>
  <si>
    <t>E09000012</t>
  </si>
  <si>
    <t>Hackney</t>
  </si>
  <si>
    <t>E09000003</t>
  </si>
  <si>
    <t>Barnet</t>
  </si>
  <si>
    <t>E06000038</t>
  </si>
  <si>
    <t>Reading</t>
  </si>
  <si>
    <t>E06000018</t>
  </si>
  <si>
    <t>Nottingham</t>
  </si>
  <si>
    <t>E06000016</t>
  </si>
  <si>
    <t>Leicester</t>
  </si>
  <si>
    <t>E09000032</t>
  </si>
  <si>
    <t>Wandsworth</t>
  </si>
  <si>
    <t>E09000018</t>
  </si>
  <si>
    <t>Hounslow</t>
  </si>
  <si>
    <t>E07000136</t>
  </si>
  <si>
    <t>Boston</t>
  </si>
  <si>
    <t>E09000022</t>
  </si>
  <si>
    <t>Lambeth</t>
  </si>
  <si>
    <t>E08000026</t>
  </si>
  <si>
    <t>Coventry</t>
  </si>
  <si>
    <t>E08000003</t>
  </si>
  <si>
    <t>Manchester</t>
  </si>
  <si>
    <t>E09000009</t>
  </si>
  <si>
    <t>Ealing</t>
  </si>
  <si>
    <t>E09000028</t>
  </si>
  <si>
    <t>Southwark</t>
  </si>
  <si>
    <t>E09000031</t>
  </si>
  <si>
    <t>Waltham Forest</t>
  </si>
  <si>
    <t>E09000014</t>
  </si>
  <si>
    <t>Haringey</t>
  </si>
  <si>
    <t>E09000020</t>
  </si>
  <si>
    <t>Kensington and Chelsea</t>
  </si>
  <si>
    <t>E07000008</t>
  </si>
  <si>
    <t>Cambridge</t>
  </si>
  <si>
    <t>E07000178</t>
  </si>
  <si>
    <t>Oxford</t>
  </si>
  <si>
    <t>E09000013</t>
  </si>
  <si>
    <t>Hammersmith and Fulham</t>
  </si>
  <si>
    <t>E09000019</t>
  </si>
  <si>
    <t>Islington</t>
  </si>
  <si>
    <t>E09000005</t>
  </si>
  <si>
    <t>Brent</t>
  </si>
  <si>
    <t>E09000025</t>
  </si>
  <si>
    <t>Newham</t>
  </si>
  <si>
    <t>E09000030</t>
  </si>
  <si>
    <t>Tower Hamlets</t>
  </si>
  <si>
    <t>E09000007</t>
  </si>
  <si>
    <t>Camden</t>
  </si>
  <si>
    <t>E09000033</t>
  </si>
  <si>
    <t>Westminster</t>
  </si>
  <si>
    <t>E09000001</t>
  </si>
  <si>
    <t>City of London</t>
  </si>
  <si>
    <t>mortality rise</t>
  </si>
  <si>
    <t>Least</t>
  </si>
  <si>
    <t>Low</t>
  </si>
  <si>
    <t>Mean</t>
  </si>
  <si>
    <t>More</t>
  </si>
  <si>
    <t>Most</t>
  </si>
  <si>
    <t>Source: ONS mid-year population estimates by local authority district, arranged into five groups, and the results of the 2016 referendum as published by all local authorities in England (note: non-voters are excluded).</t>
  </si>
  <si>
    <t>Source: ONS mid-year population estimates by local authority district, arranged into five groups, mortality change is the number of deaths in January to June 2018 as compared to those same months in 2016, as published by ONS for all local authorities in England, not adjusted for ageing (but there was not much ageing going on because mortality rates among the old were rising and so, as a group, they were becoming old more slowly than they would have done at more of them lived longer – which is the case in the rest of Western Europe).</t>
  </si>
  <si>
    <t>Source: ONS mid-year population estimates by local authority districts arranged into five groups. Showing proportion of the population who are recent immigrants by districts grouped by their immigration rates.</t>
  </si>
  <si>
    <r>
      <t>Note: the above figures are for the 2010–2016 period or the nearest period to that then released, as compared to the six years earlier. Source: Alan Evans (2016)</t>
    </r>
    <r>
      <rPr>
        <i/>
        <sz val="9"/>
        <rFont val="Arial"/>
        <family val="2"/>
      </rPr>
      <t xml:space="preserve"> Changing trends in mortality: an international comparison: 2000 to 2016</t>
    </r>
    <r>
      <rPr>
        <sz val="9"/>
        <rFont val="Arial"/>
        <family val="2"/>
      </rPr>
      <t>, Office for National Statistics (period life expectancies selected countries globally), 7 August,  https://www.ons.gov.uk/peoplepopulationandcommunity/birthsdeathsandmarriages/lifeexpectancies/articles/changingtrendsinmortalityaninternationalcomparison/2000to2016</t>
    </r>
  </si>
  <si>
    <r>
      <t>Note: the above for men for the 2010–2016 period or the nearest period to that then released, as compared to the six years earlier. Source: Alan Evans (2016)</t>
    </r>
    <r>
      <rPr>
        <i/>
        <sz val="9"/>
        <rFont val="Arial"/>
        <family val="2"/>
      </rPr>
      <t xml:space="preserve"> Changing trends in mortality: an international comparison: 2000 to 2016</t>
    </r>
    <r>
      <rPr>
        <sz val="9"/>
        <rFont val="Arial"/>
        <family val="2"/>
      </rPr>
      <t>, Office for National Statistics (period life expectancies selected countries globally), 7 August,  https://www.ons.gov.uk/peoplepopulationandcommunity/birthsdeathsandmarriages/lifeexpectancies/articles/changingtrendsinmortalityaninternationalcomparison/2000to2016</t>
    </r>
  </si>
  <si>
    <t>Historical data (Males)</t>
  </si>
  <si>
    <t>2012 projections (Males)</t>
  </si>
  <si>
    <t>2014 projections (Males)</t>
  </si>
  <si>
    <t>2016 projections (Males)</t>
  </si>
  <si>
    <t>2018 projections (Males)</t>
  </si>
  <si>
    <t>2020 projections (Males)</t>
  </si>
  <si>
    <t>Historical data (Females)</t>
  </si>
  <si>
    <t>2012 projections (Females)</t>
  </si>
  <si>
    <t>2014 projections (Females)</t>
  </si>
  <si>
    <t>2016 projections (Females)</t>
  </si>
  <si>
    <t>2018 projections (Females)</t>
  </si>
  <si>
    <t>2020 projections (Females)</t>
  </si>
  <si>
    <t>Change between pairs of projections</t>
  </si>
  <si>
    <t>Overall "slowdown" in life expectancy since 2012</t>
  </si>
  <si>
    <r>
      <t xml:space="preserve">Editorial Note: This figure shows just how much greater the effect of austerity from around 2012 onwards was than the pandemic on reducing life expectancy in the UK. The pandemic had a similar effect, by the end of 2020, to two years’ worth of austerity: It has been added to this chapter from Source: Lucinda Hiam and Danny Dorling (2022) The end of great expectations? </t>
    </r>
    <r>
      <rPr>
        <i/>
        <sz val="9"/>
        <rFont val="Arial"/>
        <family val="2"/>
      </rPr>
      <t>BMJ</t>
    </r>
    <r>
      <rPr>
        <sz val="9"/>
        <rFont val="Arial"/>
        <family val="2"/>
      </rPr>
      <t>, 377, e071329, https://www.bmj.com/content/377/bmj-2022-071329</t>
    </r>
  </si>
  <si>
    <t>Note: Average annual increase in government spending on health, based on 2019–20 prices; projected growth is an estimate made by the Institute for Fiscal Studies for NHS England only.</t>
  </si>
  <si>
    <r>
      <t xml:space="preserve">Source: Nick Triggle and Ben Butcher (2020) 11 charts on the problems facing the NHS, </t>
    </r>
    <r>
      <rPr>
        <i/>
        <sz val="9"/>
        <rFont val="Arial"/>
        <family val="2"/>
      </rPr>
      <t>BBC News</t>
    </r>
    <r>
      <rPr>
        <sz val="9"/>
        <rFont val="Arial"/>
        <family val="2"/>
      </rPr>
      <t>, 9 January, https://www.bbc.co.uk/news/health-50290033</t>
    </r>
  </si>
  <si>
    <r>
      <t xml:space="preserve">Source: British Social Attitudes Survey, in Nick Triggle and Ben Butcher (2020) 11 charts on the problems facing the NHS, </t>
    </r>
    <r>
      <rPr>
        <i/>
        <sz val="9"/>
        <rFont val="Arial"/>
        <family val="2"/>
      </rPr>
      <t>BBC News</t>
    </r>
    <r>
      <rPr>
        <sz val="9"/>
        <rFont val="Arial"/>
        <family val="2"/>
      </rPr>
      <t>, 9 January, https://www.bbc.co.uk/news/health-50290033</t>
    </r>
  </si>
  <si>
    <r>
      <t xml:space="preserve">Source: ‘As of 23 November 2021’ by the Department of Health and Social Care via Nicholas Barrett and Daniele Palumbo (2022) What's happened to the 40 new hospitals pledge? </t>
    </r>
    <r>
      <rPr>
        <i/>
        <sz val="9"/>
        <rFont val="Arial"/>
        <family val="2"/>
      </rPr>
      <t>BBC Verify</t>
    </r>
    <r>
      <rPr>
        <sz val="9"/>
        <rFont val="Arial"/>
        <family val="2"/>
      </rPr>
      <t>, 4 July, https://www.bbc.co.uk/news/59372348</t>
    </r>
  </si>
  <si>
    <r>
      <t xml:space="preserve">Source: </t>
    </r>
    <r>
      <rPr>
        <sz val="9"/>
        <rFont val="Arial"/>
        <family val="2"/>
      </rPr>
      <t xml:space="preserve">United Nations Population Division (2022) </t>
    </r>
    <r>
      <rPr>
        <i/>
        <sz val="9"/>
        <rFont val="Arial"/>
        <family val="2"/>
      </rPr>
      <t>World Population Prospects</t>
    </r>
    <r>
      <rPr>
        <sz val="9"/>
        <rFont val="Arial"/>
        <family val="2"/>
      </rPr>
      <t>, https://population.un.org/wpp/</t>
    </r>
  </si>
  <si>
    <t xml:space="preserve">UK </t>
  </si>
  <si>
    <t>United States of America</t>
  </si>
  <si>
    <r>
      <t>Note: built between 1843 and 1856 as an alternative to Topkapi Palace, it became the largest palace in Turkey, area 45,000 m</t>
    </r>
    <r>
      <rPr>
        <vertAlign val="superscript"/>
        <sz val="9"/>
        <rFont val="Arial"/>
        <family val="2"/>
      </rPr>
      <t>2</t>
    </r>
    <r>
      <rPr>
        <sz val="9"/>
        <rFont val="Arial"/>
        <family val="2"/>
      </rPr>
      <t xml:space="preserve"> (11.1 acres), 285 rooms, 46 halls, 6 hammams. Some 1.5 people visit it each year: https://www.dolmabahcepalace-tickets.com/visit-dolmabahce-palace/</t>
    </r>
  </si>
  <si>
    <t xml:space="preserve">Source: quote is from: https://www.egypttoursplus.com/dolmabace-palace-in-istanbul/ and the image is found at https://commons.wikimedia.org/wiki/File:Istanbul_Bosphorus_Dolmabah%C3%A7e_Palace_IMG_7889_1920.jpg </t>
  </si>
  <si>
    <t>Source: DWP (2023) Household Below Average Incomes statistics, as released on 23 March</t>
  </si>
  <si>
    <t>https://www.gov.uk/government/statistics/households-below-average-income-for-financial-years-ending-1995-to-2022/households-below-average-income-an-analysis-of-the-uk-income-distribution-fye-1995-to-fye-2022</t>
  </si>
  <si>
    <t>Source: Jeena O'Neill (2021) Average household income, UK: financial year 2020: Final estimates of average household income in the UK, with analysis of how these measures have changed over time, accounting for inflation and household composition, ONS, 21 January, https://www.ons.gov.uk/peoplepopulationandcommunity/personalandhouseholdfinances/incomeandwealth/bulletins/householddisposableincomeandinequality/financialyear2020</t>
  </si>
  <si>
    <t xml:space="preserve">Source: Scottish Government (2023) Poverty levels broadly stable, Official Government Report, 23 March, https://www.gov.scot/news/poverty-levels-broadly-stable/ </t>
  </si>
  <si>
    <t>Source: Figure 9 from Scottish Government (2023) Poverty and income inequality statistics, Official Government Report, accessed 23 March, https://www.gov.scot/collections/poverty-and-income-inequality-statistics/</t>
  </si>
  <si>
    <t>Source: Photo: Jamie Davies, CC0, Unsplash, Hikes &amp; Walks in the Yorkshire Dales, https://www.outdooractive.com/en/hikes/yorkshire-dales/hikes-walks-in-the-yorkshire-dales/210612045/</t>
  </si>
  <si>
    <t>Source: Artwork by Kirst McClure, original: https://www.dannydorling.org/books/SLOWDOWN/</t>
  </si>
  <si>
    <t xml:space="preserve">Source: ‘Oxford’ by Isabella Lill – who kindly gave permission for her artwork to be reproduced here. </t>
  </si>
  <si>
    <t>Source: Public domain map, later used as the basis for the January 1924 Ward Lock &amp; Co. ‘A New Pictorial and descriptive guide to Oxford and district’, a colour tourist map, Published by London: Ward, Lock &amp; Co., Limited.</t>
  </si>
  <si>
    <t>Source: painted on 10 January 1791 by John Baptist Malchair, on the old road from London to Oxford.</t>
  </si>
  <si>
    <r>
      <t xml:space="preserve">Source: Claire Hann and Danny Dorling (2019) A Changed Institution, </t>
    </r>
    <r>
      <rPr>
        <i/>
        <sz val="9"/>
        <rFont val="Arial"/>
        <family val="2"/>
      </rPr>
      <t>The Oxford Magazine</t>
    </r>
    <r>
      <rPr>
        <sz val="9"/>
        <rFont val="Arial"/>
        <family val="2"/>
      </rPr>
      <t>, No. 411, pp. 4-6, 0th Week. Michaelmas Term 2019.</t>
    </r>
  </si>
  <si>
    <t>Source: Oxford City council leaflet published in 2019, Reproduced here: https://commongroundoxford.wordpress.com/2020/08/06/oxford-university-stones/</t>
  </si>
  <si>
    <t xml:space="preserve">Source: Photo Credit: Kostiolavi/Pixabay </t>
  </si>
  <si>
    <r>
      <t xml:space="preserve">Source: Annika Koljonen and Danny Dorling (2020) </t>
    </r>
    <r>
      <rPr>
        <i/>
        <sz val="9"/>
        <color rgb="FF000000"/>
        <rFont val="Arial"/>
        <family val="2"/>
      </rPr>
      <t>Finntopia</t>
    </r>
    <r>
      <rPr>
        <sz val="9"/>
        <color rgb="FF000000"/>
        <rFont val="Arial"/>
        <family val="2"/>
      </rPr>
      <t>, Newcastle: Agenda, https://www.dannydorling.org/finntopia/figures.html</t>
    </r>
  </si>
  <si>
    <r>
      <t xml:space="preserve">Source: Dominic Ponsford (2017) Survey finds that UK written press is (by some way) the least trusted in Europe, </t>
    </r>
    <r>
      <rPr>
        <i/>
        <sz val="9"/>
        <color rgb="FF000000"/>
        <rFont val="Arial"/>
        <family val="2"/>
      </rPr>
      <t>The Press Gazette</t>
    </r>
    <r>
      <rPr>
        <sz val="9"/>
        <color rgb="FF000000"/>
        <rFont val="Arial"/>
        <family val="2"/>
      </rPr>
      <t>, 26 May.</t>
    </r>
  </si>
  <si>
    <t>Before Housing Costs</t>
  </si>
  <si>
    <t>After Housing Costs</t>
  </si>
  <si>
    <t>2001/02</t>
  </si>
  <si>
    <t>2002/03</t>
  </si>
  <si>
    <t>2003/04</t>
  </si>
  <si>
    <t>2004/05</t>
  </si>
  <si>
    <t>2005/06</t>
  </si>
  <si>
    <t>2006/07</t>
  </si>
  <si>
    <t>2007/08</t>
  </si>
  <si>
    <t>2008/09</t>
  </si>
  <si>
    <t>2009/10</t>
  </si>
  <si>
    <t>2010/11</t>
  </si>
  <si>
    <t>2011/12</t>
  </si>
  <si>
    <t>2012/13</t>
  </si>
  <si>
    <t>2013/14</t>
  </si>
  <si>
    <t>2014/15</t>
  </si>
  <si>
    <t>2015/16</t>
  </si>
  <si>
    <t>2016/17</t>
  </si>
  <si>
    <t>2017/18</t>
  </si>
  <si>
    <t>2018/19</t>
  </si>
  <si>
    <t>2019/20</t>
  </si>
  <si>
    <t>2020/21</t>
  </si>
  <si>
    <t>1.1 Approval ratings for leading politicians in the UK, April–June 2023</t>
  </si>
  <si>
    <t> The % of people who have a positive opinion of a politician &amp; political figure.</t>
  </si>
  <si>
    <t>1.2 Annual house price change by region in the UK, year to Q3 2019</t>
  </si>
  <si>
    <t>1.3 Income inequality 1910–2019, UK</t>
  </si>
  <si>
    <r>
      <t xml:space="preserve">Source: Danny Dorling (2019) </t>
    </r>
    <r>
      <rPr>
        <i/>
        <sz val="12"/>
        <color theme="1"/>
        <rFont val="Times New Roman"/>
        <family val="1"/>
      </rPr>
      <t>Inequality and the 1%</t>
    </r>
    <r>
      <rPr>
        <sz val="12"/>
        <color theme="1"/>
        <rFont val="Times New Roman"/>
        <family val="1"/>
      </rPr>
      <t>, 3rd edition, London: Verso. Data available here: https://www.dannydorling.org/books/onepercent/Material.html with estimates for 2020, 2021 and 2022 added from The World Inequality Database, accessed 19 April 2024 https://wid.world/country/united-kingdom/</t>
    </r>
  </si>
  <si>
    <t>Income inequality in the UK 1910-2012</t>
  </si>
  <si>
    <t>highest income 0.01%</t>
  </si>
  <si>
    <t>rest of the best-off 0.1%</t>
  </si>
  <si>
    <t>rest of the best-off 1%</t>
  </si>
  <si>
    <t>rest of the best-off 10%</t>
  </si>
  <si>
    <t>Income of the bottom 90% of people</t>
  </si>
  <si>
    <t xml:space="preserve">  The 0.01%</t>
  </si>
  <si>
    <t xml:space="preserve">  The 0.1%</t>
  </si>
  <si>
    <t xml:space="preserve">  The 1%</t>
  </si>
  <si>
    <t xml:space="preserve">   The 10%</t>
  </si>
  <si>
    <t xml:space="preserve">   The 100%</t>
  </si>
  <si>
    <t/>
  </si>
  <si>
    <t>Atkinson, Anthony B. (2007). The Distribution of Top Incomes in the United Kingdom 1908-2000; in Atkinson, A. B. and Piketty, T. (editors) Top Incomes over the Twentieth Century. A Contrast Between Continental European and  English-Speaking Countries, Oxford University Press, chapter 4. Series updated by the same author, and then updated by A. B. Atkinson, J. Hasell, S. Morelli and M. Roser (2017) The Chartbook of Economic Inequality,  https://www.chartbookofeconomicinequality.com/inequality-by-country/united-kingdom/</t>
  </si>
  <si>
    <t>Pre-tax national income share held by a given percentile group. Pre-tax national income is the sum of all pre-tax personal income flows accruing to the owners of the production factors, labour and capital, before taking into account the operation of the tax/transfer system, but after taking into account the operation of the pension system. The central difference between personal factor income and pre-tax income is the treatment of pensions, which are counted on a contribution basis by factor income and on a distribution basis by pre-tax income. The population is comprised of individuals over age 20. The base unit is the individual (rather than the household). This is equivalent to assuming no sharing of resources within couples.</t>
  </si>
  <si>
    <t>Figures from 2015 onwards estimates using: https://www.ons.gov.uk/peoplepopulationandcommunity/personalandhouseholdfinances/incomeandwealth/articles/usingtaxdatatobettercapturetopearnersinhouseholdincomeinequalitystatistics/2019-02-26</t>
  </si>
  <si>
    <t>Figures from 2015 onwards estimates using: https://www.ons.gov.uk/peoplepopulationandcommunity/personalandhouseholdfinances/incomeandwealth/articles/usingtaxdatatobettercapturetopearnersinhouseholdincomeinequalitystatistics/2019-02-27</t>
  </si>
  <si>
    <t>Figures from 2015 onwards estimates using: https://www.ons.gov.uk/peoplepopulationandcommunity/personalandhouseholdfinances/incomeandwealth/articles/usingtaxdatatobettercapturetopearnersinhouseholdincomeinequalitystatistics/2019-02-28</t>
  </si>
  <si>
    <t>Ons (2019) Using tax data to better capture top earners in household income inequality statistics, 26th February</t>
  </si>
  <si>
    <t>https://www.ons.gov.uk/peoplepopulationandcommunity/personalandhouseholdfinances/incomeandwealth/articles/usingtaxdatatobettercapturetopearnersinhouseholdincomeinequalitystatistics/2019-02-26</t>
  </si>
  <si>
    <t>M. Brewer (2019) What Do We Know and What Should We Do About Inequality? London: Sage</t>
  </si>
  <si>
    <t>Updated by World Inequality database for 2020 and 2021 – pre-tax.</t>
  </si>
  <si>
    <t>Note: The World Inequality Database estimates suggest a recent fall in income inequality. It will be some years before we can be sure if this occurred or not. Furthermore, the figures below are to one decimal place and so the graph drawn from them is stepped in places as compared to the original in the book (also note that you can look foward in time from the version in the book).</t>
  </si>
  <si>
    <t>1.4 The Brexit Way, a walk around southern England mostly in Brexit-land</t>
  </si>
  <si>
    <t>Source: https://www.dannydorling.org/books/onepercent/BrexitJigsaw.html</t>
  </si>
  <si>
    <t xml:space="preserve"> Source: Martin Baxter (2020) Voter Migration by Party 2017-2019, Electoral Calculus, 16 January, https://web.archive.org/web/20200219124319/https://www.electoralcalculus.co.uk/pseph_transition2019.html</t>
  </si>
  <si>
    <t>1.5: Migration of voters from 2017 to 2019, by 2016 referendum choice</t>
  </si>
  <si>
    <t>1.6 Disaggregation of the population of the UK in 2019, by age and vote</t>
  </si>
  <si>
    <r>
      <t xml:space="preserve">Source: James Sloam and Matt Henn (2019) ‘Young cosmopolitans and the deepening of the intergenerational divide following the 2019 general election’, </t>
    </r>
    <r>
      <rPr>
        <i/>
        <sz val="12"/>
        <color theme="1"/>
        <rFont val="Calibri"/>
        <family val="2"/>
        <scheme val="minor"/>
      </rPr>
      <t>LSE Blogs</t>
    </r>
    <r>
      <rPr>
        <sz val="10"/>
        <rFont val="Arial"/>
        <family val="2"/>
      </rPr>
      <t xml:space="preserve">, 13 December, https://blogs.lse.ac.uk/politicsandpolicy/young-cosmopolitans-and-ge2019/ and Gideon Skinner and Roger Mortimore (2019) ‘How Britain voted in the 2019 election’, </t>
    </r>
    <r>
      <rPr>
        <i/>
        <sz val="12"/>
        <color theme="1"/>
        <rFont val="Calibri"/>
        <family val="2"/>
        <scheme val="minor"/>
      </rPr>
      <t>Ipsos</t>
    </r>
    <r>
      <rPr>
        <sz val="10"/>
        <rFont val="Arial"/>
        <family val="2"/>
      </rPr>
      <t xml:space="preserve">, 20 December, https://www.ipsos.com/en-uk/how-britain-voted-2019-election  </t>
    </r>
  </si>
  <si>
    <t>Note: Voting by major political party and age, approximated to groups of 1 million people.</t>
  </si>
  <si>
    <t xml:space="preserve">   1 square is 1 million people</t>
  </si>
  <si>
    <t>Of the 66 million people living in the UK</t>
  </si>
  <si>
    <t>0-6</t>
  </si>
  <si>
    <r>
      <t>•</t>
    </r>
    <r>
      <rPr>
        <sz val="32"/>
        <color rgb="FF000000"/>
        <rFont val="Calibri"/>
        <family val="2"/>
        <scheme val="minor"/>
      </rPr>
      <t xml:space="preserve">20 million did not vote or were eligible but not registered to vote </t>
    </r>
    <r>
      <rPr>
        <sz val="32"/>
        <color rgb="FF000000"/>
        <rFont val="+mn-ea"/>
      </rPr>
      <t>●</t>
    </r>
    <r>
      <rPr>
        <sz val="32"/>
        <color rgb="FF000000"/>
        <rFont val="Calibri"/>
        <family val="2"/>
        <scheme val="minor"/>
      </rPr>
      <t xml:space="preserve"> </t>
    </r>
  </si>
  <si>
    <t>7-14</t>
  </si>
  <si>
    <r>
      <t>•</t>
    </r>
    <r>
      <rPr>
        <sz val="32"/>
        <color rgb="FF000000"/>
        <rFont val="Calibri"/>
        <family val="2"/>
        <scheme val="minor"/>
      </rPr>
      <t xml:space="preserve">14 million voted Conservative (365 seats of 650) </t>
    </r>
    <r>
      <rPr>
        <sz val="32"/>
        <color rgb="FF0070C0"/>
        <rFont val="+mn-ea"/>
      </rPr>
      <t>●●●●● ●●●●● ●●</t>
    </r>
    <r>
      <rPr>
        <sz val="32"/>
        <color rgb="FF000000"/>
        <rFont val="Calibri"/>
        <family val="2"/>
        <scheme val="minor"/>
      </rPr>
      <t xml:space="preserve"> </t>
    </r>
  </si>
  <si>
    <t>15-22</t>
  </si>
  <si>
    <r>
      <t>•</t>
    </r>
    <r>
      <rPr>
        <sz val="32"/>
        <color rgb="FF000000"/>
        <rFont val="Calibri"/>
        <family val="2"/>
        <scheme val="minor"/>
      </rPr>
      <t xml:space="preserve">12 million were children (and UK citizens) </t>
    </r>
    <r>
      <rPr>
        <sz val="32"/>
        <color rgb="FFD0CECE"/>
        <rFont val="+mn-ea"/>
      </rPr>
      <t>●</t>
    </r>
  </si>
  <si>
    <t>23-28</t>
  </si>
  <si>
    <r>
      <t>•</t>
    </r>
    <r>
      <rPr>
        <sz val="32"/>
        <color rgb="FF000000"/>
        <rFont val="Calibri"/>
        <family val="2"/>
        <scheme val="minor"/>
      </rPr>
      <t xml:space="preserve">10 million voted Labour (203 seats) </t>
    </r>
    <r>
      <rPr>
        <sz val="32"/>
        <color rgb="FFFF0000"/>
        <rFont val="+mn-ea"/>
      </rPr>
      <t>●●●●● ●●</t>
    </r>
  </si>
  <si>
    <t>29-35</t>
  </si>
  <si>
    <r>
      <t>•</t>
    </r>
    <r>
      <rPr>
        <sz val="32"/>
        <color rgb="FF000000"/>
        <rFont val="Calibri"/>
        <family val="2"/>
        <scheme val="minor"/>
      </rPr>
      <t xml:space="preserve">4 million voted Liberal Democrat (11 seats) </t>
    </r>
    <r>
      <rPr>
        <sz val="32"/>
        <color rgb="FFFFC000"/>
        <rFont val="+mn-ea"/>
      </rPr>
      <t>●</t>
    </r>
  </si>
  <si>
    <t>36-42</t>
  </si>
  <si>
    <r>
      <t>•</t>
    </r>
    <r>
      <rPr>
        <sz val="32"/>
        <color rgb="FF000000"/>
        <rFont val="Calibri"/>
        <family val="2"/>
        <scheme val="minor"/>
      </rPr>
      <t>3 million were not UK citizens</t>
    </r>
    <r>
      <rPr>
        <sz val="32"/>
        <color rgb="FF000000"/>
        <rFont val="+mn-ea"/>
      </rPr>
      <t>●</t>
    </r>
  </si>
  <si>
    <t>43-49</t>
  </si>
  <si>
    <r>
      <t>•</t>
    </r>
    <r>
      <rPr>
        <sz val="32"/>
        <color rgb="FF000000"/>
        <rFont val="Calibri"/>
        <family val="2"/>
        <scheme val="minor"/>
      </rPr>
      <t xml:space="preserve">1 million voted in Northern Ireland (18 seats) </t>
    </r>
    <r>
      <rPr>
        <sz val="32"/>
        <color rgb="FF7030A0"/>
        <rFont val="+mn-ea"/>
      </rPr>
      <t>●</t>
    </r>
  </si>
  <si>
    <t>50-56</t>
  </si>
  <si>
    <r>
      <t>•</t>
    </r>
    <r>
      <rPr>
        <sz val="32"/>
        <color rgb="FF000000"/>
        <rFont val="Calibri"/>
        <family val="2"/>
        <scheme val="minor"/>
      </rPr>
      <t xml:space="preserve">1 million voted Scottish National Party (48 seats) </t>
    </r>
    <r>
      <rPr>
        <sz val="32"/>
        <color rgb="FFFFFF00"/>
        <rFont val="+mn-ea"/>
      </rPr>
      <t xml:space="preserve">● ● </t>
    </r>
  </si>
  <si>
    <t>57-64</t>
  </si>
  <si>
    <r>
      <t>•</t>
    </r>
    <r>
      <rPr>
        <sz val="32"/>
        <color rgb="FF000000"/>
        <rFont val="Calibri"/>
        <family val="2"/>
        <scheme val="minor"/>
      </rPr>
      <t xml:space="preserve">1 million voted Green/Plaid or other (5 seats) </t>
    </r>
    <r>
      <rPr>
        <sz val="32"/>
        <color rgb="FF92D050"/>
        <rFont val="+mn-ea"/>
      </rPr>
      <t>●</t>
    </r>
  </si>
  <si>
    <t>65-73</t>
  </si>
  <si>
    <t>These 9 groups approximately assigned to 11 equal-sized age groups</t>
  </si>
  <si>
    <t>74+</t>
  </si>
  <si>
    <r>
      <t xml:space="preserve">Source: James Sloam and Matt Henn (2019) ‘Young cosmopolitans and the deepening of the intergenerational divide following the 2019 general election’, </t>
    </r>
    <r>
      <rPr>
        <i/>
        <sz val="12"/>
        <color rgb="FF000000"/>
        <rFont val="Calibri"/>
        <family val="2"/>
      </rPr>
      <t>LSE Blogs</t>
    </r>
    <r>
      <rPr>
        <sz val="12"/>
        <color rgb="FF000000"/>
        <rFont val="Calibri"/>
        <family val="2"/>
      </rPr>
      <t xml:space="preserve">, 13 December, https://blogs.lse.ac.uk/politicsandpolicy/young-cosmopolitans-and-ge2019/ and Gideon Skinner and Roger Mortimore (2019) ‘How Britain voted in the 2019 election’, </t>
    </r>
    <r>
      <rPr>
        <i/>
        <sz val="12"/>
        <color rgb="FF000000"/>
        <rFont val="Calibri"/>
        <family val="2"/>
      </rPr>
      <t>Ipsos</t>
    </r>
    <r>
      <rPr>
        <sz val="12"/>
        <color rgb="FF000000"/>
        <rFont val="Calibri"/>
        <family val="2"/>
      </rPr>
      <t xml:space="preserve">, 20 December, https://www.ipsos.com/en-uk/how-britain-voted-2019-election  </t>
    </r>
  </si>
  <si>
    <t>Updated Figure 1.6: The UK general election, 2024</t>
  </si>
  <si>
    <t>1.7 Areas of high and low poverty in four significant seats in the 2019 general election</t>
  </si>
  <si>
    <t>1.8 Areas where Labour, the Conservatives, the Liberal Democrats and the Greens do best</t>
  </si>
  <si>
    <t>1.9 The 2019 political map of the UK, drawn by the House of Commons</t>
  </si>
  <si>
    <t>Updated Figure 1.9: The 2024 political map of the UK, drawn by the House of Commons</t>
  </si>
  <si>
    <t>Source: https://commonslibrary.parliament.uk/research-briefings/cbp-10009/</t>
  </si>
  <si>
    <t xml:space="preserve">An alternative figure that was not included for copyright reasons, and reasons of kindness, is included below: Source: Image: REUTERS/John Sibley </t>
  </si>
  <si>
    <t>Source: Simon Dawson/No 10 Downing Street, licensed under the United Kingdom Open Government Licence v3.0, available from: https://commons.wikimedia.org/wiki/File:Liz_Truss_official_portrait_(cropped)2.jpg</t>
  </si>
  <si>
    <t>1.10 Liz Truss brought her plans to the Commons on Thursday</t>
  </si>
  <si>
    <t>1.11 Net satisfaction rating of British prime ministers, 1997–2024 (%)</t>
  </si>
  <si>
    <t>Blair</t>
  </si>
  <si>
    <t>Brown</t>
  </si>
  <si>
    <t>Cameron</t>
  </si>
  <si>
    <t>May</t>
  </si>
  <si>
    <t>Johnson</t>
  </si>
  <si>
    <t xml:space="preserve">Truss </t>
  </si>
  <si>
    <t>Sunak</t>
  </si>
  <si>
    <t>Note figures for January of each year or nearest month to that</t>
  </si>
  <si>
    <t>Source: Drawn from data available at Ipsos MORI statistics, https://www.ipsos.com/en-uk/political-monitor-satisfaction-ratings-1997-present</t>
  </si>
  <si>
    <t>Starrmer</t>
  </si>
  <si>
    <t>Note: Keir Starmer added in August 2024: His July 24th rating is shown verses his Janaury 2023 high point (which was lower than in July 2024).</t>
  </si>
  <si>
    <t>Updated Figure</t>
  </si>
  <si>
    <t>Amount</t>
  </si>
  <si>
    <t>Original source:</t>
  </si>
  <si>
    <t>1 lowest income</t>
  </si>
  <si>
    <t>10 Highest income</t>
  </si>
  <si>
    <t>Source: Drawn from data generated by the IPPR tax-benefit model which includes the effects of the reduction in income tax basic rate, additional rate, dividend rates and the health and social care levy and as was reproduced widely in social media at the time, see: https://twitter.com/KumarAshwin/status/1573257087307612161/photo/1</t>
  </si>
  <si>
    <t>1.12 IPPR estimates of the Truss/Kwarteng budget effects had it been implemented</t>
  </si>
  <si>
    <t>1.13 John Robert Clynes (1869–1949), leader of the Labour Party (1921–22)</t>
  </si>
  <si>
    <t>1.14 Political polarisation, 1920–2017</t>
  </si>
  <si>
    <t>1.15 Edward, then Prince of Wales, visits mining families in County Durham in 1929</t>
  </si>
  <si>
    <t>1.16 UK income inequality 1910–2019</t>
  </si>
  <si>
    <t>1.17 Economic policies of almost all political parties in the world compared, left to right</t>
  </si>
  <si>
    <t>2.1 A worthwhile life, satisfaction, happiness and anxiety, UK, 2011–21</t>
  </si>
  <si>
    <t>2.2 Take of the 1 per cent in 1983 and later versus life expectancy in 2015, in 19 countries and all US states</t>
  </si>
  <si>
    <t>1% 1983</t>
  </si>
  <si>
    <t>Pop 2014</t>
  </si>
  <si>
    <t>Life expectancy 2015</t>
  </si>
  <si>
    <t xml:space="preserve">Canada </t>
  </si>
  <si>
    <t xml:space="preserve">Figure 5.2: Take of the 1%, infant mortality and life expectancy in 19 countries and all US states </t>
  </si>
  <si>
    <t xml:space="preserve">Finland </t>
  </si>
  <si>
    <t xml:space="preserve">France </t>
  </si>
  <si>
    <t xml:space="preserve">Germany </t>
  </si>
  <si>
    <t xml:space="preserve">Japan </t>
  </si>
  <si>
    <t xml:space="preserve">Sweden </t>
  </si>
  <si>
    <t xml:space="preserve">Switzerland </t>
  </si>
  <si>
    <t>AL</t>
  </si>
  <si>
    <t>Alabama</t>
  </si>
  <si>
    <t>AK</t>
  </si>
  <si>
    <t>Alaska</t>
  </si>
  <si>
    <t>AZ</t>
  </si>
  <si>
    <t>Arizona</t>
  </si>
  <si>
    <t>AR</t>
  </si>
  <si>
    <t>Arkansas</t>
  </si>
  <si>
    <t>CA</t>
  </si>
  <si>
    <t>California</t>
  </si>
  <si>
    <t>CO</t>
  </si>
  <si>
    <t>Colorado</t>
  </si>
  <si>
    <t>CT</t>
  </si>
  <si>
    <t>Connecticut</t>
  </si>
  <si>
    <t>DE</t>
  </si>
  <si>
    <t>Delaware</t>
  </si>
  <si>
    <t>DC</t>
  </si>
  <si>
    <t>District of Columbia</t>
  </si>
  <si>
    <t>FL</t>
  </si>
  <si>
    <t>Florida</t>
  </si>
  <si>
    <t>GA</t>
  </si>
  <si>
    <t>Georgia</t>
  </si>
  <si>
    <t>HI</t>
  </si>
  <si>
    <t>Hawaii</t>
  </si>
  <si>
    <t>ID</t>
  </si>
  <si>
    <t>Idaho</t>
  </si>
  <si>
    <t>IL</t>
  </si>
  <si>
    <t>Illinois</t>
  </si>
  <si>
    <t>IN</t>
  </si>
  <si>
    <t>Indiana</t>
  </si>
  <si>
    <t>IA</t>
  </si>
  <si>
    <t>Iowa</t>
  </si>
  <si>
    <t>KS</t>
  </si>
  <si>
    <t>Kansas</t>
  </si>
  <si>
    <t>KY</t>
  </si>
  <si>
    <t>Kentucky</t>
  </si>
  <si>
    <t>Source: World Wealth and Income Database, accessed December 2016.</t>
  </si>
  <si>
    <t>LA</t>
  </si>
  <si>
    <t>Louisiana</t>
  </si>
  <si>
    <t>Infant mortality data from the Centers for Disease Control (USA) and</t>
  </si>
  <si>
    <t>ME</t>
  </si>
  <si>
    <t>Maine</t>
  </si>
  <si>
    <t>Gapminder.</t>
  </si>
  <si>
    <t>MD</t>
  </si>
  <si>
    <t>Maryland</t>
  </si>
  <si>
    <t>MA</t>
  </si>
  <si>
    <t>Massachusetts</t>
  </si>
  <si>
    <t>MI</t>
  </si>
  <si>
    <t>Michigan</t>
  </si>
  <si>
    <t>MN</t>
  </si>
  <si>
    <t>Minnesota</t>
  </si>
  <si>
    <t>MS</t>
  </si>
  <si>
    <t>Mississippi</t>
  </si>
  <si>
    <t>MO</t>
  </si>
  <si>
    <t>Missouri</t>
  </si>
  <si>
    <t>MT</t>
  </si>
  <si>
    <t>Montana</t>
  </si>
  <si>
    <t>NE</t>
  </si>
  <si>
    <t>Nebraska</t>
  </si>
  <si>
    <t>NV</t>
  </si>
  <si>
    <t>Nevada</t>
  </si>
  <si>
    <t>NH</t>
  </si>
  <si>
    <t>New Hampshire</t>
  </si>
  <si>
    <t>NJ</t>
  </si>
  <si>
    <t>New Jersey</t>
  </si>
  <si>
    <t>NM</t>
  </si>
  <si>
    <t>New Mexico</t>
  </si>
  <si>
    <t>NY</t>
  </si>
  <si>
    <t>New York</t>
  </si>
  <si>
    <t>NC</t>
  </si>
  <si>
    <t>North Carolina</t>
  </si>
  <si>
    <t>ND</t>
  </si>
  <si>
    <t>North Dakota</t>
  </si>
  <si>
    <t>OH</t>
  </si>
  <si>
    <t>Ohio</t>
  </si>
  <si>
    <t>OK</t>
  </si>
  <si>
    <t>Oklahoma</t>
  </si>
  <si>
    <t>OR</t>
  </si>
  <si>
    <t>Oregon</t>
  </si>
  <si>
    <t>PA</t>
  </si>
  <si>
    <t>Pennsylvania</t>
  </si>
  <si>
    <t>RI</t>
  </si>
  <si>
    <t>Rhode Island</t>
  </si>
  <si>
    <t>SC</t>
  </si>
  <si>
    <t>South Carolina</t>
  </si>
  <si>
    <t>SD</t>
  </si>
  <si>
    <t>South Dakota</t>
  </si>
  <si>
    <t>TN</t>
  </si>
  <si>
    <t>Tennessee</t>
  </si>
  <si>
    <t>TX</t>
  </si>
  <si>
    <t>Texas</t>
  </si>
  <si>
    <t>UT</t>
  </si>
  <si>
    <t>Utah</t>
  </si>
  <si>
    <t>VT</t>
  </si>
  <si>
    <t>Vermont</t>
  </si>
  <si>
    <t>VA</t>
  </si>
  <si>
    <t>Virginia</t>
  </si>
  <si>
    <t>WA</t>
  </si>
  <si>
    <t>Washington</t>
  </si>
  <si>
    <t>WV</t>
  </si>
  <si>
    <t>West Virginia</t>
  </si>
  <si>
    <t>WI</t>
  </si>
  <si>
    <t>Wisconsin</t>
  </si>
  <si>
    <t>WY</t>
  </si>
  <si>
    <t>Wyoming</t>
  </si>
  <si>
    <t>AU</t>
  </si>
  <si>
    <t>DK</t>
  </si>
  <si>
    <t>FI</t>
  </si>
  <si>
    <t>FR</t>
  </si>
  <si>
    <t>GE</t>
  </si>
  <si>
    <t>IE</t>
  </si>
  <si>
    <t>IT</t>
  </si>
  <si>
    <t>JP</t>
  </si>
  <si>
    <t>KR</t>
  </si>
  <si>
    <t>NL</t>
  </si>
  <si>
    <t>NZ</t>
  </si>
  <si>
    <t>NO</t>
  </si>
  <si>
    <t>PT</t>
  </si>
  <si>
    <t>SG</t>
  </si>
  <si>
    <t>SP</t>
  </si>
  <si>
    <t>SE</t>
  </si>
  <si>
    <t>CH</t>
  </si>
  <si>
    <t>GB</t>
  </si>
  <si>
    <t>https://en.wikipedia.org/wiki/List_of_U.S._states_by_life_expectancy</t>
  </si>
  <si>
    <t>http://www.measureofamerica.org/measure_of_america2013-2014/</t>
  </si>
  <si>
    <t>https://en.wikipedia.org/wiki/List_of_countries_by_life_expectancy</t>
  </si>
  <si>
    <t>http://www.who.int/mediacentre/news/releases/2016/health-inequalities-persist/en/</t>
  </si>
  <si>
    <t>2.3 State spending as a proportion of GDP, 12 rich countries 2002–20 (%)</t>
  </si>
  <si>
    <t>Top 1% income share</t>
  </si>
  <si>
    <t>Cycle/Walk</t>
  </si>
  <si>
    <t>Note: Each circle is a country drawn in proportion to its population. If Japan is added, the relationship strengthens further, but this graph was drawn before that data was found. Source: Danny Dorling (2015) The mother of underlying causes – economic ranking and health inequality, Social Science &amp; Medicine, 128, 327-330, https://www.dannydorling.org/?page_id=4350 relying in turn on: Ralph Buehler and John Pucher (2012) Walking and cycling in Western, Europe and the United States, trends, policies, and lessons, TR  News 280, May/June, https://onlinepubs.trb.org/onlinepubs/trnews/trnews280westerneurope.pdf</t>
  </si>
  <si>
    <t>2.4 Proportion of people walking or cycling as their main means of travel</t>
  </si>
  <si>
    <t>Weekly provisional figures on deaths registered in England and Wales</t>
  </si>
  <si>
    <t>Total deaths, all ages</t>
  </si>
  <si>
    <t>Total deaths: average of corresponding</t>
  </si>
  <si>
    <t>week over the previous 5 years</t>
  </si>
  <si>
    <t>2013-17</t>
  </si>
  <si>
    <t>extra deaths</t>
  </si>
  <si>
    <t>2.5 The rise in mortality in England and Wales in the first 16 weeks of 2018</t>
  </si>
  <si>
    <t>2.6 Neonatal mortality rates, EU countries, 1990–2015</t>
  </si>
  <si>
    <t xml:space="preserve">2.7 The human geography of the EU referendum vote, 2016 </t>
  </si>
  <si>
    <t>2.8 Decile of deprivation and the 2016 EU referendum, England</t>
  </si>
  <si>
    <t>2.9 Local health outcomes predict Trumpward swings, 19 November 2016</t>
  </si>
  <si>
    <t>2.10 Weekly mortality and influenza-like illnesses, England and Wales, 1999–2016</t>
  </si>
  <si>
    <t>Weekly deaths from all causes and Royal College of General Practitioners (RCGP) and Public Health Wales (PHW) influenza-like illness (ILI) consultation rates per 100,000 population, England and Wales, 1999 to 2016</t>
  </si>
  <si>
    <t>2.11 The amount of money people had to live on in the UK in May 2020</t>
  </si>
  <si>
    <t>Weighted</t>
  </si>
  <si>
    <t>May weekly income (£s)</t>
  </si>
  <si>
    <t>Used foodbank %</t>
  </si>
  <si>
    <t>Source of data: Table 4, 5, and supplementary material from: Thomas Crossley, Paul Fisher and Hamish Low (2021) The heterogeneous and regressive consequences of COVID-19: Evidence from high quality panel data, Journal of Public Economics, 193, January, 104334, https://www.sciencedirect.com/science/article/pii/S0047272720301985?via%3Dihub</t>
  </si>
  <si>
    <t>unused data</t>
  </si>
  <si>
    <t>Pre-covid-19 income quintile</t>
  </si>
  <si>
    <t>2.12 1950s, girl on a carousel ride at a fairground, England, UK</t>
  </si>
  <si>
    <t>2.13 Average levels of happiness and inequality for all countries with data, 2023</t>
  </si>
  <si>
    <t>2.14 The worst squeeze on pay for over 200 years</t>
  </si>
  <si>
    <t>2.15 Fairness Foundation survey of 2,052 people in the UK: 22–23 March 2023</t>
  </si>
  <si>
    <t>£150,000 and over</t>
  </si>
  <si>
    <t>£100,000 to £149,999</t>
  </si>
  <si>
    <t>£70,000 to £99,999</t>
  </si>
  <si>
    <t>£60,000 to £69,999</t>
  </si>
  <si>
    <t>£50,000 to £59,999</t>
  </si>
  <si>
    <t>£45,000 to £49,999</t>
  </si>
  <si>
    <t>£40,000 to £44,999</t>
  </si>
  <si>
    <t>£35,000 to £39,999</t>
  </si>
  <si>
    <t>£30,000 to £34,999</t>
  </si>
  <si>
    <t>£25,000 to £29,999</t>
  </si>
  <si>
    <t>£20,000 to £24,999</t>
  </si>
  <si>
    <t>£15,000 to £19,999</t>
  </si>
  <si>
    <t>Source: Data used in the graph above is taken from the full YouGov dataset, commissioned by Carnegie UK. The income shown in household income, Hannah.Paylor@CarnegieUK.org , YouGov / Carnegie UK Survey Results, sample Size: 2366 adults in UK, fieldwork: 3rd - 6th February 2023, https://docs.cdn.yougov.com/3i7w1ajgm8/CarnegieUK_UK_Results_230203_W.pdf</t>
  </si>
  <si>
    <t>2.16 A majority of people with incomes of £150,000+ don’t worry much about others</t>
  </si>
  <si>
    <t>2.17 Cumulative real-terms pay changes for FE staff relative to 2010–11, 2007–23</t>
  </si>
  <si>
    <t>2.18 Numbers of days lost per year due to strikes in Britain, 1892–2022</t>
  </si>
  <si>
    <t>Labour Disputes Annual Estimates; United Kingdom; 1891 - 2014</t>
  </si>
  <si>
    <t>number of days</t>
  </si>
  <si>
    <t>2015 JAN</t>
  </si>
  <si>
    <t>2015 FEB</t>
  </si>
  <si>
    <t>2015 MAR</t>
  </si>
  <si>
    <t>2015 APR</t>
  </si>
  <si>
    <t>2015 MAY</t>
  </si>
  <si>
    <t>2015 JUN</t>
  </si>
  <si>
    <t>2015 JUL</t>
  </si>
  <si>
    <t>2015 AUG</t>
  </si>
  <si>
    <t>2015 SEP</t>
  </si>
  <si>
    <t>2015 OCT</t>
  </si>
  <si>
    <t>2015 NOV</t>
  </si>
  <si>
    <t>2015 DEC</t>
  </si>
  <si>
    <t>2016 JAN</t>
  </si>
  <si>
    <t>2016 FEB</t>
  </si>
  <si>
    <t>2016 MAR</t>
  </si>
  <si>
    <t>2016 APR</t>
  </si>
  <si>
    <t>2016 MAY</t>
  </si>
  <si>
    <t>2016 JUN</t>
  </si>
  <si>
    <t>2016 JUL</t>
  </si>
  <si>
    <t>2016 AUG</t>
  </si>
  <si>
    <t>2016 SEP</t>
  </si>
  <si>
    <t>2016 OCT</t>
  </si>
  <si>
    <t>2016 NOV</t>
  </si>
  <si>
    <t>2016 DEC</t>
  </si>
  <si>
    <t>2017 JAN</t>
  </si>
  <si>
    <t>2017 FEB</t>
  </si>
  <si>
    <t>2017 MAR</t>
  </si>
  <si>
    <t>2017 APR</t>
  </si>
  <si>
    <t>2017 MAY</t>
  </si>
  <si>
    <t>2017 JUN</t>
  </si>
  <si>
    <t>2017 JUL</t>
  </si>
  <si>
    <t>2017 AUG</t>
  </si>
  <si>
    <t>2017 SEP</t>
  </si>
  <si>
    <t>2017 OCT</t>
  </si>
  <si>
    <t>2017 NOV</t>
  </si>
  <si>
    <t>2017 DEC</t>
  </si>
  <si>
    <t>2018 JAN</t>
  </si>
  <si>
    <t>2018 FEB</t>
  </si>
  <si>
    <t>2018 MAR</t>
  </si>
  <si>
    <t>2018 APR</t>
  </si>
  <si>
    <t>2018 MAY</t>
  </si>
  <si>
    <t>2018 JUN</t>
  </si>
  <si>
    <t>2018 JUL</t>
  </si>
  <si>
    <t>2018 AUG</t>
  </si>
  <si>
    <t>2018 SEP</t>
  </si>
  <si>
    <t>2018 OCT</t>
  </si>
  <si>
    <t>2018 NOV</t>
  </si>
  <si>
    <t>2018 DEC</t>
  </si>
  <si>
    <t>2019 JAN</t>
  </si>
  <si>
    <t>2019 FEB</t>
  </si>
  <si>
    <t>2019 MAR</t>
  </si>
  <si>
    <t>2019 APR</t>
  </si>
  <si>
    <t>2019 MAY</t>
  </si>
  <si>
    <t>2019 JUN</t>
  </si>
  <si>
    <t>2019 JUL</t>
  </si>
  <si>
    <t>2019 AUG</t>
  </si>
  <si>
    <t>2019 SEP</t>
  </si>
  <si>
    <t>2019 OCT</t>
  </si>
  <si>
    <t>2019 NOV</t>
  </si>
  <si>
    <t>2019 DEC</t>
  </si>
  <si>
    <t>2020 JAN</t>
  </si>
  <si>
    <t>2020 FEB</t>
  </si>
  <si>
    <t>2020 MAR</t>
  </si>
  <si>
    <t>2020 APR</t>
  </si>
  <si>
    <t>2020 MAY</t>
  </si>
  <si>
    <t>2020 JUN</t>
  </si>
  <si>
    <t>2020 JUL</t>
  </si>
  <si>
    <t>2020 AUG</t>
  </si>
  <si>
    <t>2020 SEP</t>
  </si>
  <si>
    <t>2020 OCT</t>
  </si>
  <si>
    <t>2020 NOV</t>
  </si>
  <si>
    <t>2020 DEC</t>
  </si>
  <si>
    <t>2021 JAN</t>
  </si>
  <si>
    <t>2021 FEB</t>
  </si>
  <si>
    <t>2021 MAR</t>
  </si>
  <si>
    <t>2021 APR</t>
  </si>
  <si>
    <t>2021 MAY</t>
  </si>
  <si>
    <t>2021 JUN</t>
  </si>
  <si>
    <t>2021 JUL</t>
  </si>
  <si>
    <t>2021 AUG</t>
  </si>
  <si>
    <t>2021 SEP</t>
  </si>
  <si>
    <t>2021 OCT</t>
  </si>
  <si>
    <t>2021 NOV</t>
  </si>
  <si>
    <t>2021 DEC</t>
  </si>
  <si>
    <t>2022 JAN</t>
  </si>
  <si>
    <t>2022 FEB</t>
  </si>
  <si>
    <t>2022 MAR</t>
  </si>
  <si>
    <t>2022 APR</t>
  </si>
  <si>
    <t>2022 MAY</t>
  </si>
  <si>
    <t>2022 JUN</t>
  </si>
  <si>
    <t>2022 JUL</t>
  </si>
  <si>
    <t>2022 AUG</t>
  </si>
  <si>
    <t>2022 SEP</t>
  </si>
  <si>
    <t>2022 OCT</t>
  </si>
  <si>
    <t>2022 NOV</t>
  </si>
  <si>
    <t>2022 DEC</t>
  </si>
  <si>
    <t>2023 JAN</t>
  </si>
  <si>
    <t>2023 FEB</t>
  </si>
  <si>
    <t>2023 MAR</t>
  </si>
  <si>
    <t>2023 APR</t>
  </si>
  <si>
    <t>2023 MAY</t>
  </si>
  <si>
    <t>2023 JUN</t>
  </si>
  <si>
    <t>2023 JUL</t>
  </si>
  <si>
    <t>2023 AUG</t>
  </si>
  <si>
    <t>2023 SEP</t>
  </si>
  <si>
    <t>2023 OCT</t>
  </si>
  <si>
    <t>2023 NOV</t>
  </si>
  <si>
    <t>2023 DEC</t>
  </si>
  <si>
    <t>2024 JAN</t>
  </si>
  <si>
    <t>2024 FEB</t>
  </si>
  <si>
    <t>2024 MAR</t>
  </si>
  <si>
    <t>2024 APR</t>
  </si>
  <si>
    <t>2024 MAY</t>
  </si>
  <si>
    <t>2024 JUN</t>
  </si>
  <si>
    <t>estimate</t>
  </si>
  <si>
    <t>Source of updated date below (to June 2024): https://www.ons.gov.uk/employmentandlabourmarket/peopleinwork/employmentandemployeetypes/timeseries/bbfw/lms</t>
  </si>
  <si>
    <t>3.1 Sleeping rough in Scotland and seeking assistance, April 2002 to March 2020</t>
  </si>
  <si>
    <t>3.2 Sleeping rough in England as counted on a single night in autumn, 2010–20</t>
  </si>
  <si>
    <t>3.3 Grenfell Tower, Notting Dale, Kensington during the 14 June 2017 fire</t>
  </si>
  <si>
    <t>Second image, source: Still image taken by the author from contempory news reports, view from the more affluent ends.</t>
  </si>
  <si>
    <t>Source: Photograph taken by Natalie Oxford, reproduced from Wikimedia Commons, the free media repository, Creative Commons Attribution 4.0, https://commons.wikimedia.org/wiki/
File:Grenfell_Tower_fire.jpg</t>
  </si>
  <si>
    <t>3.4 Neighbourhoods in Kensington coloured by their poverty rate, 2015</t>
  </si>
  <si>
    <t>3.5 The child in the window: health and housing, a lasting relationship</t>
  </si>
  <si>
    <t>3.6 Signatories to the Joint Ministerial Foreword to Command Paper 713</t>
  </si>
  <si>
    <t>3.7 Proportion experiencing homeless per 10,000 people, 2023 or latest year</t>
  </si>
  <si>
    <t>Source: OECD Affordable Housing Database, HC3.1 People experiencing homelessness</t>
  </si>
  <si>
    <t>Note: People experiencing homelessness (PIT data) who are living rough or staying in emergency
accommodation (ETHOS Light 1, 2, 3), as reported by governments. *Data for the United Kingdom
(England) refer to the number of households experiencing homelessness per 10,000 households
for ETHOS Light 2 and 3; data also include people enumerated in the Rough Sleeping Snapshot
(ETHOS 1).</t>
  </si>
  <si>
    <t>https://www.oecd.org/content/dam/oecd/en/data/datasets/affordable-housing-database/hc3-1-homeless-population.pdf</t>
  </si>
  <si>
    <t>https://x.com/OECD/status/1790366554669879402/photo/1</t>
  </si>
  <si>
    <t>3.8 State spending as a proportion of GDP, 12 rich countries 2002–20 (%)</t>
  </si>
  <si>
    <t>3.9 England, sized by the numbers of people accused of riot in 2011</t>
  </si>
  <si>
    <t>3.10 Ireland: public expenditure as a proportion (%) of GDP, 2001–22</t>
  </si>
  <si>
    <t>3.11 Economic inequality and the maths ability of young adults up to age 24, 2012</t>
  </si>
  <si>
    <t>3.12 One of the two Cutteslowe walls dividing streets in Oxford from 1934 to 1959</t>
  </si>
  <si>
    <t>3.13 Public spending in the UK as a share of GDP (%), 1980–2019, projected to 2026</t>
  </si>
  <si>
    <t>3.14 Public spending in the five most populous European countries as share of GDP (%), 1980–2019, projected to 2026</t>
  </si>
  <si>
    <t>3.15 Public spending in 14 affluent European countries as share of GDP (%), 1980–2019, projected to 2026</t>
  </si>
  <si>
    <t>3.16 Nationwide Building Society UK house price series 1973–2021 (£s, nominal scale)</t>
  </si>
  <si>
    <t>3.17 Median inheritance as a percentage of lifetime net income (excluding inheritance)</t>
  </si>
  <si>
    <t>3.18 Nationwide Building Society UK house price series 1973–2021 (£s, log scale)</t>
  </si>
  <si>
    <t>3.19 The ranking of rich countries by their levels of income inequality in 2022</t>
  </si>
  <si>
    <t>LOCATION</t>
  </si>
  <si>
    <t>INDICATOR</t>
  </si>
  <si>
    <t>SUBJECT</t>
  </si>
  <si>
    <t>MEASURE</t>
  </si>
  <si>
    <t>FREQUENCY</t>
  </si>
  <si>
    <t>TIME</t>
  </si>
  <si>
    <t>Value</t>
  </si>
  <si>
    <t>Flag Codes</t>
  </si>
  <si>
    <t>INCOMEINEQ</t>
  </si>
  <si>
    <t>GINI</t>
  </si>
  <si>
    <t>INEQ</t>
  </si>
  <si>
    <t>A</t>
  </si>
  <si>
    <t>CZE</t>
  </si>
  <si>
    <t>HUN</t>
  </si>
  <si>
    <t>ISL</t>
  </si>
  <si>
    <t>LUX</t>
  </si>
  <si>
    <t>MEX</t>
  </si>
  <si>
    <t>P</t>
  </si>
  <si>
    <t>POL</t>
  </si>
  <si>
    <t>SVK</t>
  </si>
  <si>
    <t>TUR</t>
  </si>
  <si>
    <t>CHL</t>
  </si>
  <si>
    <t>EST</t>
  </si>
  <si>
    <t>ISR</t>
  </si>
  <si>
    <t>SVN</t>
  </si>
  <si>
    <t>LVA</t>
  </si>
  <si>
    <t>LTU</t>
  </si>
  <si>
    <t>CRI</t>
  </si>
  <si>
    <t>ZAF</t>
  </si>
  <si>
    <t>BGR</t>
  </si>
  <si>
    <t>ROU</t>
  </si>
  <si>
    <t xml:space="preserve">Take of the 1%, infant mortality and life expectancy in 19 countries and all US states </t>
  </si>
  <si>
    <t>3.20 Take of the 1 per cent in 1983 and later versus life expectancy in 2015, in 19 countries and all US states</t>
  </si>
  <si>
    <t>IM 2014</t>
  </si>
  <si>
    <t>Source: World Wealth and Income Database, http://wid.world/, accessed</t>
  </si>
  <si>
    <t>December 2016. Infant mortality data from the Centers for Disease</t>
  </si>
  <si>
    <t>Control (USA) and Gapminder, https://www.cdc.gov/nchs/pressroom/</t>
  </si>
  <si>
    <t>sosmap/infant_mortality_rates/infant_mortality.htm.</t>
  </si>
  <si>
    <t>The take of the 1% and babies under 1 year dying a generation later, 19 countries and all US states</t>
  </si>
  <si>
    <t>3.21 Inequality and infant mortality, 19 affluent countries and all US states</t>
  </si>
  <si>
    <t>3.22 Boris Johnson displaying his ‘top cornflake’ thinking-deeply face</t>
  </si>
  <si>
    <t>4.1 Logo of the Second International Congress of Eugenics, 1921</t>
  </si>
  <si>
    <t>4.2 Social and educational mobility and income inequality, early 2000s</t>
  </si>
  <si>
    <t>4.3 Adults objecting to having an Asian or West Indian in-law, UK 1983–2013 (%)</t>
  </si>
  <si>
    <t>4.4 Banner of the East Bradford Socialist Sunday School, Fred Liles, 1914</t>
  </si>
  <si>
    <t>4.5 The global population has doubled in the past 47 years</t>
  </si>
  <si>
    <t>medium variant</t>
  </si>
  <si>
    <t>low variant</t>
  </si>
  <si>
    <t>high variant</t>
  </si>
  <si>
    <r>
      <t xml:space="preserve">Source: </t>
    </r>
    <r>
      <rPr>
        <sz val="9"/>
        <color theme="1"/>
        <rFont val="Arial"/>
        <family val="2"/>
      </rPr>
      <t xml:space="preserve">UN (2022) </t>
    </r>
    <r>
      <rPr>
        <i/>
        <sz val="9"/>
        <color theme="1"/>
        <rFont val="Arial"/>
        <family val="2"/>
      </rPr>
      <t>World Population Prospects 2022</t>
    </r>
    <r>
      <rPr>
        <sz val="9"/>
        <color theme="1"/>
        <rFont val="Arial"/>
        <family val="2"/>
      </rPr>
      <t>, UN Department of Economic and Social Affairs, Population Division, https://population.un.org/wpp/</t>
    </r>
  </si>
  <si>
    <t>4.6 UN world population estimates and projections published in 2011</t>
  </si>
  <si>
    <t>4.7 UN and alternative change-in-change estimates and projections published in 2011</t>
  </si>
  <si>
    <t>4.8 Alternative world population estimates and projections published in 2011</t>
  </si>
  <si>
    <t>4.9 UN world population estimates and projections published in 2011 and 2022</t>
  </si>
  <si>
    <t>4.10 UN and alternative change-in-change estimates and projections, 2011 and 2022</t>
  </si>
  <si>
    <t>4.11 Alternative world population estimates and projections published in 2011 and 2022</t>
  </si>
  <si>
    <t xml:space="preserve"> Germany</t>
  </si>
  <si>
    <t xml:space="preserve"> United States</t>
  </si>
  <si>
    <t xml:space="preserve"> France</t>
  </si>
  <si>
    <t xml:space="preserve"> United Kindom</t>
  </si>
  <si>
    <t>Source: Drawn from data available at https://www.itv.com/news/2023-06-21/british-children-shorter-than-other-five-year-olds-in-europe</t>
  </si>
  <si>
    <r>
      <t>: Press Association (2023) British children shorter than other five-year-olds in Europe</t>
    </r>
    <r>
      <rPr>
        <i/>
        <sz val="9"/>
        <color theme="1"/>
        <rFont val="Arial"/>
        <family val="2"/>
      </rPr>
      <t>, ITV News</t>
    </r>
    <r>
      <rPr>
        <sz val="9"/>
        <color theme="1"/>
        <rFont val="Arial"/>
        <family val="2"/>
      </rPr>
      <t>, 21 June.</t>
    </r>
  </si>
  <si>
    <t>5.1 The average height of five-year-old boys in four affluent states, 1990–2020</t>
  </si>
  <si>
    <t>5.2 Press image, blue-eyed blonde-haired girl modelling child poverty, 2023</t>
  </si>
  <si>
    <t>5.3 The United Nations International Children’s Emergency Fund 2023 Report</t>
  </si>
  <si>
    <t>5.4 England split into five areas by 2016 immigration rate (% in the year)</t>
  </si>
  <si>
    <t>Mid-Year-Estimates MYE3: Components of population change for local authorities in the UK, mid-2016</t>
  </si>
  <si>
    <t>5.5 Voters who voted Leave in 2016, by 2016 immigration rate, England (%)</t>
  </si>
  <si>
    <t>5.6 Increase in death rates 2016–18, by 2016 immigration rate, England (%)</t>
  </si>
  <si>
    <t>5.7 Women’s rise in life expectancy per year in weeks, 2010–16, affluent countries</t>
  </si>
  <si>
    <t>5.8 Men’s rise in life expectancy per year in weeks, 2010–16, affluent countries</t>
  </si>
  <si>
    <t>5.9 The first four revisions of official UK life expectancy projections, 2012–20</t>
  </si>
  <si>
    <t>5.10 How spending on health has slowed down in the UK, 1955–2022</t>
  </si>
  <si>
    <t>5.11 Levels of patient satisfaction with the NHS in Great Britain, 1993–2018</t>
  </si>
  <si>
    <t>5.12 The geographical distribution of the 40 new hospitals promised for England</t>
  </si>
  <si>
    <t>5.13 UK ranking in international life expectancy league tables, 1950–2021</t>
  </si>
  <si>
    <t>5.14 International life expectancy rankings, countries of the G7, 1950–2021</t>
  </si>
  <si>
    <t>5.15 Dolmabahçe Palace in Istanbul: the ‘nerve centre of the Ottoman Empire’</t>
  </si>
  <si>
    <t>6.1 Income inequality in the UK 2002–22, before and after housing costs</t>
  </si>
  <si>
    <t>6.2 Distribution of UK household disposable income, financial year ending 2020</t>
  </si>
  <si>
    <t>6.3 Child poverty in Scotland 1994–2022, before and after housing costs</t>
  </si>
  <si>
    <t>6.4 Child poverty in Scotland, by type of household and family, 2019–22</t>
  </si>
  <si>
    <t>6.5 The sunlit uplands, a view near one of Rishi Sunak’s many homes</t>
  </si>
  <si>
    <t>6.6 The Herengracht Index (the Dutch house-price index of Amsterdam), 1620s to 1970s</t>
  </si>
  <si>
    <t>6.7 The spires, homes, windows and walls – Oxford, by Isabella Lill, 2020</t>
  </si>
  <si>
    <t>6.8 The colleges of Oxford and the streets and rivers of the city around the year 1756</t>
  </si>
  <si>
    <t>6.9 View of Oxford from Shotover Hill in flood-time, when the water was over the bank</t>
  </si>
  <si>
    <t>6.10 State-school undergraduates admitted to the University of Oxford, 1927–2018 (%)</t>
  </si>
  <si>
    <t>6.11 City Council suggestions for where those working in Oxford might live, 2019</t>
  </si>
  <si>
    <t>6.12 The rivers, canal, roads, lakes and buildings of Oxford, 1939–45 and 2013</t>
  </si>
  <si>
    <t>6.13 Finland topped UN’s World Happiness Report again: a Helsinki view</t>
  </si>
  <si>
    <t>6.14 The happiest and most stable countries in the world, 2016–19</t>
  </si>
  <si>
    <t>6.15 Trust in journalism, 2015–16, leading countries – the net trust index rankings</t>
  </si>
  <si>
    <t>7.1 Deaths per week by age due to the pandemic, wave 1 in England and Wales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</si>
</sst>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9">
    <numFmt numFmtId="8" formatCode="&quot;£&quot;#,##0.00_);[Red]\(&quot;£&quot;#,##0.00\)"/>
    <numFmt numFmtId="164" formatCode="_-* #,##0.00_-;\-* #,##0.00_-;_-* &quot;-&quot;??_-;_-@_-"/>
    <numFmt numFmtId="165" formatCode="General_)"/>
    <numFmt numFmtId="166" formatCode="0.0"/>
    <numFmt numFmtId="167" formatCode="#,##0.000"/>
    <numFmt numFmtId="168" formatCode="#,##0.0"/>
    <numFmt numFmtId="169" formatCode="0.0%"/>
    <numFmt numFmtId="173" formatCode="#\ ###\ ###\ ##0;\-#\ ###\ ###\ ##0;0"/>
    <numFmt numFmtId="183" formatCode=".\ \ \ ##0;\-.\ \ \ ##0;"/>
  </numFmts>
  <fonts count="117">
    <font>
      <sz val="10"/>
      <name val="Arial"/>
    </font>
    <font>
      <sz val="12"/>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b/>
      <sz val="10"/>
      <name val="Arial"/>
      <family val="2"/>
    </font>
    <font>
      <sz val="10"/>
      <name val="Arial"/>
      <family val="2"/>
    </font>
    <font>
      <sz val="8"/>
      <name val="Arial"/>
      <family val="2"/>
    </font>
    <font>
      <u/>
      <sz val="10"/>
      <color indexed="12"/>
      <name val="Arial"/>
      <family val="2"/>
    </font>
    <font>
      <sz val="10"/>
      <name val="Helv"/>
    </font>
    <font>
      <u/>
      <sz val="7.5"/>
      <color indexed="12"/>
      <name val="Helv"/>
    </font>
    <font>
      <b/>
      <vertAlign val="superscript"/>
      <sz val="10"/>
      <name val="Arial"/>
      <family val="2"/>
    </font>
    <font>
      <b/>
      <u/>
      <sz val="10"/>
      <name val="Arial"/>
      <family val="2"/>
    </font>
    <font>
      <vertAlign val="superscript"/>
      <sz val="10"/>
      <name val="Arial"/>
      <family val="2"/>
    </font>
    <font>
      <sz val="10"/>
      <color theme="1"/>
      <name val="Arial"/>
      <family val="2"/>
    </font>
    <font>
      <sz val="10"/>
      <color rgb="FF000000"/>
      <name val="Arial"/>
      <family val="2"/>
    </font>
    <font>
      <u/>
      <sz val="11"/>
      <color theme="10"/>
      <name val="Calibri"/>
      <family val="2"/>
      <scheme val="minor"/>
    </font>
    <font>
      <u/>
      <sz val="10"/>
      <color theme="10"/>
      <name val="Arial"/>
      <family val="2"/>
    </font>
    <font>
      <b/>
      <sz val="10"/>
      <color rgb="FFFF0000"/>
      <name val="Arial"/>
      <family val="2"/>
    </font>
    <font>
      <u/>
      <sz val="11"/>
      <color theme="10"/>
      <name val="Calibri"/>
      <family val="2"/>
    </font>
    <font>
      <u/>
      <sz val="10"/>
      <color indexed="30"/>
      <name val="Arial"/>
      <family val="2"/>
    </font>
    <font>
      <sz val="9.5"/>
      <color rgb="FF000000"/>
      <name val="Arial"/>
      <family val="2"/>
    </font>
    <font>
      <sz val="11"/>
      <name val="Calibri"/>
      <family val="2"/>
    </font>
    <font>
      <b/>
      <sz val="12"/>
      <color theme="1"/>
      <name val="Calibri"/>
      <family val="2"/>
      <scheme val="minor"/>
    </font>
    <font>
      <b/>
      <sz val="12"/>
      <name val="Calibri"/>
      <family val="2"/>
    </font>
    <font>
      <b/>
      <sz val="12"/>
      <color theme="1"/>
      <name val="Calibri"/>
      <family val="2"/>
    </font>
    <font>
      <sz val="12"/>
      <name val="Avenir Book"/>
      <family val="2"/>
    </font>
    <font>
      <sz val="12"/>
      <color theme="1"/>
      <name val="Avenir Book"/>
      <family val="2"/>
    </font>
    <font>
      <sz val="12"/>
      <color rgb="FF000000"/>
      <name val="Avenir Book"/>
      <family val="2"/>
    </font>
    <font>
      <sz val="11"/>
      <color theme="1"/>
      <name val="Avenir Book"/>
      <family val="2"/>
    </font>
    <font>
      <sz val="12"/>
      <color rgb="FF000000"/>
      <name val="Times New Roman"/>
      <family val="1"/>
    </font>
    <font>
      <b/>
      <sz val="12"/>
      <color rgb="FF000000"/>
      <name val="Times New Roman"/>
      <family val="1"/>
    </font>
    <font>
      <sz val="18"/>
      <color rgb="FF000000"/>
      <name val="Helvetica"/>
      <family val="2"/>
    </font>
    <font>
      <sz val="12"/>
      <name val="Calibri"/>
      <family val="2"/>
    </font>
    <font>
      <sz val="9"/>
      <name val="Arial"/>
      <family val="2"/>
    </font>
    <font>
      <b/>
      <sz val="10.5"/>
      <color rgb="FF000000"/>
      <name val="Arial"/>
      <family val="2"/>
    </font>
    <font>
      <sz val="10.5"/>
      <color rgb="FF000000"/>
      <name val="Arial"/>
      <family val="2"/>
    </font>
    <font>
      <sz val="9"/>
      <color rgb="FF000000"/>
      <name val="Arial"/>
      <family val="2"/>
    </font>
    <font>
      <b/>
      <sz val="10.5"/>
      <name val="Arial"/>
      <family val="2"/>
    </font>
    <font>
      <i/>
      <sz val="9"/>
      <name val="Arial"/>
      <family val="2"/>
    </font>
    <font>
      <i/>
      <sz val="12"/>
      <name val="Calibri"/>
      <family val="2"/>
    </font>
    <font>
      <i/>
      <sz val="9"/>
      <color rgb="FF000000"/>
      <name val="Arial"/>
      <family val="2"/>
    </font>
    <font>
      <i/>
      <sz val="10.5"/>
      <name val="Arial"/>
      <family val="2"/>
    </font>
    <font>
      <b/>
      <sz val="10"/>
      <color rgb="FF000000"/>
      <name val="Arial"/>
      <family val="2"/>
    </font>
    <font>
      <vertAlign val="superscript"/>
      <sz val="10"/>
      <color rgb="FF000000"/>
      <name val="Arial"/>
      <family val="2"/>
    </font>
    <font>
      <i/>
      <sz val="10"/>
      <color rgb="FF000000"/>
      <name val="Arial"/>
      <family val="2"/>
    </font>
    <font>
      <sz val="12"/>
      <color rgb="FF000000"/>
      <name val="Calibri"/>
      <family val="2"/>
    </font>
    <font>
      <sz val="9"/>
      <color rgb="FF212121"/>
      <name val="Arial"/>
      <family val="2"/>
    </font>
    <font>
      <b/>
      <sz val="10"/>
      <color rgb="FF000000"/>
      <name val="Segoe UI"/>
      <family val="2"/>
      <charset val="1"/>
    </font>
    <font>
      <sz val="10"/>
      <color rgb="FF000000"/>
      <name val="Segoe UI"/>
      <family val="2"/>
      <charset val="1"/>
    </font>
    <font>
      <sz val="10"/>
      <color rgb="FFE7E6E6"/>
      <name val="Segoe UI"/>
      <family val="2"/>
      <charset val="1"/>
    </font>
    <font>
      <i/>
      <sz val="9"/>
      <color rgb="FF212529"/>
      <name val="Arial"/>
      <family val="2"/>
    </font>
    <font>
      <sz val="9"/>
      <name val="Times New Roman"/>
      <family val="1"/>
    </font>
    <font>
      <i/>
      <sz val="9"/>
      <name val="Times New Roman"/>
      <family val="1"/>
    </font>
    <font>
      <sz val="10"/>
      <name val="Arial"/>
      <family val="2"/>
    </font>
    <font>
      <sz val="12"/>
      <name val="Times New Roman"/>
      <family val="1"/>
    </font>
    <font>
      <sz val="10"/>
      <color indexed="8"/>
      <name val="Calibri"/>
      <family val="2"/>
      <scheme val="minor"/>
    </font>
    <font>
      <sz val="9"/>
      <color rgb="FF333333"/>
      <name val="Arial"/>
      <family val="2"/>
    </font>
    <font>
      <sz val="9"/>
      <color rgb="FF121212"/>
      <name val="Arial"/>
      <family val="2"/>
    </font>
    <font>
      <vertAlign val="superscript"/>
      <sz val="9"/>
      <name val="Arial"/>
      <family val="2"/>
    </font>
    <font>
      <sz val="8"/>
      <name val="Times New Roman"/>
      <family val="1"/>
    </font>
    <font>
      <b/>
      <sz val="8"/>
      <name val="Arial"/>
      <family val="2"/>
    </font>
    <font>
      <sz val="10"/>
      <color theme="1"/>
      <name val="Calibri"/>
      <family val="2"/>
      <scheme val="minor"/>
    </font>
    <font>
      <sz val="8"/>
      <color theme="1"/>
      <name val="Calibri"/>
      <family val="2"/>
      <scheme val="minor"/>
    </font>
    <font>
      <sz val="9"/>
      <color rgb="FF231F20"/>
      <name val="Arial"/>
      <family val="2"/>
    </font>
    <font>
      <sz val="8"/>
      <color rgb="FF000000"/>
      <name val="Calibri"/>
      <family val="2"/>
    </font>
    <font>
      <sz val="14"/>
      <name val="Arial"/>
      <family val="2"/>
    </font>
    <font>
      <b/>
      <sz val="14"/>
      <color rgb="FF000000"/>
      <name val="Calibri"/>
      <family val="2"/>
    </font>
    <font>
      <sz val="14"/>
      <color rgb="FF000000"/>
      <name val="Calibri"/>
      <family val="2"/>
    </font>
    <font>
      <sz val="12"/>
      <color rgb="FF9C5700"/>
      <name val="Calibri"/>
      <family val="2"/>
      <scheme val="minor"/>
    </font>
    <font>
      <sz val="20"/>
      <name val="Arial"/>
      <family val="2"/>
    </font>
    <font>
      <sz val="12"/>
      <name val="Arial"/>
      <family val="2"/>
    </font>
    <font>
      <sz val="12"/>
      <color rgb="FF000000"/>
      <name val="Arial"/>
      <family val="2"/>
    </font>
    <font>
      <sz val="12"/>
      <color theme="1"/>
      <name val="Times New Roman"/>
      <family val="1"/>
    </font>
    <font>
      <i/>
      <sz val="12"/>
      <color theme="1"/>
      <name val="Times New Roman"/>
      <family val="1"/>
    </font>
    <font>
      <i/>
      <sz val="12"/>
      <color theme="1"/>
      <name val="Calibri"/>
      <family val="2"/>
      <scheme val="minor"/>
    </font>
    <font>
      <b/>
      <sz val="24"/>
      <color rgb="FFFFFFFF"/>
      <name val="Calibri"/>
      <family val="2"/>
    </font>
    <font>
      <b/>
      <sz val="42.7"/>
      <color rgb="FF000000"/>
      <name val="Calibri"/>
      <family val="2"/>
      <scheme val="minor"/>
    </font>
    <font>
      <sz val="24"/>
      <color rgb="FF000000"/>
      <name val="Calibri"/>
      <family val="2"/>
    </font>
    <font>
      <sz val="18"/>
      <name val="Arial"/>
      <family val="2"/>
    </font>
    <font>
      <sz val="32"/>
      <color theme="1"/>
      <name val="Arial"/>
      <family val="2"/>
    </font>
    <font>
      <sz val="32"/>
      <color rgb="FF000000"/>
      <name val="Calibri"/>
      <family val="2"/>
      <scheme val="minor"/>
    </font>
    <font>
      <sz val="32"/>
      <color rgb="FF000000"/>
      <name val="+mn-ea"/>
    </font>
    <font>
      <sz val="32"/>
      <color rgb="FF0070C0"/>
      <name val="+mn-ea"/>
    </font>
    <font>
      <sz val="32"/>
      <color rgb="FFD0CECE"/>
      <name val="+mn-ea"/>
    </font>
    <font>
      <sz val="32"/>
      <color rgb="FFFF0000"/>
      <name val="+mn-ea"/>
    </font>
    <font>
      <sz val="18"/>
      <color rgb="FFFFC000"/>
      <name val="Arial"/>
      <family val="2"/>
    </font>
    <font>
      <sz val="32"/>
      <color rgb="FFFFC000"/>
      <name val="+mn-ea"/>
    </font>
    <font>
      <sz val="18"/>
      <color rgb="FF58B1BE"/>
      <name val="Arial"/>
      <family val="2"/>
    </font>
    <font>
      <sz val="32"/>
      <color rgb="FF7030A0"/>
      <name val="+mn-ea"/>
    </font>
    <font>
      <sz val="32"/>
      <color rgb="FFFFFF00"/>
      <name val="+mn-ea"/>
    </font>
    <font>
      <sz val="32"/>
      <color rgb="FF92D050"/>
      <name val="+mn-ea"/>
    </font>
    <font>
      <i/>
      <sz val="12"/>
      <color rgb="FF000000"/>
      <name val="Calibri"/>
      <family val="2"/>
    </font>
    <font>
      <sz val="20"/>
      <color theme="1"/>
      <name val="Calibri"/>
      <family val="2"/>
      <scheme val="minor"/>
    </font>
    <font>
      <sz val="20"/>
      <color rgb="FF000000"/>
      <name val="Arial"/>
      <family val="2"/>
    </font>
    <font>
      <sz val="9"/>
      <color theme="1"/>
      <name val="Arial"/>
      <family val="2"/>
    </font>
    <font>
      <sz val="20"/>
      <name val="Times New Roman"/>
      <family val="1"/>
    </font>
    <font>
      <b/>
      <sz val="12"/>
      <color theme="1"/>
      <name val="Times New Roman"/>
      <family val="1"/>
    </font>
    <font>
      <b/>
      <sz val="12"/>
      <name val="Arial"/>
      <family val="2"/>
    </font>
    <font>
      <b/>
      <sz val="12"/>
      <color rgb="FF000000"/>
      <name val="Calibri"/>
      <family val="2"/>
    </font>
    <font>
      <sz val="10"/>
      <name val="Segoe UI"/>
      <family val="2"/>
      <charset val="1"/>
    </font>
    <font>
      <sz val="20"/>
      <color rgb="FF212529"/>
      <name val="Arial"/>
      <family val="2"/>
    </font>
    <font>
      <sz val="10"/>
      <color rgb="FF000000"/>
      <name val="Helvetica Neue"/>
      <family val="2"/>
    </font>
    <font>
      <b/>
      <sz val="10"/>
      <color rgb="FF000000"/>
      <name val="Helvetica Neue"/>
      <family val="2"/>
    </font>
    <font>
      <sz val="12"/>
      <name val="Helvetica"/>
      <family val="2"/>
    </font>
    <font>
      <sz val="20"/>
      <color indexed="8"/>
      <name val="Calibri"/>
      <family val="2"/>
      <scheme val="minor"/>
    </font>
    <font>
      <sz val="20"/>
      <color rgb="FF333333"/>
      <name val="Arial"/>
      <family val="2"/>
    </font>
    <font>
      <sz val="20"/>
      <name val="Calibri"/>
      <family val="2"/>
      <scheme val="minor"/>
    </font>
    <font>
      <sz val="20"/>
      <color rgb="FF121212"/>
      <name val="Arial"/>
      <family val="2"/>
    </font>
    <font>
      <i/>
      <sz val="9"/>
      <color theme="1"/>
      <name val="Arial"/>
      <family val="2"/>
    </font>
    <font>
      <sz val="20"/>
      <color rgb="FF000000"/>
      <name val="Calibri"/>
      <family val="2"/>
      <scheme val="minor"/>
    </font>
    <font>
      <sz val="20"/>
      <color rgb="FF231F20"/>
      <name val="Arial"/>
      <family val="2"/>
    </font>
    <font>
      <sz val="20"/>
      <color rgb="FF0B0C0C"/>
      <name val="Arial"/>
      <family val="2"/>
    </font>
  </fonts>
  <fills count="24">
    <fill>
      <patternFill patternType="none"/>
    </fill>
    <fill>
      <patternFill patternType="gray125"/>
    </fill>
    <fill>
      <patternFill patternType="solid">
        <fgColor rgb="FFFFFFCC"/>
      </patternFill>
    </fill>
    <fill>
      <patternFill patternType="solid">
        <fgColor rgb="FFD8BF22"/>
        <bgColor rgb="FF000000"/>
      </patternFill>
    </fill>
    <fill>
      <patternFill patternType="solid">
        <fgColor rgb="FFEBECE6"/>
        <bgColor rgb="FF000000"/>
      </patternFill>
    </fill>
    <fill>
      <patternFill patternType="solid">
        <fgColor rgb="FFF8F3D1"/>
        <bgColor rgb="FF000000"/>
      </patternFill>
    </fill>
    <fill>
      <patternFill patternType="solid">
        <fgColor theme="0"/>
        <bgColor rgb="FF000000"/>
      </patternFill>
    </fill>
    <fill>
      <patternFill patternType="solid">
        <fgColor rgb="FFFFFF00"/>
        <bgColor rgb="FF000000"/>
      </patternFill>
    </fill>
    <fill>
      <patternFill patternType="solid">
        <fgColor rgb="FFFFC000"/>
        <bgColor rgb="FF000000"/>
      </patternFill>
    </fill>
    <fill>
      <patternFill patternType="solid">
        <fgColor rgb="FFD9D9D9"/>
        <bgColor rgb="FFD9D9D9"/>
      </patternFill>
    </fill>
    <fill>
      <patternFill patternType="solid">
        <fgColor rgb="FFFFEB9C"/>
      </patternFill>
    </fill>
    <fill>
      <patternFill patternType="solid">
        <fgColor rgb="FFADB9CA"/>
        <bgColor indexed="64"/>
      </patternFill>
    </fill>
    <fill>
      <patternFill patternType="solid">
        <fgColor rgb="FFCFD5EA"/>
        <bgColor indexed="64"/>
      </patternFill>
    </fill>
    <fill>
      <patternFill patternType="solid">
        <fgColor rgb="FFF9C9C2"/>
        <bgColor indexed="64"/>
      </patternFill>
    </fill>
    <fill>
      <patternFill patternType="solid">
        <fgColor rgb="FFE9EBF5"/>
        <bgColor indexed="64"/>
      </patternFill>
    </fill>
    <fill>
      <patternFill patternType="solid">
        <fgColor theme="1" tint="0.499984740745262"/>
        <bgColor indexed="64"/>
      </patternFill>
    </fill>
    <fill>
      <patternFill patternType="solid">
        <fgColor rgb="FFC00000"/>
        <bgColor indexed="64"/>
      </patternFill>
    </fill>
    <fill>
      <patternFill patternType="solid">
        <fgColor rgb="FFCFC5BB"/>
        <bgColor indexed="64"/>
      </patternFill>
    </fill>
    <fill>
      <patternFill patternType="solid">
        <fgColor rgb="FF4D774F"/>
        <bgColor indexed="64"/>
      </patternFill>
    </fill>
    <fill>
      <patternFill patternType="solid">
        <fgColor rgb="FFED6F32"/>
        <bgColor indexed="64"/>
      </patternFill>
    </fill>
    <fill>
      <patternFill patternType="solid">
        <fgColor rgb="FFFFC000"/>
        <bgColor indexed="64"/>
      </patternFill>
    </fill>
    <fill>
      <patternFill patternType="solid">
        <fgColor rgb="FF3D609F"/>
        <bgColor indexed="64"/>
      </patternFill>
    </fill>
    <fill>
      <patternFill patternType="solid">
        <fgColor rgb="FF806995"/>
        <bgColor indexed="64"/>
      </patternFill>
    </fill>
    <fill>
      <patternFill patternType="solid">
        <fgColor theme="0" tint="-0.249977111117893"/>
        <bgColor indexed="64"/>
      </patternFill>
    </fill>
  </fills>
  <borders count="34">
    <border>
      <left/>
      <right/>
      <top/>
      <bottom/>
      <diagonal/>
    </border>
    <border>
      <left/>
      <right/>
      <top style="thin">
        <color indexed="64"/>
      </top>
      <bottom style="thin">
        <color indexed="64"/>
      </bottom>
      <diagonal/>
    </border>
    <border>
      <left/>
      <right/>
      <top style="thin">
        <color indexed="64"/>
      </top>
      <bottom/>
      <diagonal/>
    </border>
    <border>
      <left/>
      <right/>
      <top/>
      <bottom style="medium">
        <color indexed="64"/>
      </bottom>
      <diagonal/>
    </border>
    <border>
      <left/>
      <right/>
      <top style="medium">
        <color indexed="64"/>
      </top>
      <bottom/>
      <diagonal/>
    </border>
    <border>
      <left/>
      <right/>
      <top/>
      <bottom style="thin">
        <color indexed="64"/>
      </bottom>
      <diagonal/>
    </border>
    <border>
      <left style="thin">
        <color indexed="64"/>
      </left>
      <right/>
      <top/>
      <bottom/>
      <diagonal/>
    </border>
    <border>
      <left/>
      <right style="thin">
        <color indexed="64"/>
      </right>
      <top/>
      <bottom/>
      <diagonal/>
    </border>
    <border>
      <left style="thin">
        <color indexed="64"/>
      </left>
      <right/>
      <top style="thin">
        <color indexed="64"/>
      </top>
      <bottom/>
      <diagonal/>
    </border>
    <border>
      <left style="thin">
        <color rgb="FFB2B2B2"/>
      </left>
      <right style="thin">
        <color rgb="FFB2B2B2"/>
      </right>
      <top style="thin">
        <color rgb="FFB2B2B2"/>
      </top>
      <bottom style="thin">
        <color rgb="FFB2B2B2"/>
      </bottom>
      <diagonal/>
    </border>
    <border>
      <left style="thin">
        <color auto="1"/>
      </left>
      <right style="thin">
        <color auto="1"/>
      </right>
      <top style="thin">
        <color auto="1"/>
      </top>
      <bottom style="thin">
        <color auto="1"/>
      </bottom>
      <diagonal/>
    </border>
    <border>
      <left/>
      <right style="thin">
        <color auto="1"/>
      </right>
      <top/>
      <bottom style="thin">
        <color auto="1"/>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style="thin">
        <color indexed="64"/>
      </left>
      <right style="thin">
        <color indexed="64"/>
      </right>
      <top/>
      <bottom style="thin">
        <color indexed="64"/>
      </bottom>
      <diagonal/>
    </border>
    <border>
      <left/>
      <right/>
      <top style="thin">
        <color indexed="64"/>
      </top>
      <bottom style="medium">
        <color indexed="64"/>
      </bottom>
      <diagonal/>
    </border>
    <border>
      <left style="medium">
        <color indexed="64"/>
      </left>
      <right style="medium">
        <color indexed="64"/>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bottom/>
      <diagonal/>
    </border>
    <border>
      <left/>
      <right style="medium">
        <color indexed="64"/>
      </right>
      <top style="medium">
        <color indexed="64"/>
      </top>
      <bottom/>
      <diagonal/>
    </border>
    <border>
      <left/>
      <right style="medium">
        <color indexed="64"/>
      </right>
      <top/>
      <bottom/>
      <diagonal/>
    </border>
    <border>
      <left style="medium">
        <color indexed="64"/>
      </left>
      <right style="medium">
        <color indexed="64"/>
      </right>
      <top style="medium">
        <color indexed="64"/>
      </top>
      <bottom/>
      <diagonal/>
    </border>
    <border>
      <left style="medium">
        <color indexed="64"/>
      </left>
      <right style="medium">
        <color indexed="64"/>
      </right>
      <top/>
      <bottom style="medium">
        <color indexed="64"/>
      </bottom>
      <diagonal/>
    </border>
    <border>
      <left/>
      <right style="medium">
        <color indexed="64"/>
      </right>
      <top/>
      <bottom style="medium">
        <color indexed="64"/>
      </bottom>
      <diagonal/>
    </border>
    <border>
      <left style="thin">
        <color indexed="64"/>
      </left>
      <right/>
      <top/>
      <bottom style="thin">
        <color indexed="64"/>
      </bottom>
      <diagonal/>
    </border>
    <border>
      <left/>
      <right/>
      <top style="thin">
        <color rgb="FF000000"/>
      </top>
      <bottom style="thin">
        <color rgb="FF000000"/>
      </bottom>
      <diagonal/>
    </border>
    <border>
      <left/>
      <right/>
      <top/>
      <bottom style="thin">
        <color rgb="FF000000"/>
      </bottom>
      <diagonal/>
    </border>
    <border>
      <left style="medium">
        <color rgb="FFFFFFFF"/>
      </left>
      <right style="medium">
        <color rgb="FFFFFFFF"/>
      </right>
      <top style="medium">
        <color rgb="FFFFFFFF"/>
      </top>
      <bottom style="thick">
        <color rgb="FFFFFFFF"/>
      </bottom>
      <diagonal/>
    </border>
    <border>
      <left style="medium">
        <color rgb="FFFFFFFF"/>
      </left>
      <right/>
      <top style="medium">
        <color rgb="FFFFFFFF"/>
      </top>
      <bottom style="thick">
        <color rgb="FFFFFFFF"/>
      </bottom>
      <diagonal/>
    </border>
    <border>
      <left/>
      <right/>
      <top style="medium">
        <color rgb="FFFFFFFF"/>
      </top>
      <bottom style="thick">
        <color rgb="FFFFFFFF"/>
      </bottom>
      <diagonal/>
    </border>
    <border>
      <left/>
      <right style="medium">
        <color rgb="FFFFFFFF"/>
      </right>
      <top style="medium">
        <color rgb="FFFFFFFF"/>
      </top>
      <bottom style="thick">
        <color rgb="FFFFFFFF"/>
      </bottom>
      <diagonal/>
    </border>
    <border>
      <left style="medium">
        <color rgb="FFFFFFFF"/>
      </left>
      <right style="medium">
        <color rgb="FFFFFFFF"/>
      </right>
      <top style="thick">
        <color rgb="FFFFFFFF"/>
      </top>
      <bottom style="medium">
        <color rgb="FFFFFFFF"/>
      </bottom>
      <diagonal/>
    </border>
    <border>
      <left style="medium">
        <color rgb="FFFFFFFF"/>
      </left>
      <right style="medium">
        <color rgb="FFFFFFFF"/>
      </right>
      <top style="medium">
        <color rgb="FFFFFFFF"/>
      </top>
      <bottom style="medium">
        <color rgb="FFFFFFFF"/>
      </bottom>
      <diagonal/>
    </border>
  </borders>
  <cellStyleXfs count="207">
    <xf numFmtId="0" fontId="0" fillId="0" borderId="0"/>
    <xf numFmtId="164" fontId="13" fillId="0" borderId="0" applyFont="0" applyFill="0" applyBorder="0" applyAlignment="0" applyProtection="0"/>
    <xf numFmtId="164" fontId="13"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0" fontId="12" fillId="0" borderId="0" applyNumberFormat="0" applyFill="0" applyBorder="0" applyAlignment="0" applyProtection="0">
      <alignment vertical="top"/>
      <protection locked="0"/>
    </xf>
    <xf numFmtId="0" fontId="14" fillId="0" borderId="0" applyNumberFormat="0" applyFill="0" applyBorder="0" applyAlignment="0" applyProtection="0">
      <alignment vertical="top"/>
      <protection locked="0"/>
    </xf>
    <xf numFmtId="0" fontId="12" fillId="0" borderId="0" applyNumberFormat="0" applyFill="0" applyBorder="0" applyAlignment="0" applyProtection="0">
      <alignment vertical="top"/>
      <protection locked="0"/>
    </xf>
    <xf numFmtId="165" fontId="13" fillId="0" borderId="0"/>
    <xf numFmtId="165" fontId="13" fillId="0" borderId="0"/>
    <xf numFmtId="0" fontId="8" fillId="0" borderId="0"/>
    <xf numFmtId="0" fontId="8" fillId="0" borderId="0"/>
    <xf numFmtId="0" fontId="8" fillId="0" borderId="0"/>
    <xf numFmtId="0" fontId="10" fillId="0" borderId="0"/>
    <xf numFmtId="0" fontId="8" fillId="0" borderId="0"/>
    <xf numFmtId="0" fontId="8" fillId="0" borderId="0"/>
    <xf numFmtId="0" fontId="8" fillId="0" borderId="0"/>
    <xf numFmtId="0" fontId="7" fillId="0" borderId="0"/>
    <xf numFmtId="0" fontId="20" fillId="0" borderId="0" applyNumberFormat="0" applyFill="0" applyBorder="0" applyAlignment="0" applyProtection="0"/>
    <xf numFmtId="0" fontId="18" fillId="0" borderId="0"/>
    <xf numFmtId="0" fontId="21" fillId="0" borderId="0" applyNumberForma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13" fillId="0" borderId="0" applyFont="0" applyFill="0" applyBorder="0" applyAlignment="0" applyProtection="0"/>
    <xf numFmtId="164" fontId="13"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0" fontId="6" fillId="0" borderId="0"/>
    <xf numFmtId="164" fontId="8" fillId="0" borderId="0" applyFont="0" applyFill="0" applyBorder="0" applyAlignment="0" applyProtection="0"/>
    <xf numFmtId="164" fontId="13" fillId="0" borderId="0" applyFont="0" applyFill="0" applyBorder="0" applyAlignment="0" applyProtection="0"/>
    <xf numFmtId="164" fontId="13"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0" fontId="5" fillId="0" borderId="0"/>
    <xf numFmtId="164" fontId="8" fillId="0" borderId="0" applyFont="0" applyFill="0" applyBorder="0" applyAlignment="0" applyProtection="0"/>
    <xf numFmtId="164" fontId="8" fillId="0" borderId="0" applyFont="0" applyFill="0" applyBorder="0" applyAlignment="0" applyProtection="0"/>
    <xf numFmtId="164" fontId="13" fillId="0" borderId="0" applyFont="0" applyFill="0" applyBorder="0" applyAlignment="0" applyProtection="0"/>
    <xf numFmtId="164" fontId="13"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0" fontId="5" fillId="0" borderId="0"/>
    <xf numFmtId="0" fontId="4" fillId="0" borderId="0"/>
    <xf numFmtId="164" fontId="4" fillId="0" borderId="0" applyFont="0" applyFill="0" applyBorder="0" applyAlignment="0" applyProtection="0"/>
    <xf numFmtId="0" fontId="8" fillId="0" borderId="0"/>
    <xf numFmtId="0" fontId="4" fillId="0" borderId="0"/>
    <xf numFmtId="0" fontId="4" fillId="0" borderId="0"/>
    <xf numFmtId="0" fontId="23" fillId="0" borderId="0" applyNumberFormat="0" applyFill="0" applyBorder="0" applyAlignment="0" applyProtection="0">
      <alignment vertical="top"/>
      <protection locked="0"/>
    </xf>
    <xf numFmtId="0" fontId="4" fillId="0" borderId="0"/>
    <xf numFmtId="0" fontId="8" fillId="0" borderId="0"/>
    <xf numFmtId="164" fontId="8" fillId="0" borderId="0" applyFont="0" applyFill="0" applyBorder="0" applyAlignment="0" applyProtection="0"/>
    <xf numFmtId="0" fontId="24" fillId="0" borderId="0" applyNumberFormat="0" applyFill="0" applyBorder="0" applyAlignment="0" applyProtection="0">
      <alignment vertical="top"/>
      <protection locked="0"/>
    </xf>
    <xf numFmtId="0" fontId="8" fillId="0" borderId="0"/>
    <xf numFmtId="0" fontId="8" fillId="0" borderId="0"/>
    <xf numFmtId="0" fontId="20" fillId="0" borderId="0" applyNumberFormat="0" applyFill="0" applyBorder="0" applyAlignment="0" applyProtection="0"/>
    <xf numFmtId="0" fontId="8" fillId="0" borderId="0"/>
    <xf numFmtId="164" fontId="4" fillId="0" borderId="0" applyFont="0" applyFill="0" applyBorder="0" applyAlignment="0" applyProtection="0"/>
    <xf numFmtId="164" fontId="4" fillId="0" borderId="0" applyFont="0" applyFill="0" applyBorder="0" applyAlignment="0" applyProtection="0"/>
    <xf numFmtId="0" fontId="8" fillId="0" borderId="0"/>
    <xf numFmtId="164" fontId="8" fillId="0" borderId="0" applyFont="0" applyFill="0" applyBorder="0" applyAlignment="0" applyProtection="0"/>
    <xf numFmtId="164" fontId="8" fillId="0" borderId="0" applyFont="0" applyFill="0" applyBorder="0" applyAlignment="0" applyProtection="0"/>
    <xf numFmtId="164" fontId="4" fillId="0" borderId="0" applyFont="0" applyFill="0" applyBorder="0" applyAlignment="0" applyProtection="0"/>
    <xf numFmtId="164" fontId="4" fillId="0" borderId="0" applyFont="0" applyFill="0" applyBorder="0" applyAlignment="0" applyProtection="0"/>
    <xf numFmtId="0" fontId="23" fillId="0" borderId="0" applyNumberFormat="0" applyFill="0" applyBorder="0" applyAlignment="0" applyProtection="0">
      <alignment vertical="top"/>
      <protection locked="0"/>
    </xf>
    <xf numFmtId="0" fontId="4" fillId="0" borderId="0"/>
    <xf numFmtId="0" fontId="8" fillId="0" borderId="0"/>
    <xf numFmtId="0" fontId="4" fillId="2" borderId="9" applyNumberFormat="0" applyFont="0" applyAlignment="0" applyProtection="0"/>
    <xf numFmtId="9"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4" fillId="0" borderId="0" applyFont="0" applyFill="0" applyBorder="0" applyAlignment="0" applyProtection="0"/>
    <xf numFmtId="164" fontId="4"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4" fillId="0" borderId="0" applyFont="0" applyFill="0" applyBorder="0" applyAlignment="0" applyProtection="0"/>
    <xf numFmtId="164" fontId="4" fillId="0" borderId="0" applyFont="0" applyFill="0" applyBorder="0" applyAlignment="0" applyProtection="0"/>
    <xf numFmtId="0" fontId="8" fillId="0" borderId="0"/>
    <xf numFmtId="164" fontId="8" fillId="0" borderId="0" applyFont="0" applyFill="0" applyBorder="0" applyAlignment="0" applyProtection="0"/>
    <xf numFmtId="164" fontId="8" fillId="0" borderId="0" applyFont="0" applyFill="0" applyBorder="0" applyAlignment="0" applyProtection="0"/>
    <xf numFmtId="164" fontId="4" fillId="0" borderId="0" applyFont="0" applyFill="0" applyBorder="0" applyAlignment="0" applyProtection="0"/>
    <xf numFmtId="164" fontId="4"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4" fillId="0" borderId="0" applyFont="0" applyFill="0" applyBorder="0" applyAlignment="0" applyProtection="0"/>
    <xf numFmtId="164" fontId="4" fillId="0" borderId="0" applyFont="0" applyFill="0" applyBorder="0" applyAlignment="0" applyProtection="0"/>
    <xf numFmtId="0" fontId="3" fillId="0" borderId="0"/>
    <xf numFmtId="0" fontId="3" fillId="0" borderId="0"/>
    <xf numFmtId="164" fontId="8" fillId="0" borderId="0" applyFont="0" applyFill="0" applyBorder="0" applyAlignment="0" applyProtection="0"/>
    <xf numFmtId="0" fontId="2" fillId="0" borderId="0"/>
    <xf numFmtId="164" fontId="8" fillId="0" borderId="0" applyFont="0" applyFill="0" applyBorder="0" applyAlignment="0" applyProtection="0"/>
    <xf numFmtId="164" fontId="13" fillId="0" borderId="0" applyFont="0" applyFill="0" applyBorder="0" applyAlignment="0" applyProtection="0"/>
    <xf numFmtId="164" fontId="13"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9" fontId="2" fillId="0" borderId="0" applyFont="0" applyFill="0" applyBorder="0" applyAlignment="0" applyProtection="0"/>
    <xf numFmtId="164" fontId="8" fillId="0" borderId="0" applyFont="0" applyFill="0" applyBorder="0" applyAlignment="0" applyProtection="0"/>
    <xf numFmtId="164" fontId="13" fillId="0" borderId="0" applyFont="0" applyFill="0" applyBorder="0" applyAlignment="0" applyProtection="0"/>
    <xf numFmtId="164" fontId="13"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0" fontId="8" fillId="0" borderId="0"/>
    <xf numFmtId="164" fontId="8" fillId="0" borderId="0" applyFont="0" applyFill="0" applyBorder="0" applyAlignment="0" applyProtection="0"/>
    <xf numFmtId="164" fontId="13" fillId="0" borderId="0" applyFont="0" applyFill="0" applyBorder="0" applyAlignment="0" applyProtection="0"/>
    <xf numFmtId="164" fontId="13"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0" fontId="2" fillId="0" borderId="0"/>
    <xf numFmtId="164" fontId="8" fillId="0" borderId="0" applyFont="0" applyFill="0" applyBorder="0" applyAlignment="0" applyProtection="0"/>
    <xf numFmtId="164" fontId="8" fillId="0" borderId="0" applyFont="0" applyFill="0" applyBorder="0" applyAlignment="0" applyProtection="0"/>
    <xf numFmtId="164" fontId="13" fillId="0" borderId="0" applyFont="0" applyFill="0" applyBorder="0" applyAlignment="0" applyProtection="0"/>
    <xf numFmtId="164" fontId="13"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0" fontId="2" fillId="0" borderId="0"/>
    <xf numFmtId="164" fontId="8" fillId="0" borderId="0" applyFont="0" applyFill="0" applyBorder="0" applyAlignment="0" applyProtection="0"/>
    <xf numFmtId="164" fontId="13" fillId="0" borderId="0" applyFont="0" applyFill="0" applyBorder="0" applyAlignment="0" applyProtection="0"/>
    <xf numFmtId="164" fontId="13"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13" fillId="0" borderId="0" applyFont="0" applyFill="0" applyBorder="0" applyAlignment="0" applyProtection="0"/>
    <xf numFmtId="164" fontId="13"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13" fillId="0" borderId="0" applyFont="0" applyFill="0" applyBorder="0" applyAlignment="0" applyProtection="0"/>
    <xf numFmtId="164" fontId="13"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2" fillId="0" borderId="0" applyFont="0" applyFill="0" applyBorder="0" applyAlignment="0" applyProtection="0"/>
    <xf numFmtId="0" fontId="25" fillId="0" borderId="0"/>
    <xf numFmtId="9" fontId="25" fillId="0" borderId="0" applyFont="0" applyFill="0" applyBorder="0" applyAlignment="0" applyProtection="0"/>
    <xf numFmtId="164" fontId="8" fillId="0" borderId="0" applyFont="0" applyFill="0" applyBorder="0" applyAlignment="0" applyProtection="0"/>
    <xf numFmtId="0" fontId="8" fillId="0" borderId="0"/>
    <xf numFmtId="164" fontId="8" fillId="0" borderId="0" applyFont="0" applyFill="0" applyBorder="0" applyAlignment="0" applyProtection="0"/>
    <xf numFmtId="164" fontId="13" fillId="0" borderId="0" applyFont="0" applyFill="0" applyBorder="0" applyAlignment="0" applyProtection="0"/>
    <xf numFmtId="164" fontId="13"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13" fillId="0" borderId="0" applyFont="0" applyFill="0" applyBorder="0" applyAlignment="0" applyProtection="0"/>
    <xf numFmtId="164" fontId="13"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13" fillId="0" borderId="0" applyFont="0" applyFill="0" applyBorder="0" applyAlignment="0" applyProtection="0"/>
    <xf numFmtId="164" fontId="13"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13" fillId="0" borderId="0" applyFont="0" applyFill="0" applyBorder="0" applyAlignment="0" applyProtection="0"/>
    <xf numFmtId="164" fontId="13"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0" fontId="2" fillId="0" borderId="0"/>
    <xf numFmtId="0" fontId="2" fillId="0" borderId="0"/>
    <xf numFmtId="164" fontId="2" fillId="0" borderId="0" applyFont="0" applyFill="0" applyBorder="0" applyAlignment="0" applyProtection="0"/>
    <xf numFmtId="0" fontId="2" fillId="0" borderId="0"/>
    <xf numFmtId="0" fontId="2" fillId="0" borderId="0"/>
    <xf numFmtId="0" fontId="2" fillId="0" borderId="0"/>
    <xf numFmtId="164" fontId="8" fillId="0" borderId="0" applyFont="0" applyFill="0" applyBorder="0" applyAlignment="0" applyProtection="0"/>
    <xf numFmtId="164" fontId="2" fillId="0" borderId="0" applyFont="0" applyFill="0" applyBorder="0" applyAlignment="0" applyProtection="0"/>
    <xf numFmtId="164" fontId="2"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2" fillId="0" borderId="0" applyFont="0" applyFill="0" applyBorder="0" applyAlignment="0" applyProtection="0"/>
    <xf numFmtId="164" fontId="2" fillId="0" borderId="0" applyFont="0" applyFill="0" applyBorder="0" applyAlignment="0" applyProtection="0"/>
    <xf numFmtId="0" fontId="2" fillId="0" borderId="0"/>
    <xf numFmtId="0" fontId="2" fillId="2" borderId="9" applyNumberFormat="0" applyFont="0" applyAlignment="0" applyProtection="0"/>
    <xf numFmtId="164" fontId="8" fillId="0" borderId="0" applyFont="0" applyFill="0" applyBorder="0" applyAlignment="0" applyProtection="0"/>
    <xf numFmtId="164" fontId="8" fillId="0" borderId="0" applyFont="0" applyFill="0" applyBorder="0" applyAlignment="0" applyProtection="0"/>
    <xf numFmtId="164" fontId="2" fillId="0" borderId="0" applyFont="0" applyFill="0" applyBorder="0" applyAlignment="0" applyProtection="0"/>
    <xf numFmtId="164" fontId="2"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2" fillId="0" borderId="0" applyFont="0" applyFill="0" applyBorder="0" applyAlignment="0" applyProtection="0"/>
    <xf numFmtId="164" fontId="2"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2" fillId="0" borderId="0" applyFont="0" applyFill="0" applyBorder="0" applyAlignment="0" applyProtection="0"/>
    <xf numFmtId="164" fontId="2" fillId="0" borderId="0" applyFont="0" applyFill="0" applyBorder="0" applyAlignment="0" applyProtection="0"/>
    <xf numFmtId="164" fontId="8" fillId="0" borderId="0" applyFont="0" applyFill="0" applyBorder="0" applyAlignment="0" applyProtection="0"/>
    <xf numFmtId="164" fontId="8" fillId="0" borderId="0" applyFont="0" applyFill="0" applyBorder="0" applyAlignment="0" applyProtection="0"/>
    <xf numFmtId="164" fontId="2" fillId="0" borderId="0" applyFont="0" applyFill="0" applyBorder="0" applyAlignment="0" applyProtection="0"/>
    <xf numFmtId="164" fontId="2" fillId="0" borderId="0" applyFont="0" applyFill="0" applyBorder="0" applyAlignment="0" applyProtection="0"/>
    <xf numFmtId="164" fontId="8" fillId="0" borderId="0" applyFont="0" applyFill="0" applyBorder="0" applyAlignment="0" applyProtection="0"/>
    <xf numFmtId="0" fontId="26" fillId="0" borderId="0"/>
    <xf numFmtId="0" fontId="8" fillId="0" borderId="0"/>
    <xf numFmtId="9" fontId="58" fillId="0" borderId="0" applyFont="0" applyFill="0" applyBorder="0" applyAlignment="0" applyProtection="0"/>
    <xf numFmtId="0" fontId="73" fillId="10" borderId="0" applyNumberFormat="0" applyBorder="0" applyAlignment="0" applyProtection="0"/>
  </cellStyleXfs>
  <cellXfs count="271">
    <xf numFmtId="0" fontId="0" fillId="0" borderId="0" xfId="0"/>
    <xf numFmtId="0" fontId="8" fillId="0" borderId="0" xfId="0" applyFont="1"/>
    <xf numFmtId="165" fontId="8" fillId="0" borderId="0" xfId="9" applyFont="1" applyAlignment="1">
      <alignment horizontal="right"/>
    </xf>
    <xf numFmtId="165" fontId="8" fillId="0" borderId="0" xfId="9" applyFont="1"/>
    <xf numFmtId="165" fontId="8" fillId="0" borderId="0" xfId="9" applyFont="1" applyAlignment="1">
      <alignment wrapText="1"/>
    </xf>
    <xf numFmtId="15" fontId="8" fillId="0" borderId="0" xfId="9" applyNumberFormat="1" applyFont="1" applyAlignment="1">
      <alignment horizontal="right"/>
    </xf>
    <xf numFmtId="3" fontId="8" fillId="0" borderId="0" xfId="9" applyNumberFormat="1" applyFont="1"/>
    <xf numFmtId="165" fontId="9" fillId="0" borderId="2" xfId="9" applyFont="1" applyBorder="1"/>
    <xf numFmtId="165" fontId="8" fillId="0" borderId="2" xfId="9" quotePrefix="1" applyFont="1" applyBorder="1" applyAlignment="1">
      <alignment horizontal="right"/>
    </xf>
    <xf numFmtId="165" fontId="9" fillId="0" borderId="0" xfId="9" applyFont="1"/>
    <xf numFmtId="165" fontId="8" fillId="0" borderId="3" xfId="9" applyFont="1" applyBorder="1" applyAlignment="1">
      <alignment wrapText="1"/>
    </xf>
    <xf numFmtId="165" fontId="8" fillId="0" borderId="3" xfId="9" applyFont="1" applyBorder="1" applyAlignment="1">
      <alignment horizontal="right"/>
    </xf>
    <xf numFmtId="0" fontId="0" fillId="0" borderId="3" xfId="0" applyBorder="1"/>
    <xf numFmtId="165" fontId="8" fillId="0" borderId="3" xfId="9" applyFont="1" applyBorder="1"/>
    <xf numFmtId="0" fontId="0" fillId="0" borderId="0" xfId="0" applyAlignment="1">
      <alignment horizontal="right"/>
    </xf>
    <xf numFmtId="165" fontId="9" fillId="0" borderId="0" xfId="9" applyFont="1" applyAlignment="1">
      <alignment horizontal="left" vertical="center"/>
    </xf>
    <xf numFmtId="165" fontId="8" fillId="0" borderId="0" xfId="9" applyFont="1" applyAlignment="1">
      <alignment vertical="center"/>
    </xf>
    <xf numFmtId="165" fontId="9" fillId="0" borderId="0" xfId="9" applyFont="1" applyAlignment="1">
      <alignment horizontal="left" wrapText="1"/>
    </xf>
    <xf numFmtId="165" fontId="9" fillId="0" borderId="0" xfId="9" applyFont="1" applyAlignment="1">
      <alignment wrapText="1"/>
    </xf>
    <xf numFmtId="165" fontId="8" fillId="0" borderId="0" xfId="9" quotePrefix="1" applyFont="1" applyAlignment="1">
      <alignment wrapText="1"/>
    </xf>
    <xf numFmtId="165" fontId="16" fillId="0" borderId="0" xfId="9" applyFont="1" applyAlignment="1">
      <alignment wrapText="1"/>
    </xf>
    <xf numFmtId="0" fontId="9" fillId="0" borderId="0" xfId="0" applyFont="1"/>
    <xf numFmtId="0" fontId="0" fillId="0" borderId="0" xfId="0" applyAlignment="1">
      <alignment horizontal="left"/>
    </xf>
    <xf numFmtId="3" fontId="8" fillId="0" borderId="0" xfId="3" applyNumberFormat="1" applyAlignment="1">
      <alignment horizontal="right"/>
    </xf>
    <xf numFmtId="3" fontId="8" fillId="0" borderId="0" xfId="3" applyNumberFormat="1"/>
    <xf numFmtId="0" fontId="8" fillId="0" borderId="0" xfId="11"/>
    <xf numFmtId="0" fontId="8" fillId="0" borderId="0" xfId="11" applyAlignment="1">
      <alignment horizontal="right"/>
    </xf>
    <xf numFmtId="49" fontId="8" fillId="0" borderId="0" xfId="9" applyNumberFormat="1" applyFont="1" applyAlignment="1">
      <alignment wrapText="1"/>
    </xf>
    <xf numFmtId="3" fontId="0" fillId="0" borderId="0" xfId="0" applyNumberFormat="1"/>
    <xf numFmtId="165" fontId="22" fillId="0" borderId="0" xfId="9" applyFont="1" applyAlignment="1">
      <alignment horizontal="left"/>
    </xf>
    <xf numFmtId="165" fontId="13" fillId="0" borderId="0" xfId="9" applyAlignment="1">
      <alignment horizontal="right" wrapText="1"/>
    </xf>
    <xf numFmtId="0" fontId="12" fillId="0" borderId="0" xfId="6" applyProtection="1">
      <alignment vertical="top"/>
    </xf>
    <xf numFmtId="0" fontId="12" fillId="0" borderId="0" xfId="6" applyAlignment="1" applyProtection="1">
      <alignment vertical="top" wrapText="1"/>
    </xf>
    <xf numFmtId="165" fontId="17" fillId="0" borderId="0" xfId="9" applyFont="1" applyAlignment="1">
      <alignment vertical="top" wrapText="1"/>
    </xf>
    <xf numFmtId="0" fontId="12" fillId="0" borderId="0" xfId="6" applyAlignment="1" applyProtection="1"/>
    <xf numFmtId="0" fontId="27" fillId="0" borderId="0" xfId="0" applyFont="1"/>
    <xf numFmtId="0" fontId="28" fillId="0" borderId="10" xfId="0" applyFont="1" applyBorder="1" applyAlignment="1">
      <alignment horizontal="center" vertical="center"/>
    </xf>
    <xf numFmtId="46" fontId="28" fillId="0" borderId="10" xfId="0" applyNumberFormat="1" applyFont="1" applyBorder="1" applyAlignment="1">
      <alignment horizontal="center" vertical="center" wrapText="1"/>
    </xf>
    <xf numFmtId="0" fontId="29" fillId="0" borderId="10" xfId="0" applyFont="1" applyBorder="1" applyAlignment="1">
      <alignment horizontal="center" vertical="center" wrapText="1"/>
    </xf>
    <xf numFmtId="0" fontId="27" fillId="0" borderId="10" xfId="0" applyFont="1" applyBorder="1" applyAlignment="1">
      <alignment horizontal="center" vertical="center" wrapText="1"/>
    </xf>
    <xf numFmtId="0" fontId="30" fillId="0" borderId="10" xfId="0" applyFont="1" applyBorder="1"/>
    <xf numFmtId="2" fontId="31" fillId="0" borderId="10" xfId="0" applyNumberFormat="1" applyFont="1" applyBorder="1"/>
    <xf numFmtId="166" fontId="32" fillId="0" borderId="10" xfId="0" applyNumberFormat="1" applyFont="1" applyBorder="1" applyAlignment="1">
      <alignment wrapText="1"/>
    </xf>
    <xf numFmtId="0" fontId="31" fillId="0" borderId="10" xfId="0" applyFont="1" applyBorder="1"/>
    <xf numFmtId="166" fontId="31" fillId="0" borderId="11" xfId="0" applyNumberFormat="1" applyFont="1" applyBorder="1"/>
    <xf numFmtId="166" fontId="31" fillId="0" borderId="10" xfId="0" applyNumberFormat="1" applyFont="1" applyBorder="1"/>
    <xf numFmtId="166" fontId="32" fillId="0" borderId="11" xfId="0" applyNumberFormat="1" applyFont="1" applyBorder="1" applyAlignment="1">
      <alignment wrapText="1"/>
    </xf>
    <xf numFmtId="0" fontId="34" fillId="0" borderId="0" xfId="0" applyFont="1" applyAlignment="1">
      <alignment horizontal="left" vertical="center" indent="2"/>
    </xf>
    <xf numFmtId="0" fontId="36" fillId="0" borderId="0" xfId="0" applyFont="1"/>
    <xf numFmtId="0" fontId="38" fillId="0" borderId="0" xfId="0" applyFont="1" applyAlignment="1">
      <alignment vertical="center"/>
    </xf>
    <xf numFmtId="0" fontId="37" fillId="0" borderId="0" xfId="0" applyFont="1"/>
    <xf numFmtId="0" fontId="39" fillId="0" borderId="0" xfId="0" applyFont="1" applyAlignment="1">
      <alignment vertical="center"/>
    </xf>
    <xf numFmtId="0" fontId="19" fillId="0" borderId="0" xfId="0" applyFont="1"/>
    <xf numFmtId="0" fontId="42" fillId="0" borderId="0" xfId="0" applyFont="1" applyAlignment="1">
      <alignment vertical="center"/>
    </xf>
    <xf numFmtId="0" fontId="38" fillId="0" borderId="0" xfId="0" applyFont="1"/>
    <xf numFmtId="0" fontId="41" fillId="0" borderId="0" xfId="0" applyFont="1" applyAlignment="1">
      <alignment vertical="center"/>
    </xf>
    <xf numFmtId="0" fontId="40" fillId="0" borderId="0" xfId="0" applyFont="1" applyAlignment="1">
      <alignment vertical="center"/>
    </xf>
    <xf numFmtId="0" fontId="40" fillId="0" borderId="0" xfId="0" applyFont="1"/>
    <xf numFmtId="0" fontId="18" fillId="0" borderId="12" xfId="0" applyFont="1" applyBorder="1"/>
    <xf numFmtId="2" fontId="18" fillId="0" borderId="12" xfId="0" applyNumberFormat="1" applyFont="1" applyBorder="1"/>
    <xf numFmtId="0" fontId="18" fillId="0" borderId="13" xfId="0" applyFont="1" applyBorder="1"/>
    <xf numFmtId="2" fontId="18" fillId="0" borderId="13" xfId="0" applyNumberFormat="1" applyFont="1" applyBorder="1"/>
    <xf numFmtId="0" fontId="18" fillId="0" borderId="7" xfId="0" applyFont="1" applyBorder="1"/>
    <xf numFmtId="0" fontId="18" fillId="0" borderId="5" xfId="0" applyFont="1" applyBorder="1"/>
    <xf numFmtId="2" fontId="18" fillId="0" borderId="14" xfId="0" applyNumberFormat="1" applyFont="1" applyBorder="1"/>
    <xf numFmtId="2" fontId="19" fillId="0" borderId="12" xfId="0" applyNumberFormat="1" applyFont="1" applyBorder="1"/>
    <xf numFmtId="2" fontId="19" fillId="0" borderId="13" xfId="0" applyNumberFormat="1" applyFont="1" applyBorder="1"/>
    <xf numFmtId="2" fontId="8" fillId="0" borderId="13" xfId="0" applyNumberFormat="1" applyFont="1" applyBorder="1"/>
    <xf numFmtId="0" fontId="19" fillId="0" borderId="13" xfId="0" applyFont="1" applyBorder="1"/>
    <xf numFmtId="2" fontId="19" fillId="0" borderId="14" xfId="0" applyNumberFormat="1" applyFont="1" applyBorder="1"/>
    <xf numFmtId="0" fontId="43" fillId="0" borderId="0" xfId="0" applyFont="1" applyAlignment="1">
      <alignment horizontal="center" vertical="center" wrapText="1"/>
    </xf>
    <xf numFmtId="0" fontId="47" fillId="0" borderId="0" xfId="0" applyFont="1"/>
    <xf numFmtId="0" fontId="47" fillId="0" borderId="15" xfId="0" applyFont="1" applyBorder="1" applyAlignment="1">
      <alignment horizontal="left" wrapText="1"/>
    </xf>
    <xf numFmtId="0" fontId="47" fillId="0" borderId="15" xfId="0" applyFont="1" applyBorder="1" applyAlignment="1">
      <alignment horizontal="right" wrapText="1"/>
    </xf>
    <xf numFmtId="0" fontId="47" fillId="0" borderId="15" xfId="0" applyFont="1" applyBorder="1" applyAlignment="1">
      <alignment horizontal="right"/>
    </xf>
    <xf numFmtId="49" fontId="19" fillId="0" borderId="0" xfId="0" applyNumberFormat="1" applyFont="1"/>
    <xf numFmtId="166" fontId="19" fillId="0" borderId="0" xfId="0" applyNumberFormat="1" applyFont="1"/>
    <xf numFmtId="3" fontId="19" fillId="0" borderId="0" xfId="0" applyNumberFormat="1" applyFont="1"/>
    <xf numFmtId="49" fontId="19" fillId="0" borderId="5" xfId="0" applyNumberFormat="1" applyFont="1" applyBorder="1"/>
    <xf numFmtId="166" fontId="19" fillId="0" borderId="5" xfId="0" applyNumberFormat="1" applyFont="1" applyBorder="1"/>
    <xf numFmtId="3" fontId="19" fillId="0" borderId="5" xfId="0" applyNumberFormat="1" applyFont="1" applyBorder="1"/>
    <xf numFmtId="0" fontId="48" fillId="0" borderId="0" xfId="0" applyFont="1"/>
    <xf numFmtId="0" fontId="49" fillId="0" borderId="0" xfId="0" applyFont="1"/>
    <xf numFmtId="0" fontId="50" fillId="0" borderId="0" xfId="0" applyFont="1"/>
    <xf numFmtId="2" fontId="50" fillId="0" borderId="0" xfId="0" applyNumberFormat="1" applyFont="1"/>
    <xf numFmtId="0" fontId="41" fillId="0" borderId="0" xfId="0" applyFont="1"/>
    <xf numFmtId="0" fontId="52" fillId="3" borderId="16" xfId="0" applyFont="1" applyFill="1" applyBorder="1" applyAlignment="1">
      <alignment horizontal="center" vertical="center"/>
    </xf>
    <xf numFmtId="0" fontId="52" fillId="3" borderId="17" xfId="0" applyFont="1" applyFill="1" applyBorder="1" applyAlignment="1">
      <alignment horizontal="center" vertical="center"/>
    </xf>
    <xf numFmtId="0" fontId="52" fillId="3" borderId="18" xfId="0" applyFont="1" applyFill="1" applyBorder="1" applyAlignment="1">
      <alignment horizontal="center" vertical="center"/>
    </xf>
    <xf numFmtId="0" fontId="53" fillId="0" borderId="19" xfId="0" applyFont="1" applyBorder="1" applyAlignment="1">
      <alignment horizontal="center" vertical="center"/>
    </xf>
    <xf numFmtId="1" fontId="53" fillId="0" borderId="0" xfId="0" applyNumberFormat="1" applyFont="1" applyAlignment="1">
      <alignment horizontal="center" vertical="center"/>
    </xf>
    <xf numFmtId="166" fontId="53" fillId="0" borderId="0" xfId="0" applyNumberFormat="1" applyFont="1" applyAlignment="1">
      <alignment horizontal="center" vertical="center"/>
    </xf>
    <xf numFmtId="1" fontId="53" fillId="0" borderId="20" xfId="0" applyNumberFormat="1" applyFont="1" applyBorder="1" applyAlignment="1">
      <alignment horizontal="center" vertical="center"/>
    </xf>
    <xf numFmtId="166" fontId="53" fillId="0" borderId="21" xfId="0" applyNumberFormat="1" applyFont="1" applyBorder="1" applyAlignment="1">
      <alignment horizontal="center" vertical="center"/>
    </xf>
    <xf numFmtId="166" fontId="53" fillId="4" borderId="0" xfId="0" applyNumberFormat="1" applyFont="1" applyFill="1" applyAlignment="1">
      <alignment horizontal="center" vertical="center"/>
    </xf>
    <xf numFmtId="166" fontId="54" fillId="4" borderId="0" xfId="0" applyNumberFormat="1" applyFont="1" applyFill="1" applyAlignment="1">
      <alignment horizontal="center" vertical="center"/>
    </xf>
    <xf numFmtId="0" fontId="52" fillId="5" borderId="22" xfId="0" applyFont="1" applyFill="1" applyBorder="1" applyAlignment="1">
      <alignment horizontal="center" vertical="center"/>
    </xf>
    <xf numFmtId="0" fontId="53" fillId="5" borderId="4" xfId="0" applyFont="1" applyFill="1" applyBorder="1" applyAlignment="1">
      <alignment horizontal="center" vertical="center"/>
    </xf>
    <xf numFmtId="0" fontId="53" fillId="5" borderId="20" xfId="0" applyFont="1" applyFill="1" applyBorder="1" applyAlignment="1">
      <alignment horizontal="center" vertical="center"/>
    </xf>
    <xf numFmtId="0" fontId="52" fillId="5" borderId="23" xfId="0" applyFont="1" applyFill="1" applyBorder="1" applyAlignment="1">
      <alignment horizontal="center" vertical="center"/>
    </xf>
    <xf numFmtId="8" fontId="53" fillId="5" borderId="3" xfId="0" applyNumberFormat="1" applyFont="1" applyFill="1" applyBorder="1" applyAlignment="1">
      <alignment horizontal="center" vertical="center"/>
    </xf>
    <xf numFmtId="8" fontId="53" fillId="5" borderId="24" xfId="0" applyNumberFormat="1" applyFont="1" applyFill="1" applyBorder="1" applyAlignment="1">
      <alignment horizontal="center" vertical="center"/>
    </xf>
    <xf numFmtId="0" fontId="55" fillId="0" borderId="0" xfId="0" applyFont="1"/>
    <xf numFmtId="1" fontId="60" fillId="0" borderId="8" xfId="0" applyNumberFormat="1" applyFont="1" applyBorder="1" applyAlignment="1">
      <alignment horizontal="left"/>
    </xf>
    <xf numFmtId="1" fontId="60" fillId="0" borderId="6" xfId="0" applyNumberFormat="1" applyFont="1" applyBorder="1" applyAlignment="1">
      <alignment horizontal="left"/>
    </xf>
    <xf numFmtId="1" fontId="60" fillId="0" borderId="25" xfId="0" applyNumberFormat="1" applyFont="1" applyBorder="1" applyAlignment="1">
      <alignment horizontal="left"/>
    </xf>
    <xf numFmtId="0" fontId="60" fillId="0" borderId="25" xfId="0" applyFont="1" applyBorder="1" applyAlignment="1">
      <alignment horizontal="left"/>
    </xf>
    <xf numFmtId="0" fontId="60" fillId="0" borderId="8" xfId="0" applyFont="1" applyBorder="1" applyAlignment="1">
      <alignment horizontal="left"/>
    </xf>
    <xf numFmtId="0" fontId="60" fillId="0" borderId="6" xfId="0" applyFont="1" applyBorder="1" applyAlignment="1">
      <alignment horizontal="left"/>
    </xf>
    <xf numFmtId="0" fontId="60" fillId="0" borderId="14" xfId="0" applyFont="1" applyBorder="1" applyAlignment="1">
      <alignment horizontal="left"/>
    </xf>
    <xf numFmtId="0" fontId="60" fillId="0" borderId="13" xfId="0" applyFont="1" applyBorder="1" applyAlignment="1">
      <alignment horizontal="left"/>
    </xf>
    <xf numFmtId="9" fontId="60" fillId="0" borderId="6" xfId="205" applyFont="1" applyBorder="1" applyAlignment="1">
      <alignment horizontal="left"/>
    </xf>
    <xf numFmtId="0" fontId="60" fillId="0" borderId="0" xfId="0" applyFont="1" applyAlignment="1">
      <alignment horizontal="left"/>
    </xf>
    <xf numFmtId="1" fontId="60" fillId="0" borderId="0" xfId="0" applyNumberFormat="1" applyFont="1" applyAlignment="1">
      <alignment horizontal="left"/>
    </xf>
    <xf numFmtId="1" fontId="60" fillId="0" borderId="2" xfId="0" applyNumberFormat="1" applyFont="1" applyBorder="1" applyAlignment="1">
      <alignment horizontal="left"/>
    </xf>
    <xf numFmtId="0" fontId="61" fillId="0" borderId="0" xfId="0" applyFont="1" applyAlignment="1">
      <alignment vertical="center"/>
    </xf>
    <xf numFmtId="0" fontId="38" fillId="0" borderId="0" xfId="0" applyFont="1" applyAlignment="1">
      <alignment horizontal="left" vertical="center" wrapText="1"/>
    </xf>
    <xf numFmtId="0" fontId="62" fillId="0" borderId="0" xfId="0" applyFont="1" applyAlignment="1">
      <alignment vertical="center"/>
    </xf>
    <xf numFmtId="0" fontId="47" fillId="0" borderId="1" xfId="0" applyFont="1" applyBorder="1" applyAlignment="1">
      <alignment wrapText="1"/>
    </xf>
    <xf numFmtId="0" fontId="8" fillId="0" borderId="0" xfId="0" applyFont="1" applyAlignment="1">
      <alignment vertical="center"/>
    </xf>
    <xf numFmtId="0" fontId="47" fillId="0" borderId="5" xfId="0" applyFont="1" applyBorder="1" applyAlignment="1">
      <alignment wrapText="1"/>
    </xf>
    <xf numFmtId="3" fontId="47" fillId="0" borderId="0" xfId="0" applyNumberFormat="1" applyFont="1"/>
    <xf numFmtId="1" fontId="8" fillId="0" borderId="0" xfId="0" applyNumberFormat="1" applyFont="1" applyAlignment="1">
      <alignment vertical="center"/>
    </xf>
    <xf numFmtId="3" fontId="8" fillId="0" borderId="0" xfId="0" applyNumberFormat="1" applyFont="1" applyAlignment="1">
      <alignment vertical="center"/>
    </xf>
    <xf numFmtId="167" fontId="8" fillId="0" borderId="0" xfId="0" applyNumberFormat="1" applyFont="1" applyAlignment="1">
      <alignment vertical="center"/>
    </xf>
    <xf numFmtId="4" fontId="8" fillId="0" borderId="0" xfId="0" applyNumberFormat="1" applyFont="1" applyAlignment="1">
      <alignment vertical="center"/>
    </xf>
    <xf numFmtId="168" fontId="8" fillId="0" borderId="0" xfId="0" applyNumberFormat="1" applyFont="1" applyAlignment="1">
      <alignment vertical="center"/>
    </xf>
    <xf numFmtId="2" fontId="8" fillId="0" borderId="0" xfId="0" applyNumberFormat="1" applyFont="1" applyAlignment="1">
      <alignment vertical="center"/>
    </xf>
    <xf numFmtId="0" fontId="47" fillId="6" borderId="25" xfId="0" applyFont="1" applyFill="1" applyBorder="1" applyAlignment="1">
      <alignment wrapText="1"/>
    </xf>
    <xf numFmtId="0" fontId="47" fillId="6" borderId="5" xfId="0" applyFont="1" applyFill="1" applyBorder="1" applyAlignment="1">
      <alignment wrapText="1"/>
    </xf>
    <xf numFmtId="0" fontId="47" fillId="6" borderId="11" xfId="0" applyFont="1" applyFill="1" applyBorder="1" applyAlignment="1">
      <alignment wrapText="1"/>
    </xf>
    <xf numFmtId="0" fontId="12" fillId="0" borderId="0" xfId="6" applyAlignment="1" applyProtection="1">
      <alignment vertical="center"/>
    </xf>
    <xf numFmtId="0" fontId="11" fillId="0" borderId="0" xfId="0" applyFont="1"/>
    <xf numFmtId="0" fontId="18" fillId="0" borderId="0" xfId="0" applyFont="1" applyAlignment="1">
      <alignment horizontal="center"/>
    </xf>
    <xf numFmtId="0" fontId="9" fillId="0" borderId="0" xfId="0" applyFont="1" applyAlignment="1">
      <alignment horizontal="right"/>
    </xf>
    <xf numFmtId="0" fontId="65" fillId="0" borderId="0" xfId="0" applyFont="1"/>
    <xf numFmtId="0" fontId="65" fillId="0" borderId="10" xfId="0" applyFont="1" applyBorder="1" applyAlignment="1">
      <alignment horizontal="center" vertical="center" wrapText="1"/>
    </xf>
    <xf numFmtId="3" fontId="65" fillId="0" borderId="10" xfId="0" applyNumberFormat="1" applyFont="1" applyBorder="1" applyAlignment="1">
      <alignment horizontal="center" vertical="center" wrapText="1"/>
    </xf>
    <xf numFmtId="0" fontId="11" fillId="0" borderId="0" xfId="0" applyFont="1" applyAlignment="1">
      <alignment vertical="center"/>
    </xf>
    <xf numFmtId="0" fontId="18" fillId="0" borderId="0" xfId="0" applyFont="1"/>
    <xf numFmtId="0" fontId="66" fillId="0" borderId="0" xfId="0" applyFont="1"/>
    <xf numFmtId="3" fontId="11" fillId="0" borderId="0" xfId="0" applyNumberFormat="1" applyFont="1"/>
    <xf numFmtId="10" fontId="1" fillId="0" borderId="0" xfId="205" applyNumberFormat="1" applyFont="1" applyFill="1" applyBorder="1"/>
    <xf numFmtId="1" fontId="66" fillId="0" borderId="0" xfId="0" applyNumberFormat="1" applyFont="1"/>
    <xf numFmtId="0" fontId="67" fillId="0" borderId="0" xfId="0" applyFont="1"/>
    <xf numFmtId="3" fontId="67" fillId="0" borderId="0" xfId="0" applyNumberFormat="1" applyFont="1"/>
    <xf numFmtId="169" fontId="1" fillId="0" borderId="0" xfId="205" applyNumberFormat="1" applyFont="1" applyFill="1" applyBorder="1"/>
    <xf numFmtId="0" fontId="1" fillId="0" borderId="0" xfId="0" applyFont="1"/>
    <xf numFmtId="169" fontId="8" fillId="0" borderId="0" xfId="205" applyNumberFormat="1" applyFont="1" applyFill="1" applyBorder="1"/>
    <xf numFmtId="1" fontId="11" fillId="0" borderId="0" xfId="0" applyNumberFormat="1" applyFont="1"/>
    <xf numFmtId="169" fontId="66" fillId="0" borderId="0" xfId="205" applyNumberFormat="1" applyFont="1" applyFill="1" applyBorder="1"/>
    <xf numFmtId="3" fontId="11" fillId="0" borderId="0" xfId="0" applyNumberFormat="1" applyFont="1" applyAlignment="1">
      <alignment horizontal="left"/>
    </xf>
    <xf numFmtId="0" fontId="50" fillId="7" borderId="0" xfId="0" applyFont="1" applyFill="1"/>
    <xf numFmtId="166" fontId="50" fillId="7" borderId="0" xfId="0" applyNumberFormat="1" applyFont="1" applyFill="1"/>
    <xf numFmtId="0" fontId="50" fillId="8" borderId="0" xfId="0" applyFont="1" applyFill="1"/>
    <xf numFmtId="166" fontId="50" fillId="8" borderId="0" xfId="0" applyNumberFormat="1" applyFont="1" applyFill="1"/>
    <xf numFmtId="0" fontId="68" fillId="0" borderId="0" xfId="0" applyFont="1" applyAlignment="1">
      <alignment vertical="center"/>
    </xf>
    <xf numFmtId="0" fontId="69" fillId="0" borderId="0" xfId="0" applyFont="1"/>
    <xf numFmtId="0" fontId="70" fillId="0" borderId="0" xfId="0" applyFont="1"/>
    <xf numFmtId="0" fontId="71" fillId="0" borderId="26" xfId="0" applyFont="1" applyBorder="1"/>
    <xf numFmtId="0" fontId="72" fillId="9" borderId="0" xfId="0" applyFont="1" applyFill="1"/>
    <xf numFmtId="0" fontId="72" fillId="0" borderId="0" xfId="0" applyFont="1"/>
    <xf numFmtId="0" fontId="72" fillId="9" borderId="27" xfId="0" applyFont="1" applyFill="1" applyBorder="1"/>
    <xf numFmtId="0" fontId="75" fillId="0" borderId="0" xfId="0" applyFont="1"/>
    <xf numFmtId="0" fontId="74" fillId="0" borderId="0" xfId="0" applyFont="1"/>
    <xf numFmtId="0" fontId="76" fillId="0" borderId="0" xfId="0" applyFont="1"/>
    <xf numFmtId="166" fontId="0" fillId="0" borderId="0" xfId="0" applyNumberFormat="1"/>
    <xf numFmtId="169" fontId="0" fillId="0" borderId="0" xfId="0" applyNumberFormat="1"/>
    <xf numFmtId="1" fontId="0" fillId="0" borderId="0" xfId="0" applyNumberFormat="1"/>
    <xf numFmtId="0" fontId="73" fillId="10" borderId="0" xfId="206"/>
    <xf numFmtId="166" fontId="73" fillId="10" borderId="0" xfId="206" applyNumberFormat="1"/>
    <xf numFmtId="166" fontId="0" fillId="0" borderId="0" xfId="0" applyNumberFormat="1" applyAlignment="1">
      <alignment horizontal="center" wrapText="1"/>
    </xf>
    <xf numFmtId="0" fontId="77" fillId="0" borderId="0" xfId="0" applyFont="1"/>
    <xf numFmtId="2" fontId="0" fillId="0" borderId="0" xfId="0" applyNumberFormat="1"/>
    <xf numFmtId="0" fontId="74" fillId="0" borderId="0" xfId="0" applyFont="1" applyAlignment="1">
      <alignment vertical="center"/>
    </xf>
    <xf numFmtId="0" fontId="80" fillId="11" borderId="28" xfId="0" applyFont="1" applyFill="1" applyBorder="1" applyAlignment="1">
      <alignment horizontal="center" vertical="center" wrapText="1" readingOrder="1"/>
    </xf>
    <xf numFmtId="0" fontId="81" fillId="0" borderId="0" xfId="0" applyFont="1" applyAlignment="1">
      <alignment horizontal="left" vertical="center" readingOrder="1"/>
    </xf>
    <xf numFmtId="0" fontId="82" fillId="12" borderId="32" xfId="0" applyFont="1" applyFill="1" applyBorder="1" applyAlignment="1">
      <alignment horizontal="center" vertical="center" wrapText="1" readingOrder="1"/>
    </xf>
    <xf numFmtId="0" fontId="83" fillId="13" borderId="32" xfId="0" applyFont="1" applyFill="1" applyBorder="1" applyAlignment="1">
      <alignment vertical="top" wrapText="1"/>
    </xf>
    <xf numFmtId="0" fontId="84" fillId="0" borderId="0" xfId="0" applyFont="1" applyAlignment="1">
      <alignment horizontal="left" vertical="center" indent="4" readingOrder="1"/>
    </xf>
    <xf numFmtId="49" fontId="82" fillId="14" borderId="33" xfId="0" applyNumberFormat="1" applyFont="1" applyFill="1" applyBorder="1" applyAlignment="1">
      <alignment horizontal="center" vertical="center" wrapText="1" readingOrder="1"/>
    </xf>
    <xf numFmtId="0" fontId="83" fillId="13" borderId="33" xfId="0" applyFont="1" applyFill="1" applyBorder="1" applyAlignment="1">
      <alignment vertical="top" wrapText="1"/>
    </xf>
    <xf numFmtId="0" fontId="83" fillId="15" borderId="33" xfId="0" applyFont="1" applyFill="1" applyBorder="1" applyAlignment="1">
      <alignment vertical="top" wrapText="1"/>
    </xf>
    <xf numFmtId="0" fontId="82" fillId="12" borderId="33" xfId="0" applyFont="1" applyFill="1" applyBorder="1" applyAlignment="1">
      <alignment horizontal="center" vertical="center" wrapText="1" readingOrder="1"/>
    </xf>
    <xf numFmtId="0" fontId="83" fillId="16" borderId="33" xfId="0" applyFont="1" applyFill="1" applyBorder="1" applyAlignment="1">
      <alignment vertical="top" wrapText="1"/>
    </xf>
    <xf numFmtId="0" fontId="83" fillId="17" borderId="33" xfId="0" applyFont="1" applyFill="1" applyBorder="1" applyAlignment="1">
      <alignment vertical="top" wrapText="1"/>
    </xf>
    <xf numFmtId="0" fontId="82" fillId="14" borderId="33" xfId="0" applyFont="1" applyFill="1" applyBorder="1" applyAlignment="1">
      <alignment horizontal="center" vertical="center" wrapText="1" readingOrder="1"/>
    </xf>
    <xf numFmtId="0" fontId="83" fillId="18" borderId="33" xfId="0" applyFont="1" applyFill="1" applyBorder="1" applyAlignment="1">
      <alignment vertical="top" wrapText="1"/>
    </xf>
    <xf numFmtId="0" fontId="90" fillId="19" borderId="33" xfId="0" applyFont="1" applyFill="1" applyBorder="1" applyAlignment="1">
      <alignment vertical="top" wrapText="1"/>
    </xf>
    <xf numFmtId="0" fontId="92" fillId="20" borderId="33" xfId="0" applyFont="1" applyFill="1" applyBorder="1" applyAlignment="1">
      <alignment vertical="top" wrapText="1"/>
    </xf>
    <xf numFmtId="0" fontId="83" fillId="21" borderId="33" xfId="0" applyFont="1" applyFill="1" applyBorder="1" applyAlignment="1">
      <alignment vertical="top" wrapText="1"/>
    </xf>
    <xf numFmtId="0" fontId="83" fillId="22" borderId="33" xfId="0" applyFont="1" applyFill="1" applyBorder="1" applyAlignment="1">
      <alignment vertical="top" wrapText="1"/>
    </xf>
    <xf numFmtId="0" fontId="85" fillId="0" borderId="0" xfId="0" applyFont="1" applyAlignment="1">
      <alignment horizontal="left" vertical="center" readingOrder="1"/>
    </xf>
    <xf numFmtId="0" fontId="97" fillId="0" borderId="0" xfId="0" applyFont="1" applyAlignment="1">
      <alignment horizontal="left" vertical="center" indent="3"/>
    </xf>
    <xf numFmtId="0" fontId="98" fillId="0" borderId="0" xfId="0" applyFont="1" applyAlignment="1">
      <alignment vertical="center"/>
    </xf>
    <xf numFmtId="0" fontId="98" fillId="0" borderId="0" xfId="0" applyFont="1"/>
    <xf numFmtId="0" fontId="8" fillId="0" borderId="0" xfId="0" applyFont="1" applyAlignment="1">
      <alignment horizontal="left" wrapText="1"/>
    </xf>
    <xf numFmtId="0" fontId="100" fillId="0" borderId="0" xfId="0" applyFont="1" applyAlignment="1">
      <alignment vertical="center"/>
    </xf>
    <xf numFmtId="0" fontId="101" fillId="0" borderId="0" xfId="0" applyFont="1"/>
    <xf numFmtId="165" fontId="8" fillId="0" borderId="0" xfId="9" applyFont="1" applyAlignment="1">
      <alignment horizontal="left" wrapText="1"/>
    </xf>
    <xf numFmtId="3" fontId="8" fillId="0" borderId="0" xfId="3" applyNumberFormat="1" applyFont="1" applyAlignment="1">
      <alignment horizontal="right"/>
    </xf>
    <xf numFmtId="0" fontId="0" fillId="0" borderId="4" xfId="0" applyBorder="1"/>
    <xf numFmtId="165" fontId="8" fillId="0" borderId="4" xfId="9" applyFont="1" applyBorder="1"/>
    <xf numFmtId="3" fontId="8" fillId="0" borderId="0" xfId="3" applyNumberFormat="1" applyFont="1" applyFill="1" applyAlignment="1">
      <alignment horizontal="right"/>
    </xf>
    <xf numFmtId="3" fontId="0" fillId="0" borderId="0" xfId="0" applyNumberFormat="1" applyAlignment="1">
      <alignment horizontal="right"/>
    </xf>
    <xf numFmtId="3" fontId="8" fillId="23" borderId="0" xfId="3" applyNumberFormat="1" applyFont="1" applyFill="1" applyAlignment="1">
      <alignment horizontal="right"/>
    </xf>
    <xf numFmtId="165" fontId="102" fillId="0" borderId="0" xfId="9" applyFont="1" applyAlignment="1">
      <alignment vertical="center"/>
    </xf>
    <xf numFmtId="165" fontId="102" fillId="0" borderId="0" xfId="9" applyFont="1" applyAlignment="1">
      <alignment horizontal="right" vertical="center"/>
    </xf>
    <xf numFmtId="165" fontId="9" fillId="0" borderId="0" xfId="9" applyFont="1" applyAlignment="1">
      <alignment horizontal="right" wrapText="1"/>
    </xf>
    <xf numFmtId="0" fontId="103" fillId="0" borderId="0" xfId="0" applyFont="1"/>
    <xf numFmtId="0" fontId="103" fillId="0" borderId="0" xfId="0" applyFont="1" applyAlignment="1">
      <alignment horizontal="right"/>
    </xf>
    <xf numFmtId="166" fontId="104" fillId="0" borderId="0" xfId="0" applyNumberFormat="1" applyFont="1" applyAlignment="1">
      <alignment horizontal="center"/>
    </xf>
    <xf numFmtId="0" fontId="105" fillId="0" borderId="0" xfId="0" applyFont="1" applyAlignment="1">
      <alignment vertical="center"/>
    </xf>
    <xf numFmtId="0" fontId="107" fillId="0" borderId="0" xfId="0" applyFont="1"/>
    <xf numFmtId="0" fontId="108" fillId="0" borderId="0" xfId="0" applyFont="1"/>
    <xf numFmtId="0" fontId="106" fillId="0" borderId="0" xfId="0" applyFont="1"/>
    <xf numFmtId="0" fontId="8" fillId="0" borderId="0" xfId="0" applyFont="1" applyAlignment="1">
      <alignment wrapText="1"/>
    </xf>
    <xf numFmtId="0" fontId="97" fillId="0" borderId="0" xfId="0" applyFont="1"/>
    <xf numFmtId="0" fontId="109" fillId="0" borderId="0" xfId="0" applyFont="1" applyAlignment="1">
      <alignment horizontal="left"/>
    </xf>
    <xf numFmtId="0" fontId="110" fillId="0" borderId="0" xfId="0" applyFont="1" applyAlignment="1">
      <alignment vertical="center"/>
    </xf>
    <xf numFmtId="0" fontId="101" fillId="0" borderId="0" xfId="0" applyFont="1" applyAlignment="1">
      <alignment vertical="center"/>
    </xf>
    <xf numFmtId="0" fontId="78" fillId="0" borderId="0" xfId="0" applyFont="1" applyAlignment="1">
      <alignment vertical="center"/>
    </xf>
    <xf numFmtId="0" fontId="77" fillId="0" borderId="0" xfId="0" applyFont="1" applyAlignment="1">
      <alignment vertical="center"/>
    </xf>
    <xf numFmtId="0" fontId="74" fillId="0" borderId="0" xfId="0" applyFont="1" applyAlignment="1">
      <alignment horizontal="left" wrapText="1"/>
    </xf>
    <xf numFmtId="0" fontId="75" fillId="0" borderId="0" xfId="0" applyFont="1" applyAlignment="1">
      <alignment horizontal="left" wrapText="1"/>
    </xf>
    <xf numFmtId="166" fontId="0" fillId="0" borderId="0" xfId="0" applyNumberFormat="1" applyAlignment="1">
      <alignment horizontal="left" wrapText="1"/>
    </xf>
    <xf numFmtId="0" fontId="74" fillId="0" borderId="0" xfId="0" applyFont="1" applyAlignment="1">
      <alignment horizontal="left"/>
    </xf>
    <xf numFmtId="0" fontId="77" fillId="0" borderId="0" xfId="0" applyFont="1" applyAlignment="1">
      <alignment horizontal="left" vertical="center" wrapText="1"/>
    </xf>
    <xf numFmtId="0" fontId="8" fillId="0" borderId="0" xfId="0" applyFont="1" applyAlignment="1">
      <alignment horizontal="left" wrapText="1"/>
    </xf>
    <xf numFmtId="0" fontId="0" fillId="0" borderId="0" xfId="0" applyAlignment="1">
      <alignment horizontal="left" wrapText="1"/>
    </xf>
    <xf numFmtId="0" fontId="80" fillId="11" borderId="29" xfId="0" applyFont="1" applyFill="1" applyBorder="1" applyAlignment="1">
      <alignment horizontal="center" vertical="center" wrapText="1" readingOrder="1"/>
    </xf>
    <xf numFmtId="0" fontId="80" fillId="11" borderId="30" xfId="0" applyFont="1" applyFill="1" applyBorder="1" applyAlignment="1">
      <alignment horizontal="center" vertical="center" wrapText="1" readingOrder="1"/>
    </xf>
    <xf numFmtId="0" fontId="80" fillId="11" borderId="31" xfId="0" applyFont="1" applyFill="1" applyBorder="1" applyAlignment="1">
      <alignment horizontal="center" vertical="center" wrapText="1" readingOrder="1"/>
    </xf>
    <xf numFmtId="0" fontId="50" fillId="0" borderId="0" xfId="0" applyFont="1" applyAlignment="1">
      <alignment horizontal="left" wrapText="1"/>
    </xf>
    <xf numFmtId="0" fontId="99" fillId="0" borderId="0" xfId="0" applyFont="1" applyAlignment="1">
      <alignment horizontal="left" vertical="center" wrapText="1"/>
    </xf>
    <xf numFmtId="0" fontId="38" fillId="0" borderId="0" xfId="0" applyFont="1" applyAlignment="1">
      <alignment wrapText="1"/>
    </xf>
    <xf numFmtId="0" fontId="38" fillId="0" borderId="0" xfId="0" applyFont="1" applyAlignment="1">
      <alignment horizontal="center" vertical="center" wrapText="1"/>
    </xf>
    <xf numFmtId="165" fontId="9" fillId="0" borderId="0" xfId="9" applyFont="1" applyAlignment="1">
      <alignment horizontal="center" wrapText="1"/>
    </xf>
    <xf numFmtId="0" fontId="43" fillId="0" borderId="0" xfId="0" applyFont="1" applyAlignment="1">
      <alignment horizontal="left" vertical="center" wrapText="1"/>
    </xf>
    <xf numFmtId="0" fontId="47" fillId="0" borderId="0" xfId="0" applyFont="1" applyAlignment="1">
      <alignment horizontal="left" wrapText="1"/>
    </xf>
    <xf numFmtId="0" fontId="48" fillId="0" borderId="0" xfId="0" applyFont="1" applyAlignment="1">
      <alignment horizontal="left" wrapText="1"/>
    </xf>
    <xf numFmtId="0" fontId="19" fillId="0" borderId="0" xfId="0" applyFont="1" applyAlignment="1">
      <alignment horizontal="left" wrapText="1"/>
    </xf>
    <xf numFmtId="0" fontId="103" fillId="0" borderId="0" xfId="0" applyFont="1" applyAlignment="1">
      <alignment horizontal="center"/>
    </xf>
    <xf numFmtId="0" fontId="38" fillId="0" borderId="0" xfId="0" applyFont="1" applyAlignment="1">
      <alignment vertical="center" wrapText="1"/>
    </xf>
    <xf numFmtId="0" fontId="38" fillId="0" borderId="0" xfId="0" applyFont="1" applyAlignment="1">
      <alignment horizontal="left" vertical="center" wrapText="1"/>
    </xf>
    <xf numFmtId="0" fontId="56" fillId="0" borderId="0" xfId="0" applyFont="1" applyAlignment="1">
      <alignment horizontal="left" vertical="center" wrapText="1"/>
    </xf>
    <xf numFmtId="0" fontId="33" fillId="0" borderId="0" xfId="0" applyFont="1" applyAlignment="1">
      <alignment horizontal="left" wrapText="1"/>
    </xf>
    <xf numFmtId="0" fontId="41" fillId="0" borderId="0" xfId="0" applyFont="1" applyAlignment="1">
      <alignment horizontal="left" vertical="center" wrapText="1"/>
    </xf>
    <xf numFmtId="0" fontId="8" fillId="0" borderId="0" xfId="0" applyFont="1" applyAlignment="1">
      <alignment horizontal="center" vertical="center" wrapText="1"/>
    </xf>
    <xf numFmtId="1" fontId="8" fillId="0" borderId="0" xfId="0" applyNumberFormat="1" applyFont="1" applyAlignment="1">
      <alignment horizontal="center" vertical="center" wrapText="1"/>
    </xf>
    <xf numFmtId="0" fontId="38" fillId="0" borderId="0" xfId="0" applyFont="1" applyAlignment="1">
      <alignment horizontal="left" wrapText="1"/>
    </xf>
    <xf numFmtId="165" fontId="9" fillId="0" borderId="0" xfId="9" applyFont="1" applyAlignment="1">
      <alignment horizontal="left" wrapText="1"/>
    </xf>
    <xf numFmtId="165" fontId="8" fillId="0" borderId="5" xfId="9" applyFont="1" applyBorder="1" applyAlignment="1">
      <alignment horizontal="left" vertical="top" wrapText="1"/>
    </xf>
    <xf numFmtId="165" fontId="17" fillId="0" borderId="0" xfId="9" applyFont="1" applyAlignment="1">
      <alignment vertical="top" wrapText="1"/>
    </xf>
    <xf numFmtId="165" fontId="13" fillId="0" borderId="0" xfId="9" applyAlignment="1">
      <alignment wrapText="1"/>
    </xf>
    <xf numFmtId="49" fontId="8" fillId="0" borderId="0" xfId="9" applyNumberFormat="1" applyFont="1" applyAlignment="1">
      <alignment horizontal="left"/>
    </xf>
    <xf numFmtId="165" fontId="17" fillId="0" borderId="0" xfId="9" applyFont="1" applyAlignment="1">
      <alignment horizontal="left" vertical="top" wrapText="1"/>
    </xf>
    <xf numFmtId="0" fontId="8" fillId="0" borderId="0" xfId="11" applyAlignment="1">
      <alignment wrapText="1"/>
    </xf>
    <xf numFmtId="0" fontId="12" fillId="0" borderId="0" xfId="6" applyFill="1" applyAlignment="1" applyProtection="1">
      <alignment horizontal="left" vertical="top" wrapText="1"/>
    </xf>
    <xf numFmtId="0" fontId="12" fillId="0" borderId="0" xfId="6" applyAlignment="1" applyProtection="1">
      <alignment horizontal="left" vertical="top" wrapText="1"/>
    </xf>
    <xf numFmtId="0" fontId="111" fillId="0" borderId="0" xfId="0" applyFont="1" applyAlignment="1">
      <alignment vertical="center"/>
    </xf>
    <xf numFmtId="0" fontId="112" fillId="0" borderId="0" xfId="0" applyFont="1"/>
    <xf numFmtId="0" fontId="99" fillId="0" borderId="0" xfId="0" applyFont="1" applyAlignment="1">
      <alignment horizontal="center"/>
    </xf>
    <xf numFmtId="173" fontId="99" fillId="0" borderId="0" xfId="0" applyNumberFormat="1" applyFont="1" applyAlignment="1">
      <alignment horizontal="right"/>
    </xf>
    <xf numFmtId="0" fontId="99" fillId="0" borderId="0" xfId="0" applyFont="1" applyAlignment="1">
      <alignment vertical="center" wrapText="1"/>
    </xf>
    <xf numFmtId="183" fontId="99" fillId="0" borderId="0" xfId="0" applyNumberFormat="1" applyFont="1" applyAlignment="1">
      <alignment horizontal="right"/>
    </xf>
    <xf numFmtId="0" fontId="99" fillId="0" borderId="0" xfId="0" applyFont="1"/>
    <xf numFmtId="0" fontId="114" fillId="0" borderId="0" xfId="0" applyFont="1" applyAlignment="1">
      <alignment vertical="center"/>
    </xf>
    <xf numFmtId="0" fontId="115" fillId="0" borderId="0" xfId="0" applyFont="1" applyAlignment="1">
      <alignment vertical="center"/>
    </xf>
    <xf numFmtId="0" fontId="116" fillId="0" borderId="0" xfId="0" applyFont="1" applyAlignment="1">
      <alignment vertical="center"/>
    </xf>
    <xf numFmtId="0" fontId="74" fillId="0" borderId="0" xfId="0" applyFont="1" applyFill="1"/>
  </cellXfs>
  <cellStyles count="207">
    <cellStyle name="Comma 2" xfId="1" xr:uid="{00000000-0005-0000-0000-000001000000}"/>
    <cellStyle name="Comma 2 10" xfId="93" xr:uid="{00000000-0005-0000-0000-000002000000}"/>
    <cellStyle name="Comma 2 2" xfId="2" xr:uid="{00000000-0005-0000-0000-000003000000}"/>
    <cellStyle name="Comma 2 2 2" xfId="25" xr:uid="{00000000-0005-0000-0000-000004000000}"/>
    <cellStyle name="Comma 2 2 2 2" xfId="40" xr:uid="{00000000-0005-0000-0000-000005000000}"/>
    <cellStyle name="Comma 2 2 2 2 2" xfId="167" xr:uid="{00000000-0005-0000-0000-000006000000}"/>
    <cellStyle name="Comma 2 2 2 2 3" xfId="116" xr:uid="{00000000-0005-0000-0000-000007000000}"/>
    <cellStyle name="Comma 2 2 2 3" xfId="72" xr:uid="{00000000-0005-0000-0000-000008000000}"/>
    <cellStyle name="Comma 2 2 2 3 2" xfId="187" xr:uid="{00000000-0005-0000-0000-000009000000}"/>
    <cellStyle name="Comma 2 2 2 3 3" xfId="130" xr:uid="{00000000-0005-0000-0000-00000A000000}"/>
    <cellStyle name="Comma 2 2 2 4" xfId="154" xr:uid="{00000000-0005-0000-0000-00000B000000}"/>
    <cellStyle name="Comma 2 2 2 5" xfId="101" xr:uid="{00000000-0005-0000-0000-00000C000000}"/>
    <cellStyle name="Comma 2 2 3" xfId="32" xr:uid="{00000000-0005-0000-0000-00000D000000}"/>
    <cellStyle name="Comma 2 2 3 2" xfId="76" xr:uid="{00000000-0005-0000-0000-00000E000000}"/>
    <cellStyle name="Comma 2 2 3 2 2" xfId="191" xr:uid="{00000000-0005-0000-0000-00000F000000}"/>
    <cellStyle name="Comma 2 2 3 3" xfId="160" xr:uid="{00000000-0005-0000-0000-000010000000}"/>
    <cellStyle name="Comma 2 2 3 4" xfId="108" xr:uid="{00000000-0005-0000-0000-000011000000}"/>
    <cellStyle name="Comma 2 2 4" xfId="81" xr:uid="{00000000-0005-0000-0000-000012000000}"/>
    <cellStyle name="Comma 2 2 4 2" xfId="195" xr:uid="{00000000-0005-0000-0000-000013000000}"/>
    <cellStyle name="Comma 2 2 4 3" xfId="123" xr:uid="{00000000-0005-0000-0000-000014000000}"/>
    <cellStyle name="Comma 2 2 5" xfId="85" xr:uid="{00000000-0005-0000-0000-000015000000}"/>
    <cellStyle name="Comma 2 2 5 2" xfId="199" xr:uid="{00000000-0005-0000-0000-000016000000}"/>
    <cellStyle name="Comma 2 2 5 3" xfId="136" xr:uid="{00000000-0005-0000-0000-000017000000}"/>
    <cellStyle name="Comma 2 2 6" xfId="63" xr:uid="{00000000-0005-0000-0000-000018000000}"/>
    <cellStyle name="Comma 2 2 6 2" xfId="181" xr:uid="{00000000-0005-0000-0000-000019000000}"/>
    <cellStyle name="Comma 2 2 7" xfId="147" xr:uid="{00000000-0005-0000-0000-00001A000000}"/>
    <cellStyle name="Comma 2 2 8" xfId="94" xr:uid="{00000000-0005-0000-0000-00001B000000}"/>
    <cellStyle name="Comma 2 3" xfId="24" xr:uid="{00000000-0005-0000-0000-00001C000000}"/>
    <cellStyle name="Comma 2 3 2" xfId="39" xr:uid="{00000000-0005-0000-0000-00001D000000}"/>
    <cellStyle name="Comma 2 3 2 2" xfId="166" xr:uid="{00000000-0005-0000-0000-00001E000000}"/>
    <cellStyle name="Comma 2 3 2 3" xfId="115" xr:uid="{00000000-0005-0000-0000-00001F000000}"/>
    <cellStyle name="Comma 2 3 3" xfId="62" xr:uid="{00000000-0005-0000-0000-000020000000}"/>
    <cellStyle name="Comma 2 3 3 2" xfId="180" xr:uid="{00000000-0005-0000-0000-000021000000}"/>
    <cellStyle name="Comma 2 3 3 3" xfId="129" xr:uid="{00000000-0005-0000-0000-000022000000}"/>
    <cellStyle name="Comma 2 3 4" xfId="153" xr:uid="{00000000-0005-0000-0000-000023000000}"/>
    <cellStyle name="Comma 2 3 5" xfId="100" xr:uid="{00000000-0005-0000-0000-000024000000}"/>
    <cellStyle name="Comma 2 4" xfId="31" xr:uid="{00000000-0005-0000-0000-000025000000}"/>
    <cellStyle name="Comma 2 4 2" xfId="71" xr:uid="{00000000-0005-0000-0000-000026000000}"/>
    <cellStyle name="Comma 2 4 2 2" xfId="186" xr:uid="{00000000-0005-0000-0000-000027000000}"/>
    <cellStyle name="Comma 2 4 3" xfId="159" xr:uid="{00000000-0005-0000-0000-000028000000}"/>
    <cellStyle name="Comma 2 4 4" xfId="107" xr:uid="{00000000-0005-0000-0000-000029000000}"/>
    <cellStyle name="Comma 2 5" xfId="75" xr:uid="{00000000-0005-0000-0000-00002A000000}"/>
    <cellStyle name="Comma 2 5 2" xfId="190" xr:uid="{00000000-0005-0000-0000-00002B000000}"/>
    <cellStyle name="Comma 2 5 3" xfId="122" xr:uid="{00000000-0005-0000-0000-00002C000000}"/>
    <cellStyle name="Comma 2 6" xfId="80" xr:uid="{00000000-0005-0000-0000-00002D000000}"/>
    <cellStyle name="Comma 2 6 2" xfId="194" xr:uid="{00000000-0005-0000-0000-00002E000000}"/>
    <cellStyle name="Comma 2 6 3" xfId="135" xr:uid="{00000000-0005-0000-0000-00002F000000}"/>
    <cellStyle name="Comma 2 7" xfId="84" xr:uid="{00000000-0005-0000-0000-000030000000}"/>
    <cellStyle name="Comma 2 7 2" xfId="198" xr:uid="{00000000-0005-0000-0000-000031000000}"/>
    <cellStyle name="Comma 2 8" xfId="53" xr:uid="{00000000-0005-0000-0000-000032000000}"/>
    <cellStyle name="Comma 2 8 2" xfId="177" xr:uid="{00000000-0005-0000-0000-000033000000}"/>
    <cellStyle name="Comma 2 9" xfId="146" xr:uid="{00000000-0005-0000-0000-000034000000}"/>
    <cellStyle name="Comma 3" xfId="3" xr:uid="{00000000-0005-0000-0000-000035000000}"/>
    <cellStyle name="Comma 3 10" xfId="148" xr:uid="{00000000-0005-0000-0000-000036000000}"/>
    <cellStyle name="Comma 3 11" xfId="95" xr:uid="{00000000-0005-0000-0000-000037000000}"/>
    <cellStyle name="Comma 3 2" xfId="4" xr:uid="{00000000-0005-0000-0000-000038000000}"/>
    <cellStyle name="Comma 3 2 2" xfId="22" xr:uid="{00000000-0005-0000-0000-000039000000}"/>
    <cellStyle name="Comma 3 2 2 2" xfId="37" xr:uid="{00000000-0005-0000-0000-00003A000000}"/>
    <cellStyle name="Comma 3 2 2 2 2" xfId="164" xr:uid="{00000000-0005-0000-0000-00003B000000}"/>
    <cellStyle name="Comma 3 2 2 2 3" xfId="113" xr:uid="{00000000-0005-0000-0000-00003C000000}"/>
    <cellStyle name="Comma 3 2 2 3" xfId="74" xr:uid="{00000000-0005-0000-0000-00003D000000}"/>
    <cellStyle name="Comma 3 2 2 3 2" xfId="189" xr:uid="{00000000-0005-0000-0000-00003E000000}"/>
    <cellStyle name="Comma 3 2 2 3 3" xfId="127" xr:uid="{00000000-0005-0000-0000-00003F000000}"/>
    <cellStyle name="Comma 3 2 2 4" xfId="151" xr:uid="{00000000-0005-0000-0000-000040000000}"/>
    <cellStyle name="Comma 3 2 2 5" xfId="103" xr:uid="{00000000-0005-0000-0000-000041000000}"/>
    <cellStyle name="Comma 3 2 3" xfId="27" xr:uid="{00000000-0005-0000-0000-000042000000}"/>
    <cellStyle name="Comma 3 2 3 2" xfId="42" xr:uid="{00000000-0005-0000-0000-000043000000}"/>
    <cellStyle name="Comma 3 2 3 2 2" xfId="169" xr:uid="{00000000-0005-0000-0000-000044000000}"/>
    <cellStyle name="Comma 3 2 3 2 3" xfId="132" xr:uid="{00000000-0005-0000-0000-000045000000}"/>
    <cellStyle name="Comma 3 2 3 3" xfId="78" xr:uid="{00000000-0005-0000-0000-000046000000}"/>
    <cellStyle name="Comma 3 2 3 3 2" xfId="193" xr:uid="{00000000-0005-0000-0000-000047000000}"/>
    <cellStyle name="Comma 3 2 3 4" xfId="156" xr:uid="{00000000-0005-0000-0000-000048000000}"/>
    <cellStyle name="Comma 3 2 3 5" xfId="118" xr:uid="{00000000-0005-0000-0000-000049000000}"/>
    <cellStyle name="Comma 3 2 4" xfId="34" xr:uid="{00000000-0005-0000-0000-00004A000000}"/>
    <cellStyle name="Comma 3 2 4 2" xfId="83" xr:uid="{00000000-0005-0000-0000-00004B000000}"/>
    <cellStyle name="Comma 3 2 4 2 2" xfId="197" xr:uid="{00000000-0005-0000-0000-00004C000000}"/>
    <cellStyle name="Comma 3 2 4 3" xfId="162" xr:uid="{00000000-0005-0000-0000-00004D000000}"/>
    <cellStyle name="Comma 3 2 4 4" xfId="110" xr:uid="{00000000-0005-0000-0000-00004E000000}"/>
    <cellStyle name="Comma 3 2 5" xfId="87" xr:uid="{00000000-0005-0000-0000-00004F000000}"/>
    <cellStyle name="Comma 3 2 5 2" xfId="201" xr:uid="{00000000-0005-0000-0000-000050000000}"/>
    <cellStyle name="Comma 3 2 5 3" xfId="125" xr:uid="{00000000-0005-0000-0000-000051000000}"/>
    <cellStyle name="Comma 3 2 6" xfId="65" xr:uid="{00000000-0005-0000-0000-000052000000}"/>
    <cellStyle name="Comma 3 2 6 2" xfId="183" xr:uid="{00000000-0005-0000-0000-000053000000}"/>
    <cellStyle name="Comma 3 2 6 3" xfId="138" xr:uid="{00000000-0005-0000-0000-000054000000}"/>
    <cellStyle name="Comma 3 2 7" xfId="149" xr:uid="{00000000-0005-0000-0000-000055000000}"/>
    <cellStyle name="Comma 3 2 8" xfId="96" xr:uid="{00000000-0005-0000-0000-000056000000}"/>
    <cellStyle name="Comma 3 3" xfId="26" xr:uid="{00000000-0005-0000-0000-000057000000}"/>
    <cellStyle name="Comma 3 3 2" xfId="41" xr:uid="{00000000-0005-0000-0000-000058000000}"/>
    <cellStyle name="Comma 3 3 2 2" xfId="168" xr:uid="{00000000-0005-0000-0000-000059000000}"/>
    <cellStyle name="Comma 3 3 2 3" xfId="117" xr:uid="{00000000-0005-0000-0000-00005A000000}"/>
    <cellStyle name="Comma 3 3 3" xfId="60" xr:uid="{00000000-0005-0000-0000-00005B000000}"/>
    <cellStyle name="Comma 3 3 3 2" xfId="179" xr:uid="{00000000-0005-0000-0000-00005C000000}"/>
    <cellStyle name="Comma 3 3 3 3" xfId="131" xr:uid="{00000000-0005-0000-0000-00005D000000}"/>
    <cellStyle name="Comma 3 3 4" xfId="155" xr:uid="{00000000-0005-0000-0000-00005E000000}"/>
    <cellStyle name="Comma 3 3 5" xfId="102" xr:uid="{00000000-0005-0000-0000-00005F000000}"/>
    <cellStyle name="Comma 3 4" xfId="33" xr:uid="{00000000-0005-0000-0000-000060000000}"/>
    <cellStyle name="Comma 3 4 2" xfId="64" xr:uid="{00000000-0005-0000-0000-000061000000}"/>
    <cellStyle name="Comma 3 4 2 2" xfId="182" xr:uid="{00000000-0005-0000-0000-000062000000}"/>
    <cellStyle name="Comma 3 4 3" xfId="161" xr:uid="{00000000-0005-0000-0000-000063000000}"/>
    <cellStyle name="Comma 3 4 4" xfId="109" xr:uid="{00000000-0005-0000-0000-000064000000}"/>
    <cellStyle name="Comma 3 5" xfId="73" xr:uid="{00000000-0005-0000-0000-000065000000}"/>
    <cellStyle name="Comma 3 5 2" xfId="188" xr:uid="{00000000-0005-0000-0000-000066000000}"/>
    <cellStyle name="Comma 3 5 3" xfId="124" xr:uid="{00000000-0005-0000-0000-000067000000}"/>
    <cellStyle name="Comma 3 6" xfId="77" xr:uid="{00000000-0005-0000-0000-000068000000}"/>
    <cellStyle name="Comma 3 6 2" xfId="192" xr:uid="{00000000-0005-0000-0000-000069000000}"/>
    <cellStyle name="Comma 3 6 3" xfId="137" xr:uid="{00000000-0005-0000-0000-00006A000000}"/>
    <cellStyle name="Comma 3 7" xfId="82" xr:uid="{00000000-0005-0000-0000-00006B000000}"/>
    <cellStyle name="Comma 3 7 2" xfId="196" xr:uid="{00000000-0005-0000-0000-00006C000000}"/>
    <cellStyle name="Comma 3 8" xfId="86" xr:uid="{00000000-0005-0000-0000-00006D000000}"/>
    <cellStyle name="Comma 3 8 2" xfId="200" xr:uid="{00000000-0005-0000-0000-00006E000000}"/>
    <cellStyle name="Comma 3 9" xfId="59" xr:uid="{00000000-0005-0000-0000-00006F000000}"/>
    <cellStyle name="Comma 3 9 2" xfId="178" xr:uid="{00000000-0005-0000-0000-000070000000}"/>
    <cellStyle name="Comma 4" xfId="5" xr:uid="{00000000-0005-0000-0000-000071000000}"/>
    <cellStyle name="Comma 4 2" xfId="28" xr:uid="{00000000-0005-0000-0000-000072000000}"/>
    <cellStyle name="Comma 4 2 2" xfId="43" xr:uid="{00000000-0005-0000-0000-000073000000}"/>
    <cellStyle name="Comma 4 2 2 2" xfId="170" xr:uid="{00000000-0005-0000-0000-000074000000}"/>
    <cellStyle name="Comma 4 2 2 3" xfId="119" xr:uid="{00000000-0005-0000-0000-000075000000}"/>
    <cellStyle name="Comma 4 2 3" xfId="133" xr:uid="{00000000-0005-0000-0000-000076000000}"/>
    <cellStyle name="Comma 4 2 4" xfId="157" xr:uid="{00000000-0005-0000-0000-000077000000}"/>
    <cellStyle name="Comma 4 2 5" xfId="104" xr:uid="{00000000-0005-0000-0000-000078000000}"/>
    <cellStyle name="Comma 4 3" xfId="35" xr:uid="{00000000-0005-0000-0000-000079000000}"/>
    <cellStyle name="Comma 4 3 2" xfId="163" xr:uid="{00000000-0005-0000-0000-00007A000000}"/>
    <cellStyle name="Comma 4 3 3" xfId="111" xr:uid="{00000000-0005-0000-0000-00007B000000}"/>
    <cellStyle name="Comma 4 4" xfId="126" xr:uid="{00000000-0005-0000-0000-00007C000000}"/>
    <cellStyle name="Comma 4 5" xfId="139" xr:uid="{00000000-0005-0000-0000-00007D000000}"/>
    <cellStyle name="Comma 4 6" xfId="150" xr:uid="{00000000-0005-0000-0000-00007E000000}"/>
    <cellStyle name="Comma 4 7" xfId="97" xr:uid="{00000000-0005-0000-0000-00007F000000}"/>
    <cellStyle name="Comma 5" xfId="23" xr:uid="{00000000-0005-0000-0000-000080000000}"/>
    <cellStyle name="Comma 5 2" xfId="38" xr:uid="{00000000-0005-0000-0000-000081000000}"/>
    <cellStyle name="Comma 5 2 2" xfId="165" xr:uid="{00000000-0005-0000-0000-000082000000}"/>
    <cellStyle name="Comma 5 2 3" xfId="114" xr:uid="{00000000-0005-0000-0000-000083000000}"/>
    <cellStyle name="Comma 5 3" xfId="128" xr:uid="{00000000-0005-0000-0000-000084000000}"/>
    <cellStyle name="Comma 5 4" xfId="134" xr:uid="{00000000-0005-0000-0000-000085000000}"/>
    <cellStyle name="Comma 5 5" xfId="152" xr:uid="{00000000-0005-0000-0000-000086000000}"/>
    <cellStyle name="Comma 5 6" xfId="92" xr:uid="{00000000-0005-0000-0000-000087000000}"/>
    <cellStyle name="Comma 6" xfId="30" xr:uid="{00000000-0005-0000-0000-000088000000}"/>
    <cellStyle name="Comma 6 2" xfId="158" xr:uid="{00000000-0005-0000-0000-000089000000}"/>
    <cellStyle name="Comma 6 3" xfId="99" xr:uid="{00000000-0005-0000-0000-00008A000000}"/>
    <cellStyle name="Comma 7" xfId="46" xr:uid="{00000000-0005-0000-0000-00008B000000}"/>
    <cellStyle name="Comma 7 2" xfId="173" xr:uid="{00000000-0005-0000-0000-00008C000000}"/>
    <cellStyle name="Comma 7 3" xfId="106" xr:uid="{00000000-0005-0000-0000-00008D000000}"/>
    <cellStyle name="Comma 8" xfId="90" xr:uid="{00000000-0005-0000-0000-00008E000000}"/>
    <cellStyle name="Comma 8 2" xfId="202" xr:uid="{00000000-0005-0000-0000-00008F000000}"/>
    <cellStyle name="Comma 8 3" xfId="143" xr:uid="{00000000-0005-0000-0000-000090000000}"/>
    <cellStyle name="Comma 8 4" xfId="121" xr:uid="{00000000-0005-0000-0000-000091000000}"/>
    <cellStyle name="Comma 9" xfId="140" xr:uid="{00000000-0005-0000-0000-000092000000}"/>
    <cellStyle name="Comma 9 2" xfId="145" xr:uid="{00000000-0005-0000-0000-000093000000}"/>
    <cellStyle name="Hyperlink" xfId="6" builtinId="8"/>
    <cellStyle name="Hyperlink 2" xfId="7" xr:uid="{00000000-0005-0000-0000-000095000000}"/>
    <cellStyle name="Hyperlink 2 2" xfId="8" xr:uid="{00000000-0005-0000-0000-000096000000}"/>
    <cellStyle name="Hyperlink 2 2 2" xfId="21" xr:uid="{00000000-0005-0000-0000-000097000000}"/>
    <cellStyle name="Hyperlink 3" xfId="19" xr:uid="{00000000-0005-0000-0000-000098000000}"/>
    <cellStyle name="Hyperlink 3 2" xfId="54" xr:uid="{00000000-0005-0000-0000-000099000000}"/>
    <cellStyle name="Hyperlink 3 2 2" xfId="66" xr:uid="{00000000-0005-0000-0000-00009A000000}"/>
    <cellStyle name="Hyperlink 3 3" xfId="50" xr:uid="{00000000-0005-0000-0000-00009B000000}"/>
    <cellStyle name="Hyperlink 4" xfId="57" xr:uid="{00000000-0005-0000-0000-00009C000000}"/>
    <cellStyle name="Neutral" xfId="206" builtinId="28"/>
    <cellStyle name="Normal" xfId="0" builtinId="0"/>
    <cellStyle name="Normal 10" xfId="52" xr:uid="{00000000-0005-0000-0000-00009E000000}"/>
    <cellStyle name="Normal 11" xfId="61" xr:uid="{00000000-0005-0000-0000-00009F000000}"/>
    <cellStyle name="Normal 12" xfId="79" xr:uid="{00000000-0005-0000-0000-0000A0000000}"/>
    <cellStyle name="Normal 13" xfId="45" xr:uid="{00000000-0005-0000-0000-0000A1000000}"/>
    <cellStyle name="Normal 13 2" xfId="172" xr:uid="{00000000-0005-0000-0000-0000A2000000}"/>
    <cellStyle name="Normal 14" xfId="144" xr:uid="{00000000-0005-0000-0000-0000A3000000}"/>
    <cellStyle name="Normal 15" xfId="91" xr:uid="{00000000-0005-0000-0000-0000A4000000}"/>
    <cellStyle name="Normal 16" xfId="203" xr:uid="{00000000-0005-0000-0000-0000A5000000}"/>
    <cellStyle name="Normal 17" xfId="204" xr:uid="{00000000-0005-0000-0000-0000A6000000}"/>
    <cellStyle name="Normal 2" xfId="9" xr:uid="{00000000-0005-0000-0000-0000A7000000}"/>
    <cellStyle name="Normal 2 2" xfId="10" xr:uid="{00000000-0005-0000-0000-0000A8000000}"/>
    <cellStyle name="Normal 2 2 2" xfId="11" xr:uid="{00000000-0005-0000-0000-0000A9000000}"/>
    <cellStyle name="Normal 2 3" xfId="12" xr:uid="{00000000-0005-0000-0000-0000AA000000}"/>
    <cellStyle name="Normal 2 4" xfId="13" xr:uid="{00000000-0005-0000-0000-0000AB000000}"/>
    <cellStyle name="Normal 2 5" xfId="20" xr:uid="{00000000-0005-0000-0000-0000AC000000}"/>
    <cellStyle name="Normal 3" xfId="14" xr:uid="{00000000-0005-0000-0000-0000AD000000}"/>
    <cellStyle name="Normal 3 2" xfId="15" xr:uid="{00000000-0005-0000-0000-0000AE000000}"/>
    <cellStyle name="Normal 3 2 2" xfId="67" xr:uid="{00000000-0005-0000-0000-0000AF000000}"/>
    <cellStyle name="Normal 3 2 2 2" xfId="184" xr:uid="{00000000-0005-0000-0000-0000B0000000}"/>
    <cellStyle name="Normal 3 3" xfId="16" xr:uid="{00000000-0005-0000-0000-0000B1000000}"/>
    <cellStyle name="Normal 3 4" xfId="51" xr:uid="{00000000-0005-0000-0000-0000B2000000}"/>
    <cellStyle name="Normal 3 4 2" xfId="176" xr:uid="{00000000-0005-0000-0000-0000B3000000}"/>
    <cellStyle name="Normal 4" xfId="17" xr:uid="{00000000-0005-0000-0000-0000B4000000}"/>
    <cellStyle name="Normal 4 2" xfId="68" xr:uid="{00000000-0005-0000-0000-0000B5000000}"/>
    <cellStyle name="Normal 5" xfId="18" xr:uid="{00000000-0005-0000-0000-0000B6000000}"/>
    <cellStyle name="Normal 5 2" xfId="29" xr:uid="{00000000-0005-0000-0000-0000B7000000}"/>
    <cellStyle name="Normal 5 2 2" xfId="44" xr:uid="{00000000-0005-0000-0000-0000B8000000}"/>
    <cellStyle name="Normal 5 2 2 2" xfId="171" xr:uid="{00000000-0005-0000-0000-0000B9000000}"/>
    <cellStyle name="Normal 5 2 3" xfId="89" xr:uid="{00000000-0005-0000-0000-0000BA000000}"/>
    <cellStyle name="Normal 5 2 4" xfId="120" xr:uid="{00000000-0005-0000-0000-0000BB000000}"/>
    <cellStyle name="Normal 5 3" xfId="36" xr:uid="{00000000-0005-0000-0000-0000BC000000}"/>
    <cellStyle name="Normal 5 3 2" xfId="112" xr:uid="{00000000-0005-0000-0000-0000BD000000}"/>
    <cellStyle name="Normal 5 4" xfId="47" xr:uid="{00000000-0005-0000-0000-0000BE000000}"/>
    <cellStyle name="Normal 5 5" xfId="88" xr:uid="{00000000-0005-0000-0000-0000BF000000}"/>
    <cellStyle name="Normal 6" xfId="49" xr:uid="{00000000-0005-0000-0000-0000C0000000}"/>
    <cellStyle name="Normal 6 2" xfId="141" xr:uid="{00000000-0005-0000-0000-0000C1000000}"/>
    <cellStyle name="Normal 6 3" xfId="175" xr:uid="{00000000-0005-0000-0000-0000C2000000}"/>
    <cellStyle name="Normal 6 4" xfId="105" xr:uid="{00000000-0005-0000-0000-0000C3000000}"/>
    <cellStyle name="Normal 7" xfId="48" xr:uid="{00000000-0005-0000-0000-0000C4000000}"/>
    <cellStyle name="Normal 7 2" xfId="174" xr:uid="{00000000-0005-0000-0000-0000C5000000}"/>
    <cellStyle name="Normal 8" xfId="55" xr:uid="{00000000-0005-0000-0000-0000C6000000}"/>
    <cellStyle name="Normal 8 2" xfId="56" xr:uid="{00000000-0005-0000-0000-0000C7000000}"/>
    <cellStyle name="Normal 9" xfId="58" xr:uid="{00000000-0005-0000-0000-0000C8000000}"/>
    <cellStyle name="Note 2" xfId="69" xr:uid="{00000000-0005-0000-0000-0000CA000000}"/>
    <cellStyle name="Note 2 2" xfId="185" xr:uid="{00000000-0005-0000-0000-0000CB000000}"/>
    <cellStyle name="Per cent" xfId="205" builtinId="5"/>
    <cellStyle name="Percent 2" xfId="70" xr:uid="{00000000-0005-0000-0000-0000CC000000}"/>
    <cellStyle name="Percent 2 2" xfId="142" xr:uid="{00000000-0005-0000-0000-0000CD000000}"/>
    <cellStyle name="Percent 3" xfId="98" xr:uid="{00000000-0005-0000-0000-0000CE000000}"/>
  </cellStyles>
  <dxfs count="0"/>
  <tableStyles count="0" defaultTableStyle="TableStyleMedium9" defaultPivotStyle="PivotStyleLight16"/>
  <colors>
    <mruColors>
      <color rgb="FFFFD579"/>
      <color rgb="FFFF9300"/>
      <color rgb="FF0000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26" Type="http://schemas.openxmlformats.org/officeDocument/2006/relationships/worksheet" Target="worksheets/sheet26.xml"/><Relationship Id="rId21" Type="http://schemas.openxmlformats.org/officeDocument/2006/relationships/worksheet" Target="worksheets/sheet21.xml"/><Relationship Id="rId42" Type="http://schemas.openxmlformats.org/officeDocument/2006/relationships/worksheet" Target="worksheets/sheet42.xml"/><Relationship Id="rId47" Type="http://schemas.openxmlformats.org/officeDocument/2006/relationships/worksheet" Target="worksheets/sheet47.xml"/><Relationship Id="rId63" Type="http://schemas.openxmlformats.org/officeDocument/2006/relationships/worksheet" Target="worksheets/sheet63.xml"/><Relationship Id="rId68" Type="http://schemas.openxmlformats.org/officeDocument/2006/relationships/worksheet" Target="worksheets/sheet68.xml"/><Relationship Id="rId84" Type="http://schemas.openxmlformats.org/officeDocument/2006/relationships/worksheet" Target="worksheets/sheet84.xml"/><Relationship Id="rId89" Type="http://schemas.openxmlformats.org/officeDocument/2006/relationships/worksheet" Target="worksheets/sheet89.xml"/><Relationship Id="rId112" Type="http://schemas.openxmlformats.org/officeDocument/2006/relationships/customXml" Target="../customXml/item7.xml"/><Relationship Id="rId16" Type="http://schemas.openxmlformats.org/officeDocument/2006/relationships/worksheet" Target="worksheets/sheet16.xml"/><Relationship Id="rId107" Type="http://schemas.openxmlformats.org/officeDocument/2006/relationships/customXml" Target="../customXml/item2.xml"/><Relationship Id="rId11" Type="http://schemas.openxmlformats.org/officeDocument/2006/relationships/worksheet" Target="worksheets/sheet11.xml"/><Relationship Id="rId32" Type="http://schemas.openxmlformats.org/officeDocument/2006/relationships/worksheet" Target="worksheets/sheet32.xml"/><Relationship Id="rId37" Type="http://schemas.openxmlformats.org/officeDocument/2006/relationships/worksheet" Target="worksheets/sheet37.xml"/><Relationship Id="rId53" Type="http://schemas.openxmlformats.org/officeDocument/2006/relationships/worksheet" Target="worksheets/sheet53.xml"/><Relationship Id="rId58" Type="http://schemas.openxmlformats.org/officeDocument/2006/relationships/worksheet" Target="worksheets/sheet58.xml"/><Relationship Id="rId74" Type="http://schemas.openxmlformats.org/officeDocument/2006/relationships/worksheet" Target="worksheets/sheet74.xml"/><Relationship Id="rId79" Type="http://schemas.openxmlformats.org/officeDocument/2006/relationships/worksheet" Target="worksheets/sheet79.xml"/><Relationship Id="rId102" Type="http://schemas.openxmlformats.org/officeDocument/2006/relationships/theme" Target="theme/theme1.xml"/><Relationship Id="rId5" Type="http://schemas.openxmlformats.org/officeDocument/2006/relationships/worksheet" Target="worksheets/sheet5.xml"/><Relationship Id="rId90" Type="http://schemas.openxmlformats.org/officeDocument/2006/relationships/worksheet" Target="worksheets/sheet90.xml"/><Relationship Id="rId95" Type="http://schemas.openxmlformats.org/officeDocument/2006/relationships/worksheet" Target="worksheets/sheet95.xml"/><Relationship Id="rId22" Type="http://schemas.openxmlformats.org/officeDocument/2006/relationships/worksheet" Target="worksheets/sheet22.xml"/><Relationship Id="rId27" Type="http://schemas.openxmlformats.org/officeDocument/2006/relationships/worksheet" Target="worksheets/sheet27.xml"/><Relationship Id="rId43" Type="http://schemas.openxmlformats.org/officeDocument/2006/relationships/worksheet" Target="worksheets/sheet43.xml"/><Relationship Id="rId48" Type="http://schemas.openxmlformats.org/officeDocument/2006/relationships/worksheet" Target="worksheets/sheet48.xml"/><Relationship Id="rId64" Type="http://schemas.openxmlformats.org/officeDocument/2006/relationships/worksheet" Target="worksheets/sheet64.xml"/><Relationship Id="rId69" Type="http://schemas.openxmlformats.org/officeDocument/2006/relationships/worksheet" Target="worksheets/sheet69.xml"/><Relationship Id="rId113" Type="http://schemas.openxmlformats.org/officeDocument/2006/relationships/customXml" Target="../customXml/item8.xml"/><Relationship Id="rId80" Type="http://schemas.openxmlformats.org/officeDocument/2006/relationships/worksheet" Target="worksheets/sheet80.xml"/><Relationship Id="rId85" Type="http://schemas.openxmlformats.org/officeDocument/2006/relationships/worksheet" Target="worksheets/sheet85.xml"/><Relationship Id="rId12" Type="http://schemas.openxmlformats.org/officeDocument/2006/relationships/worksheet" Target="worksheets/sheet12.xml"/><Relationship Id="rId17" Type="http://schemas.openxmlformats.org/officeDocument/2006/relationships/worksheet" Target="worksheets/sheet17.xml"/><Relationship Id="rId33" Type="http://schemas.openxmlformats.org/officeDocument/2006/relationships/worksheet" Target="worksheets/sheet33.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styles" Target="styles.xml"/><Relationship Id="rId108" Type="http://schemas.openxmlformats.org/officeDocument/2006/relationships/customXml" Target="../customXml/item3.xml"/><Relationship Id="rId54" Type="http://schemas.openxmlformats.org/officeDocument/2006/relationships/worksheet" Target="worksheets/sheet54.xml"/><Relationship Id="rId70" Type="http://schemas.openxmlformats.org/officeDocument/2006/relationships/worksheet" Target="worksheets/sheet70.xml"/><Relationship Id="rId75" Type="http://schemas.openxmlformats.org/officeDocument/2006/relationships/worksheet" Target="worksheets/sheet75.xml"/><Relationship Id="rId91" Type="http://schemas.openxmlformats.org/officeDocument/2006/relationships/worksheet" Target="worksheets/sheet91.xml"/><Relationship Id="rId96" Type="http://schemas.openxmlformats.org/officeDocument/2006/relationships/worksheet" Target="worksheets/sheet96.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worksheet" Target="worksheets/sheet57.xml"/><Relationship Id="rId106" Type="http://schemas.openxmlformats.org/officeDocument/2006/relationships/customXml" Target="../customXml/item1.xml"/><Relationship Id="rId10" Type="http://schemas.openxmlformats.org/officeDocument/2006/relationships/worksheet" Target="worksheets/sheet10.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worksheet" Target="worksheets/sheet60.xml"/><Relationship Id="rId65" Type="http://schemas.openxmlformats.org/officeDocument/2006/relationships/worksheet" Target="worksheets/sheet65.xml"/><Relationship Id="rId73" Type="http://schemas.openxmlformats.org/officeDocument/2006/relationships/worksheet" Target="worksheets/sheet73.xml"/><Relationship Id="rId78" Type="http://schemas.openxmlformats.org/officeDocument/2006/relationships/worksheet" Target="worksheets/sheet78.xml"/><Relationship Id="rId81" Type="http://schemas.openxmlformats.org/officeDocument/2006/relationships/worksheet" Target="worksheets/sheet81.xml"/><Relationship Id="rId86" Type="http://schemas.openxmlformats.org/officeDocument/2006/relationships/worksheet" Target="worksheets/sheet86.xml"/><Relationship Id="rId94" Type="http://schemas.openxmlformats.org/officeDocument/2006/relationships/worksheet" Target="worksheets/sheet94.xml"/><Relationship Id="rId99" Type="http://schemas.openxmlformats.org/officeDocument/2006/relationships/worksheet" Target="worksheets/sheet99.xml"/><Relationship Id="rId101" Type="http://schemas.openxmlformats.org/officeDocument/2006/relationships/externalLink" Target="externalLinks/externalLink2.xml"/><Relationship Id="rId4" Type="http://schemas.openxmlformats.org/officeDocument/2006/relationships/worksheet" Target="worksheets/sheet4.xml"/><Relationship Id="rId9" Type="http://schemas.openxmlformats.org/officeDocument/2006/relationships/worksheet" Target="worksheets/sheet9.xml"/><Relationship Id="rId13" Type="http://schemas.openxmlformats.org/officeDocument/2006/relationships/worksheet" Target="worksheets/sheet13.xml"/><Relationship Id="rId18" Type="http://schemas.openxmlformats.org/officeDocument/2006/relationships/worksheet" Target="worksheets/sheet18.xml"/><Relationship Id="rId39" Type="http://schemas.openxmlformats.org/officeDocument/2006/relationships/worksheet" Target="worksheets/sheet39.xml"/><Relationship Id="rId109" Type="http://schemas.openxmlformats.org/officeDocument/2006/relationships/customXml" Target="../customXml/item4.xml"/><Relationship Id="rId34" Type="http://schemas.openxmlformats.org/officeDocument/2006/relationships/worksheet" Target="worksheets/sheet34.xml"/><Relationship Id="rId50" Type="http://schemas.openxmlformats.org/officeDocument/2006/relationships/worksheet" Target="worksheets/sheet50.xml"/><Relationship Id="rId55" Type="http://schemas.openxmlformats.org/officeDocument/2006/relationships/worksheet" Target="worksheets/sheet55.xml"/><Relationship Id="rId76" Type="http://schemas.openxmlformats.org/officeDocument/2006/relationships/worksheet" Target="worksheets/sheet76.xml"/><Relationship Id="rId97" Type="http://schemas.openxmlformats.org/officeDocument/2006/relationships/worksheet" Target="worksheets/sheet97.xml"/><Relationship Id="rId104" Type="http://schemas.openxmlformats.org/officeDocument/2006/relationships/sharedStrings" Target="sharedStrings.xml"/><Relationship Id="rId7" Type="http://schemas.openxmlformats.org/officeDocument/2006/relationships/worksheet" Target="worksheets/sheet7.xml"/><Relationship Id="rId71" Type="http://schemas.openxmlformats.org/officeDocument/2006/relationships/worksheet" Target="worksheets/sheet71.xml"/><Relationship Id="rId92" Type="http://schemas.openxmlformats.org/officeDocument/2006/relationships/worksheet" Target="worksheets/sheet92.xml"/><Relationship Id="rId2" Type="http://schemas.openxmlformats.org/officeDocument/2006/relationships/worksheet" Target="worksheets/sheet2.xml"/><Relationship Id="rId29" Type="http://schemas.openxmlformats.org/officeDocument/2006/relationships/worksheet" Target="worksheets/sheet29.xml"/><Relationship Id="rId24" Type="http://schemas.openxmlformats.org/officeDocument/2006/relationships/worksheet" Target="worksheets/sheet24.xml"/><Relationship Id="rId40" Type="http://schemas.openxmlformats.org/officeDocument/2006/relationships/worksheet" Target="worksheets/sheet40.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customXml" Target="../customXml/item5.xml"/><Relationship Id="rId61" Type="http://schemas.openxmlformats.org/officeDocument/2006/relationships/worksheet" Target="worksheets/sheet61.xml"/><Relationship Id="rId82" Type="http://schemas.openxmlformats.org/officeDocument/2006/relationships/worksheet" Target="worksheets/sheet82.xml"/><Relationship Id="rId19" Type="http://schemas.openxmlformats.org/officeDocument/2006/relationships/worksheet" Target="worksheets/sheet19.xml"/><Relationship Id="rId14" Type="http://schemas.openxmlformats.org/officeDocument/2006/relationships/worksheet" Target="worksheets/sheet14.xml"/><Relationship Id="rId30" Type="http://schemas.openxmlformats.org/officeDocument/2006/relationships/worksheet" Target="worksheets/sheet30.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externalLink" Target="externalLinks/externalLink1.xml"/><Relationship Id="rId105" Type="http://schemas.openxmlformats.org/officeDocument/2006/relationships/calcChain" Target="calcChain.xml"/><Relationship Id="rId8" Type="http://schemas.openxmlformats.org/officeDocument/2006/relationships/worksheet" Target="worksheets/sheet8.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98" Type="http://schemas.openxmlformats.org/officeDocument/2006/relationships/worksheet" Target="worksheets/sheet98.xml"/><Relationship Id="rId3" Type="http://schemas.openxmlformats.org/officeDocument/2006/relationships/worksheet" Target="worksheets/sheet3.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88" Type="http://schemas.openxmlformats.org/officeDocument/2006/relationships/worksheet" Target="worksheets/sheet88.xml"/><Relationship Id="rId111" Type="http://schemas.openxmlformats.org/officeDocument/2006/relationships/customXml" Target="../customXml/item6.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2.xml.rels><?xml version="1.0" encoding="UTF-8" standalone="yes"?>
<Relationships xmlns="http://schemas.openxmlformats.org/package/2006/relationships"><Relationship Id="rId2" Type="http://schemas.microsoft.com/office/2011/relationships/chartColorStyle" Target="colors2.xml"/><Relationship Id="rId1" Type="http://schemas.microsoft.com/office/2011/relationships/chartStyle" Target="style2.xml"/></Relationships>
</file>

<file path=xl/charts/_rels/chart3.xml.rels><?xml version="1.0" encoding="UTF-8" standalone="yes"?>
<Relationships xmlns="http://schemas.openxmlformats.org/package/2006/relationships"><Relationship Id="rId2" Type="http://schemas.microsoft.com/office/2011/relationships/chartColorStyle" Target="colors3.xml"/><Relationship Id="rId1" Type="http://schemas.microsoft.com/office/2011/relationships/chartStyle" Target="style3.xml"/></Relationships>
</file>

<file path=xl/charts/_rels/chart4.xml.rels><?xml version="1.0" encoding="UTF-8" standalone="yes"?>
<Relationships xmlns="http://schemas.openxmlformats.org/package/2006/relationships"><Relationship Id="rId2" Type="http://schemas.microsoft.com/office/2011/relationships/chartColorStyle" Target="colors4.xml"/><Relationship Id="rId1" Type="http://schemas.microsoft.com/office/2011/relationships/chartStyle" Target="style4.xml"/></Relationships>
</file>

<file path=xl/charts/_rels/chart5.xml.rels><?xml version="1.0" encoding="UTF-8" standalone="yes"?>
<Relationships xmlns="http://schemas.openxmlformats.org/package/2006/relationships"><Relationship Id="rId2" Type="http://schemas.microsoft.com/office/2011/relationships/chartColorStyle" Target="colors5.xml"/><Relationship Id="rId1" Type="http://schemas.microsoft.com/office/2011/relationships/chartStyle" Target="style5.xml"/></Relationships>
</file>

<file path=xl/charts/_rels/chart6.xml.rels><?xml version="1.0" encoding="UTF-8" standalone="yes"?>
<Relationships xmlns="http://schemas.openxmlformats.org/package/2006/relationships"><Relationship Id="rId2" Type="http://schemas.microsoft.com/office/2011/relationships/chartColorStyle" Target="colors6.xml"/><Relationship Id="rId1" Type="http://schemas.microsoft.com/office/2011/relationships/chartStyle" Target="style6.xml"/></Relationships>
</file>

<file path=xl/charts/_rels/chart7.xml.rels><?xml version="1.0" encoding="UTF-8" standalone="yes"?>
<Relationships xmlns="http://schemas.openxmlformats.org/package/2006/relationships"><Relationship Id="rId2" Type="http://schemas.microsoft.com/office/2011/relationships/chartColorStyle" Target="colors7.xml"/><Relationship Id="rId1" Type="http://schemas.microsoft.com/office/2011/relationships/chartStyle" Target="style7.xml"/></Relationships>
</file>

<file path=xl/charts/_rels/chart8.xml.rels><?xml version="1.0" encoding="UTF-8" standalone="yes"?>
<Relationships xmlns="http://schemas.openxmlformats.org/package/2006/relationships"><Relationship Id="rId2" Type="http://schemas.microsoft.com/office/2011/relationships/chartColorStyle" Target="colors8.xml"/><Relationship Id="rId1" Type="http://schemas.microsoft.com/office/2011/relationships/chartStyle" Target="style8.xml"/></Relationships>
</file>

<file path=xl/charts/_rels/chart9.xml.rels><?xml version="1.0" encoding="UTF-8" standalone="yes"?>
<Relationships xmlns="http://schemas.openxmlformats.org/package/2006/relationships"><Relationship Id="rId2" Type="http://schemas.microsoft.com/office/2011/relationships/chartColorStyle" Target="colors9.xml"/><Relationship Id="rId1" Type="http://schemas.microsoft.com/office/2011/relationships/chartStyle" Target="style9.xml"/></Relationships>
</file>

<file path=xl/charts/_rels/chart13.xml.rels><?xml version="1.0" encoding="UTF-8" standalone="yes"?>
<Relationships xmlns="http://schemas.openxmlformats.org/package/2006/relationships"><Relationship Id="rId2" Type="http://schemas.microsoft.com/office/2011/relationships/chartColorStyle" Target="colors10.xml"/><Relationship Id="rId1" Type="http://schemas.microsoft.com/office/2011/relationships/chartStyle" Target="style10.xml"/></Relationships>
</file>

<file path=xl/charts/_rels/chart14.xml.rels><?xml version="1.0" encoding="UTF-8" standalone="yes"?>
<Relationships xmlns="http://schemas.openxmlformats.org/package/2006/relationships"><Relationship Id="rId2" Type="http://schemas.microsoft.com/office/2011/relationships/chartColorStyle" Target="colors11.xml"/><Relationship Id="rId1" Type="http://schemas.microsoft.com/office/2011/relationships/chartStyle" Target="style11.xml"/></Relationships>
</file>

<file path=xl/charts/_rels/chart15.xml.rels><?xml version="1.0" encoding="UTF-8" standalone="yes"?>
<Relationships xmlns="http://schemas.openxmlformats.org/package/2006/relationships"><Relationship Id="rId2" Type="http://schemas.microsoft.com/office/2011/relationships/chartColorStyle" Target="colors12.xml"/><Relationship Id="rId1" Type="http://schemas.microsoft.com/office/2011/relationships/chartStyle" Target="style12.xml"/></Relationships>
</file>

<file path=xl/charts/_rels/chart16.xml.rels><?xml version="1.0" encoding="UTF-8" standalone="yes"?>
<Relationships xmlns="http://schemas.openxmlformats.org/package/2006/relationships"><Relationship Id="rId2" Type="http://schemas.microsoft.com/office/2011/relationships/chartColorStyle" Target="colors13.xml"/><Relationship Id="rId1" Type="http://schemas.microsoft.com/office/2011/relationships/chartStyle" Target="style13.xml"/></Relationships>
</file>

<file path=xl/charts/_rels/chart23.xml.rels><?xml version="1.0" encoding="UTF-8" standalone="yes"?>
<Relationships xmlns="http://schemas.openxmlformats.org/package/2006/relationships"><Relationship Id="rId2" Type="http://schemas.microsoft.com/office/2011/relationships/chartColorStyle" Target="colors14.xml"/><Relationship Id="rId1" Type="http://schemas.microsoft.com/office/2011/relationships/chartStyle" Target="style14.xml"/></Relationships>
</file>

<file path=xl/charts/_rels/chart24.xml.rels><?xml version="1.0" encoding="UTF-8" standalone="yes"?>
<Relationships xmlns="http://schemas.openxmlformats.org/package/2006/relationships"><Relationship Id="rId2" Type="http://schemas.microsoft.com/office/2011/relationships/chartColorStyle" Target="colors15.xml"/><Relationship Id="rId1" Type="http://schemas.microsoft.com/office/2011/relationships/chartStyle" Target="style15.xml"/></Relationships>
</file>

<file path=xl/charts/_rels/chart27.xml.rels><?xml version="1.0" encoding="UTF-8" standalone="yes"?>
<Relationships xmlns="http://schemas.openxmlformats.org/package/2006/relationships"><Relationship Id="rId2" Type="http://schemas.microsoft.com/office/2011/relationships/chartColorStyle" Target="colors16.xml"/><Relationship Id="rId1" Type="http://schemas.microsoft.com/office/2011/relationships/chartStyle" Target="style16.xml"/></Relationships>
</file>

<file path=xl/charts/_rels/chart34.xml.rels><?xml version="1.0" encoding="UTF-8" standalone="yes"?>
<Relationships xmlns="http://schemas.openxmlformats.org/package/2006/relationships"><Relationship Id="rId2" Type="http://schemas.microsoft.com/office/2011/relationships/chartColorStyle" Target="colors17.xml"/><Relationship Id="rId1" Type="http://schemas.microsoft.com/office/2011/relationships/chartStyle" Target="style17.xml"/></Relationships>
</file>

<file path=xl/charts/_rels/chart39.xml.rels><?xml version="1.0" encoding="UTF-8" standalone="yes"?>
<Relationships xmlns="http://schemas.openxmlformats.org/package/2006/relationships"><Relationship Id="rId2" Type="http://schemas.microsoft.com/office/2011/relationships/chartColorStyle" Target="colors18.xml"/><Relationship Id="rId1" Type="http://schemas.microsoft.com/office/2011/relationships/chartStyle" Target="style18.xml"/></Relationships>
</file>

<file path=xl/charts/_rels/chart40.xml.rels><?xml version="1.0" encoding="UTF-8" standalone="yes"?>
<Relationships xmlns="http://schemas.openxmlformats.org/package/2006/relationships"><Relationship Id="rId2" Type="http://schemas.microsoft.com/office/2011/relationships/chartColorStyle" Target="colors19.xml"/><Relationship Id="rId1" Type="http://schemas.microsoft.com/office/2011/relationships/chartStyle" Target="style19.xml"/></Relationships>
</file>

<file path=xl/charts/_rels/chart41.xml.rels><?xml version="1.0" encoding="UTF-8" standalone="yes"?>
<Relationships xmlns="http://schemas.openxmlformats.org/package/2006/relationships"><Relationship Id="rId2" Type="http://schemas.microsoft.com/office/2011/relationships/chartColorStyle" Target="colors20.xml"/><Relationship Id="rId1" Type="http://schemas.microsoft.com/office/2011/relationships/chartStyle" Target="style20.xml"/></Relationships>
</file>

<file path=xl/charts/_rels/chart42.xml.rels><?xml version="1.0" encoding="UTF-8" standalone="yes"?>
<Relationships xmlns="http://schemas.openxmlformats.org/package/2006/relationships"><Relationship Id="rId2" Type="http://schemas.microsoft.com/office/2011/relationships/chartColorStyle" Target="colors21.xml"/><Relationship Id="rId1" Type="http://schemas.microsoft.com/office/2011/relationships/chartStyle" Target="style21.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800" b="1" i="0" u="none" strike="noStrike" kern="1200" spc="0" baseline="0">
                <a:solidFill>
                  <a:schemeClr val="tx1">
                    <a:lumMod val="65000"/>
                    <a:lumOff val="35000"/>
                  </a:schemeClr>
                </a:solidFill>
                <a:latin typeface="+mn-lt"/>
                <a:ea typeface="+mn-ea"/>
                <a:cs typeface="+mn-cs"/>
              </a:defRPr>
            </a:pPr>
            <a:r>
              <a:rPr lang="en-GB" sz="1800" b="1" i="0" baseline="0"/>
              <a:t>People who had a positive opinion of a politician or political figure in Britain, %,</a:t>
            </a:r>
          </a:p>
          <a:p>
            <a:pPr>
              <a:defRPr sz="1800" b="1"/>
            </a:pPr>
            <a:r>
              <a:rPr lang="en-GB" sz="1800" b="1" i="0" baseline="0"/>
              <a:t>April-June 2023 ('fame', the proportion who have heard of them, shown in brackets)</a:t>
            </a:r>
          </a:p>
        </c:rich>
      </c:tx>
      <c:layout>
        <c:manualLayout>
          <c:xMode val="edge"/>
          <c:yMode val="edge"/>
          <c:x val="0.13717207842831525"/>
          <c:y val="6.7342431883793297E-2"/>
        </c:manualLayout>
      </c:layout>
      <c:overlay val="1"/>
      <c:spPr>
        <a:noFill/>
        <a:ln>
          <a:noFill/>
        </a:ln>
        <a:effectLst/>
      </c:spPr>
      <c:txPr>
        <a:bodyPr rot="0" spcFirstLastPara="1" vertOverflow="ellipsis" vert="horz" wrap="square" anchor="ctr" anchorCtr="1"/>
        <a:lstStyle/>
        <a:p>
          <a:pPr>
            <a:defRPr sz="1800" b="1"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barChart>
        <c:barDir val="bar"/>
        <c:grouping val="clustered"/>
        <c:varyColors val="0"/>
        <c:ser>
          <c:idx val="0"/>
          <c:order val="0"/>
          <c:spPr>
            <a:solidFill>
              <a:schemeClr val="tx1"/>
            </a:solidFill>
            <a:ln>
              <a:noFill/>
            </a:ln>
            <a:effectLst/>
          </c:spPr>
          <c:invertIfNegative val="0"/>
          <c:cat>
            <c:strRef>
              <c:f>'1.1'!$B$7:$B$26</c:f>
              <c:strCache>
                <c:ptCount val="20"/>
                <c:pt idx="0">
                  <c:v>1 Jeremy Corbyn (95%) 30%</c:v>
                </c:pt>
                <c:pt idx="1">
                  <c:v>2 Andy Burnham (67%) 29%</c:v>
                </c:pt>
                <c:pt idx="2">
                  <c:v>3 Keir Starmer (93%) 29%</c:v>
                </c:pt>
                <c:pt idx="3">
                  <c:v>4 Sadiq Khan (92%) 28%</c:v>
                </c:pt>
                <c:pt idx="4">
                  <c:v>5 Edward Balls (86%) 28%</c:v>
                </c:pt>
                <c:pt idx="5">
                  <c:v>6 Rishi Sunak (96%) 28%</c:v>
                </c:pt>
                <c:pt idx="6">
                  <c:v>7 David Blunkett (75%) 28%</c:v>
                </c:pt>
                <c:pt idx="7">
                  <c:v>8 Gordon Brown (90%) 27%</c:v>
                </c:pt>
                <c:pt idx="8">
                  <c:v>9 Boris Johnson (98%) 27%</c:v>
                </c:pt>
                <c:pt idx="9">
                  <c:v>10 Angela Rayner (72%) 26%</c:v>
                </c:pt>
                <c:pt idx="10">
                  <c:v>11 Nigel Farage (96%) 26%</c:v>
                </c:pt>
                <c:pt idx="11">
                  <c:v>12 Dennis Skinner (60%) 25%</c:v>
                </c:pt>
                <c:pt idx="12">
                  <c:v>13 Yvette Cooper (62%) 24%</c:v>
                </c:pt>
                <c:pt idx="13">
                  <c:v>14 John Major (86%) 24%</c:v>
                </c:pt>
                <c:pt idx="14">
                  <c:v>15 Tony Blair (97%) 24%</c:v>
                </c:pt>
                <c:pt idx="15">
                  <c:v>16 Rory Stewart (55%) 23%</c:v>
                </c:pt>
                <c:pt idx="16">
                  <c:v>17 Theresa May (93%) 23%</c:v>
                </c:pt>
                <c:pt idx="17">
                  <c:v>18 John Prescott (89%) 23%</c:v>
                </c:pt>
                <c:pt idx="18">
                  <c:v>19 Kenneth Clarke (65%) 23%</c:v>
                </c:pt>
                <c:pt idx="19">
                  <c:v>20 Michael Heseltine (73%) 23%</c:v>
                </c:pt>
              </c:strCache>
            </c:strRef>
          </c:cat>
          <c:val>
            <c:numRef>
              <c:f>'1.1'!$C$7:$C$26</c:f>
              <c:numCache>
                <c:formatCode>General</c:formatCode>
                <c:ptCount val="20"/>
                <c:pt idx="0">
                  <c:v>30</c:v>
                </c:pt>
                <c:pt idx="1">
                  <c:v>29</c:v>
                </c:pt>
                <c:pt idx="2">
                  <c:v>29</c:v>
                </c:pt>
                <c:pt idx="3">
                  <c:v>28</c:v>
                </c:pt>
                <c:pt idx="4">
                  <c:v>28</c:v>
                </c:pt>
                <c:pt idx="5">
                  <c:v>28</c:v>
                </c:pt>
                <c:pt idx="6">
                  <c:v>28</c:v>
                </c:pt>
                <c:pt idx="7">
                  <c:v>27</c:v>
                </c:pt>
                <c:pt idx="8">
                  <c:v>27</c:v>
                </c:pt>
                <c:pt idx="9">
                  <c:v>26</c:v>
                </c:pt>
                <c:pt idx="10">
                  <c:v>26</c:v>
                </c:pt>
                <c:pt idx="11">
                  <c:v>25</c:v>
                </c:pt>
                <c:pt idx="12">
                  <c:v>24</c:v>
                </c:pt>
                <c:pt idx="13">
                  <c:v>24</c:v>
                </c:pt>
                <c:pt idx="14">
                  <c:v>24</c:v>
                </c:pt>
                <c:pt idx="15">
                  <c:v>23</c:v>
                </c:pt>
                <c:pt idx="16">
                  <c:v>23</c:v>
                </c:pt>
                <c:pt idx="17">
                  <c:v>23</c:v>
                </c:pt>
                <c:pt idx="18">
                  <c:v>23</c:v>
                </c:pt>
                <c:pt idx="19">
                  <c:v>23</c:v>
                </c:pt>
              </c:numCache>
            </c:numRef>
          </c:val>
          <c:extLst>
            <c:ext xmlns:c16="http://schemas.microsoft.com/office/drawing/2014/chart" uri="{C3380CC4-5D6E-409C-BE32-E72D297353CC}">
              <c16:uniqueId val="{00000000-0CD2-6547-8E62-9432F167E299}"/>
            </c:ext>
          </c:extLst>
        </c:ser>
        <c:dLbls>
          <c:showLegendKey val="0"/>
          <c:showVal val="0"/>
          <c:showCatName val="0"/>
          <c:showSerName val="0"/>
          <c:showPercent val="0"/>
          <c:showBubbleSize val="0"/>
        </c:dLbls>
        <c:gapWidth val="80"/>
        <c:axId val="1995857056"/>
        <c:axId val="1995858704"/>
      </c:barChart>
      <c:catAx>
        <c:axId val="1995857056"/>
        <c:scaling>
          <c:orientation val="maxMin"/>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600" b="0" i="0" u="none" strike="noStrike" kern="1200" baseline="0">
                <a:solidFill>
                  <a:schemeClr val="tx1">
                    <a:lumMod val="65000"/>
                    <a:lumOff val="35000"/>
                  </a:schemeClr>
                </a:solidFill>
                <a:latin typeface="+mn-lt"/>
                <a:ea typeface="+mn-ea"/>
                <a:cs typeface="+mn-cs"/>
              </a:defRPr>
            </a:pPr>
            <a:endParaRPr lang="en-US"/>
          </a:p>
        </c:txPr>
        <c:crossAx val="1995858704"/>
        <c:crosses val="autoZero"/>
        <c:auto val="1"/>
        <c:lblAlgn val="ctr"/>
        <c:lblOffset val="100"/>
        <c:noMultiLvlLbl val="0"/>
      </c:catAx>
      <c:valAx>
        <c:axId val="1995858704"/>
        <c:scaling>
          <c:orientation val="minMax"/>
          <c:min val="20"/>
        </c:scaling>
        <c:delete val="0"/>
        <c:axPos val="t"/>
        <c:majorGridlines>
          <c:spPr>
            <a:ln w="9525" cap="flat" cmpd="sng" algn="ctr">
              <a:solidFill>
                <a:schemeClr val="tx1">
                  <a:lumMod val="15000"/>
                  <a:lumOff val="85000"/>
                </a:schemeClr>
              </a:solidFill>
              <a:round/>
            </a:ln>
            <a:effectLst/>
          </c:spPr>
        </c:majorGridlines>
        <c:title>
          <c:tx>
            <c:rich>
              <a:bodyPr rot="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r>
                  <a:rPr lang="en-GB" sz="1600" baseline="0"/>
                  <a:t>Source: YouGove ratings Q2 2023</a:t>
                </a:r>
              </a:p>
              <a:p>
                <a:pPr>
                  <a:defRPr/>
                </a:pPr>
                <a:r>
                  <a:rPr lang="en-GB" sz="1600" baseline="0"/>
                  <a:t> https://web.archive.org/web/</a:t>
                </a:r>
              </a:p>
              <a:p>
                <a:pPr>
                  <a:defRPr/>
                </a:pPr>
                <a:r>
                  <a:rPr lang="en-GB" sz="1600" baseline="0"/>
                  <a:t>20230709064428/https://yougov.co.uk/</a:t>
                </a:r>
              </a:p>
              <a:p>
                <a:pPr>
                  <a:defRPr/>
                </a:pPr>
                <a:r>
                  <a:rPr lang="en-GB" sz="1600" baseline="0"/>
                  <a:t>ratings/politics/popularity/</a:t>
                </a:r>
              </a:p>
              <a:p>
                <a:pPr>
                  <a:defRPr/>
                </a:pPr>
                <a:r>
                  <a:rPr lang="en-GB" sz="1600" baseline="0"/>
                  <a:t>politicians-political-figures/all </a:t>
                </a:r>
              </a:p>
            </c:rich>
          </c:tx>
          <c:layout>
            <c:manualLayout>
              <c:xMode val="edge"/>
              <c:yMode val="edge"/>
              <c:x val="0.65304455445544562"/>
              <c:y val="0.79563115047728761"/>
            </c:manualLayout>
          </c:layout>
          <c:overlay val="0"/>
          <c:spPr>
            <a:noFill/>
            <a:ln w="25400">
              <a:solidFill>
                <a:schemeClr val="tx1"/>
              </a:solidFill>
            </a:ln>
            <a:effectLst/>
          </c:spPr>
          <c:txPr>
            <a:bodyPr rot="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en-US"/>
            </a:p>
          </c:txPr>
        </c:title>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1600" b="0" i="0" u="none" strike="noStrike" kern="1200" baseline="0">
                <a:solidFill>
                  <a:schemeClr val="tx1">
                    <a:lumMod val="65000"/>
                    <a:lumOff val="35000"/>
                  </a:schemeClr>
                </a:solidFill>
                <a:latin typeface="+mn-lt"/>
                <a:ea typeface="+mn-ea"/>
                <a:cs typeface="+mn-cs"/>
              </a:defRPr>
            </a:pPr>
            <a:endParaRPr lang="en-US"/>
          </a:p>
        </c:txPr>
        <c:crossAx val="1995857056"/>
        <c:crosses val="autoZero"/>
        <c:crossBetween val="between"/>
        <c:majorUnit val="1"/>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7119785298576809"/>
          <c:y val="2.5143764924121327E-2"/>
          <c:w val="0.78436423549246115"/>
          <c:h val="0.83915875661689321"/>
        </c:manualLayout>
      </c:layout>
      <c:lineChart>
        <c:grouping val="standard"/>
        <c:varyColors val="0"/>
        <c:ser>
          <c:idx val="0"/>
          <c:order val="0"/>
          <c:tx>
            <c:strRef>
              <c:f>'1.3.'!$J$12</c:f>
              <c:strCache>
                <c:ptCount val="1"/>
                <c:pt idx="0">
                  <c:v>  The 0.01%</c:v>
                </c:pt>
              </c:strCache>
            </c:strRef>
          </c:tx>
          <c:spPr>
            <a:ln w="63500" cap="rnd">
              <a:solidFill>
                <a:srgbClr val="C00000"/>
              </a:solidFill>
              <a:round/>
            </a:ln>
            <a:effectLst/>
          </c:spPr>
          <c:marker>
            <c:symbol val="none"/>
          </c:marker>
          <c:cat>
            <c:numRef>
              <c:f>'1.3.'!$I$13:$I$122</c:f>
              <c:numCache>
                <c:formatCode>General</c:formatCode>
                <c:ptCount val="110"/>
                <c:pt idx="0">
                  <c:v>1910</c:v>
                </c:pt>
                <c:pt idx="1">
                  <c:v>1911</c:v>
                </c:pt>
                <c:pt idx="2">
                  <c:v>1912</c:v>
                </c:pt>
                <c:pt idx="3">
                  <c:v>1913</c:v>
                </c:pt>
                <c:pt idx="4">
                  <c:v>1914</c:v>
                </c:pt>
                <c:pt idx="5">
                  <c:v>1915</c:v>
                </c:pt>
                <c:pt idx="6">
                  <c:v>1916</c:v>
                </c:pt>
                <c:pt idx="7">
                  <c:v>1917</c:v>
                </c:pt>
                <c:pt idx="8">
                  <c:v>1918</c:v>
                </c:pt>
                <c:pt idx="9">
                  <c:v>1919</c:v>
                </c:pt>
                <c:pt idx="10">
                  <c:v>1920</c:v>
                </c:pt>
                <c:pt idx="11">
                  <c:v>1921</c:v>
                </c:pt>
                <c:pt idx="12">
                  <c:v>1922</c:v>
                </c:pt>
                <c:pt idx="13">
                  <c:v>1923</c:v>
                </c:pt>
                <c:pt idx="14">
                  <c:v>1924</c:v>
                </c:pt>
                <c:pt idx="15">
                  <c:v>1925</c:v>
                </c:pt>
                <c:pt idx="16">
                  <c:v>1926</c:v>
                </c:pt>
                <c:pt idx="17">
                  <c:v>1927</c:v>
                </c:pt>
                <c:pt idx="18">
                  <c:v>1928</c:v>
                </c:pt>
                <c:pt idx="19">
                  <c:v>1929</c:v>
                </c:pt>
                <c:pt idx="20">
                  <c:v>1930</c:v>
                </c:pt>
                <c:pt idx="21">
                  <c:v>1931</c:v>
                </c:pt>
                <c:pt idx="22">
                  <c:v>1932</c:v>
                </c:pt>
                <c:pt idx="23">
                  <c:v>1933</c:v>
                </c:pt>
                <c:pt idx="24">
                  <c:v>1934</c:v>
                </c:pt>
                <c:pt idx="25">
                  <c:v>1935</c:v>
                </c:pt>
                <c:pt idx="26">
                  <c:v>1936</c:v>
                </c:pt>
                <c:pt idx="27">
                  <c:v>1937</c:v>
                </c:pt>
                <c:pt idx="28">
                  <c:v>1938</c:v>
                </c:pt>
                <c:pt idx="29">
                  <c:v>1939</c:v>
                </c:pt>
                <c:pt idx="30">
                  <c:v>1940</c:v>
                </c:pt>
                <c:pt idx="31">
                  <c:v>1941</c:v>
                </c:pt>
                <c:pt idx="32">
                  <c:v>1942</c:v>
                </c:pt>
                <c:pt idx="33">
                  <c:v>1943</c:v>
                </c:pt>
                <c:pt idx="34">
                  <c:v>1944</c:v>
                </c:pt>
                <c:pt idx="35">
                  <c:v>1945</c:v>
                </c:pt>
                <c:pt idx="36">
                  <c:v>1946</c:v>
                </c:pt>
                <c:pt idx="37">
                  <c:v>1947</c:v>
                </c:pt>
                <c:pt idx="38">
                  <c:v>1948</c:v>
                </c:pt>
                <c:pt idx="39">
                  <c:v>1949</c:v>
                </c:pt>
                <c:pt idx="40">
                  <c:v>1950</c:v>
                </c:pt>
                <c:pt idx="41">
                  <c:v>1951</c:v>
                </c:pt>
                <c:pt idx="42">
                  <c:v>1952</c:v>
                </c:pt>
                <c:pt idx="43">
                  <c:v>1953</c:v>
                </c:pt>
                <c:pt idx="44">
                  <c:v>1954</c:v>
                </c:pt>
                <c:pt idx="45">
                  <c:v>1955</c:v>
                </c:pt>
                <c:pt idx="46">
                  <c:v>1956</c:v>
                </c:pt>
                <c:pt idx="47">
                  <c:v>1957</c:v>
                </c:pt>
                <c:pt idx="48">
                  <c:v>1958</c:v>
                </c:pt>
                <c:pt idx="49">
                  <c:v>1959</c:v>
                </c:pt>
                <c:pt idx="50">
                  <c:v>1960</c:v>
                </c:pt>
                <c:pt idx="51">
                  <c:v>1961</c:v>
                </c:pt>
                <c:pt idx="52">
                  <c:v>1962</c:v>
                </c:pt>
                <c:pt idx="53">
                  <c:v>1963</c:v>
                </c:pt>
                <c:pt idx="54">
                  <c:v>1964</c:v>
                </c:pt>
                <c:pt idx="55">
                  <c:v>1965</c:v>
                </c:pt>
                <c:pt idx="56">
                  <c:v>1966</c:v>
                </c:pt>
                <c:pt idx="57">
                  <c:v>1967</c:v>
                </c:pt>
                <c:pt idx="58">
                  <c:v>1968</c:v>
                </c:pt>
                <c:pt idx="59">
                  <c:v>1969</c:v>
                </c:pt>
                <c:pt idx="60">
                  <c:v>1970</c:v>
                </c:pt>
                <c:pt idx="61">
                  <c:v>1971</c:v>
                </c:pt>
                <c:pt idx="62">
                  <c:v>1972</c:v>
                </c:pt>
                <c:pt idx="63">
                  <c:v>1973</c:v>
                </c:pt>
                <c:pt idx="64">
                  <c:v>1974</c:v>
                </c:pt>
                <c:pt idx="65">
                  <c:v>1975</c:v>
                </c:pt>
                <c:pt idx="66">
                  <c:v>1976</c:v>
                </c:pt>
                <c:pt idx="67">
                  <c:v>1977</c:v>
                </c:pt>
                <c:pt idx="68">
                  <c:v>1978</c:v>
                </c:pt>
                <c:pt idx="69">
                  <c:v>1979</c:v>
                </c:pt>
                <c:pt idx="70">
                  <c:v>1980</c:v>
                </c:pt>
                <c:pt idx="71">
                  <c:v>1981</c:v>
                </c:pt>
                <c:pt idx="72">
                  <c:v>1982</c:v>
                </c:pt>
                <c:pt idx="73">
                  <c:v>1983</c:v>
                </c:pt>
                <c:pt idx="74">
                  <c:v>1984</c:v>
                </c:pt>
                <c:pt idx="75">
                  <c:v>1985</c:v>
                </c:pt>
                <c:pt idx="76">
                  <c:v>1986</c:v>
                </c:pt>
                <c:pt idx="77">
                  <c:v>1987</c:v>
                </c:pt>
                <c:pt idx="78">
                  <c:v>1988</c:v>
                </c:pt>
                <c:pt idx="79">
                  <c:v>1989</c:v>
                </c:pt>
                <c:pt idx="80">
                  <c:v>1990</c:v>
                </c:pt>
                <c:pt idx="81">
                  <c:v>1991</c:v>
                </c:pt>
                <c:pt idx="82">
                  <c:v>1992</c:v>
                </c:pt>
                <c:pt idx="83">
                  <c:v>1993</c:v>
                </c:pt>
                <c:pt idx="84">
                  <c:v>1994</c:v>
                </c:pt>
                <c:pt idx="85">
                  <c:v>1995</c:v>
                </c:pt>
                <c:pt idx="86">
                  <c:v>1996</c:v>
                </c:pt>
                <c:pt idx="87">
                  <c:v>1997</c:v>
                </c:pt>
                <c:pt idx="88">
                  <c:v>1998</c:v>
                </c:pt>
                <c:pt idx="89">
                  <c:v>1999</c:v>
                </c:pt>
                <c:pt idx="90">
                  <c:v>2000</c:v>
                </c:pt>
                <c:pt idx="91">
                  <c:v>2001</c:v>
                </c:pt>
                <c:pt idx="92">
                  <c:v>2002</c:v>
                </c:pt>
                <c:pt idx="93">
                  <c:v>2003</c:v>
                </c:pt>
                <c:pt idx="94">
                  <c:v>2004</c:v>
                </c:pt>
                <c:pt idx="95">
                  <c:v>2005</c:v>
                </c:pt>
                <c:pt idx="96">
                  <c:v>2006</c:v>
                </c:pt>
                <c:pt idx="97">
                  <c:v>2007</c:v>
                </c:pt>
                <c:pt idx="98">
                  <c:v>2008</c:v>
                </c:pt>
                <c:pt idx="99">
                  <c:v>2009</c:v>
                </c:pt>
                <c:pt idx="100">
                  <c:v>2010</c:v>
                </c:pt>
                <c:pt idx="101">
                  <c:v>2011</c:v>
                </c:pt>
                <c:pt idx="102">
                  <c:v>2012</c:v>
                </c:pt>
                <c:pt idx="103">
                  <c:v>2013</c:v>
                </c:pt>
                <c:pt idx="104">
                  <c:v>2014</c:v>
                </c:pt>
                <c:pt idx="105">
                  <c:v>2015</c:v>
                </c:pt>
                <c:pt idx="106">
                  <c:v>2016</c:v>
                </c:pt>
                <c:pt idx="107">
                  <c:v>2017</c:v>
                </c:pt>
                <c:pt idx="108">
                  <c:v>2018</c:v>
                </c:pt>
                <c:pt idx="109">
                  <c:v>2019</c:v>
                </c:pt>
              </c:numCache>
            </c:numRef>
          </c:cat>
          <c:val>
            <c:numRef>
              <c:f>'1.3.'!$O$13:$O$122</c:f>
              <c:numCache>
                <c:formatCode>0.00</c:formatCode>
                <c:ptCount val="110"/>
                <c:pt idx="0">
                  <c:v>420</c:v>
                </c:pt>
                <c:pt idx="1">
                  <c:v>420</c:v>
                </c:pt>
                <c:pt idx="2">
                  <c:v>420</c:v>
                </c:pt>
                <c:pt idx="3">
                  <c:v>430</c:v>
                </c:pt>
                <c:pt idx="4">
                  <c:v>400</c:v>
                </c:pt>
                <c:pt idx="5">
                  <c:v>410</c:v>
                </c:pt>
                <c:pt idx="6">
                  <c:v>400</c:v>
                </c:pt>
                <c:pt idx="7">
                  <c:v>350</c:v>
                </c:pt>
                <c:pt idx="8">
                  <c:v>320</c:v>
                </c:pt>
                <c:pt idx="9">
                  <c:v>330</c:v>
                </c:pt>
                <c:pt idx="10">
                  <c:v>290</c:v>
                </c:pt>
                <c:pt idx="11">
                  <c:v>290</c:v>
                </c:pt>
                <c:pt idx="12">
                  <c:v>320</c:v>
                </c:pt>
                <c:pt idx="13">
                  <c:v>330</c:v>
                </c:pt>
                <c:pt idx="14">
                  <c:v>320</c:v>
                </c:pt>
                <c:pt idx="15">
                  <c:v>310</c:v>
                </c:pt>
                <c:pt idx="16">
                  <c:v>310</c:v>
                </c:pt>
                <c:pt idx="17">
                  <c:v>300</c:v>
                </c:pt>
                <c:pt idx="18">
                  <c:v>300</c:v>
                </c:pt>
                <c:pt idx="19">
                  <c:v>290</c:v>
                </c:pt>
                <c:pt idx="20">
                  <c:v>270</c:v>
                </c:pt>
                <c:pt idx="21">
                  <c:v>240</c:v>
                </c:pt>
                <c:pt idx="22">
                  <c:v>230</c:v>
                </c:pt>
                <c:pt idx="23">
                  <c:v>220</c:v>
                </c:pt>
                <c:pt idx="24">
                  <c:v>220</c:v>
                </c:pt>
                <c:pt idx="25">
                  <c:v>240</c:v>
                </c:pt>
                <c:pt idx="26">
                  <c:v>240</c:v>
                </c:pt>
                <c:pt idx="27">
                  <c:v>220</c:v>
                </c:pt>
                <c:pt idx="28">
                  <c:v>220</c:v>
                </c:pt>
                <c:pt idx="29">
                  <c:v>210</c:v>
                </c:pt>
                <c:pt idx="30">
                  <c:v>180</c:v>
                </c:pt>
                <c:pt idx="31">
                  <c:v>160</c:v>
                </c:pt>
                <c:pt idx="32">
                  <c:v>140</c:v>
                </c:pt>
                <c:pt idx="33">
                  <c:v>130</c:v>
                </c:pt>
                <c:pt idx="34">
                  <c:v>120</c:v>
                </c:pt>
                <c:pt idx="35">
                  <c:v>120</c:v>
                </c:pt>
                <c:pt idx="36">
                  <c:v>130</c:v>
                </c:pt>
                <c:pt idx="37">
                  <c:v>110</c:v>
                </c:pt>
                <c:pt idx="38">
                  <c:v>110</c:v>
                </c:pt>
                <c:pt idx="39">
                  <c:v>90</c:v>
                </c:pt>
                <c:pt idx="40">
                  <c:v>100</c:v>
                </c:pt>
                <c:pt idx="41">
                  <c:v>90</c:v>
                </c:pt>
                <c:pt idx="42">
                  <c:v>80</c:v>
                </c:pt>
                <c:pt idx="43">
                  <c:v>70</c:v>
                </c:pt>
                <c:pt idx="44">
                  <c:v>70</c:v>
                </c:pt>
                <c:pt idx="45">
                  <c:v>70</c:v>
                </c:pt>
                <c:pt idx="46">
                  <c:v>60</c:v>
                </c:pt>
                <c:pt idx="47">
                  <c:v>60</c:v>
                </c:pt>
                <c:pt idx="48">
                  <c:v>60</c:v>
                </c:pt>
                <c:pt idx="49">
                  <c:v>60</c:v>
                </c:pt>
                <c:pt idx="50">
                  <c:v>60</c:v>
                </c:pt>
                <c:pt idx="51">
                  <c:v>60</c:v>
                </c:pt>
                <c:pt idx="52">
                  <c:v>60</c:v>
                </c:pt>
                <c:pt idx="53">
                  <c:v>60</c:v>
                </c:pt>
                <c:pt idx="54">
                  <c:v>60</c:v>
                </c:pt>
                <c:pt idx="55">
                  <c:v>60</c:v>
                </c:pt>
                <c:pt idx="56">
                  <c:v>50</c:v>
                </c:pt>
                <c:pt idx="57">
                  <c:v>50</c:v>
                </c:pt>
                <c:pt idx="58">
                  <c:v>50</c:v>
                </c:pt>
                <c:pt idx="59">
                  <c:v>50</c:v>
                </c:pt>
                <c:pt idx="60">
                  <c:v>40</c:v>
                </c:pt>
                <c:pt idx="61">
                  <c:v>40</c:v>
                </c:pt>
                <c:pt idx="62">
                  <c:v>40</c:v>
                </c:pt>
                <c:pt idx="63">
                  <c:v>40</c:v>
                </c:pt>
                <c:pt idx="64">
                  <c:v>40</c:v>
                </c:pt>
                <c:pt idx="65">
                  <c:v>30</c:v>
                </c:pt>
                <c:pt idx="66">
                  <c:v>30</c:v>
                </c:pt>
                <c:pt idx="67">
                  <c:v>30</c:v>
                </c:pt>
                <c:pt idx="68">
                  <c:v>30</c:v>
                </c:pt>
                <c:pt idx="69">
                  <c:v>30</c:v>
                </c:pt>
                <c:pt idx="70">
                  <c:v>30</c:v>
                </c:pt>
                <c:pt idx="71">
                  <c:v>40</c:v>
                </c:pt>
                <c:pt idx="72">
                  <c:v>40</c:v>
                </c:pt>
                <c:pt idx="73">
                  <c:v>40</c:v>
                </c:pt>
                <c:pt idx="74">
                  <c:v>40</c:v>
                </c:pt>
                <c:pt idx="75">
                  <c:v>40</c:v>
                </c:pt>
                <c:pt idx="76">
                  <c:v>40</c:v>
                </c:pt>
                <c:pt idx="77">
                  <c:v>60</c:v>
                </c:pt>
                <c:pt idx="78">
                  <c:v>60</c:v>
                </c:pt>
                <c:pt idx="79">
                  <c:v>60</c:v>
                </c:pt>
                <c:pt idx="80">
                  <c:v>70</c:v>
                </c:pt>
                <c:pt idx="81">
                  <c:v>70</c:v>
                </c:pt>
                <c:pt idx="82">
                  <c:v>70</c:v>
                </c:pt>
                <c:pt idx="83">
                  <c:v>70</c:v>
                </c:pt>
                <c:pt idx="84">
                  <c:v>70</c:v>
                </c:pt>
                <c:pt idx="85">
                  <c:v>80</c:v>
                </c:pt>
                <c:pt idx="86">
                  <c:v>100</c:v>
                </c:pt>
                <c:pt idx="87">
                  <c:v>100</c:v>
                </c:pt>
                <c:pt idx="88">
                  <c:v>110</c:v>
                </c:pt>
                <c:pt idx="89">
                  <c:v>110</c:v>
                </c:pt>
                <c:pt idx="90">
                  <c:v>110</c:v>
                </c:pt>
                <c:pt idx="91">
                  <c:v>110</c:v>
                </c:pt>
                <c:pt idx="92">
                  <c:v>100</c:v>
                </c:pt>
                <c:pt idx="93">
                  <c:v>100</c:v>
                </c:pt>
                <c:pt idx="94">
                  <c:v>110</c:v>
                </c:pt>
                <c:pt idx="95">
                  <c:v>120</c:v>
                </c:pt>
                <c:pt idx="96">
                  <c:v>130</c:v>
                </c:pt>
                <c:pt idx="97">
                  <c:v>140</c:v>
                </c:pt>
                <c:pt idx="98">
                  <c:v>140</c:v>
                </c:pt>
                <c:pt idx="99">
                  <c:v>120</c:v>
                </c:pt>
                <c:pt idx="100">
                  <c:v>90</c:v>
                </c:pt>
                <c:pt idx="101">
                  <c:v>90</c:v>
                </c:pt>
                <c:pt idx="102">
                  <c:v>80</c:v>
                </c:pt>
                <c:pt idx="103">
                  <c:v>130</c:v>
                </c:pt>
                <c:pt idx="104">
                  <c:v>130</c:v>
                </c:pt>
                <c:pt idx="105">
                  <c:v>140</c:v>
                </c:pt>
                <c:pt idx="106">
                  <c:v>120</c:v>
                </c:pt>
                <c:pt idx="107">
                  <c:v>130</c:v>
                </c:pt>
                <c:pt idx="108">
                  <c:v>130</c:v>
                </c:pt>
                <c:pt idx="109">
                  <c:v>130</c:v>
                </c:pt>
              </c:numCache>
            </c:numRef>
          </c:val>
          <c:smooth val="0"/>
          <c:extLst>
            <c:ext xmlns:c16="http://schemas.microsoft.com/office/drawing/2014/chart" uri="{C3380CC4-5D6E-409C-BE32-E72D297353CC}">
              <c16:uniqueId val="{00000000-2D88-2A46-8DF1-0256974D1BB0}"/>
            </c:ext>
          </c:extLst>
        </c:ser>
        <c:ser>
          <c:idx val="1"/>
          <c:order val="1"/>
          <c:tx>
            <c:strRef>
              <c:f>'1.3.'!$K$12</c:f>
              <c:strCache>
                <c:ptCount val="1"/>
                <c:pt idx="0">
                  <c:v>  The 0.1%</c:v>
                </c:pt>
              </c:strCache>
            </c:strRef>
          </c:tx>
          <c:spPr>
            <a:ln w="63500" cap="rnd">
              <a:solidFill>
                <a:srgbClr val="FFC000"/>
              </a:solidFill>
              <a:prstDash val="sysDot"/>
              <a:round/>
            </a:ln>
            <a:effectLst/>
          </c:spPr>
          <c:marker>
            <c:symbol val="none"/>
          </c:marker>
          <c:cat>
            <c:numRef>
              <c:f>'1.3.'!$I$13:$I$122</c:f>
              <c:numCache>
                <c:formatCode>General</c:formatCode>
                <c:ptCount val="110"/>
                <c:pt idx="0">
                  <c:v>1910</c:v>
                </c:pt>
                <c:pt idx="1">
                  <c:v>1911</c:v>
                </c:pt>
                <c:pt idx="2">
                  <c:v>1912</c:v>
                </c:pt>
                <c:pt idx="3">
                  <c:v>1913</c:v>
                </c:pt>
                <c:pt idx="4">
                  <c:v>1914</c:v>
                </c:pt>
                <c:pt idx="5">
                  <c:v>1915</c:v>
                </c:pt>
                <c:pt idx="6">
                  <c:v>1916</c:v>
                </c:pt>
                <c:pt idx="7">
                  <c:v>1917</c:v>
                </c:pt>
                <c:pt idx="8">
                  <c:v>1918</c:v>
                </c:pt>
                <c:pt idx="9">
                  <c:v>1919</c:v>
                </c:pt>
                <c:pt idx="10">
                  <c:v>1920</c:v>
                </c:pt>
                <c:pt idx="11">
                  <c:v>1921</c:v>
                </c:pt>
                <c:pt idx="12">
                  <c:v>1922</c:v>
                </c:pt>
                <c:pt idx="13">
                  <c:v>1923</c:v>
                </c:pt>
                <c:pt idx="14">
                  <c:v>1924</c:v>
                </c:pt>
                <c:pt idx="15">
                  <c:v>1925</c:v>
                </c:pt>
                <c:pt idx="16">
                  <c:v>1926</c:v>
                </c:pt>
                <c:pt idx="17">
                  <c:v>1927</c:v>
                </c:pt>
                <c:pt idx="18">
                  <c:v>1928</c:v>
                </c:pt>
                <c:pt idx="19">
                  <c:v>1929</c:v>
                </c:pt>
                <c:pt idx="20">
                  <c:v>1930</c:v>
                </c:pt>
                <c:pt idx="21">
                  <c:v>1931</c:v>
                </c:pt>
                <c:pt idx="22">
                  <c:v>1932</c:v>
                </c:pt>
                <c:pt idx="23">
                  <c:v>1933</c:v>
                </c:pt>
                <c:pt idx="24">
                  <c:v>1934</c:v>
                </c:pt>
                <c:pt idx="25">
                  <c:v>1935</c:v>
                </c:pt>
                <c:pt idx="26">
                  <c:v>1936</c:v>
                </c:pt>
                <c:pt idx="27">
                  <c:v>1937</c:v>
                </c:pt>
                <c:pt idx="28">
                  <c:v>1938</c:v>
                </c:pt>
                <c:pt idx="29">
                  <c:v>1939</c:v>
                </c:pt>
                <c:pt idx="30">
                  <c:v>1940</c:v>
                </c:pt>
                <c:pt idx="31">
                  <c:v>1941</c:v>
                </c:pt>
                <c:pt idx="32">
                  <c:v>1942</c:v>
                </c:pt>
                <c:pt idx="33">
                  <c:v>1943</c:v>
                </c:pt>
                <c:pt idx="34">
                  <c:v>1944</c:v>
                </c:pt>
                <c:pt idx="35">
                  <c:v>1945</c:v>
                </c:pt>
                <c:pt idx="36">
                  <c:v>1946</c:v>
                </c:pt>
                <c:pt idx="37">
                  <c:v>1947</c:v>
                </c:pt>
                <c:pt idx="38">
                  <c:v>1948</c:v>
                </c:pt>
                <c:pt idx="39">
                  <c:v>1949</c:v>
                </c:pt>
                <c:pt idx="40">
                  <c:v>1950</c:v>
                </c:pt>
                <c:pt idx="41">
                  <c:v>1951</c:v>
                </c:pt>
                <c:pt idx="42">
                  <c:v>1952</c:v>
                </c:pt>
                <c:pt idx="43">
                  <c:v>1953</c:v>
                </c:pt>
                <c:pt idx="44">
                  <c:v>1954</c:v>
                </c:pt>
                <c:pt idx="45">
                  <c:v>1955</c:v>
                </c:pt>
                <c:pt idx="46">
                  <c:v>1956</c:v>
                </c:pt>
                <c:pt idx="47">
                  <c:v>1957</c:v>
                </c:pt>
                <c:pt idx="48">
                  <c:v>1958</c:v>
                </c:pt>
                <c:pt idx="49">
                  <c:v>1959</c:v>
                </c:pt>
                <c:pt idx="50">
                  <c:v>1960</c:v>
                </c:pt>
                <c:pt idx="51">
                  <c:v>1961</c:v>
                </c:pt>
                <c:pt idx="52">
                  <c:v>1962</c:v>
                </c:pt>
                <c:pt idx="53">
                  <c:v>1963</c:v>
                </c:pt>
                <c:pt idx="54">
                  <c:v>1964</c:v>
                </c:pt>
                <c:pt idx="55">
                  <c:v>1965</c:v>
                </c:pt>
                <c:pt idx="56">
                  <c:v>1966</c:v>
                </c:pt>
                <c:pt idx="57">
                  <c:v>1967</c:v>
                </c:pt>
                <c:pt idx="58">
                  <c:v>1968</c:v>
                </c:pt>
                <c:pt idx="59">
                  <c:v>1969</c:v>
                </c:pt>
                <c:pt idx="60">
                  <c:v>1970</c:v>
                </c:pt>
                <c:pt idx="61">
                  <c:v>1971</c:v>
                </c:pt>
                <c:pt idx="62">
                  <c:v>1972</c:v>
                </c:pt>
                <c:pt idx="63">
                  <c:v>1973</c:v>
                </c:pt>
                <c:pt idx="64">
                  <c:v>1974</c:v>
                </c:pt>
                <c:pt idx="65">
                  <c:v>1975</c:v>
                </c:pt>
                <c:pt idx="66">
                  <c:v>1976</c:v>
                </c:pt>
                <c:pt idx="67">
                  <c:v>1977</c:v>
                </c:pt>
                <c:pt idx="68">
                  <c:v>1978</c:v>
                </c:pt>
                <c:pt idx="69">
                  <c:v>1979</c:v>
                </c:pt>
                <c:pt idx="70">
                  <c:v>1980</c:v>
                </c:pt>
                <c:pt idx="71">
                  <c:v>1981</c:v>
                </c:pt>
                <c:pt idx="72">
                  <c:v>1982</c:v>
                </c:pt>
                <c:pt idx="73">
                  <c:v>1983</c:v>
                </c:pt>
                <c:pt idx="74">
                  <c:v>1984</c:v>
                </c:pt>
                <c:pt idx="75">
                  <c:v>1985</c:v>
                </c:pt>
                <c:pt idx="76">
                  <c:v>1986</c:v>
                </c:pt>
                <c:pt idx="77">
                  <c:v>1987</c:v>
                </c:pt>
                <c:pt idx="78">
                  <c:v>1988</c:v>
                </c:pt>
                <c:pt idx="79">
                  <c:v>1989</c:v>
                </c:pt>
                <c:pt idx="80">
                  <c:v>1990</c:v>
                </c:pt>
                <c:pt idx="81">
                  <c:v>1991</c:v>
                </c:pt>
                <c:pt idx="82">
                  <c:v>1992</c:v>
                </c:pt>
                <c:pt idx="83">
                  <c:v>1993</c:v>
                </c:pt>
                <c:pt idx="84">
                  <c:v>1994</c:v>
                </c:pt>
                <c:pt idx="85">
                  <c:v>1995</c:v>
                </c:pt>
                <c:pt idx="86">
                  <c:v>1996</c:v>
                </c:pt>
                <c:pt idx="87">
                  <c:v>1997</c:v>
                </c:pt>
                <c:pt idx="88">
                  <c:v>1998</c:v>
                </c:pt>
                <c:pt idx="89">
                  <c:v>1999</c:v>
                </c:pt>
                <c:pt idx="90">
                  <c:v>2000</c:v>
                </c:pt>
                <c:pt idx="91">
                  <c:v>2001</c:v>
                </c:pt>
                <c:pt idx="92">
                  <c:v>2002</c:v>
                </c:pt>
                <c:pt idx="93">
                  <c:v>2003</c:v>
                </c:pt>
                <c:pt idx="94">
                  <c:v>2004</c:v>
                </c:pt>
                <c:pt idx="95">
                  <c:v>2005</c:v>
                </c:pt>
                <c:pt idx="96">
                  <c:v>2006</c:v>
                </c:pt>
                <c:pt idx="97">
                  <c:v>2007</c:v>
                </c:pt>
                <c:pt idx="98">
                  <c:v>2008</c:v>
                </c:pt>
                <c:pt idx="99">
                  <c:v>2009</c:v>
                </c:pt>
                <c:pt idx="100">
                  <c:v>2010</c:v>
                </c:pt>
                <c:pt idx="101">
                  <c:v>2011</c:v>
                </c:pt>
                <c:pt idx="102">
                  <c:v>2012</c:v>
                </c:pt>
                <c:pt idx="103">
                  <c:v>2013</c:v>
                </c:pt>
                <c:pt idx="104">
                  <c:v>2014</c:v>
                </c:pt>
                <c:pt idx="105">
                  <c:v>2015</c:v>
                </c:pt>
                <c:pt idx="106">
                  <c:v>2016</c:v>
                </c:pt>
                <c:pt idx="107">
                  <c:v>2017</c:v>
                </c:pt>
                <c:pt idx="108">
                  <c:v>2018</c:v>
                </c:pt>
                <c:pt idx="109">
                  <c:v>2019</c:v>
                </c:pt>
              </c:numCache>
            </c:numRef>
          </c:cat>
          <c:val>
            <c:numRef>
              <c:f>'1.3.'!$P$13:$P$122</c:f>
              <c:numCache>
                <c:formatCode>0.00</c:formatCode>
                <c:ptCount val="110"/>
                <c:pt idx="0">
                  <c:v>111</c:v>
                </c:pt>
                <c:pt idx="1">
                  <c:v>111</c:v>
                </c:pt>
                <c:pt idx="2">
                  <c:v>110</c:v>
                </c:pt>
                <c:pt idx="3">
                  <c:v>113</c:v>
                </c:pt>
                <c:pt idx="4">
                  <c:v>107</c:v>
                </c:pt>
                <c:pt idx="5">
                  <c:v>108</c:v>
                </c:pt>
                <c:pt idx="6">
                  <c:v>105</c:v>
                </c:pt>
                <c:pt idx="7">
                  <c:v>92</c:v>
                </c:pt>
                <c:pt idx="8">
                  <c:v>87</c:v>
                </c:pt>
                <c:pt idx="9">
                  <c:v>90</c:v>
                </c:pt>
                <c:pt idx="10">
                  <c:v>80</c:v>
                </c:pt>
                <c:pt idx="11">
                  <c:v>81</c:v>
                </c:pt>
                <c:pt idx="12">
                  <c:v>90</c:v>
                </c:pt>
                <c:pt idx="13">
                  <c:v>93</c:v>
                </c:pt>
                <c:pt idx="14">
                  <c:v>90</c:v>
                </c:pt>
                <c:pt idx="15">
                  <c:v>88</c:v>
                </c:pt>
                <c:pt idx="16">
                  <c:v>87</c:v>
                </c:pt>
                <c:pt idx="17">
                  <c:v>85</c:v>
                </c:pt>
                <c:pt idx="18">
                  <c:v>85</c:v>
                </c:pt>
                <c:pt idx="19">
                  <c:v>83</c:v>
                </c:pt>
                <c:pt idx="20">
                  <c:v>78</c:v>
                </c:pt>
                <c:pt idx="21">
                  <c:v>71</c:v>
                </c:pt>
                <c:pt idx="22">
                  <c:v>69</c:v>
                </c:pt>
                <c:pt idx="23">
                  <c:v>67</c:v>
                </c:pt>
                <c:pt idx="24">
                  <c:v>68</c:v>
                </c:pt>
                <c:pt idx="25">
                  <c:v>70</c:v>
                </c:pt>
                <c:pt idx="26">
                  <c:v>71</c:v>
                </c:pt>
                <c:pt idx="27">
                  <c:v>66</c:v>
                </c:pt>
                <c:pt idx="28">
                  <c:v>66</c:v>
                </c:pt>
                <c:pt idx="29">
                  <c:v>63</c:v>
                </c:pt>
                <c:pt idx="30">
                  <c:v>56</c:v>
                </c:pt>
                <c:pt idx="31">
                  <c:v>50</c:v>
                </c:pt>
                <c:pt idx="32">
                  <c:v>45</c:v>
                </c:pt>
                <c:pt idx="33">
                  <c:v>43</c:v>
                </c:pt>
                <c:pt idx="34">
                  <c:v>41</c:v>
                </c:pt>
                <c:pt idx="35">
                  <c:v>42</c:v>
                </c:pt>
                <c:pt idx="36">
                  <c:v>45</c:v>
                </c:pt>
                <c:pt idx="37">
                  <c:v>41</c:v>
                </c:pt>
                <c:pt idx="38">
                  <c:v>39</c:v>
                </c:pt>
                <c:pt idx="39">
                  <c:v>34</c:v>
                </c:pt>
                <c:pt idx="40">
                  <c:v>36</c:v>
                </c:pt>
                <c:pt idx="41">
                  <c:v>33</c:v>
                </c:pt>
                <c:pt idx="42">
                  <c:v>30</c:v>
                </c:pt>
                <c:pt idx="43">
                  <c:v>28</c:v>
                </c:pt>
                <c:pt idx="44">
                  <c:v>28</c:v>
                </c:pt>
                <c:pt idx="45">
                  <c:v>27</c:v>
                </c:pt>
                <c:pt idx="46">
                  <c:v>24</c:v>
                </c:pt>
                <c:pt idx="47">
                  <c:v>24</c:v>
                </c:pt>
                <c:pt idx="48">
                  <c:v>24</c:v>
                </c:pt>
                <c:pt idx="49">
                  <c:v>23</c:v>
                </c:pt>
                <c:pt idx="50">
                  <c:v>24</c:v>
                </c:pt>
                <c:pt idx="51">
                  <c:v>24</c:v>
                </c:pt>
                <c:pt idx="52">
                  <c:v>23</c:v>
                </c:pt>
                <c:pt idx="53">
                  <c:v>23</c:v>
                </c:pt>
                <c:pt idx="54">
                  <c:v>23</c:v>
                </c:pt>
                <c:pt idx="55">
                  <c:v>23</c:v>
                </c:pt>
                <c:pt idx="56">
                  <c:v>20</c:v>
                </c:pt>
                <c:pt idx="57">
                  <c:v>19</c:v>
                </c:pt>
                <c:pt idx="58">
                  <c:v>19</c:v>
                </c:pt>
                <c:pt idx="59">
                  <c:v>19</c:v>
                </c:pt>
                <c:pt idx="60">
                  <c:v>16</c:v>
                </c:pt>
                <c:pt idx="61">
                  <c:v>17</c:v>
                </c:pt>
                <c:pt idx="62">
                  <c:v>16</c:v>
                </c:pt>
                <c:pt idx="63">
                  <c:v>17</c:v>
                </c:pt>
                <c:pt idx="64">
                  <c:v>16</c:v>
                </c:pt>
                <c:pt idx="65">
                  <c:v>14</c:v>
                </c:pt>
                <c:pt idx="66">
                  <c:v>13</c:v>
                </c:pt>
                <c:pt idx="67">
                  <c:v>13</c:v>
                </c:pt>
                <c:pt idx="68">
                  <c:v>13</c:v>
                </c:pt>
                <c:pt idx="69">
                  <c:v>13</c:v>
                </c:pt>
                <c:pt idx="70">
                  <c:v>14</c:v>
                </c:pt>
                <c:pt idx="71">
                  <c:v>16</c:v>
                </c:pt>
                <c:pt idx="72">
                  <c:v>16</c:v>
                </c:pt>
                <c:pt idx="73">
                  <c:v>16</c:v>
                </c:pt>
                <c:pt idx="74">
                  <c:v>17</c:v>
                </c:pt>
                <c:pt idx="75">
                  <c:v>18</c:v>
                </c:pt>
                <c:pt idx="76">
                  <c:v>18</c:v>
                </c:pt>
                <c:pt idx="77">
                  <c:v>24</c:v>
                </c:pt>
                <c:pt idx="78">
                  <c:v>26</c:v>
                </c:pt>
                <c:pt idx="79">
                  <c:v>26</c:v>
                </c:pt>
                <c:pt idx="80">
                  <c:v>29</c:v>
                </c:pt>
                <c:pt idx="81">
                  <c:v>30</c:v>
                </c:pt>
                <c:pt idx="82">
                  <c:v>29</c:v>
                </c:pt>
                <c:pt idx="83">
                  <c:v>31</c:v>
                </c:pt>
                <c:pt idx="84">
                  <c:v>31</c:v>
                </c:pt>
                <c:pt idx="85">
                  <c:v>33</c:v>
                </c:pt>
                <c:pt idx="86">
                  <c:v>41</c:v>
                </c:pt>
                <c:pt idx="87">
                  <c:v>42</c:v>
                </c:pt>
                <c:pt idx="88">
                  <c:v>45</c:v>
                </c:pt>
                <c:pt idx="89">
                  <c:v>46</c:v>
                </c:pt>
                <c:pt idx="90">
                  <c:v>46</c:v>
                </c:pt>
                <c:pt idx="91">
                  <c:v>45</c:v>
                </c:pt>
                <c:pt idx="92">
                  <c:v>42</c:v>
                </c:pt>
                <c:pt idx="93">
                  <c:v>42</c:v>
                </c:pt>
                <c:pt idx="94">
                  <c:v>46</c:v>
                </c:pt>
                <c:pt idx="95">
                  <c:v>52</c:v>
                </c:pt>
                <c:pt idx="96">
                  <c:v>55</c:v>
                </c:pt>
                <c:pt idx="97">
                  <c:v>60</c:v>
                </c:pt>
                <c:pt idx="98">
                  <c:v>59</c:v>
                </c:pt>
                <c:pt idx="99">
                  <c:v>64</c:v>
                </c:pt>
                <c:pt idx="100">
                  <c:v>47</c:v>
                </c:pt>
                <c:pt idx="101">
                  <c:v>48</c:v>
                </c:pt>
                <c:pt idx="102">
                  <c:v>46</c:v>
                </c:pt>
                <c:pt idx="103">
                  <c:v>71</c:v>
                </c:pt>
                <c:pt idx="104">
                  <c:v>68</c:v>
                </c:pt>
                <c:pt idx="105">
                  <c:v>60</c:v>
                </c:pt>
                <c:pt idx="106">
                  <c:v>52</c:v>
                </c:pt>
                <c:pt idx="107">
                  <c:v>53</c:v>
                </c:pt>
                <c:pt idx="108">
                  <c:v>55</c:v>
                </c:pt>
                <c:pt idx="109">
                  <c:v>56</c:v>
                </c:pt>
              </c:numCache>
            </c:numRef>
          </c:val>
          <c:smooth val="0"/>
          <c:extLst>
            <c:ext xmlns:c16="http://schemas.microsoft.com/office/drawing/2014/chart" uri="{C3380CC4-5D6E-409C-BE32-E72D297353CC}">
              <c16:uniqueId val="{00000001-2D88-2A46-8DF1-0256974D1BB0}"/>
            </c:ext>
          </c:extLst>
        </c:ser>
        <c:ser>
          <c:idx val="2"/>
          <c:order val="2"/>
          <c:tx>
            <c:strRef>
              <c:f>'1.3.'!$L$12</c:f>
              <c:strCache>
                <c:ptCount val="1"/>
                <c:pt idx="0">
                  <c:v>  The 1%</c:v>
                </c:pt>
              </c:strCache>
            </c:strRef>
          </c:tx>
          <c:spPr>
            <a:ln w="63500" cap="rnd">
              <a:solidFill>
                <a:srgbClr val="58B1BE"/>
              </a:solidFill>
              <a:round/>
            </a:ln>
            <a:effectLst/>
          </c:spPr>
          <c:marker>
            <c:symbol val="none"/>
          </c:marker>
          <c:cat>
            <c:numRef>
              <c:f>'1.3.'!$I$13:$I$122</c:f>
              <c:numCache>
                <c:formatCode>General</c:formatCode>
                <c:ptCount val="110"/>
                <c:pt idx="0">
                  <c:v>1910</c:v>
                </c:pt>
                <c:pt idx="1">
                  <c:v>1911</c:v>
                </c:pt>
                <c:pt idx="2">
                  <c:v>1912</c:v>
                </c:pt>
                <c:pt idx="3">
                  <c:v>1913</c:v>
                </c:pt>
                <c:pt idx="4">
                  <c:v>1914</c:v>
                </c:pt>
                <c:pt idx="5">
                  <c:v>1915</c:v>
                </c:pt>
                <c:pt idx="6">
                  <c:v>1916</c:v>
                </c:pt>
                <c:pt idx="7">
                  <c:v>1917</c:v>
                </c:pt>
                <c:pt idx="8">
                  <c:v>1918</c:v>
                </c:pt>
                <c:pt idx="9">
                  <c:v>1919</c:v>
                </c:pt>
                <c:pt idx="10">
                  <c:v>1920</c:v>
                </c:pt>
                <c:pt idx="11">
                  <c:v>1921</c:v>
                </c:pt>
                <c:pt idx="12">
                  <c:v>1922</c:v>
                </c:pt>
                <c:pt idx="13">
                  <c:v>1923</c:v>
                </c:pt>
                <c:pt idx="14">
                  <c:v>1924</c:v>
                </c:pt>
                <c:pt idx="15">
                  <c:v>1925</c:v>
                </c:pt>
                <c:pt idx="16">
                  <c:v>1926</c:v>
                </c:pt>
                <c:pt idx="17">
                  <c:v>1927</c:v>
                </c:pt>
                <c:pt idx="18">
                  <c:v>1928</c:v>
                </c:pt>
                <c:pt idx="19">
                  <c:v>1929</c:v>
                </c:pt>
                <c:pt idx="20">
                  <c:v>1930</c:v>
                </c:pt>
                <c:pt idx="21">
                  <c:v>1931</c:v>
                </c:pt>
                <c:pt idx="22">
                  <c:v>1932</c:v>
                </c:pt>
                <c:pt idx="23">
                  <c:v>1933</c:v>
                </c:pt>
                <c:pt idx="24">
                  <c:v>1934</c:v>
                </c:pt>
                <c:pt idx="25">
                  <c:v>1935</c:v>
                </c:pt>
                <c:pt idx="26">
                  <c:v>1936</c:v>
                </c:pt>
                <c:pt idx="27">
                  <c:v>1937</c:v>
                </c:pt>
                <c:pt idx="28">
                  <c:v>1938</c:v>
                </c:pt>
                <c:pt idx="29">
                  <c:v>1939</c:v>
                </c:pt>
                <c:pt idx="30">
                  <c:v>1940</c:v>
                </c:pt>
                <c:pt idx="31">
                  <c:v>1941</c:v>
                </c:pt>
                <c:pt idx="32">
                  <c:v>1942</c:v>
                </c:pt>
                <c:pt idx="33">
                  <c:v>1943</c:v>
                </c:pt>
                <c:pt idx="34">
                  <c:v>1944</c:v>
                </c:pt>
                <c:pt idx="35">
                  <c:v>1945</c:v>
                </c:pt>
                <c:pt idx="36">
                  <c:v>1946</c:v>
                </c:pt>
                <c:pt idx="37">
                  <c:v>1947</c:v>
                </c:pt>
                <c:pt idx="38">
                  <c:v>1948</c:v>
                </c:pt>
                <c:pt idx="39">
                  <c:v>1949</c:v>
                </c:pt>
                <c:pt idx="40">
                  <c:v>1950</c:v>
                </c:pt>
                <c:pt idx="41">
                  <c:v>1951</c:v>
                </c:pt>
                <c:pt idx="42">
                  <c:v>1952</c:v>
                </c:pt>
                <c:pt idx="43">
                  <c:v>1953</c:v>
                </c:pt>
                <c:pt idx="44">
                  <c:v>1954</c:v>
                </c:pt>
                <c:pt idx="45">
                  <c:v>1955</c:v>
                </c:pt>
                <c:pt idx="46">
                  <c:v>1956</c:v>
                </c:pt>
                <c:pt idx="47">
                  <c:v>1957</c:v>
                </c:pt>
                <c:pt idx="48">
                  <c:v>1958</c:v>
                </c:pt>
                <c:pt idx="49">
                  <c:v>1959</c:v>
                </c:pt>
                <c:pt idx="50">
                  <c:v>1960</c:v>
                </c:pt>
                <c:pt idx="51">
                  <c:v>1961</c:v>
                </c:pt>
                <c:pt idx="52">
                  <c:v>1962</c:v>
                </c:pt>
                <c:pt idx="53">
                  <c:v>1963</c:v>
                </c:pt>
                <c:pt idx="54">
                  <c:v>1964</c:v>
                </c:pt>
                <c:pt idx="55">
                  <c:v>1965</c:v>
                </c:pt>
                <c:pt idx="56">
                  <c:v>1966</c:v>
                </c:pt>
                <c:pt idx="57">
                  <c:v>1967</c:v>
                </c:pt>
                <c:pt idx="58">
                  <c:v>1968</c:v>
                </c:pt>
                <c:pt idx="59">
                  <c:v>1969</c:v>
                </c:pt>
                <c:pt idx="60">
                  <c:v>1970</c:v>
                </c:pt>
                <c:pt idx="61">
                  <c:v>1971</c:v>
                </c:pt>
                <c:pt idx="62">
                  <c:v>1972</c:v>
                </c:pt>
                <c:pt idx="63">
                  <c:v>1973</c:v>
                </c:pt>
                <c:pt idx="64">
                  <c:v>1974</c:v>
                </c:pt>
                <c:pt idx="65">
                  <c:v>1975</c:v>
                </c:pt>
                <c:pt idx="66">
                  <c:v>1976</c:v>
                </c:pt>
                <c:pt idx="67">
                  <c:v>1977</c:v>
                </c:pt>
                <c:pt idx="68">
                  <c:v>1978</c:v>
                </c:pt>
                <c:pt idx="69">
                  <c:v>1979</c:v>
                </c:pt>
                <c:pt idx="70">
                  <c:v>1980</c:v>
                </c:pt>
                <c:pt idx="71">
                  <c:v>1981</c:v>
                </c:pt>
                <c:pt idx="72">
                  <c:v>1982</c:v>
                </c:pt>
                <c:pt idx="73">
                  <c:v>1983</c:v>
                </c:pt>
                <c:pt idx="74">
                  <c:v>1984</c:v>
                </c:pt>
                <c:pt idx="75">
                  <c:v>1985</c:v>
                </c:pt>
                <c:pt idx="76">
                  <c:v>1986</c:v>
                </c:pt>
                <c:pt idx="77">
                  <c:v>1987</c:v>
                </c:pt>
                <c:pt idx="78">
                  <c:v>1988</c:v>
                </c:pt>
                <c:pt idx="79">
                  <c:v>1989</c:v>
                </c:pt>
                <c:pt idx="80">
                  <c:v>1990</c:v>
                </c:pt>
                <c:pt idx="81">
                  <c:v>1991</c:v>
                </c:pt>
                <c:pt idx="82">
                  <c:v>1992</c:v>
                </c:pt>
                <c:pt idx="83">
                  <c:v>1993</c:v>
                </c:pt>
                <c:pt idx="84">
                  <c:v>1994</c:v>
                </c:pt>
                <c:pt idx="85">
                  <c:v>1995</c:v>
                </c:pt>
                <c:pt idx="86">
                  <c:v>1996</c:v>
                </c:pt>
                <c:pt idx="87">
                  <c:v>1997</c:v>
                </c:pt>
                <c:pt idx="88">
                  <c:v>1998</c:v>
                </c:pt>
                <c:pt idx="89">
                  <c:v>1999</c:v>
                </c:pt>
                <c:pt idx="90">
                  <c:v>2000</c:v>
                </c:pt>
                <c:pt idx="91">
                  <c:v>2001</c:v>
                </c:pt>
                <c:pt idx="92">
                  <c:v>2002</c:v>
                </c:pt>
                <c:pt idx="93">
                  <c:v>2003</c:v>
                </c:pt>
                <c:pt idx="94">
                  <c:v>2004</c:v>
                </c:pt>
                <c:pt idx="95">
                  <c:v>2005</c:v>
                </c:pt>
                <c:pt idx="96">
                  <c:v>2006</c:v>
                </c:pt>
                <c:pt idx="97">
                  <c:v>2007</c:v>
                </c:pt>
                <c:pt idx="98">
                  <c:v>2008</c:v>
                </c:pt>
                <c:pt idx="99">
                  <c:v>2009</c:v>
                </c:pt>
                <c:pt idx="100">
                  <c:v>2010</c:v>
                </c:pt>
                <c:pt idx="101">
                  <c:v>2011</c:v>
                </c:pt>
                <c:pt idx="102">
                  <c:v>2012</c:v>
                </c:pt>
                <c:pt idx="103">
                  <c:v>2013</c:v>
                </c:pt>
                <c:pt idx="104">
                  <c:v>2014</c:v>
                </c:pt>
                <c:pt idx="105">
                  <c:v>2015</c:v>
                </c:pt>
                <c:pt idx="106">
                  <c:v>2016</c:v>
                </c:pt>
                <c:pt idx="107">
                  <c:v>2017</c:v>
                </c:pt>
                <c:pt idx="108">
                  <c:v>2018</c:v>
                </c:pt>
                <c:pt idx="109">
                  <c:v>2019</c:v>
                </c:pt>
              </c:numCache>
            </c:numRef>
          </c:cat>
          <c:val>
            <c:numRef>
              <c:f>'1.3.'!$Q$13:$Q$122</c:f>
              <c:numCache>
                <c:formatCode>0.00</c:formatCode>
                <c:ptCount val="110"/>
                <c:pt idx="0">
                  <c:v>24.4</c:v>
                </c:pt>
                <c:pt idx="1">
                  <c:v>24.4</c:v>
                </c:pt>
                <c:pt idx="2">
                  <c:v>24.2</c:v>
                </c:pt>
                <c:pt idx="3">
                  <c:v>24.8</c:v>
                </c:pt>
                <c:pt idx="4">
                  <c:v>23.6</c:v>
                </c:pt>
                <c:pt idx="5">
                  <c:v>23.7</c:v>
                </c:pt>
                <c:pt idx="6">
                  <c:v>23</c:v>
                </c:pt>
                <c:pt idx="7">
                  <c:v>20.3</c:v>
                </c:pt>
                <c:pt idx="8">
                  <c:v>19.3</c:v>
                </c:pt>
                <c:pt idx="9">
                  <c:v>19.600000000000001</c:v>
                </c:pt>
                <c:pt idx="10">
                  <c:v>20</c:v>
                </c:pt>
                <c:pt idx="11">
                  <c:v>20.3</c:v>
                </c:pt>
                <c:pt idx="12">
                  <c:v>22.8</c:v>
                </c:pt>
                <c:pt idx="13">
                  <c:v>23.3</c:v>
                </c:pt>
                <c:pt idx="14">
                  <c:v>22.7</c:v>
                </c:pt>
                <c:pt idx="15">
                  <c:v>22.1</c:v>
                </c:pt>
                <c:pt idx="16">
                  <c:v>21.9</c:v>
                </c:pt>
                <c:pt idx="17">
                  <c:v>21.4</c:v>
                </c:pt>
                <c:pt idx="18">
                  <c:v>21.5</c:v>
                </c:pt>
                <c:pt idx="19">
                  <c:v>21</c:v>
                </c:pt>
                <c:pt idx="20">
                  <c:v>19.8</c:v>
                </c:pt>
                <c:pt idx="21">
                  <c:v>18.2</c:v>
                </c:pt>
                <c:pt idx="22">
                  <c:v>17.600000000000001</c:v>
                </c:pt>
                <c:pt idx="23">
                  <c:v>17.3</c:v>
                </c:pt>
                <c:pt idx="24">
                  <c:v>17.5</c:v>
                </c:pt>
                <c:pt idx="25">
                  <c:v>17.899999999999999</c:v>
                </c:pt>
                <c:pt idx="26">
                  <c:v>18.100000000000001</c:v>
                </c:pt>
                <c:pt idx="27">
                  <c:v>17</c:v>
                </c:pt>
                <c:pt idx="28">
                  <c:v>16.899999999999999</c:v>
                </c:pt>
                <c:pt idx="29">
                  <c:v>16.2</c:v>
                </c:pt>
                <c:pt idx="30">
                  <c:v>14.6</c:v>
                </c:pt>
                <c:pt idx="31">
                  <c:v>13.1</c:v>
                </c:pt>
                <c:pt idx="32">
                  <c:v>11.7</c:v>
                </c:pt>
                <c:pt idx="33">
                  <c:v>11.3</c:v>
                </c:pt>
                <c:pt idx="34">
                  <c:v>11</c:v>
                </c:pt>
                <c:pt idx="35">
                  <c:v>11.3</c:v>
                </c:pt>
                <c:pt idx="36">
                  <c:v>12.1</c:v>
                </c:pt>
                <c:pt idx="37">
                  <c:v>11.1</c:v>
                </c:pt>
                <c:pt idx="38">
                  <c:v>10.5</c:v>
                </c:pt>
                <c:pt idx="39">
                  <c:v>9.3000000000000007</c:v>
                </c:pt>
                <c:pt idx="40">
                  <c:v>9.8000000000000007</c:v>
                </c:pt>
                <c:pt idx="41">
                  <c:v>11</c:v>
                </c:pt>
                <c:pt idx="42">
                  <c:v>10.3</c:v>
                </c:pt>
                <c:pt idx="43">
                  <c:v>9.8000000000000007</c:v>
                </c:pt>
                <c:pt idx="44">
                  <c:v>9.8000000000000007</c:v>
                </c:pt>
                <c:pt idx="45">
                  <c:v>9.4</c:v>
                </c:pt>
                <c:pt idx="46">
                  <c:v>8.6999999999999993</c:v>
                </c:pt>
                <c:pt idx="47">
                  <c:v>8.6999999999999993</c:v>
                </c:pt>
                <c:pt idx="48">
                  <c:v>8.8000000000000007</c:v>
                </c:pt>
                <c:pt idx="49">
                  <c:v>8.6</c:v>
                </c:pt>
                <c:pt idx="50">
                  <c:v>8.8000000000000007</c:v>
                </c:pt>
                <c:pt idx="51">
                  <c:v>8.6999999999999993</c:v>
                </c:pt>
                <c:pt idx="52">
                  <c:v>8.4</c:v>
                </c:pt>
                <c:pt idx="53">
                  <c:v>8.6</c:v>
                </c:pt>
                <c:pt idx="54">
                  <c:v>8.5</c:v>
                </c:pt>
                <c:pt idx="55">
                  <c:v>8.6</c:v>
                </c:pt>
                <c:pt idx="56">
                  <c:v>7.9</c:v>
                </c:pt>
                <c:pt idx="57">
                  <c:v>7.7</c:v>
                </c:pt>
                <c:pt idx="58">
                  <c:v>7.6</c:v>
                </c:pt>
                <c:pt idx="59">
                  <c:v>7.5</c:v>
                </c:pt>
                <c:pt idx="60">
                  <c:v>7</c:v>
                </c:pt>
                <c:pt idx="61">
                  <c:v>7.1</c:v>
                </c:pt>
                <c:pt idx="62">
                  <c:v>6.9</c:v>
                </c:pt>
                <c:pt idx="63">
                  <c:v>7</c:v>
                </c:pt>
                <c:pt idx="64">
                  <c:v>6.6</c:v>
                </c:pt>
                <c:pt idx="65">
                  <c:v>6.1</c:v>
                </c:pt>
                <c:pt idx="66">
                  <c:v>5.9</c:v>
                </c:pt>
                <c:pt idx="67">
                  <c:v>6</c:v>
                </c:pt>
                <c:pt idx="68">
                  <c:v>5.8</c:v>
                </c:pt>
                <c:pt idx="69">
                  <c:v>5.9</c:v>
                </c:pt>
                <c:pt idx="70">
                  <c:v>6.3</c:v>
                </c:pt>
                <c:pt idx="71">
                  <c:v>6.7</c:v>
                </c:pt>
                <c:pt idx="72">
                  <c:v>6.8</c:v>
                </c:pt>
                <c:pt idx="73">
                  <c:v>6.9</c:v>
                </c:pt>
                <c:pt idx="74">
                  <c:v>7.2</c:v>
                </c:pt>
                <c:pt idx="75">
                  <c:v>7.4</c:v>
                </c:pt>
                <c:pt idx="76">
                  <c:v>7.5</c:v>
                </c:pt>
                <c:pt idx="77">
                  <c:v>7.9</c:v>
                </c:pt>
                <c:pt idx="78">
                  <c:v>8.6999999999999993</c:v>
                </c:pt>
                <c:pt idx="79">
                  <c:v>8.6999999999999993</c:v>
                </c:pt>
                <c:pt idx="80">
                  <c:v>9.8000000000000007</c:v>
                </c:pt>
                <c:pt idx="81">
                  <c:v>10.199999999999999</c:v>
                </c:pt>
                <c:pt idx="82">
                  <c:v>9.8000000000000007</c:v>
                </c:pt>
                <c:pt idx="83">
                  <c:v>10.4</c:v>
                </c:pt>
                <c:pt idx="84">
                  <c:v>10.6</c:v>
                </c:pt>
                <c:pt idx="85">
                  <c:v>10.8</c:v>
                </c:pt>
                <c:pt idx="86">
                  <c:v>11.9</c:v>
                </c:pt>
                <c:pt idx="87">
                  <c:v>12.1</c:v>
                </c:pt>
                <c:pt idx="88">
                  <c:v>12.6</c:v>
                </c:pt>
                <c:pt idx="89">
                  <c:v>12.6</c:v>
                </c:pt>
                <c:pt idx="90">
                  <c:v>12.6</c:v>
                </c:pt>
                <c:pt idx="91">
                  <c:v>12.7</c:v>
                </c:pt>
                <c:pt idx="92">
                  <c:v>12.3</c:v>
                </c:pt>
                <c:pt idx="93">
                  <c:v>12.1</c:v>
                </c:pt>
                <c:pt idx="94">
                  <c:v>12.9</c:v>
                </c:pt>
                <c:pt idx="95">
                  <c:v>14.3</c:v>
                </c:pt>
                <c:pt idx="96">
                  <c:v>14.8</c:v>
                </c:pt>
                <c:pt idx="97">
                  <c:v>15.4</c:v>
                </c:pt>
                <c:pt idx="98">
                  <c:v>15.5</c:v>
                </c:pt>
                <c:pt idx="99">
                  <c:v>15.4</c:v>
                </c:pt>
                <c:pt idx="100">
                  <c:v>12.6</c:v>
                </c:pt>
                <c:pt idx="101">
                  <c:v>12.9</c:v>
                </c:pt>
                <c:pt idx="102">
                  <c:v>12.7</c:v>
                </c:pt>
                <c:pt idx="103">
                  <c:v>15.8</c:v>
                </c:pt>
                <c:pt idx="104">
                  <c:v>15.2</c:v>
                </c:pt>
                <c:pt idx="105">
                  <c:v>16.7</c:v>
                </c:pt>
                <c:pt idx="106">
                  <c:v>14.6</c:v>
                </c:pt>
                <c:pt idx="107">
                  <c:v>15</c:v>
                </c:pt>
                <c:pt idx="108">
                  <c:v>15.4</c:v>
                </c:pt>
                <c:pt idx="109">
                  <c:v>15.8</c:v>
                </c:pt>
              </c:numCache>
            </c:numRef>
          </c:val>
          <c:smooth val="0"/>
          <c:extLst>
            <c:ext xmlns:c16="http://schemas.microsoft.com/office/drawing/2014/chart" uri="{C3380CC4-5D6E-409C-BE32-E72D297353CC}">
              <c16:uniqueId val="{00000002-2D88-2A46-8DF1-0256974D1BB0}"/>
            </c:ext>
          </c:extLst>
        </c:ser>
        <c:ser>
          <c:idx val="3"/>
          <c:order val="3"/>
          <c:tx>
            <c:strRef>
              <c:f>'1.3.'!$M$12</c:f>
              <c:strCache>
                <c:ptCount val="1"/>
                <c:pt idx="0">
                  <c:v>   The 10%</c:v>
                </c:pt>
              </c:strCache>
            </c:strRef>
          </c:tx>
          <c:spPr>
            <a:ln w="63500" cap="rnd">
              <a:solidFill>
                <a:srgbClr val="3D609F"/>
              </a:solidFill>
              <a:prstDash val="sysDash"/>
              <a:round/>
            </a:ln>
            <a:effectLst/>
          </c:spPr>
          <c:marker>
            <c:symbol val="none"/>
          </c:marker>
          <c:cat>
            <c:numRef>
              <c:f>'1.3.'!$I$13:$I$122</c:f>
              <c:numCache>
                <c:formatCode>General</c:formatCode>
                <c:ptCount val="110"/>
                <c:pt idx="0">
                  <c:v>1910</c:v>
                </c:pt>
                <c:pt idx="1">
                  <c:v>1911</c:v>
                </c:pt>
                <c:pt idx="2">
                  <c:v>1912</c:v>
                </c:pt>
                <c:pt idx="3">
                  <c:v>1913</c:v>
                </c:pt>
                <c:pt idx="4">
                  <c:v>1914</c:v>
                </c:pt>
                <c:pt idx="5">
                  <c:v>1915</c:v>
                </c:pt>
                <c:pt idx="6">
                  <c:v>1916</c:v>
                </c:pt>
                <c:pt idx="7">
                  <c:v>1917</c:v>
                </c:pt>
                <c:pt idx="8">
                  <c:v>1918</c:v>
                </c:pt>
                <c:pt idx="9">
                  <c:v>1919</c:v>
                </c:pt>
                <c:pt idx="10">
                  <c:v>1920</c:v>
                </c:pt>
                <c:pt idx="11">
                  <c:v>1921</c:v>
                </c:pt>
                <c:pt idx="12">
                  <c:v>1922</c:v>
                </c:pt>
                <c:pt idx="13">
                  <c:v>1923</c:v>
                </c:pt>
                <c:pt idx="14">
                  <c:v>1924</c:v>
                </c:pt>
                <c:pt idx="15">
                  <c:v>1925</c:v>
                </c:pt>
                <c:pt idx="16">
                  <c:v>1926</c:v>
                </c:pt>
                <c:pt idx="17">
                  <c:v>1927</c:v>
                </c:pt>
                <c:pt idx="18">
                  <c:v>1928</c:v>
                </c:pt>
                <c:pt idx="19">
                  <c:v>1929</c:v>
                </c:pt>
                <c:pt idx="20">
                  <c:v>1930</c:v>
                </c:pt>
                <c:pt idx="21">
                  <c:v>1931</c:v>
                </c:pt>
                <c:pt idx="22">
                  <c:v>1932</c:v>
                </c:pt>
                <c:pt idx="23">
                  <c:v>1933</c:v>
                </c:pt>
                <c:pt idx="24">
                  <c:v>1934</c:v>
                </c:pt>
                <c:pt idx="25">
                  <c:v>1935</c:v>
                </c:pt>
                <c:pt idx="26">
                  <c:v>1936</c:v>
                </c:pt>
                <c:pt idx="27">
                  <c:v>1937</c:v>
                </c:pt>
                <c:pt idx="28">
                  <c:v>1938</c:v>
                </c:pt>
                <c:pt idx="29">
                  <c:v>1939</c:v>
                </c:pt>
                <c:pt idx="30">
                  <c:v>1940</c:v>
                </c:pt>
                <c:pt idx="31">
                  <c:v>1941</c:v>
                </c:pt>
                <c:pt idx="32">
                  <c:v>1942</c:v>
                </c:pt>
                <c:pt idx="33">
                  <c:v>1943</c:v>
                </c:pt>
                <c:pt idx="34">
                  <c:v>1944</c:v>
                </c:pt>
                <c:pt idx="35">
                  <c:v>1945</c:v>
                </c:pt>
                <c:pt idx="36">
                  <c:v>1946</c:v>
                </c:pt>
                <c:pt idx="37">
                  <c:v>1947</c:v>
                </c:pt>
                <c:pt idx="38">
                  <c:v>1948</c:v>
                </c:pt>
                <c:pt idx="39">
                  <c:v>1949</c:v>
                </c:pt>
                <c:pt idx="40">
                  <c:v>1950</c:v>
                </c:pt>
                <c:pt idx="41">
                  <c:v>1951</c:v>
                </c:pt>
                <c:pt idx="42">
                  <c:v>1952</c:v>
                </c:pt>
                <c:pt idx="43">
                  <c:v>1953</c:v>
                </c:pt>
                <c:pt idx="44">
                  <c:v>1954</c:v>
                </c:pt>
                <c:pt idx="45">
                  <c:v>1955</c:v>
                </c:pt>
                <c:pt idx="46">
                  <c:v>1956</c:v>
                </c:pt>
                <c:pt idx="47">
                  <c:v>1957</c:v>
                </c:pt>
                <c:pt idx="48">
                  <c:v>1958</c:v>
                </c:pt>
                <c:pt idx="49">
                  <c:v>1959</c:v>
                </c:pt>
                <c:pt idx="50">
                  <c:v>1960</c:v>
                </c:pt>
                <c:pt idx="51">
                  <c:v>1961</c:v>
                </c:pt>
                <c:pt idx="52">
                  <c:v>1962</c:v>
                </c:pt>
                <c:pt idx="53">
                  <c:v>1963</c:v>
                </c:pt>
                <c:pt idx="54">
                  <c:v>1964</c:v>
                </c:pt>
                <c:pt idx="55">
                  <c:v>1965</c:v>
                </c:pt>
                <c:pt idx="56">
                  <c:v>1966</c:v>
                </c:pt>
                <c:pt idx="57">
                  <c:v>1967</c:v>
                </c:pt>
                <c:pt idx="58">
                  <c:v>1968</c:v>
                </c:pt>
                <c:pt idx="59">
                  <c:v>1969</c:v>
                </c:pt>
                <c:pt idx="60">
                  <c:v>1970</c:v>
                </c:pt>
                <c:pt idx="61">
                  <c:v>1971</c:v>
                </c:pt>
                <c:pt idx="62">
                  <c:v>1972</c:v>
                </c:pt>
                <c:pt idx="63">
                  <c:v>1973</c:v>
                </c:pt>
                <c:pt idx="64">
                  <c:v>1974</c:v>
                </c:pt>
                <c:pt idx="65">
                  <c:v>1975</c:v>
                </c:pt>
                <c:pt idx="66">
                  <c:v>1976</c:v>
                </c:pt>
                <c:pt idx="67">
                  <c:v>1977</c:v>
                </c:pt>
                <c:pt idx="68">
                  <c:v>1978</c:v>
                </c:pt>
                <c:pt idx="69">
                  <c:v>1979</c:v>
                </c:pt>
                <c:pt idx="70">
                  <c:v>1980</c:v>
                </c:pt>
                <c:pt idx="71">
                  <c:v>1981</c:v>
                </c:pt>
                <c:pt idx="72">
                  <c:v>1982</c:v>
                </c:pt>
                <c:pt idx="73">
                  <c:v>1983</c:v>
                </c:pt>
                <c:pt idx="74">
                  <c:v>1984</c:v>
                </c:pt>
                <c:pt idx="75">
                  <c:v>1985</c:v>
                </c:pt>
                <c:pt idx="76">
                  <c:v>1986</c:v>
                </c:pt>
                <c:pt idx="77">
                  <c:v>1987</c:v>
                </c:pt>
                <c:pt idx="78">
                  <c:v>1988</c:v>
                </c:pt>
                <c:pt idx="79">
                  <c:v>1989</c:v>
                </c:pt>
                <c:pt idx="80">
                  <c:v>1990</c:v>
                </c:pt>
                <c:pt idx="81">
                  <c:v>1991</c:v>
                </c:pt>
                <c:pt idx="82">
                  <c:v>1992</c:v>
                </c:pt>
                <c:pt idx="83">
                  <c:v>1993</c:v>
                </c:pt>
                <c:pt idx="84">
                  <c:v>1994</c:v>
                </c:pt>
                <c:pt idx="85">
                  <c:v>1995</c:v>
                </c:pt>
                <c:pt idx="86">
                  <c:v>1996</c:v>
                </c:pt>
                <c:pt idx="87">
                  <c:v>1997</c:v>
                </c:pt>
                <c:pt idx="88">
                  <c:v>1998</c:v>
                </c:pt>
                <c:pt idx="89">
                  <c:v>1999</c:v>
                </c:pt>
                <c:pt idx="90">
                  <c:v>2000</c:v>
                </c:pt>
                <c:pt idx="91">
                  <c:v>2001</c:v>
                </c:pt>
                <c:pt idx="92">
                  <c:v>2002</c:v>
                </c:pt>
                <c:pt idx="93">
                  <c:v>2003</c:v>
                </c:pt>
                <c:pt idx="94">
                  <c:v>2004</c:v>
                </c:pt>
                <c:pt idx="95">
                  <c:v>2005</c:v>
                </c:pt>
                <c:pt idx="96">
                  <c:v>2006</c:v>
                </c:pt>
                <c:pt idx="97">
                  <c:v>2007</c:v>
                </c:pt>
                <c:pt idx="98">
                  <c:v>2008</c:v>
                </c:pt>
                <c:pt idx="99">
                  <c:v>2009</c:v>
                </c:pt>
                <c:pt idx="100">
                  <c:v>2010</c:v>
                </c:pt>
                <c:pt idx="101">
                  <c:v>2011</c:v>
                </c:pt>
                <c:pt idx="102">
                  <c:v>2012</c:v>
                </c:pt>
                <c:pt idx="103">
                  <c:v>2013</c:v>
                </c:pt>
                <c:pt idx="104">
                  <c:v>2014</c:v>
                </c:pt>
                <c:pt idx="105">
                  <c:v>2015</c:v>
                </c:pt>
                <c:pt idx="106">
                  <c:v>2016</c:v>
                </c:pt>
                <c:pt idx="107">
                  <c:v>2017</c:v>
                </c:pt>
                <c:pt idx="108">
                  <c:v>2018</c:v>
                </c:pt>
                <c:pt idx="109">
                  <c:v>2019</c:v>
                </c:pt>
              </c:numCache>
            </c:numRef>
          </c:cat>
          <c:val>
            <c:numRef>
              <c:f>'1.3.'!$R$13:$R$122</c:f>
              <c:numCache>
                <c:formatCode>0.00</c:formatCode>
                <c:ptCount val="110"/>
                <c:pt idx="0">
                  <c:v>4.68</c:v>
                </c:pt>
                <c:pt idx="1">
                  <c:v>4.68</c:v>
                </c:pt>
                <c:pt idx="2">
                  <c:v>4.6399999999999997</c:v>
                </c:pt>
                <c:pt idx="3">
                  <c:v>4.75</c:v>
                </c:pt>
                <c:pt idx="4">
                  <c:v>4.53</c:v>
                </c:pt>
                <c:pt idx="5">
                  <c:v>4.55</c:v>
                </c:pt>
                <c:pt idx="6">
                  <c:v>4.4000000000000004</c:v>
                </c:pt>
                <c:pt idx="7">
                  <c:v>3.9</c:v>
                </c:pt>
                <c:pt idx="8">
                  <c:v>3.71</c:v>
                </c:pt>
                <c:pt idx="9">
                  <c:v>3.87</c:v>
                </c:pt>
                <c:pt idx="10">
                  <c:v>4.16</c:v>
                </c:pt>
                <c:pt idx="11">
                  <c:v>4.2300000000000004</c:v>
                </c:pt>
                <c:pt idx="12">
                  <c:v>4.76</c:v>
                </c:pt>
                <c:pt idx="13">
                  <c:v>4.8600000000000003</c:v>
                </c:pt>
                <c:pt idx="14">
                  <c:v>4.74</c:v>
                </c:pt>
                <c:pt idx="15">
                  <c:v>4.62</c:v>
                </c:pt>
                <c:pt idx="16">
                  <c:v>4.57</c:v>
                </c:pt>
                <c:pt idx="17">
                  <c:v>4.47</c:v>
                </c:pt>
                <c:pt idx="18">
                  <c:v>4.49</c:v>
                </c:pt>
                <c:pt idx="19">
                  <c:v>4.4000000000000004</c:v>
                </c:pt>
                <c:pt idx="20">
                  <c:v>4.1500000000000004</c:v>
                </c:pt>
                <c:pt idx="21">
                  <c:v>3.83</c:v>
                </c:pt>
                <c:pt idx="22">
                  <c:v>3.69</c:v>
                </c:pt>
                <c:pt idx="23">
                  <c:v>3.65</c:v>
                </c:pt>
                <c:pt idx="24">
                  <c:v>3.68</c:v>
                </c:pt>
                <c:pt idx="25">
                  <c:v>3.75</c:v>
                </c:pt>
                <c:pt idx="26">
                  <c:v>3.8</c:v>
                </c:pt>
                <c:pt idx="27">
                  <c:v>3.84</c:v>
                </c:pt>
                <c:pt idx="28">
                  <c:v>3.8</c:v>
                </c:pt>
                <c:pt idx="29">
                  <c:v>3.75</c:v>
                </c:pt>
                <c:pt idx="30">
                  <c:v>3.6</c:v>
                </c:pt>
                <c:pt idx="31">
                  <c:v>3.47</c:v>
                </c:pt>
                <c:pt idx="32">
                  <c:v>3.35</c:v>
                </c:pt>
                <c:pt idx="33">
                  <c:v>3.32</c:v>
                </c:pt>
                <c:pt idx="34">
                  <c:v>3.31</c:v>
                </c:pt>
                <c:pt idx="35">
                  <c:v>3.35</c:v>
                </c:pt>
                <c:pt idx="36">
                  <c:v>3.45</c:v>
                </c:pt>
                <c:pt idx="37">
                  <c:v>3.37</c:v>
                </c:pt>
                <c:pt idx="38">
                  <c:v>3.32</c:v>
                </c:pt>
                <c:pt idx="39">
                  <c:v>3.22</c:v>
                </c:pt>
                <c:pt idx="40">
                  <c:v>3.23</c:v>
                </c:pt>
                <c:pt idx="41">
                  <c:v>3.31</c:v>
                </c:pt>
                <c:pt idx="42">
                  <c:v>3.2</c:v>
                </c:pt>
                <c:pt idx="43">
                  <c:v>3.11</c:v>
                </c:pt>
                <c:pt idx="44">
                  <c:v>3.08</c:v>
                </c:pt>
                <c:pt idx="45">
                  <c:v>3.19</c:v>
                </c:pt>
                <c:pt idx="46">
                  <c:v>3.02</c:v>
                </c:pt>
                <c:pt idx="47">
                  <c:v>3.02</c:v>
                </c:pt>
                <c:pt idx="48">
                  <c:v>3.04</c:v>
                </c:pt>
                <c:pt idx="49">
                  <c:v>3</c:v>
                </c:pt>
                <c:pt idx="50">
                  <c:v>3.07</c:v>
                </c:pt>
                <c:pt idx="51">
                  <c:v>3.01</c:v>
                </c:pt>
                <c:pt idx="52">
                  <c:v>2.93</c:v>
                </c:pt>
                <c:pt idx="53">
                  <c:v>3.01</c:v>
                </c:pt>
                <c:pt idx="54">
                  <c:v>2.99</c:v>
                </c:pt>
                <c:pt idx="55">
                  <c:v>2.99</c:v>
                </c:pt>
                <c:pt idx="56">
                  <c:v>2.89</c:v>
                </c:pt>
                <c:pt idx="57">
                  <c:v>2.88</c:v>
                </c:pt>
                <c:pt idx="58">
                  <c:v>2.86</c:v>
                </c:pt>
                <c:pt idx="59">
                  <c:v>2.88</c:v>
                </c:pt>
                <c:pt idx="60">
                  <c:v>2.88</c:v>
                </c:pt>
                <c:pt idx="61">
                  <c:v>2.94</c:v>
                </c:pt>
                <c:pt idx="62">
                  <c:v>2.89</c:v>
                </c:pt>
                <c:pt idx="63">
                  <c:v>2.83</c:v>
                </c:pt>
                <c:pt idx="64">
                  <c:v>2.82</c:v>
                </c:pt>
                <c:pt idx="65">
                  <c:v>2.78</c:v>
                </c:pt>
                <c:pt idx="66">
                  <c:v>2.79</c:v>
                </c:pt>
                <c:pt idx="67">
                  <c:v>2.8</c:v>
                </c:pt>
                <c:pt idx="68">
                  <c:v>2.79</c:v>
                </c:pt>
                <c:pt idx="69">
                  <c:v>2.83</c:v>
                </c:pt>
                <c:pt idx="70">
                  <c:v>2.97</c:v>
                </c:pt>
                <c:pt idx="71">
                  <c:v>3.11</c:v>
                </c:pt>
                <c:pt idx="72">
                  <c:v>3.12</c:v>
                </c:pt>
                <c:pt idx="73">
                  <c:v>3.18</c:v>
                </c:pt>
                <c:pt idx="74">
                  <c:v>3.26</c:v>
                </c:pt>
                <c:pt idx="75">
                  <c:v>3.27</c:v>
                </c:pt>
                <c:pt idx="76">
                  <c:v>3.29</c:v>
                </c:pt>
                <c:pt idx="77">
                  <c:v>3.34</c:v>
                </c:pt>
                <c:pt idx="78">
                  <c:v>3.43</c:v>
                </c:pt>
                <c:pt idx="79">
                  <c:v>3.42</c:v>
                </c:pt>
                <c:pt idx="80">
                  <c:v>3.69</c:v>
                </c:pt>
                <c:pt idx="81">
                  <c:v>3.75</c:v>
                </c:pt>
                <c:pt idx="82">
                  <c:v>3.76</c:v>
                </c:pt>
                <c:pt idx="83">
                  <c:v>3.84</c:v>
                </c:pt>
                <c:pt idx="84">
                  <c:v>3.83</c:v>
                </c:pt>
                <c:pt idx="85">
                  <c:v>3.86</c:v>
                </c:pt>
                <c:pt idx="86">
                  <c:v>3.93</c:v>
                </c:pt>
                <c:pt idx="87">
                  <c:v>3.9</c:v>
                </c:pt>
                <c:pt idx="88">
                  <c:v>3.95</c:v>
                </c:pt>
                <c:pt idx="89">
                  <c:v>3.91</c:v>
                </c:pt>
                <c:pt idx="90">
                  <c:v>3.84</c:v>
                </c:pt>
                <c:pt idx="91">
                  <c:v>3.93</c:v>
                </c:pt>
                <c:pt idx="92">
                  <c:v>3.87</c:v>
                </c:pt>
                <c:pt idx="93">
                  <c:v>3.77</c:v>
                </c:pt>
                <c:pt idx="94">
                  <c:v>3.96</c:v>
                </c:pt>
                <c:pt idx="95">
                  <c:v>4.17</c:v>
                </c:pt>
                <c:pt idx="96">
                  <c:v>4.2</c:v>
                </c:pt>
                <c:pt idx="97">
                  <c:v>4.26</c:v>
                </c:pt>
                <c:pt idx="98">
                  <c:v>4.24</c:v>
                </c:pt>
                <c:pt idx="99">
                  <c:v>4.16</c:v>
                </c:pt>
                <c:pt idx="100">
                  <c:v>3.82</c:v>
                </c:pt>
                <c:pt idx="101">
                  <c:v>3.91</c:v>
                </c:pt>
                <c:pt idx="102">
                  <c:v>3.91</c:v>
                </c:pt>
                <c:pt idx="103">
                  <c:v>4.12</c:v>
                </c:pt>
                <c:pt idx="104">
                  <c:v>4.01</c:v>
                </c:pt>
                <c:pt idx="105">
                  <c:v>5.13</c:v>
                </c:pt>
                <c:pt idx="106">
                  <c:v>4.4800000000000004</c:v>
                </c:pt>
                <c:pt idx="107">
                  <c:v>4.5999999999999996</c:v>
                </c:pt>
                <c:pt idx="108">
                  <c:v>4.7300000000000004</c:v>
                </c:pt>
                <c:pt idx="109">
                  <c:v>4.8499999999999996</c:v>
                </c:pt>
              </c:numCache>
            </c:numRef>
          </c:val>
          <c:smooth val="0"/>
          <c:extLst>
            <c:ext xmlns:c16="http://schemas.microsoft.com/office/drawing/2014/chart" uri="{C3380CC4-5D6E-409C-BE32-E72D297353CC}">
              <c16:uniqueId val="{00000003-2D88-2A46-8DF1-0256974D1BB0}"/>
            </c:ext>
          </c:extLst>
        </c:ser>
        <c:dLbls>
          <c:showLegendKey val="0"/>
          <c:showVal val="0"/>
          <c:showCatName val="0"/>
          <c:showSerName val="0"/>
          <c:showPercent val="0"/>
          <c:showBubbleSize val="0"/>
        </c:dLbls>
        <c:smooth val="0"/>
        <c:axId val="2144749496"/>
        <c:axId val="2144349480"/>
      </c:lineChart>
      <c:catAx>
        <c:axId val="2144749496"/>
        <c:scaling>
          <c:orientation val="minMax"/>
          <c:max val="114"/>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600" b="0" i="0" u="none" strike="noStrike" kern="1200" baseline="0">
                <a:solidFill>
                  <a:schemeClr val="tx1">
                    <a:lumMod val="65000"/>
                    <a:lumOff val="35000"/>
                  </a:schemeClr>
                </a:solidFill>
                <a:latin typeface="+mn-lt"/>
                <a:ea typeface="+mn-ea"/>
                <a:cs typeface="+mn-cs"/>
              </a:defRPr>
            </a:pPr>
            <a:endParaRPr lang="en-US"/>
          </a:p>
        </c:txPr>
        <c:crossAx val="2144349480"/>
        <c:crosses val="autoZero"/>
        <c:auto val="0"/>
        <c:lblAlgn val="ctr"/>
        <c:lblOffset val="100"/>
        <c:tickMarkSkip val="10"/>
        <c:noMultiLvlLbl val="0"/>
      </c:catAx>
      <c:valAx>
        <c:axId val="2144349480"/>
        <c:scaling>
          <c:logBase val="2"/>
          <c:orientation val="minMax"/>
          <c:max val="512"/>
          <c:min val="1"/>
        </c:scaling>
        <c:delete val="0"/>
        <c:axPos val="l"/>
        <c:majorGridlines>
          <c:spPr>
            <a:ln w="9525" cap="flat" cmpd="sng" algn="ctr">
              <a:solidFill>
                <a:schemeClr val="tx1">
                  <a:lumMod val="15000"/>
                  <a:lumOff val="85000"/>
                </a:schemeClr>
              </a:solidFill>
              <a:round/>
            </a:ln>
            <a:effectLst/>
          </c:spPr>
        </c:majorGridlines>
        <c:title>
          <c:tx>
            <c:rich>
              <a:bodyPr rot="-5400000" spcFirstLastPara="1" vertOverflow="ellipsis" vert="horz" wrap="square" anchor="ctr" anchorCtr="1"/>
              <a:lstStyle/>
              <a:p>
                <a:pPr>
                  <a:defRPr sz="1600" b="0" i="0" u="none" strike="noStrike" kern="1200" baseline="0">
                    <a:solidFill>
                      <a:schemeClr val="tx1">
                        <a:lumMod val="65000"/>
                        <a:lumOff val="35000"/>
                      </a:schemeClr>
                    </a:solidFill>
                    <a:latin typeface="+mn-lt"/>
                    <a:ea typeface="+mn-ea"/>
                    <a:cs typeface="+mn-cs"/>
                  </a:defRPr>
                </a:pPr>
                <a:r>
                  <a:rPr lang="en-US" sz="1600" b="0" i="0" u="none" strike="noStrike" kern="1200" spc="0" baseline="0">
                    <a:solidFill>
                      <a:sysClr val="windowText" lastClr="000000">
                        <a:lumMod val="65000"/>
                        <a:lumOff val="35000"/>
                      </a:sysClr>
                    </a:solidFill>
                  </a:rPr>
                  <a:t>Multiples of income received by each income group (estimates 2015–22)</a:t>
                </a:r>
              </a:p>
            </c:rich>
          </c:tx>
          <c:layout>
            <c:manualLayout>
              <c:xMode val="edge"/>
              <c:yMode val="edge"/>
              <c:x val="1.2640691285358719E-3"/>
              <c:y val="0.1542018025373022"/>
            </c:manualLayout>
          </c:layout>
          <c:overlay val="0"/>
          <c:spPr>
            <a:noFill/>
            <a:ln>
              <a:noFill/>
            </a:ln>
            <a:effectLst/>
          </c:spPr>
          <c:txPr>
            <a:bodyPr rot="-5400000" spcFirstLastPara="1" vertOverflow="ellipsis" vert="horz" wrap="square" anchor="ctr" anchorCtr="1"/>
            <a:lstStyle/>
            <a:p>
              <a:pPr>
                <a:defRPr sz="1600" b="0" i="0" u="none" strike="noStrike" kern="1200" baseline="0">
                  <a:solidFill>
                    <a:schemeClr val="tx1">
                      <a:lumMod val="65000"/>
                      <a:lumOff val="35000"/>
                    </a:schemeClr>
                  </a:solidFill>
                  <a:latin typeface="+mn-lt"/>
                  <a:ea typeface="+mn-ea"/>
                  <a:cs typeface="+mn-cs"/>
                </a:defRPr>
              </a:pPr>
              <a:endParaRPr lang="en-US"/>
            </a:p>
          </c:txPr>
        </c:title>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1600" b="0" i="0" u="none" strike="noStrike" kern="1200" baseline="0">
                <a:solidFill>
                  <a:schemeClr val="tx1">
                    <a:lumMod val="65000"/>
                    <a:lumOff val="35000"/>
                  </a:schemeClr>
                </a:solidFill>
                <a:latin typeface="+mn-lt"/>
                <a:ea typeface="+mn-ea"/>
                <a:cs typeface="+mn-cs"/>
              </a:defRPr>
            </a:pPr>
            <a:endParaRPr lang="en-US"/>
          </a:p>
        </c:txPr>
        <c:crossAx val="2144749496"/>
        <c:crosses val="autoZero"/>
        <c:crossBetween val="between"/>
      </c:valAx>
      <c:spPr>
        <a:noFill/>
        <a:ln>
          <a:noFill/>
        </a:ln>
        <a:effectLst/>
      </c:spPr>
    </c:plotArea>
    <c:legend>
      <c:legendPos val="b"/>
      <c:layout>
        <c:manualLayout>
          <c:xMode val="edge"/>
          <c:yMode val="edge"/>
          <c:x val="0.16849024306744265"/>
          <c:y val="0.94569593274524877"/>
          <c:w val="0.83150983860615835"/>
          <c:h val="3.456295452836472E-2"/>
        </c:manualLayout>
      </c:layout>
      <c:overlay val="0"/>
      <c:spPr>
        <a:noFill/>
        <a:ln>
          <a:noFill/>
        </a:ln>
        <a:effectLst/>
      </c:spPr>
      <c:txPr>
        <a:bodyPr rot="0" spcFirstLastPara="1" vertOverflow="ellipsis" vert="horz" wrap="square" anchor="ctr" anchorCtr="1"/>
        <a:lstStyle/>
        <a:p>
          <a:pPr>
            <a:defRPr sz="1600" b="0" i="0" u="none" strike="noStrike" kern="1200" baseline="0">
              <a:solidFill>
                <a:schemeClr val="tx1">
                  <a:lumMod val="65000"/>
                  <a:lumOff val="35000"/>
                </a:schemeClr>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sz="1600" baseline="0"/>
      </a:pPr>
      <a:endParaRPr lang="en-US"/>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7119785298576809"/>
          <c:y val="2.5143764924121327E-2"/>
          <c:w val="0.78436423549246115"/>
          <c:h val="0.83915875661689321"/>
        </c:manualLayout>
      </c:layout>
      <c:lineChart>
        <c:grouping val="standard"/>
        <c:varyColors val="0"/>
        <c:ser>
          <c:idx val="0"/>
          <c:order val="0"/>
          <c:tx>
            <c:strRef>
              <c:f>'1.3.'!$J$12</c:f>
              <c:strCache>
                <c:ptCount val="1"/>
                <c:pt idx="0">
                  <c:v>  The 0.01%</c:v>
                </c:pt>
              </c:strCache>
            </c:strRef>
          </c:tx>
          <c:spPr>
            <a:ln w="63500" cap="rnd">
              <a:solidFill>
                <a:srgbClr val="C00000"/>
              </a:solidFill>
              <a:round/>
            </a:ln>
            <a:effectLst/>
          </c:spPr>
          <c:marker>
            <c:symbol val="none"/>
          </c:marker>
          <c:cat>
            <c:numRef>
              <c:f>'1.3.'!$I$103:$I$125</c:f>
              <c:numCache>
                <c:formatCode>General</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formatCode="0">
                  <c:v>2020</c:v>
                </c:pt>
                <c:pt idx="21" formatCode="0">
                  <c:v>2021</c:v>
                </c:pt>
                <c:pt idx="22" formatCode="0">
                  <c:v>2022</c:v>
                </c:pt>
              </c:numCache>
            </c:numRef>
          </c:cat>
          <c:val>
            <c:numRef>
              <c:f>'1.3.'!$O$103:$O$125</c:f>
              <c:numCache>
                <c:formatCode>0.00</c:formatCode>
                <c:ptCount val="23"/>
                <c:pt idx="0">
                  <c:v>110</c:v>
                </c:pt>
                <c:pt idx="1">
                  <c:v>110</c:v>
                </c:pt>
                <c:pt idx="2">
                  <c:v>100</c:v>
                </c:pt>
                <c:pt idx="3">
                  <c:v>100</c:v>
                </c:pt>
                <c:pt idx="4">
                  <c:v>110</c:v>
                </c:pt>
                <c:pt idx="5">
                  <c:v>120</c:v>
                </c:pt>
                <c:pt idx="6">
                  <c:v>130</c:v>
                </c:pt>
                <c:pt idx="7">
                  <c:v>140</c:v>
                </c:pt>
                <c:pt idx="8">
                  <c:v>140</c:v>
                </c:pt>
                <c:pt idx="9">
                  <c:v>120</c:v>
                </c:pt>
                <c:pt idx="10">
                  <c:v>90</c:v>
                </c:pt>
                <c:pt idx="11">
                  <c:v>90</c:v>
                </c:pt>
                <c:pt idx="12">
                  <c:v>80</c:v>
                </c:pt>
                <c:pt idx="13">
                  <c:v>130</c:v>
                </c:pt>
                <c:pt idx="14">
                  <c:v>130</c:v>
                </c:pt>
                <c:pt idx="15">
                  <c:v>140</c:v>
                </c:pt>
                <c:pt idx="16">
                  <c:v>120</c:v>
                </c:pt>
                <c:pt idx="17">
                  <c:v>130</c:v>
                </c:pt>
                <c:pt idx="18">
                  <c:v>130</c:v>
                </c:pt>
                <c:pt idx="19">
                  <c:v>130</c:v>
                </c:pt>
                <c:pt idx="20">
                  <c:v>120</c:v>
                </c:pt>
                <c:pt idx="21">
                  <c:v>110</c:v>
                </c:pt>
                <c:pt idx="22">
                  <c:v>100</c:v>
                </c:pt>
              </c:numCache>
            </c:numRef>
          </c:val>
          <c:smooth val="0"/>
          <c:extLst>
            <c:ext xmlns:c16="http://schemas.microsoft.com/office/drawing/2014/chart" uri="{C3380CC4-5D6E-409C-BE32-E72D297353CC}">
              <c16:uniqueId val="{00000000-B80E-C245-8B9D-0A3F640FB1B1}"/>
            </c:ext>
          </c:extLst>
        </c:ser>
        <c:ser>
          <c:idx val="1"/>
          <c:order val="1"/>
          <c:tx>
            <c:strRef>
              <c:f>'1.3.'!$K$12</c:f>
              <c:strCache>
                <c:ptCount val="1"/>
                <c:pt idx="0">
                  <c:v>  The 0.1%</c:v>
                </c:pt>
              </c:strCache>
            </c:strRef>
          </c:tx>
          <c:spPr>
            <a:ln w="63500" cap="rnd">
              <a:solidFill>
                <a:srgbClr val="FFC000"/>
              </a:solidFill>
              <a:prstDash val="sysDot"/>
              <a:round/>
            </a:ln>
            <a:effectLst/>
          </c:spPr>
          <c:marker>
            <c:symbol val="none"/>
          </c:marker>
          <c:cat>
            <c:numRef>
              <c:f>'1.3.'!$I$103:$I$125</c:f>
              <c:numCache>
                <c:formatCode>General</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formatCode="0">
                  <c:v>2020</c:v>
                </c:pt>
                <c:pt idx="21" formatCode="0">
                  <c:v>2021</c:v>
                </c:pt>
                <c:pt idx="22" formatCode="0">
                  <c:v>2022</c:v>
                </c:pt>
              </c:numCache>
            </c:numRef>
          </c:cat>
          <c:val>
            <c:numRef>
              <c:f>'1.3.'!$P$103:$P$125</c:f>
              <c:numCache>
                <c:formatCode>0.00</c:formatCode>
                <c:ptCount val="23"/>
                <c:pt idx="0">
                  <c:v>46</c:v>
                </c:pt>
                <c:pt idx="1">
                  <c:v>45</c:v>
                </c:pt>
                <c:pt idx="2">
                  <c:v>42</c:v>
                </c:pt>
                <c:pt idx="3">
                  <c:v>42</c:v>
                </c:pt>
                <c:pt idx="4">
                  <c:v>46</c:v>
                </c:pt>
                <c:pt idx="5">
                  <c:v>52</c:v>
                </c:pt>
                <c:pt idx="6">
                  <c:v>55</c:v>
                </c:pt>
                <c:pt idx="7">
                  <c:v>60</c:v>
                </c:pt>
                <c:pt idx="8">
                  <c:v>59</c:v>
                </c:pt>
                <c:pt idx="9">
                  <c:v>64</c:v>
                </c:pt>
                <c:pt idx="10">
                  <c:v>47</c:v>
                </c:pt>
                <c:pt idx="11">
                  <c:v>48</c:v>
                </c:pt>
                <c:pt idx="12">
                  <c:v>46</c:v>
                </c:pt>
                <c:pt idx="13">
                  <c:v>71</c:v>
                </c:pt>
                <c:pt idx="14">
                  <c:v>68</c:v>
                </c:pt>
                <c:pt idx="15">
                  <c:v>60</c:v>
                </c:pt>
                <c:pt idx="16">
                  <c:v>52</c:v>
                </c:pt>
                <c:pt idx="17">
                  <c:v>53</c:v>
                </c:pt>
                <c:pt idx="18">
                  <c:v>55</c:v>
                </c:pt>
                <c:pt idx="19">
                  <c:v>56</c:v>
                </c:pt>
                <c:pt idx="20">
                  <c:v>53</c:v>
                </c:pt>
                <c:pt idx="21">
                  <c:v>33</c:v>
                </c:pt>
                <c:pt idx="22">
                  <c:v>32</c:v>
                </c:pt>
              </c:numCache>
            </c:numRef>
          </c:val>
          <c:smooth val="0"/>
          <c:extLst>
            <c:ext xmlns:c16="http://schemas.microsoft.com/office/drawing/2014/chart" uri="{C3380CC4-5D6E-409C-BE32-E72D297353CC}">
              <c16:uniqueId val="{00000001-B80E-C245-8B9D-0A3F640FB1B1}"/>
            </c:ext>
          </c:extLst>
        </c:ser>
        <c:ser>
          <c:idx val="2"/>
          <c:order val="2"/>
          <c:tx>
            <c:strRef>
              <c:f>'1.3.'!$L$12</c:f>
              <c:strCache>
                <c:ptCount val="1"/>
                <c:pt idx="0">
                  <c:v>  The 1%</c:v>
                </c:pt>
              </c:strCache>
            </c:strRef>
          </c:tx>
          <c:spPr>
            <a:ln w="63500" cap="rnd">
              <a:solidFill>
                <a:srgbClr val="58B1BE"/>
              </a:solidFill>
              <a:round/>
            </a:ln>
            <a:effectLst/>
          </c:spPr>
          <c:marker>
            <c:symbol val="none"/>
          </c:marker>
          <c:cat>
            <c:numRef>
              <c:f>'1.3.'!$I$103:$I$125</c:f>
              <c:numCache>
                <c:formatCode>General</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formatCode="0">
                  <c:v>2020</c:v>
                </c:pt>
                <c:pt idx="21" formatCode="0">
                  <c:v>2021</c:v>
                </c:pt>
                <c:pt idx="22" formatCode="0">
                  <c:v>2022</c:v>
                </c:pt>
              </c:numCache>
            </c:numRef>
          </c:cat>
          <c:val>
            <c:numRef>
              <c:f>'1.3.'!$Q$103:$Q$125</c:f>
              <c:numCache>
                <c:formatCode>0.00</c:formatCode>
                <c:ptCount val="23"/>
                <c:pt idx="0">
                  <c:v>12.6</c:v>
                </c:pt>
                <c:pt idx="1">
                  <c:v>12.7</c:v>
                </c:pt>
                <c:pt idx="2">
                  <c:v>12.3</c:v>
                </c:pt>
                <c:pt idx="3">
                  <c:v>12.1</c:v>
                </c:pt>
                <c:pt idx="4">
                  <c:v>12.9</c:v>
                </c:pt>
                <c:pt idx="5">
                  <c:v>14.3</c:v>
                </c:pt>
                <c:pt idx="6">
                  <c:v>14.8</c:v>
                </c:pt>
                <c:pt idx="7">
                  <c:v>15.4</c:v>
                </c:pt>
                <c:pt idx="8">
                  <c:v>15.5</c:v>
                </c:pt>
                <c:pt idx="9">
                  <c:v>15.4</c:v>
                </c:pt>
                <c:pt idx="10">
                  <c:v>12.6</c:v>
                </c:pt>
                <c:pt idx="11">
                  <c:v>12.9</c:v>
                </c:pt>
                <c:pt idx="12">
                  <c:v>12.7</c:v>
                </c:pt>
                <c:pt idx="13">
                  <c:v>15.8</c:v>
                </c:pt>
                <c:pt idx="14">
                  <c:v>15.2</c:v>
                </c:pt>
                <c:pt idx="15">
                  <c:v>16.7</c:v>
                </c:pt>
                <c:pt idx="16">
                  <c:v>14.6</c:v>
                </c:pt>
                <c:pt idx="17">
                  <c:v>15</c:v>
                </c:pt>
                <c:pt idx="18">
                  <c:v>15.4</c:v>
                </c:pt>
                <c:pt idx="19">
                  <c:v>15.8</c:v>
                </c:pt>
                <c:pt idx="20">
                  <c:v>13.5</c:v>
                </c:pt>
                <c:pt idx="21">
                  <c:v>10.3</c:v>
                </c:pt>
                <c:pt idx="22">
                  <c:v>10.199999999999999</c:v>
                </c:pt>
              </c:numCache>
            </c:numRef>
          </c:val>
          <c:smooth val="0"/>
          <c:extLst>
            <c:ext xmlns:c16="http://schemas.microsoft.com/office/drawing/2014/chart" uri="{C3380CC4-5D6E-409C-BE32-E72D297353CC}">
              <c16:uniqueId val="{00000002-B80E-C245-8B9D-0A3F640FB1B1}"/>
            </c:ext>
          </c:extLst>
        </c:ser>
        <c:ser>
          <c:idx val="3"/>
          <c:order val="3"/>
          <c:tx>
            <c:strRef>
              <c:f>'1.3.'!$M$12</c:f>
              <c:strCache>
                <c:ptCount val="1"/>
                <c:pt idx="0">
                  <c:v>   The 10%</c:v>
                </c:pt>
              </c:strCache>
            </c:strRef>
          </c:tx>
          <c:spPr>
            <a:ln w="63500" cap="rnd">
              <a:solidFill>
                <a:srgbClr val="3D609F"/>
              </a:solidFill>
              <a:prstDash val="sysDash"/>
              <a:round/>
            </a:ln>
            <a:effectLst/>
          </c:spPr>
          <c:marker>
            <c:symbol val="none"/>
          </c:marker>
          <c:cat>
            <c:numRef>
              <c:f>'1.3.'!$I$103:$I$125</c:f>
              <c:numCache>
                <c:formatCode>General</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formatCode="0">
                  <c:v>2020</c:v>
                </c:pt>
                <c:pt idx="21" formatCode="0">
                  <c:v>2021</c:v>
                </c:pt>
                <c:pt idx="22" formatCode="0">
                  <c:v>2022</c:v>
                </c:pt>
              </c:numCache>
            </c:numRef>
          </c:cat>
          <c:val>
            <c:numRef>
              <c:f>'1.3.'!$R$103:$R$125</c:f>
              <c:numCache>
                <c:formatCode>0.00</c:formatCode>
                <c:ptCount val="23"/>
                <c:pt idx="0">
                  <c:v>3.84</c:v>
                </c:pt>
                <c:pt idx="1">
                  <c:v>3.93</c:v>
                </c:pt>
                <c:pt idx="2">
                  <c:v>3.87</c:v>
                </c:pt>
                <c:pt idx="3">
                  <c:v>3.77</c:v>
                </c:pt>
                <c:pt idx="4">
                  <c:v>3.96</c:v>
                </c:pt>
                <c:pt idx="5">
                  <c:v>4.17</c:v>
                </c:pt>
                <c:pt idx="6">
                  <c:v>4.2</c:v>
                </c:pt>
                <c:pt idx="7">
                  <c:v>4.26</c:v>
                </c:pt>
                <c:pt idx="8">
                  <c:v>4.24</c:v>
                </c:pt>
                <c:pt idx="9">
                  <c:v>4.16</c:v>
                </c:pt>
                <c:pt idx="10">
                  <c:v>3.82</c:v>
                </c:pt>
                <c:pt idx="11">
                  <c:v>3.91</c:v>
                </c:pt>
                <c:pt idx="12">
                  <c:v>3.91</c:v>
                </c:pt>
                <c:pt idx="13">
                  <c:v>4.12</c:v>
                </c:pt>
                <c:pt idx="14">
                  <c:v>4.01</c:v>
                </c:pt>
                <c:pt idx="15">
                  <c:v>5.13</c:v>
                </c:pt>
                <c:pt idx="16">
                  <c:v>4.4800000000000004</c:v>
                </c:pt>
                <c:pt idx="17">
                  <c:v>4.5999999999999996</c:v>
                </c:pt>
                <c:pt idx="18">
                  <c:v>4.7300000000000004</c:v>
                </c:pt>
                <c:pt idx="19">
                  <c:v>4.8499999999999996</c:v>
                </c:pt>
                <c:pt idx="20">
                  <c:v>3.75</c:v>
                </c:pt>
                <c:pt idx="21">
                  <c:v>3.38</c:v>
                </c:pt>
                <c:pt idx="22">
                  <c:v>3.37</c:v>
                </c:pt>
              </c:numCache>
            </c:numRef>
          </c:val>
          <c:smooth val="0"/>
          <c:extLst>
            <c:ext xmlns:c16="http://schemas.microsoft.com/office/drawing/2014/chart" uri="{C3380CC4-5D6E-409C-BE32-E72D297353CC}">
              <c16:uniqueId val="{00000003-B80E-C245-8B9D-0A3F640FB1B1}"/>
            </c:ext>
          </c:extLst>
        </c:ser>
        <c:dLbls>
          <c:showLegendKey val="0"/>
          <c:showVal val="0"/>
          <c:showCatName val="0"/>
          <c:showSerName val="0"/>
          <c:showPercent val="0"/>
          <c:showBubbleSize val="0"/>
        </c:dLbls>
        <c:smooth val="0"/>
        <c:axId val="2144749496"/>
        <c:axId val="2144349480"/>
      </c:lineChart>
      <c:dateAx>
        <c:axId val="2144749496"/>
        <c:scaling>
          <c:orientation val="minMax"/>
          <c:max val="2031"/>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600" b="0" i="0" u="none" strike="noStrike" kern="1200" baseline="0">
                <a:solidFill>
                  <a:schemeClr val="tx1">
                    <a:lumMod val="65000"/>
                    <a:lumOff val="35000"/>
                  </a:schemeClr>
                </a:solidFill>
                <a:latin typeface="+mn-lt"/>
                <a:ea typeface="+mn-ea"/>
                <a:cs typeface="+mn-cs"/>
              </a:defRPr>
            </a:pPr>
            <a:endParaRPr lang="en-US"/>
          </a:p>
        </c:txPr>
        <c:crossAx val="2144349480"/>
        <c:crosses val="autoZero"/>
        <c:auto val="0"/>
        <c:lblOffset val="100"/>
        <c:baseTimeUnit val="days"/>
        <c:minorUnit val="10"/>
      </c:dateAx>
      <c:valAx>
        <c:axId val="2144349480"/>
        <c:scaling>
          <c:logBase val="2"/>
          <c:orientation val="minMax"/>
          <c:max val="512"/>
          <c:min val="1"/>
        </c:scaling>
        <c:delete val="0"/>
        <c:axPos val="l"/>
        <c:majorGridlines>
          <c:spPr>
            <a:ln w="9525" cap="flat" cmpd="sng" algn="ctr">
              <a:solidFill>
                <a:schemeClr val="tx1">
                  <a:lumMod val="15000"/>
                  <a:lumOff val="85000"/>
                </a:schemeClr>
              </a:solidFill>
              <a:round/>
            </a:ln>
            <a:effectLst/>
          </c:spPr>
        </c:majorGridlines>
        <c:title>
          <c:tx>
            <c:rich>
              <a:bodyPr rot="-5400000" spcFirstLastPara="1" vertOverflow="ellipsis" vert="horz" wrap="square" anchor="ctr" anchorCtr="1"/>
              <a:lstStyle/>
              <a:p>
                <a:pPr>
                  <a:defRPr sz="1600" b="0" i="0" u="none" strike="noStrike" kern="1200" baseline="0">
                    <a:solidFill>
                      <a:schemeClr val="tx1">
                        <a:lumMod val="65000"/>
                        <a:lumOff val="35000"/>
                      </a:schemeClr>
                    </a:solidFill>
                    <a:latin typeface="+mn-lt"/>
                    <a:ea typeface="+mn-ea"/>
                    <a:cs typeface="+mn-cs"/>
                  </a:defRPr>
                </a:pPr>
                <a:r>
                  <a:rPr lang="en-US" sz="1600" b="0" i="0" u="none" strike="noStrike" kern="1200" spc="0" baseline="0">
                    <a:solidFill>
                      <a:sysClr val="windowText" lastClr="000000">
                        <a:lumMod val="65000"/>
                        <a:lumOff val="35000"/>
                      </a:sysClr>
                    </a:solidFill>
                  </a:rPr>
                  <a:t>Multiples of income received by each income group (estimates 2015–22)</a:t>
                </a:r>
              </a:p>
            </c:rich>
          </c:tx>
          <c:layout>
            <c:manualLayout>
              <c:xMode val="edge"/>
              <c:yMode val="edge"/>
              <c:x val="1.2640691285358736E-3"/>
              <c:y val="0.1487447766164291"/>
            </c:manualLayout>
          </c:layout>
          <c:overlay val="0"/>
          <c:spPr>
            <a:noFill/>
            <a:ln>
              <a:noFill/>
            </a:ln>
            <a:effectLst/>
          </c:spPr>
          <c:txPr>
            <a:bodyPr rot="-5400000" spcFirstLastPara="1" vertOverflow="ellipsis" vert="horz" wrap="square" anchor="ctr" anchorCtr="1"/>
            <a:lstStyle/>
            <a:p>
              <a:pPr>
                <a:defRPr sz="1600" b="0" i="0" u="none" strike="noStrike" kern="1200" baseline="0">
                  <a:solidFill>
                    <a:schemeClr val="tx1">
                      <a:lumMod val="65000"/>
                      <a:lumOff val="35000"/>
                    </a:schemeClr>
                  </a:solidFill>
                  <a:latin typeface="+mn-lt"/>
                  <a:ea typeface="+mn-ea"/>
                  <a:cs typeface="+mn-cs"/>
                </a:defRPr>
              </a:pPr>
              <a:endParaRPr lang="en-US"/>
            </a:p>
          </c:txPr>
        </c:title>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1600" b="0" i="0" u="none" strike="noStrike" kern="1200" baseline="0">
                <a:solidFill>
                  <a:schemeClr val="tx1">
                    <a:lumMod val="65000"/>
                    <a:lumOff val="35000"/>
                  </a:schemeClr>
                </a:solidFill>
                <a:latin typeface="+mn-lt"/>
                <a:ea typeface="+mn-ea"/>
                <a:cs typeface="+mn-cs"/>
              </a:defRPr>
            </a:pPr>
            <a:endParaRPr lang="en-US"/>
          </a:p>
        </c:txPr>
        <c:crossAx val="2144749496"/>
        <c:crosses val="autoZero"/>
        <c:crossBetween val="between"/>
      </c:valAx>
      <c:spPr>
        <a:noFill/>
        <a:ln>
          <a:noFill/>
        </a:ln>
        <a:effectLst/>
      </c:spPr>
    </c:plotArea>
    <c:legend>
      <c:legendPos val="b"/>
      <c:layout>
        <c:manualLayout>
          <c:xMode val="edge"/>
          <c:yMode val="edge"/>
          <c:x val="0.16849024306744265"/>
          <c:y val="0.94569593274524877"/>
          <c:w val="0.83150983860615835"/>
          <c:h val="3.456295452836472E-2"/>
        </c:manualLayout>
      </c:layout>
      <c:overlay val="0"/>
      <c:spPr>
        <a:noFill/>
        <a:ln>
          <a:noFill/>
        </a:ln>
        <a:effectLst/>
      </c:spPr>
      <c:txPr>
        <a:bodyPr rot="0" spcFirstLastPara="1" vertOverflow="ellipsis" vert="horz" wrap="square" anchor="ctr" anchorCtr="1"/>
        <a:lstStyle/>
        <a:p>
          <a:pPr>
            <a:defRPr sz="1600" b="0" i="0" u="none" strike="noStrike" kern="1200" baseline="0">
              <a:solidFill>
                <a:schemeClr val="tx1">
                  <a:lumMod val="65000"/>
                  <a:lumOff val="35000"/>
                </a:schemeClr>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sz="1600" baseline="0"/>
      </a:pPr>
      <a:endParaRPr lang="en-US"/>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lineChart>
        <c:grouping val="standard"/>
        <c:varyColors val="0"/>
        <c:ser>
          <c:idx val="0"/>
          <c:order val="0"/>
          <c:tx>
            <c:strRef>
              <c:f>'1.11'!$B$3</c:f>
              <c:strCache>
                <c:ptCount val="1"/>
                <c:pt idx="0">
                  <c:v>Blair</c:v>
                </c:pt>
              </c:strCache>
            </c:strRef>
          </c:tx>
          <c:spPr>
            <a:ln w="79375" cap="rnd">
              <a:solidFill>
                <a:schemeClr val="tx1">
                  <a:lumMod val="75000"/>
                  <a:lumOff val="25000"/>
                </a:schemeClr>
              </a:solidFill>
              <a:round/>
            </a:ln>
            <a:effectLst/>
          </c:spPr>
          <c:marker>
            <c:symbol val="none"/>
          </c:marker>
          <c:dLbls>
            <c:dLbl>
              <c:idx val="0"/>
              <c:layout>
                <c:manualLayout>
                  <c:x val="8.2851479351293292E-2"/>
                  <c:y val="8.5714285714285715E-2"/>
                </c:manualLayout>
              </c:layout>
              <c:spPr>
                <a:noFill/>
                <a:ln>
                  <a:noFill/>
                </a:ln>
                <a:effectLst/>
              </c:spPr>
              <c:txPr>
                <a:bodyPr rot="0" spcFirstLastPara="1" vertOverflow="ellipsis" vert="horz" wrap="square" lIns="38100" tIns="19050" rIns="38100" bIns="19050" anchor="ctr" anchorCtr="1">
                  <a:spAutoFit/>
                </a:bodyPr>
                <a:lstStyle/>
                <a:p>
                  <a:pPr>
                    <a:defRPr sz="20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1"/>
              <c:showPercent val="0"/>
              <c:showBubbleSize val="0"/>
              <c:extLst>
                <c:ext xmlns:c15="http://schemas.microsoft.com/office/drawing/2012/chart" uri="{CE6537A1-D6FC-4f65-9D91-7224C49458BB}"/>
                <c:ext xmlns:c16="http://schemas.microsoft.com/office/drawing/2014/chart" uri="{C3380CC4-5D6E-409C-BE32-E72D297353CC}">
                  <c16:uniqueId val="{00000000-52A7-F44F-9767-B09A19F690A2}"/>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'1.11'!$A$4:$A$31</c:f>
              <c:numCache>
                <c:formatCode>General</c:formatCode>
                <c:ptCount val="28"/>
                <c:pt idx="0">
                  <c:v>1997</c:v>
                </c:pt>
                <c:pt idx="1">
                  <c:v>1998</c:v>
                </c:pt>
                <c:pt idx="2">
                  <c:v>1999</c:v>
                </c:pt>
                <c:pt idx="3">
                  <c:v>2000</c:v>
                </c:pt>
                <c:pt idx="4">
                  <c:v>2001</c:v>
                </c:pt>
                <c:pt idx="5">
                  <c:v>2002</c:v>
                </c:pt>
                <c:pt idx="6">
                  <c:v>2003</c:v>
                </c:pt>
                <c:pt idx="7">
                  <c:v>2004</c:v>
                </c:pt>
                <c:pt idx="8">
                  <c:v>2005</c:v>
                </c:pt>
                <c:pt idx="9">
                  <c:v>2006</c:v>
                </c:pt>
                <c:pt idx="10">
                  <c:v>2007</c:v>
                </c:pt>
                <c:pt idx="11">
                  <c:v>2008</c:v>
                </c:pt>
                <c:pt idx="12">
                  <c:v>2009</c:v>
                </c:pt>
                <c:pt idx="13">
                  <c:v>2010</c:v>
                </c:pt>
                <c:pt idx="14">
                  <c:v>2011</c:v>
                </c:pt>
                <c:pt idx="15">
                  <c:v>2012</c:v>
                </c:pt>
                <c:pt idx="16">
                  <c:v>2013</c:v>
                </c:pt>
                <c:pt idx="17">
                  <c:v>2014</c:v>
                </c:pt>
                <c:pt idx="18">
                  <c:v>2015</c:v>
                </c:pt>
                <c:pt idx="19">
                  <c:v>2016</c:v>
                </c:pt>
                <c:pt idx="20">
                  <c:v>2017</c:v>
                </c:pt>
                <c:pt idx="21">
                  <c:v>2018</c:v>
                </c:pt>
                <c:pt idx="22">
                  <c:v>2019</c:v>
                </c:pt>
                <c:pt idx="23">
                  <c:v>2020</c:v>
                </c:pt>
                <c:pt idx="24">
                  <c:v>2021</c:v>
                </c:pt>
                <c:pt idx="25">
                  <c:v>2022</c:v>
                </c:pt>
                <c:pt idx="26">
                  <c:v>2023</c:v>
                </c:pt>
                <c:pt idx="27">
                  <c:v>2024</c:v>
                </c:pt>
              </c:numCache>
            </c:numRef>
          </c:cat>
          <c:val>
            <c:numRef>
              <c:f>'1.11'!$B$4:$B$31</c:f>
              <c:numCache>
                <c:formatCode>General</c:formatCode>
                <c:ptCount val="28"/>
                <c:pt idx="0">
                  <c:v>60</c:v>
                </c:pt>
                <c:pt idx="1">
                  <c:v>31</c:v>
                </c:pt>
                <c:pt idx="2">
                  <c:v>28</c:v>
                </c:pt>
                <c:pt idx="3">
                  <c:v>15</c:v>
                </c:pt>
                <c:pt idx="4">
                  <c:v>3</c:v>
                </c:pt>
                <c:pt idx="5">
                  <c:v>12</c:v>
                </c:pt>
                <c:pt idx="6">
                  <c:v>-25</c:v>
                </c:pt>
                <c:pt idx="7">
                  <c:v>-27</c:v>
                </c:pt>
                <c:pt idx="8">
                  <c:v>-24</c:v>
                </c:pt>
                <c:pt idx="9">
                  <c:v>-21</c:v>
                </c:pt>
                <c:pt idx="10">
                  <c:v>-43</c:v>
                </c:pt>
              </c:numCache>
            </c:numRef>
          </c:val>
          <c:smooth val="0"/>
          <c:extLst>
            <c:ext xmlns:c16="http://schemas.microsoft.com/office/drawing/2014/chart" uri="{C3380CC4-5D6E-409C-BE32-E72D297353CC}">
              <c16:uniqueId val="{00000001-52A7-F44F-9767-B09A19F690A2}"/>
            </c:ext>
          </c:extLst>
        </c:ser>
        <c:ser>
          <c:idx val="1"/>
          <c:order val="1"/>
          <c:tx>
            <c:strRef>
              <c:f>'1.11'!$C$3</c:f>
              <c:strCache>
                <c:ptCount val="1"/>
                <c:pt idx="0">
                  <c:v>Brown</c:v>
                </c:pt>
              </c:strCache>
            </c:strRef>
          </c:tx>
          <c:spPr>
            <a:ln w="79375" cap="rnd">
              <a:solidFill>
                <a:schemeClr val="tx1">
                  <a:lumMod val="75000"/>
                  <a:lumOff val="25000"/>
                </a:schemeClr>
              </a:solidFill>
              <a:round/>
            </a:ln>
            <a:effectLst/>
          </c:spPr>
          <c:marker>
            <c:symbol val="none"/>
          </c:marker>
          <c:dLbls>
            <c:dLbl>
              <c:idx val="10"/>
              <c:layout>
                <c:manualLayout>
                  <c:x val="-0.16449129954805225"/>
                  <c:y val="-0.11904761904761904"/>
                </c:manualLayout>
              </c:layout>
              <c:spPr>
                <a:noFill/>
                <a:ln>
                  <a:noFill/>
                </a:ln>
                <a:effectLst/>
              </c:spPr>
              <c:txPr>
                <a:bodyPr rot="0" spcFirstLastPara="1" vertOverflow="ellipsis" vert="horz" wrap="square" lIns="38100" tIns="19050" rIns="38100" bIns="19050" anchor="ctr" anchorCtr="1">
                  <a:spAutoFit/>
                </a:bodyPr>
                <a:lstStyle/>
                <a:p>
                  <a:pPr>
                    <a:defRPr sz="20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1"/>
              <c:showPercent val="0"/>
              <c:showBubbleSize val="0"/>
              <c:extLst>
                <c:ext xmlns:c15="http://schemas.microsoft.com/office/drawing/2012/chart" uri="{CE6537A1-D6FC-4f65-9D91-7224C49458BB}"/>
                <c:ext xmlns:c16="http://schemas.microsoft.com/office/drawing/2014/chart" uri="{C3380CC4-5D6E-409C-BE32-E72D297353CC}">
                  <c16:uniqueId val="{00000002-52A7-F44F-9767-B09A19F690A2}"/>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'1.11'!$A$4:$A$31</c:f>
              <c:numCache>
                <c:formatCode>General</c:formatCode>
                <c:ptCount val="28"/>
                <c:pt idx="0">
                  <c:v>1997</c:v>
                </c:pt>
                <c:pt idx="1">
                  <c:v>1998</c:v>
                </c:pt>
                <c:pt idx="2">
                  <c:v>1999</c:v>
                </c:pt>
                <c:pt idx="3">
                  <c:v>2000</c:v>
                </c:pt>
                <c:pt idx="4">
                  <c:v>2001</c:v>
                </c:pt>
                <c:pt idx="5">
                  <c:v>2002</c:v>
                </c:pt>
                <c:pt idx="6">
                  <c:v>2003</c:v>
                </c:pt>
                <c:pt idx="7">
                  <c:v>2004</c:v>
                </c:pt>
                <c:pt idx="8">
                  <c:v>2005</c:v>
                </c:pt>
                <c:pt idx="9">
                  <c:v>2006</c:v>
                </c:pt>
                <c:pt idx="10">
                  <c:v>2007</c:v>
                </c:pt>
                <c:pt idx="11">
                  <c:v>2008</c:v>
                </c:pt>
                <c:pt idx="12">
                  <c:v>2009</c:v>
                </c:pt>
                <c:pt idx="13">
                  <c:v>2010</c:v>
                </c:pt>
                <c:pt idx="14">
                  <c:v>2011</c:v>
                </c:pt>
                <c:pt idx="15">
                  <c:v>2012</c:v>
                </c:pt>
                <c:pt idx="16">
                  <c:v>2013</c:v>
                </c:pt>
                <c:pt idx="17">
                  <c:v>2014</c:v>
                </c:pt>
                <c:pt idx="18">
                  <c:v>2015</c:v>
                </c:pt>
                <c:pt idx="19">
                  <c:v>2016</c:v>
                </c:pt>
                <c:pt idx="20">
                  <c:v>2017</c:v>
                </c:pt>
                <c:pt idx="21">
                  <c:v>2018</c:v>
                </c:pt>
                <c:pt idx="22">
                  <c:v>2019</c:v>
                </c:pt>
                <c:pt idx="23">
                  <c:v>2020</c:v>
                </c:pt>
                <c:pt idx="24">
                  <c:v>2021</c:v>
                </c:pt>
                <c:pt idx="25">
                  <c:v>2022</c:v>
                </c:pt>
                <c:pt idx="26">
                  <c:v>2023</c:v>
                </c:pt>
                <c:pt idx="27">
                  <c:v>2024</c:v>
                </c:pt>
              </c:numCache>
            </c:numRef>
          </c:cat>
          <c:val>
            <c:numRef>
              <c:f>'1.11'!$C$4:$C$31</c:f>
              <c:numCache>
                <c:formatCode>General</c:formatCode>
                <c:ptCount val="28"/>
                <c:pt idx="10">
                  <c:v>16</c:v>
                </c:pt>
                <c:pt idx="11">
                  <c:v>-16</c:v>
                </c:pt>
                <c:pt idx="12">
                  <c:v>-26</c:v>
                </c:pt>
                <c:pt idx="13">
                  <c:v>-26</c:v>
                </c:pt>
              </c:numCache>
            </c:numRef>
          </c:val>
          <c:smooth val="0"/>
          <c:extLst>
            <c:ext xmlns:c16="http://schemas.microsoft.com/office/drawing/2014/chart" uri="{C3380CC4-5D6E-409C-BE32-E72D297353CC}">
              <c16:uniqueId val="{00000003-52A7-F44F-9767-B09A19F690A2}"/>
            </c:ext>
          </c:extLst>
        </c:ser>
        <c:ser>
          <c:idx val="2"/>
          <c:order val="2"/>
          <c:tx>
            <c:strRef>
              <c:f>'1.11'!$D$3</c:f>
              <c:strCache>
                <c:ptCount val="1"/>
                <c:pt idx="0">
                  <c:v>Cameron</c:v>
                </c:pt>
              </c:strCache>
            </c:strRef>
          </c:tx>
          <c:spPr>
            <a:ln w="79375" cap="rnd">
              <a:solidFill>
                <a:schemeClr val="accent3"/>
              </a:solidFill>
              <a:round/>
            </a:ln>
            <a:effectLst/>
          </c:spPr>
          <c:marker>
            <c:symbol val="none"/>
          </c:marker>
          <c:dLbls>
            <c:dLbl>
              <c:idx val="13"/>
              <c:layout>
                <c:manualLayout>
                  <c:x val="-3.6003600360036666E-3"/>
                  <c:y val="-0.12142857142857143"/>
                </c:manualLayout>
              </c:layout>
              <c:spPr>
                <a:noFill/>
                <a:ln>
                  <a:noFill/>
                </a:ln>
                <a:effectLst/>
              </c:spPr>
              <c:txPr>
                <a:bodyPr rot="0" spcFirstLastPara="1" vertOverflow="ellipsis" vert="horz" wrap="square" lIns="38100" tIns="19050" rIns="38100" bIns="19050" anchor="ctr" anchorCtr="1">
                  <a:spAutoFit/>
                </a:bodyPr>
                <a:lstStyle/>
                <a:p>
                  <a:pPr>
                    <a:defRPr sz="20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1"/>
              <c:showPercent val="0"/>
              <c:showBubbleSize val="0"/>
              <c:extLst>
                <c:ext xmlns:c15="http://schemas.microsoft.com/office/drawing/2012/chart" uri="{CE6537A1-D6FC-4f65-9D91-7224C49458BB}"/>
                <c:ext xmlns:c16="http://schemas.microsoft.com/office/drawing/2014/chart" uri="{C3380CC4-5D6E-409C-BE32-E72D297353CC}">
                  <c16:uniqueId val="{00000004-52A7-F44F-9767-B09A19F690A2}"/>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'1.11'!$A$4:$A$31</c:f>
              <c:numCache>
                <c:formatCode>General</c:formatCode>
                <c:ptCount val="28"/>
                <c:pt idx="0">
                  <c:v>1997</c:v>
                </c:pt>
                <c:pt idx="1">
                  <c:v>1998</c:v>
                </c:pt>
                <c:pt idx="2">
                  <c:v>1999</c:v>
                </c:pt>
                <c:pt idx="3">
                  <c:v>2000</c:v>
                </c:pt>
                <c:pt idx="4">
                  <c:v>2001</c:v>
                </c:pt>
                <c:pt idx="5">
                  <c:v>2002</c:v>
                </c:pt>
                <c:pt idx="6">
                  <c:v>2003</c:v>
                </c:pt>
                <c:pt idx="7">
                  <c:v>2004</c:v>
                </c:pt>
                <c:pt idx="8">
                  <c:v>2005</c:v>
                </c:pt>
                <c:pt idx="9">
                  <c:v>2006</c:v>
                </c:pt>
                <c:pt idx="10">
                  <c:v>2007</c:v>
                </c:pt>
                <c:pt idx="11">
                  <c:v>2008</c:v>
                </c:pt>
                <c:pt idx="12">
                  <c:v>2009</c:v>
                </c:pt>
                <c:pt idx="13">
                  <c:v>2010</c:v>
                </c:pt>
                <c:pt idx="14">
                  <c:v>2011</c:v>
                </c:pt>
                <c:pt idx="15">
                  <c:v>2012</c:v>
                </c:pt>
                <c:pt idx="16">
                  <c:v>2013</c:v>
                </c:pt>
                <c:pt idx="17">
                  <c:v>2014</c:v>
                </c:pt>
                <c:pt idx="18">
                  <c:v>2015</c:v>
                </c:pt>
                <c:pt idx="19">
                  <c:v>2016</c:v>
                </c:pt>
                <c:pt idx="20">
                  <c:v>2017</c:v>
                </c:pt>
                <c:pt idx="21">
                  <c:v>2018</c:v>
                </c:pt>
                <c:pt idx="22">
                  <c:v>2019</c:v>
                </c:pt>
                <c:pt idx="23">
                  <c:v>2020</c:v>
                </c:pt>
                <c:pt idx="24">
                  <c:v>2021</c:v>
                </c:pt>
                <c:pt idx="25">
                  <c:v>2022</c:v>
                </c:pt>
                <c:pt idx="26">
                  <c:v>2023</c:v>
                </c:pt>
                <c:pt idx="27">
                  <c:v>2024</c:v>
                </c:pt>
              </c:numCache>
            </c:numRef>
          </c:cat>
          <c:val>
            <c:numRef>
              <c:f>'1.11'!$D$4:$D$31</c:f>
              <c:numCache>
                <c:formatCode>General</c:formatCode>
                <c:ptCount val="28"/>
                <c:pt idx="13">
                  <c:v>31</c:v>
                </c:pt>
                <c:pt idx="14">
                  <c:v>-14</c:v>
                </c:pt>
                <c:pt idx="15">
                  <c:v>-1</c:v>
                </c:pt>
                <c:pt idx="16">
                  <c:v>-25</c:v>
                </c:pt>
                <c:pt idx="17">
                  <c:v>-14</c:v>
                </c:pt>
                <c:pt idx="18">
                  <c:v>-14</c:v>
                </c:pt>
                <c:pt idx="19">
                  <c:v>-38</c:v>
                </c:pt>
              </c:numCache>
            </c:numRef>
          </c:val>
          <c:smooth val="0"/>
          <c:extLst>
            <c:ext xmlns:c16="http://schemas.microsoft.com/office/drawing/2014/chart" uri="{C3380CC4-5D6E-409C-BE32-E72D297353CC}">
              <c16:uniqueId val="{00000005-52A7-F44F-9767-B09A19F690A2}"/>
            </c:ext>
          </c:extLst>
        </c:ser>
        <c:ser>
          <c:idx val="3"/>
          <c:order val="3"/>
          <c:tx>
            <c:strRef>
              <c:f>'1.11'!$E$3</c:f>
              <c:strCache>
                <c:ptCount val="1"/>
                <c:pt idx="0">
                  <c:v>May</c:v>
                </c:pt>
              </c:strCache>
            </c:strRef>
          </c:tx>
          <c:spPr>
            <a:ln w="79375" cap="rnd">
              <a:solidFill>
                <a:schemeClr val="accent3"/>
              </a:solidFill>
              <a:round/>
            </a:ln>
            <a:effectLst/>
          </c:spPr>
          <c:marker>
            <c:symbol val="none"/>
          </c:marker>
          <c:dLbls>
            <c:dLbl>
              <c:idx val="19"/>
              <c:layout>
                <c:manualLayout>
                  <c:x val="-1.5373271422327237E-2"/>
                  <c:y val="-4.8809430071241118E-2"/>
                </c:manualLayout>
              </c:layout>
              <c:spPr>
                <a:noFill/>
                <a:ln>
                  <a:noFill/>
                </a:ln>
                <a:effectLst/>
              </c:spPr>
              <c:txPr>
                <a:bodyPr rot="0" spcFirstLastPara="1" vertOverflow="ellipsis" vert="horz" wrap="square" lIns="38100" tIns="19050" rIns="38100" bIns="19050" anchor="ctr" anchorCtr="1">
                  <a:noAutofit/>
                </a:bodyPr>
                <a:lstStyle/>
                <a:p>
                  <a:pPr>
                    <a:defRPr sz="20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1"/>
              <c:showPercent val="0"/>
              <c:showBubbleSize val="0"/>
              <c:extLst>
                <c:ext xmlns:c15="http://schemas.microsoft.com/office/drawing/2012/chart" uri="{CE6537A1-D6FC-4f65-9D91-7224C49458BB}">
                  <c15:layout>
                    <c:manualLayout>
                      <c:w val="6.6556654271796079E-2"/>
                      <c:h val="5.8131046119235086E-2"/>
                    </c:manualLayout>
                  </c15:layout>
                </c:ext>
                <c:ext xmlns:c16="http://schemas.microsoft.com/office/drawing/2014/chart" uri="{C3380CC4-5D6E-409C-BE32-E72D297353CC}">
                  <c16:uniqueId val="{00000006-52A7-F44F-9767-B09A19F690A2}"/>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'1.11'!$A$4:$A$31</c:f>
              <c:numCache>
                <c:formatCode>General</c:formatCode>
                <c:ptCount val="28"/>
                <c:pt idx="0">
                  <c:v>1997</c:v>
                </c:pt>
                <c:pt idx="1">
                  <c:v>1998</c:v>
                </c:pt>
                <c:pt idx="2">
                  <c:v>1999</c:v>
                </c:pt>
                <c:pt idx="3">
                  <c:v>2000</c:v>
                </c:pt>
                <c:pt idx="4">
                  <c:v>2001</c:v>
                </c:pt>
                <c:pt idx="5">
                  <c:v>2002</c:v>
                </c:pt>
                <c:pt idx="6">
                  <c:v>2003</c:v>
                </c:pt>
                <c:pt idx="7">
                  <c:v>2004</c:v>
                </c:pt>
                <c:pt idx="8">
                  <c:v>2005</c:v>
                </c:pt>
                <c:pt idx="9">
                  <c:v>2006</c:v>
                </c:pt>
                <c:pt idx="10">
                  <c:v>2007</c:v>
                </c:pt>
                <c:pt idx="11">
                  <c:v>2008</c:v>
                </c:pt>
                <c:pt idx="12">
                  <c:v>2009</c:v>
                </c:pt>
                <c:pt idx="13">
                  <c:v>2010</c:v>
                </c:pt>
                <c:pt idx="14">
                  <c:v>2011</c:v>
                </c:pt>
                <c:pt idx="15">
                  <c:v>2012</c:v>
                </c:pt>
                <c:pt idx="16">
                  <c:v>2013</c:v>
                </c:pt>
                <c:pt idx="17">
                  <c:v>2014</c:v>
                </c:pt>
                <c:pt idx="18">
                  <c:v>2015</c:v>
                </c:pt>
                <c:pt idx="19">
                  <c:v>2016</c:v>
                </c:pt>
                <c:pt idx="20">
                  <c:v>2017</c:v>
                </c:pt>
                <c:pt idx="21">
                  <c:v>2018</c:v>
                </c:pt>
                <c:pt idx="22">
                  <c:v>2019</c:v>
                </c:pt>
                <c:pt idx="23">
                  <c:v>2020</c:v>
                </c:pt>
                <c:pt idx="24">
                  <c:v>2021</c:v>
                </c:pt>
                <c:pt idx="25">
                  <c:v>2022</c:v>
                </c:pt>
                <c:pt idx="26">
                  <c:v>2023</c:v>
                </c:pt>
                <c:pt idx="27">
                  <c:v>2024</c:v>
                </c:pt>
              </c:numCache>
            </c:numRef>
          </c:cat>
          <c:val>
            <c:numRef>
              <c:f>'1.11'!$E$4:$E$31</c:f>
              <c:numCache>
                <c:formatCode>General</c:formatCode>
                <c:ptCount val="28"/>
                <c:pt idx="19">
                  <c:v>35</c:v>
                </c:pt>
                <c:pt idx="20">
                  <c:v>17</c:v>
                </c:pt>
                <c:pt idx="21">
                  <c:v>-17</c:v>
                </c:pt>
                <c:pt idx="22">
                  <c:v>-25</c:v>
                </c:pt>
              </c:numCache>
            </c:numRef>
          </c:val>
          <c:smooth val="0"/>
          <c:extLst>
            <c:ext xmlns:c16="http://schemas.microsoft.com/office/drawing/2014/chart" uri="{C3380CC4-5D6E-409C-BE32-E72D297353CC}">
              <c16:uniqueId val="{00000007-52A7-F44F-9767-B09A19F690A2}"/>
            </c:ext>
          </c:extLst>
        </c:ser>
        <c:ser>
          <c:idx val="4"/>
          <c:order val="4"/>
          <c:tx>
            <c:strRef>
              <c:f>'1.11'!$F$3</c:f>
              <c:strCache>
                <c:ptCount val="1"/>
                <c:pt idx="0">
                  <c:v>Johnson</c:v>
                </c:pt>
              </c:strCache>
            </c:strRef>
          </c:tx>
          <c:spPr>
            <a:ln w="79375" cap="rnd">
              <a:solidFill>
                <a:schemeClr val="accent3"/>
              </a:solidFill>
              <a:round/>
            </a:ln>
            <a:effectLst/>
          </c:spPr>
          <c:marker>
            <c:symbol val="none"/>
          </c:marker>
          <c:dLbls>
            <c:dLbl>
              <c:idx val="22"/>
              <c:layout>
                <c:manualLayout>
                  <c:x val="-4.2136943260209933E-2"/>
                  <c:y val="-0.26428571428571429"/>
                </c:manualLayout>
              </c:layout>
              <c:spPr>
                <a:noFill/>
                <a:ln>
                  <a:noFill/>
                </a:ln>
                <a:effectLst/>
              </c:spPr>
              <c:txPr>
                <a:bodyPr rot="0" spcFirstLastPara="1" vertOverflow="ellipsis" vert="horz" wrap="square" lIns="38100" tIns="19050" rIns="38100" bIns="19050" anchor="ctr" anchorCtr="1">
                  <a:spAutoFit/>
                </a:bodyPr>
                <a:lstStyle/>
                <a:p>
                  <a:pPr>
                    <a:defRPr sz="20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1"/>
              <c:showPercent val="0"/>
              <c:showBubbleSize val="0"/>
              <c:extLst>
                <c:ext xmlns:c15="http://schemas.microsoft.com/office/drawing/2012/chart" uri="{CE6537A1-D6FC-4f65-9D91-7224C49458BB}"/>
                <c:ext xmlns:c16="http://schemas.microsoft.com/office/drawing/2014/chart" uri="{C3380CC4-5D6E-409C-BE32-E72D297353CC}">
                  <c16:uniqueId val="{00000008-52A7-F44F-9767-B09A19F690A2}"/>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'1.11'!$A$4:$A$31</c:f>
              <c:numCache>
                <c:formatCode>General</c:formatCode>
                <c:ptCount val="28"/>
                <c:pt idx="0">
                  <c:v>1997</c:v>
                </c:pt>
                <c:pt idx="1">
                  <c:v>1998</c:v>
                </c:pt>
                <c:pt idx="2">
                  <c:v>1999</c:v>
                </c:pt>
                <c:pt idx="3">
                  <c:v>2000</c:v>
                </c:pt>
                <c:pt idx="4">
                  <c:v>2001</c:v>
                </c:pt>
                <c:pt idx="5">
                  <c:v>2002</c:v>
                </c:pt>
                <c:pt idx="6">
                  <c:v>2003</c:v>
                </c:pt>
                <c:pt idx="7">
                  <c:v>2004</c:v>
                </c:pt>
                <c:pt idx="8">
                  <c:v>2005</c:v>
                </c:pt>
                <c:pt idx="9">
                  <c:v>2006</c:v>
                </c:pt>
                <c:pt idx="10">
                  <c:v>2007</c:v>
                </c:pt>
                <c:pt idx="11">
                  <c:v>2008</c:v>
                </c:pt>
                <c:pt idx="12">
                  <c:v>2009</c:v>
                </c:pt>
                <c:pt idx="13">
                  <c:v>2010</c:v>
                </c:pt>
                <c:pt idx="14">
                  <c:v>2011</c:v>
                </c:pt>
                <c:pt idx="15">
                  <c:v>2012</c:v>
                </c:pt>
                <c:pt idx="16">
                  <c:v>2013</c:v>
                </c:pt>
                <c:pt idx="17">
                  <c:v>2014</c:v>
                </c:pt>
                <c:pt idx="18">
                  <c:v>2015</c:v>
                </c:pt>
                <c:pt idx="19">
                  <c:v>2016</c:v>
                </c:pt>
                <c:pt idx="20">
                  <c:v>2017</c:v>
                </c:pt>
                <c:pt idx="21">
                  <c:v>2018</c:v>
                </c:pt>
                <c:pt idx="22">
                  <c:v>2019</c:v>
                </c:pt>
                <c:pt idx="23">
                  <c:v>2020</c:v>
                </c:pt>
                <c:pt idx="24">
                  <c:v>2021</c:v>
                </c:pt>
                <c:pt idx="25">
                  <c:v>2022</c:v>
                </c:pt>
                <c:pt idx="26">
                  <c:v>2023</c:v>
                </c:pt>
                <c:pt idx="27">
                  <c:v>2024</c:v>
                </c:pt>
              </c:numCache>
            </c:numRef>
          </c:cat>
          <c:val>
            <c:numRef>
              <c:f>'1.11'!$F$4:$F$31</c:f>
              <c:numCache>
                <c:formatCode>General</c:formatCode>
                <c:ptCount val="28"/>
                <c:pt idx="22">
                  <c:v>-7</c:v>
                </c:pt>
                <c:pt idx="23">
                  <c:v>3</c:v>
                </c:pt>
                <c:pt idx="24">
                  <c:v>-8</c:v>
                </c:pt>
                <c:pt idx="25">
                  <c:v>-46</c:v>
                </c:pt>
              </c:numCache>
            </c:numRef>
          </c:val>
          <c:smooth val="0"/>
          <c:extLst>
            <c:ext xmlns:c16="http://schemas.microsoft.com/office/drawing/2014/chart" uri="{C3380CC4-5D6E-409C-BE32-E72D297353CC}">
              <c16:uniqueId val="{00000009-52A7-F44F-9767-B09A19F690A2}"/>
            </c:ext>
          </c:extLst>
        </c:ser>
        <c:ser>
          <c:idx val="5"/>
          <c:order val="5"/>
          <c:tx>
            <c:strRef>
              <c:f>'1.11'!$G$3</c:f>
              <c:strCache>
                <c:ptCount val="1"/>
                <c:pt idx="0">
                  <c:v>Truss </c:v>
                </c:pt>
              </c:strCache>
            </c:strRef>
          </c:tx>
          <c:spPr>
            <a:ln w="79375" cap="rnd">
              <a:solidFill>
                <a:schemeClr val="accent3"/>
              </a:solidFill>
              <a:prstDash val="sysDot"/>
              <a:round/>
            </a:ln>
            <a:effectLst/>
          </c:spPr>
          <c:marker>
            <c:symbol val="none"/>
          </c:marker>
          <c:dLbls>
            <c:dLbl>
              <c:idx val="25"/>
              <c:layout>
                <c:manualLayout>
                  <c:x val="-4.1404146686008579E-2"/>
                  <c:y val="-0.1738095238095238"/>
                </c:manualLayout>
              </c:layout>
              <c:spPr>
                <a:noFill/>
                <a:ln>
                  <a:noFill/>
                </a:ln>
                <a:effectLst/>
              </c:spPr>
              <c:txPr>
                <a:bodyPr rot="0" spcFirstLastPara="1" vertOverflow="ellipsis" vert="horz" wrap="square" lIns="38100" tIns="19050" rIns="38100" bIns="19050" anchor="ctr" anchorCtr="1">
                  <a:spAutoFit/>
                </a:bodyPr>
                <a:lstStyle/>
                <a:p>
                  <a:pPr>
                    <a:defRPr sz="20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1"/>
              <c:showPercent val="0"/>
              <c:showBubbleSize val="0"/>
              <c:extLst>
                <c:ext xmlns:c15="http://schemas.microsoft.com/office/drawing/2012/chart" uri="{CE6537A1-D6FC-4f65-9D91-7224C49458BB}"/>
                <c:ext xmlns:c16="http://schemas.microsoft.com/office/drawing/2014/chart" uri="{C3380CC4-5D6E-409C-BE32-E72D297353CC}">
                  <c16:uniqueId val="{0000000A-52A7-F44F-9767-B09A19F690A2}"/>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'1.11'!$A$4:$A$31</c:f>
              <c:numCache>
                <c:formatCode>General</c:formatCode>
                <c:ptCount val="28"/>
                <c:pt idx="0">
                  <c:v>1997</c:v>
                </c:pt>
                <c:pt idx="1">
                  <c:v>1998</c:v>
                </c:pt>
                <c:pt idx="2">
                  <c:v>1999</c:v>
                </c:pt>
                <c:pt idx="3">
                  <c:v>2000</c:v>
                </c:pt>
                <c:pt idx="4">
                  <c:v>2001</c:v>
                </c:pt>
                <c:pt idx="5">
                  <c:v>2002</c:v>
                </c:pt>
                <c:pt idx="6">
                  <c:v>2003</c:v>
                </c:pt>
                <c:pt idx="7">
                  <c:v>2004</c:v>
                </c:pt>
                <c:pt idx="8">
                  <c:v>2005</c:v>
                </c:pt>
                <c:pt idx="9">
                  <c:v>2006</c:v>
                </c:pt>
                <c:pt idx="10">
                  <c:v>2007</c:v>
                </c:pt>
                <c:pt idx="11">
                  <c:v>2008</c:v>
                </c:pt>
                <c:pt idx="12">
                  <c:v>2009</c:v>
                </c:pt>
                <c:pt idx="13">
                  <c:v>2010</c:v>
                </c:pt>
                <c:pt idx="14">
                  <c:v>2011</c:v>
                </c:pt>
                <c:pt idx="15">
                  <c:v>2012</c:v>
                </c:pt>
                <c:pt idx="16">
                  <c:v>2013</c:v>
                </c:pt>
                <c:pt idx="17">
                  <c:v>2014</c:v>
                </c:pt>
                <c:pt idx="18">
                  <c:v>2015</c:v>
                </c:pt>
                <c:pt idx="19">
                  <c:v>2016</c:v>
                </c:pt>
                <c:pt idx="20">
                  <c:v>2017</c:v>
                </c:pt>
                <c:pt idx="21">
                  <c:v>2018</c:v>
                </c:pt>
                <c:pt idx="22">
                  <c:v>2019</c:v>
                </c:pt>
                <c:pt idx="23">
                  <c:v>2020</c:v>
                </c:pt>
                <c:pt idx="24">
                  <c:v>2021</c:v>
                </c:pt>
                <c:pt idx="25">
                  <c:v>2022</c:v>
                </c:pt>
                <c:pt idx="26">
                  <c:v>2023</c:v>
                </c:pt>
                <c:pt idx="27">
                  <c:v>2024</c:v>
                </c:pt>
              </c:numCache>
            </c:numRef>
          </c:cat>
          <c:val>
            <c:numRef>
              <c:f>'1.11'!$G$4:$G$31</c:f>
              <c:numCache>
                <c:formatCode>General</c:formatCode>
                <c:ptCount val="28"/>
                <c:pt idx="25">
                  <c:v>-2</c:v>
                </c:pt>
                <c:pt idx="26">
                  <c:v>-51</c:v>
                </c:pt>
              </c:numCache>
            </c:numRef>
          </c:val>
          <c:smooth val="0"/>
          <c:extLst>
            <c:ext xmlns:c16="http://schemas.microsoft.com/office/drawing/2014/chart" uri="{C3380CC4-5D6E-409C-BE32-E72D297353CC}">
              <c16:uniqueId val="{0000000B-52A7-F44F-9767-B09A19F690A2}"/>
            </c:ext>
          </c:extLst>
        </c:ser>
        <c:ser>
          <c:idx val="6"/>
          <c:order val="6"/>
          <c:tx>
            <c:strRef>
              <c:f>'1.11'!$H$3</c:f>
              <c:strCache>
                <c:ptCount val="1"/>
                <c:pt idx="0">
                  <c:v>Sunak</c:v>
                </c:pt>
              </c:strCache>
            </c:strRef>
          </c:tx>
          <c:spPr>
            <a:ln w="79375" cap="rnd">
              <a:solidFill>
                <a:schemeClr val="accent3"/>
              </a:solidFill>
              <a:round/>
            </a:ln>
            <a:effectLst/>
          </c:spPr>
          <c:marker>
            <c:symbol val="none"/>
          </c:marker>
          <c:dLbls>
            <c:dLbl>
              <c:idx val="26"/>
              <c:layout>
                <c:manualLayout>
                  <c:x val="-3.8236169794957987E-4"/>
                  <c:y val="-0.26904761904761909"/>
                </c:manualLayout>
              </c:layout>
              <c:spPr>
                <a:noFill/>
                <a:ln>
                  <a:noFill/>
                </a:ln>
                <a:effectLst/>
              </c:spPr>
              <c:txPr>
                <a:bodyPr rot="0" spcFirstLastPara="1" vertOverflow="ellipsis" vert="horz" wrap="square" lIns="38100" tIns="19050" rIns="38100" bIns="19050" anchor="ctr" anchorCtr="1">
                  <a:spAutoFit/>
                </a:bodyPr>
                <a:lstStyle/>
                <a:p>
                  <a:pPr>
                    <a:defRPr sz="20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1"/>
              <c:showPercent val="0"/>
              <c:showBubbleSize val="0"/>
              <c:extLst>
                <c:ext xmlns:c15="http://schemas.microsoft.com/office/drawing/2012/chart" uri="{CE6537A1-D6FC-4f65-9D91-7224C49458BB}"/>
                <c:ext xmlns:c16="http://schemas.microsoft.com/office/drawing/2014/chart" uri="{C3380CC4-5D6E-409C-BE32-E72D297353CC}">
                  <c16:uniqueId val="{0000000C-52A7-F44F-9767-B09A19F690A2}"/>
                </c:ext>
              </c:extLst>
            </c:dLbl>
            <c:dLbl>
              <c:idx val="27"/>
              <c:delete val="1"/>
              <c:extLst>
                <c:ext xmlns:c15="http://schemas.microsoft.com/office/drawing/2012/chart" uri="{CE6537A1-D6FC-4f65-9D91-7224C49458BB}"/>
                <c:ext xmlns:c16="http://schemas.microsoft.com/office/drawing/2014/chart" uri="{C3380CC4-5D6E-409C-BE32-E72D297353CC}">
                  <c16:uniqueId val="{0000000D-52A7-F44F-9767-B09A19F690A2}"/>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'1.11'!$A$4:$A$31</c:f>
              <c:numCache>
                <c:formatCode>General</c:formatCode>
                <c:ptCount val="28"/>
                <c:pt idx="0">
                  <c:v>1997</c:v>
                </c:pt>
                <c:pt idx="1">
                  <c:v>1998</c:v>
                </c:pt>
                <c:pt idx="2">
                  <c:v>1999</c:v>
                </c:pt>
                <c:pt idx="3">
                  <c:v>2000</c:v>
                </c:pt>
                <c:pt idx="4">
                  <c:v>2001</c:v>
                </c:pt>
                <c:pt idx="5">
                  <c:v>2002</c:v>
                </c:pt>
                <c:pt idx="6">
                  <c:v>2003</c:v>
                </c:pt>
                <c:pt idx="7">
                  <c:v>2004</c:v>
                </c:pt>
                <c:pt idx="8">
                  <c:v>2005</c:v>
                </c:pt>
                <c:pt idx="9">
                  <c:v>2006</c:v>
                </c:pt>
                <c:pt idx="10">
                  <c:v>2007</c:v>
                </c:pt>
                <c:pt idx="11">
                  <c:v>2008</c:v>
                </c:pt>
                <c:pt idx="12">
                  <c:v>2009</c:v>
                </c:pt>
                <c:pt idx="13">
                  <c:v>2010</c:v>
                </c:pt>
                <c:pt idx="14">
                  <c:v>2011</c:v>
                </c:pt>
                <c:pt idx="15">
                  <c:v>2012</c:v>
                </c:pt>
                <c:pt idx="16">
                  <c:v>2013</c:v>
                </c:pt>
                <c:pt idx="17">
                  <c:v>2014</c:v>
                </c:pt>
                <c:pt idx="18">
                  <c:v>2015</c:v>
                </c:pt>
                <c:pt idx="19">
                  <c:v>2016</c:v>
                </c:pt>
                <c:pt idx="20">
                  <c:v>2017</c:v>
                </c:pt>
                <c:pt idx="21">
                  <c:v>2018</c:v>
                </c:pt>
                <c:pt idx="22">
                  <c:v>2019</c:v>
                </c:pt>
                <c:pt idx="23">
                  <c:v>2020</c:v>
                </c:pt>
                <c:pt idx="24">
                  <c:v>2021</c:v>
                </c:pt>
                <c:pt idx="25">
                  <c:v>2022</c:v>
                </c:pt>
                <c:pt idx="26">
                  <c:v>2023</c:v>
                </c:pt>
                <c:pt idx="27">
                  <c:v>2024</c:v>
                </c:pt>
              </c:numCache>
            </c:numRef>
          </c:cat>
          <c:val>
            <c:numRef>
              <c:f>'1.11'!$H$4:$H$31</c:f>
              <c:numCache>
                <c:formatCode>General</c:formatCode>
                <c:ptCount val="28"/>
                <c:pt idx="26">
                  <c:v>-29</c:v>
                </c:pt>
                <c:pt idx="27">
                  <c:v>-46</c:v>
                </c:pt>
              </c:numCache>
            </c:numRef>
          </c:val>
          <c:smooth val="0"/>
          <c:extLst>
            <c:ext xmlns:c16="http://schemas.microsoft.com/office/drawing/2014/chart" uri="{C3380CC4-5D6E-409C-BE32-E72D297353CC}">
              <c16:uniqueId val="{0000000E-52A7-F44F-9767-B09A19F690A2}"/>
            </c:ext>
          </c:extLst>
        </c:ser>
        <c:dLbls>
          <c:showLegendKey val="0"/>
          <c:showVal val="0"/>
          <c:showCatName val="0"/>
          <c:showSerName val="0"/>
          <c:showPercent val="0"/>
          <c:showBubbleSize val="0"/>
        </c:dLbls>
        <c:smooth val="0"/>
        <c:axId val="298940415"/>
        <c:axId val="297187471"/>
      </c:lineChart>
      <c:catAx>
        <c:axId val="298940415"/>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5400000" spcFirstLastPara="1" vertOverflow="ellipsis" wrap="square" anchor="ctr" anchorCtr="1"/>
          <a:lstStyle/>
          <a:p>
            <a:pPr>
              <a:defRPr sz="1600" b="0" i="0" u="none" strike="noStrike" kern="1200" baseline="0">
                <a:solidFill>
                  <a:schemeClr val="tx1">
                    <a:lumMod val="65000"/>
                    <a:lumOff val="35000"/>
                  </a:schemeClr>
                </a:solidFill>
                <a:latin typeface="+mn-lt"/>
                <a:ea typeface="+mn-ea"/>
                <a:cs typeface="+mn-cs"/>
              </a:defRPr>
            </a:pPr>
            <a:endParaRPr lang="en-US"/>
          </a:p>
        </c:txPr>
        <c:crossAx val="297187471"/>
        <c:crossesAt val="-60"/>
        <c:auto val="1"/>
        <c:lblAlgn val="ctr"/>
        <c:lblOffset val="100"/>
        <c:tickLblSkip val="1"/>
        <c:noMultiLvlLbl val="0"/>
      </c:catAx>
      <c:valAx>
        <c:axId val="297187471"/>
        <c:scaling>
          <c:orientation val="minMax"/>
          <c:max val="60"/>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1600" b="0" i="0" u="none" strike="noStrike" kern="1200" baseline="0">
                <a:solidFill>
                  <a:schemeClr val="tx1">
                    <a:lumMod val="65000"/>
                    <a:lumOff val="35000"/>
                  </a:schemeClr>
                </a:solidFill>
                <a:latin typeface="+mn-lt"/>
                <a:ea typeface="+mn-ea"/>
                <a:cs typeface="+mn-cs"/>
              </a:defRPr>
            </a:pPr>
            <a:endParaRPr lang="en-US"/>
          </a:p>
        </c:txPr>
        <c:crossAx val="298940415"/>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1600" b="0" i="0" u="none" strike="noStrike" kern="1200" baseline="0">
              <a:solidFill>
                <a:schemeClr val="tx1">
                  <a:lumMod val="65000"/>
                  <a:lumOff val="35000"/>
                </a:schemeClr>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lineChart>
        <c:grouping val="standard"/>
        <c:varyColors val="0"/>
        <c:ser>
          <c:idx val="0"/>
          <c:order val="0"/>
          <c:tx>
            <c:strRef>
              <c:f>'1.11'!$B$3</c:f>
              <c:strCache>
                <c:ptCount val="1"/>
                <c:pt idx="0">
                  <c:v>Blair</c:v>
                </c:pt>
              </c:strCache>
            </c:strRef>
          </c:tx>
          <c:spPr>
            <a:ln w="79375" cap="rnd">
              <a:solidFill>
                <a:schemeClr val="tx1">
                  <a:lumMod val="75000"/>
                  <a:lumOff val="25000"/>
                </a:schemeClr>
              </a:solidFill>
              <a:round/>
            </a:ln>
            <a:effectLst/>
          </c:spPr>
          <c:marker>
            <c:symbol val="none"/>
          </c:marker>
          <c:dLbls>
            <c:dLbl>
              <c:idx val="0"/>
              <c:layout>
                <c:manualLayout>
                  <c:x val="8.2851479351293292E-2"/>
                  <c:y val="8.5714285714285715E-2"/>
                </c:manualLayout>
              </c:layout>
              <c:spPr>
                <a:noFill/>
                <a:ln>
                  <a:noFill/>
                </a:ln>
                <a:effectLst/>
              </c:spPr>
              <c:txPr>
                <a:bodyPr rot="0" spcFirstLastPara="1" vertOverflow="ellipsis" vert="horz" wrap="square" lIns="38100" tIns="19050" rIns="38100" bIns="19050" anchor="ctr" anchorCtr="1">
                  <a:spAutoFit/>
                </a:bodyPr>
                <a:lstStyle/>
                <a:p>
                  <a:pPr>
                    <a:defRPr sz="20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1"/>
              <c:showPercent val="0"/>
              <c:showBubbleSize val="0"/>
              <c:extLst>
                <c:ext xmlns:c15="http://schemas.microsoft.com/office/drawing/2012/chart" uri="{CE6537A1-D6FC-4f65-9D91-7224C49458BB}"/>
                <c:ext xmlns:c16="http://schemas.microsoft.com/office/drawing/2014/chart" uri="{C3380CC4-5D6E-409C-BE32-E72D297353CC}">
                  <c16:uniqueId val="{00000000-E68E-ED4A-A245-57E72093E77C}"/>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'1.11'!$A$4:$A$31</c:f>
              <c:numCache>
                <c:formatCode>General</c:formatCode>
                <c:ptCount val="28"/>
                <c:pt idx="0">
                  <c:v>1997</c:v>
                </c:pt>
                <c:pt idx="1">
                  <c:v>1998</c:v>
                </c:pt>
                <c:pt idx="2">
                  <c:v>1999</c:v>
                </c:pt>
                <c:pt idx="3">
                  <c:v>2000</c:v>
                </c:pt>
                <c:pt idx="4">
                  <c:v>2001</c:v>
                </c:pt>
                <c:pt idx="5">
                  <c:v>2002</c:v>
                </c:pt>
                <c:pt idx="6">
                  <c:v>2003</c:v>
                </c:pt>
                <c:pt idx="7">
                  <c:v>2004</c:v>
                </c:pt>
                <c:pt idx="8">
                  <c:v>2005</c:v>
                </c:pt>
                <c:pt idx="9">
                  <c:v>2006</c:v>
                </c:pt>
                <c:pt idx="10">
                  <c:v>2007</c:v>
                </c:pt>
                <c:pt idx="11">
                  <c:v>2008</c:v>
                </c:pt>
                <c:pt idx="12">
                  <c:v>2009</c:v>
                </c:pt>
                <c:pt idx="13">
                  <c:v>2010</c:v>
                </c:pt>
                <c:pt idx="14">
                  <c:v>2011</c:v>
                </c:pt>
                <c:pt idx="15">
                  <c:v>2012</c:v>
                </c:pt>
                <c:pt idx="16">
                  <c:v>2013</c:v>
                </c:pt>
                <c:pt idx="17">
                  <c:v>2014</c:v>
                </c:pt>
                <c:pt idx="18">
                  <c:v>2015</c:v>
                </c:pt>
                <c:pt idx="19">
                  <c:v>2016</c:v>
                </c:pt>
                <c:pt idx="20">
                  <c:v>2017</c:v>
                </c:pt>
                <c:pt idx="21">
                  <c:v>2018</c:v>
                </c:pt>
                <c:pt idx="22">
                  <c:v>2019</c:v>
                </c:pt>
                <c:pt idx="23">
                  <c:v>2020</c:v>
                </c:pt>
                <c:pt idx="24">
                  <c:v>2021</c:v>
                </c:pt>
                <c:pt idx="25">
                  <c:v>2022</c:v>
                </c:pt>
                <c:pt idx="26">
                  <c:v>2023</c:v>
                </c:pt>
                <c:pt idx="27">
                  <c:v>2024</c:v>
                </c:pt>
              </c:numCache>
            </c:numRef>
          </c:cat>
          <c:val>
            <c:numRef>
              <c:f>'1.11'!$B$4:$B$31</c:f>
              <c:numCache>
                <c:formatCode>General</c:formatCode>
                <c:ptCount val="28"/>
                <c:pt idx="0">
                  <c:v>60</c:v>
                </c:pt>
                <c:pt idx="1">
                  <c:v>31</c:v>
                </c:pt>
                <c:pt idx="2">
                  <c:v>28</c:v>
                </c:pt>
                <c:pt idx="3">
                  <c:v>15</c:v>
                </c:pt>
                <c:pt idx="4">
                  <c:v>3</c:v>
                </c:pt>
                <c:pt idx="5">
                  <c:v>12</c:v>
                </c:pt>
                <c:pt idx="6">
                  <c:v>-25</c:v>
                </c:pt>
                <c:pt idx="7">
                  <c:v>-27</c:v>
                </c:pt>
                <c:pt idx="8">
                  <c:v>-24</c:v>
                </c:pt>
                <c:pt idx="9">
                  <c:v>-21</c:v>
                </c:pt>
                <c:pt idx="10">
                  <c:v>-43</c:v>
                </c:pt>
              </c:numCache>
            </c:numRef>
          </c:val>
          <c:smooth val="0"/>
          <c:extLst>
            <c:ext xmlns:c16="http://schemas.microsoft.com/office/drawing/2014/chart" uri="{C3380CC4-5D6E-409C-BE32-E72D297353CC}">
              <c16:uniqueId val="{00000001-E68E-ED4A-A245-57E72093E77C}"/>
            </c:ext>
          </c:extLst>
        </c:ser>
        <c:ser>
          <c:idx val="1"/>
          <c:order val="1"/>
          <c:tx>
            <c:strRef>
              <c:f>'1.11'!$C$3</c:f>
              <c:strCache>
                <c:ptCount val="1"/>
                <c:pt idx="0">
                  <c:v>Brown</c:v>
                </c:pt>
              </c:strCache>
            </c:strRef>
          </c:tx>
          <c:spPr>
            <a:ln w="79375" cap="rnd">
              <a:solidFill>
                <a:schemeClr val="tx1">
                  <a:lumMod val="75000"/>
                  <a:lumOff val="25000"/>
                </a:schemeClr>
              </a:solidFill>
              <a:round/>
            </a:ln>
            <a:effectLst/>
          </c:spPr>
          <c:marker>
            <c:symbol val="none"/>
          </c:marker>
          <c:dLbls>
            <c:dLbl>
              <c:idx val="10"/>
              <c:layout>
                <c:manualLayout>
                  <c:x val="-0.16449129954805225"/>
                  <c:y val="-0.11904761904761904"/>
                </c:manualLayout>
              </c:layout>
              <c:spPr>
                <a:noFill/>
                <a:ln>
                  <a:noFill/>
                </a:ln>
                <a:effectLst/>
              </c:spPr>
              <c:txPr>
                <a:bodyPr rot="0" spcFirstLastPara="1" vertOverflow="ellipsis" vert="horz" wrap="square" lIns="38100" tIns="19050" rIns="38100" bIns="19050" anchor="ctr" anchorCtr="1">
                  <a:spAutoFit/>
                </a:bodyPr>
                <a:lstStyle/>
                <a:p>
                  <a:pPr>
                    <a:defRPr sz="20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1"/>
              <c:showPercent val="0"/>
              <c:showBubbleSize val="0"/>
              <c:extLst>
                <c:ext xmlns:c15="http://schemas.microsoft.com/office/drawing/2012/chart" uri="{CE6537A1-D6FC-4f65-9D91-7224C49458BB}"/>
                <c:ext xmlns:c16="http://schemas.microsoft.com/office/drawing/2014/chart" uri="{C3380CC4-5D6E-409C-BE32-E72D297353CC}">
                  <c16:uniqueId val="{00000002-E68E-ED4A-A245-57E72093E77C}"/>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'1.11'!$A$4:$A$31</c:f>
              <c:numCache>
                <c:formatCode>General</c:formatCode>
                <c:ptCount val="28"/>
                <c:pt idx="0">
                  <c:v>1997</c:v>
                </c:pt>
                <c:pt idx="1">
                  <c:v>1998</c:v>
                </c:pt>
                <c:pt idx="2">
                  <c:v>1999</c:v>
                </c:pt>
                <c:pt idx="3">
                  <c:v>2000</c:v>
                </c:pt>
                <c:pt idx="4">
                  <c:v>2001</c:v>
                </c:pt>
                <c:pt idx="5">
                  <c:v>2002</c:v>
                </c:pt>
                <c:pt idx="6">
                  <c:v>2003</c:v>
                </c:pt>
                <c:pt idx="7">
                  <c:v>2004</c:v>
                </c:pt>
                <c:pt idx="8">
                  <c:v>2005</c:v>
                </c:pt>
                <c:pt idx="9">
                  <c:v>2006</c:v>
                </c:pt>
                <c:pt idx="10">
                  <c:v>2007</c:v>
                </c:pt>
                <c:pt idx="11">
                  <c:v>2008</c:v>
                </c:pt>
                <c:pt idx="12">
                  <c:v>2009</c:v>
                </c:pt>
                <c:pt idx="13">
                  <c:v>2010</c:v>
                </c:pt>
                <c:pt idx="14">
                  <c:v>2011</c:v>
                </c:pt>
                <c:pt idx="15">
                  <c:v>2012</c:v>
                </c:pt>
                <c:pt idx="16">
                  <c:v>2013</c:v>
                </c:pt>
                <c:pt idx="17">
                  <c:v>2014</c:v>
                </c:pt>
                <c:pt idx="18">
                  <c:v>2015</c:v>
                </c:pt>
                <c:pt idx="19">
                  <c:v>2016</c:v>
                </c:pt>
                <c:pt idx="20">
                  <c:v>2017</c:v>
                </c:pt>
                <c:pt idx="21">
                  <c:v>2018</c:v>
                </c:pt>
                <c:pt idx="22">
                  <c:v>2019</c:v>
                </c:pt>
                <c:pt idx="23">
                  <c:v>2020</c:v>
                </c:pt>
                <c:pt idx="24">
                  <c:v>2021</c:v>
                </c:pt>
                <c:pt idx="25">
                  <c:v>2022</c:v>
                </c:pt>
                <c:pt idx="26">
                  <c:v>2023</c:v>
                </c:pt>
                <c:pt idx="27">
                  <c:v>2024</c:v>
                </c:pt>
              </c:numCache>
            </c:numRef>
          </c:cat>
          <c:val>
            <c:numRef>
              <c:f>'1.11'!$C$4:$C$31</c:f>
              <c:numCache>
                <c:formatCode>General</c:formatCode>
                <c:ptCount val="28"/>
                <c:pt idx="10">
                  <c:v>16</c:v>
                </c:pt>
                <c:pt idx="11">
                  <c:v>-16</c:v>
                </c:pt>
                <c:pt idx="12">
                  <c:v>-26</c:v>
                </c:pt>
                <c:pt idx="13">
                  <c:v>-26</c:v>
                </c:pt>
              </c:numCache>
            </c:numRef>
          </c:val>
          <c:smooth val="0"/>
          <c:extLst>
            <c:ext xmlns:c16="http://schemas.microsoft.com/office/drawing/2014/chart" uri="{C3380CC4-5D6E-409C-BE32-E72D297353CC}">
              <c16:uniqueId val="{00000003-E68E-ED4A-A245-57E72093E77C}"/>
            </c:ext>
          </c:extLst>
        </c:ser>
        <c:ser>
          <c:idx val="2"/>
          <c:order val="2"/>
          <c:tx>
            <c:strRef>
              <c:f>'1.11'!$D$3</c:f>
              <c:strCache>
                <c:ptCount val="1"/>
                <c:pt idx="0">
                  <c:v>Cameron</c:v>
                </c:pt>
              </c:strCache>
            </c:strRef>
          </c:tx>
          <c:spPr>
            <a:ln w="79375" cap="rnd">
              <a:solidFill>
                <a:schemeClr val="accent3"/>
              </a:solidFill>
              <a:round/>
            </a:ln>
            <a:effectLst/>
          </c:spPr>
          <c:marker>
            <c:symbol val="none"/>
          </c:marker>
          <c:dLbls>
            <c:dLbl>
              <c:idx val="13"/>
              <c:layout>
                <c:manualLayout>
                  <c:x val="-3.6003600360036666E-3"/>
                  <c:y val="-0.12142857142857143"/>
                </c:manualLayout>
              </c:layout>
              <c:spPr>
                <a:noFill/>
                <a:ln>
                  <a:noFill/>
                </a:ln>
                <a:effectLst/>
              </c:spPr>
              <c:txPr>
                <a:bodyPr rot="0" spcFirstLastPara="1" vertOverflow="ellipsis" vert="horz" wrap="square" lIns="38100" tIns="19050" rIns="38100" bIns="19050" anchor="ctr" anchorCtr="1">
                  <a:spAutoFit/>
                </a:bodyPr>
                <a:lstStyle/>
                <a:p>
                  <a:pPr>
                    <a:defRPr sz="20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1"/>
              <c:showPercent val="0"/>
              <c:showBubbleSize val="0"/>
              <c:extLst>
                <c:ext xmlns:c15="http://schemas.microsoft.com/office/drawing/2012/chart" uri="{CE6537A1-D6FC-4f65-9D91-7224C49458BB}"/>
                <c:ext xmlns:c16="http://schemas.microsoft.com/office/drawing/2014/chart" uri="{C3380CC4-5D6E-409C-BE32-E72D297353CC}">
                  <c16:uniqueId val="{00000004-E68E-ED4A-A245-57E72093E77C}"/>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'1.11'!$A$4:$A$31</c:f>
              <c:numCache>
                <c:formatCode>General</c:formatCode>
                <c:ptCount val="28"/>
                <c:pt idx="0">
                  <c:v>1997</c:v>
                </c:pt>
                <c:pt idx="1">
                  <c:v>1998</c:v>
                </c:pt>
                <c:pt idx="2">
                  <c:v>1999</c:v>
                </c:pt>
                <c:pt idx="3">
                  <c:v>2000</c:v>
                </c:pt>
                <c:pt idx="4">
                  <c:v>2001</c:v>
                </c:pt>
                <c:pt idx="5">
                  <c:v>2002</c:v>
                </c:pt>
                <c:pt idx="6">
                  <c:v>2003</c:v>
                </c:pt>
                <c:pt idx="7">
                  <c:v>2004</c:v>
                </c:pt>
                <c:pt idx="8">
                  <c:v>2005</c:v>
                </c:pt>
                <c:pt idx="9">
                  <c:v>2006</c:v>
                </c:pt>
                <c:pt idx="10">
                  <c:v>2007</c:v>
                </c:pt>
                <c:pt idx="11">
                  <c:v>2008</c:v>
                </c:pt>
                <c:pt idx="12">
                  <c:v>2009</c:v>
                </c:pt>
                <c:pt idx="13">
                  <c:v>2010</c:v>
                </c:pt>
                <c:pt idx="14">
                  <c:v>2011</c:v>
                </c:pt>
                <c:pt idx="15">
                  <c:v>2012</c:v>
                </c:pt>
                <c:pt idx="16">
                  <c:v>2013</c:v>
                </c:pt>
                <c:pt idx="17">
                  <c:v>2014</c:v>
                </c:pt>
                <c:pt idx="18">
                  <c:v>2015</c:v>
                </c:pt>
                <c:pt idx="19">
                  <c:v>2016</c:v>
                </c:pt>
                <c:pt idx="20">
                  <c:v>2017</c:v>
                </c:pt>
                <c:pt idx="21">
                  <c:v>2018</c:v>
                </c:pt>
                <c:pt idx="22">
                  <c:v>2019</c:v>
                </c:pt>
                <c:pt idx="23">
                  <c:v>2020</c:v>
                </c:pt>
                <c:pt idx="24">
                  <c:v>2021</c:v>
                </c:pt>
                <c:pt idx="25">
                  <c:v>2022</c:v>
                </c:pt>
                <c:pt idx="26">
                  <c:v>2023</c:v>
                </c:pt>
                <c:pt idx="27">
                  <c:v>2024</c:v>
                </c:pt>
              </c:numCache>
            </c:numRef>
          </c:cat>
          <c:val>
            <c:numRef>
              <c:f>'1.11'!$D$4:$D$31</c:f>
              <c:numCache>
                <c:formatCode>General</c:formatCode>
                <c:ptCount val="28"/>
                <c:pt idx="13">
                  <c:v>31</c:v>
                </c:pt>
                <c:pt idx="14">
                  <c:v>-14</c:v>
                </c:pt>
                <c:pt idx="15">
                  <c:v>-1</c:v>
                </c:pt>
                <c:pt idx="16">
                  <c:v>-25</c:v>
                </c:pt>
                <c:pt idx="17">
                  <c:v>-14</c:v>
                </c:pt>
                <c:pt idx="18">
                  <c:v>-14</c:v>
                </c:pt>
                <c:pt idx="19">
                  <c:v>-38</c:v>
                </c:pt>
              </c:numCache>
            </c:numRef>
          </c:val>
          <c:smooth val="0"/>
          <c:extLst>
            <c:ext xmlns:c16="http://schemas.microsoft.com/office/drawing/2014/chart" uri="{C3380CC4-5D6E-409C-BE32-E72D297353CC}">
              <c16:uniqueId val="{00000005-E68E-ED4A-A245-57E72093E77C}"/>
            </c:ext>
          </c:extLst>
        </c:ser>
        <c:ser>
          <c:idx val="3"/>
          <c:order val="3"/>
          <c:tx>
            <c:strRef>
              <c:f>'1.11'!$E$3</c:f>
              <c:strCache>
                <c:ptCount val="1"/>
                <c:pt idx="0">
                  <c:v>May</c:v>
                </c:pt>
              </c:strCache>
            </c:strRef>
          </c:tx>
          <c:spPr>
            <a:ln w="79375" cap="rnd">
              <a:solidFill>
                <a:schemeClr val="accent3"/>
              </a:solidFill>
              <a:round/>
            </a:ln>
            <a:effectLst/>
          </c:spPr>
          <c:marker>
            <c:symbol val="none"/>
          </c:marker>
          <c:dLbls>
            <c:dLbl>
              <c:idx val="19"/>
              <c:layout>
                <c:manualLayout>
                  <c:x val="-1.5373271422327237E-2"/>
                  <c:y val="-4.8809430071241118E-2"/>
                </c:manualLayout>
              </c:layout>
              <c:spPr>
                <a:noFill/>
                <a:ln>
                  <a:noFill/>
                </a:ln>
                <a:effectLst/>
              </c:spPr>
              <c:txPr>
                <a:bodyPr rot="0" spcFirstLastPara="1" vertOverflow="ellipsis" vert="horz" wrap="square" lIns="38100" tIns="19050" rIns="38100" bIns="19050" anchor="ctr" anchorCtr="1">
                  <a:noAutofit/>
                </a:bodyPr>
                <a:lstStyle/>
                <a:p>
                  <a:pPr>
                    <a:defRPr sz="20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1"/>
              <c:showPercent val="0"/>
              <c:showBubbleSize val="0"/>
              <c:extLst>
                <c:ext xmlns:c15="http://schemas.microsoft.com/office/drawing/2012/chart" uri="{CE6537A1-D6FC-4f65-9D91-7224C49458BB}">
                  <c15:layout>
                    <c:manualLayout>
                      <c:w val="6.6556654271796079E-2"/>
                      <c:h val="5.8131046119235086E-2"/>
                    </c:manualLayout>
                  </c15:layout>
                </c:ext>
                <c:ext xmlns:c16="http://schemas.microsoft.com/office/drawing/2014/chart" uri="{C3380CC4-5D6E-409C-BE32-E72D297353CC}">
                  <c16:uniqueId val="{00000006-E68E-ED4A-A245-57E72093E77C}"/>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'1.11'!$A$4:$A$31</c:f>
              <c:numCache>
                <c:formatCode>General</c:formatCode>
                <c:ptCount val="28"/>
                <c:pt idx="0">
                  <c:v>1997</c:v>
                </c:pt>
                <c:pt idx="1">
                  <c:v>1998</c:v>
                </c:pt>
                <c:pt idx="2">
                  <c:v>1999</c:v>
                </c:pt>
                <c:pt idx="3">
                  <c:v>2000</c:v>
                </c:pt>
                <c:pt idx="4">
                  <c:v>2001</c:v>
                </c:pt>
                <c:pt idx="5">
                  <c:v>2002</c:v>
                </c:pt>
                <c:pt idx="6">
                  <c:v>2003</c:v>
                </c:pt>
                <c:pt idx="7">
                  <c:v>2004</c:v>
                </c:pt>
                <c:pt idx="8">
                  <c:v>2005</c:v>
                </c:pt>
                <c:pt idx="9">
                  <c:v>2006</c:v>
                </c:pt>
                <c:pt idx="10">
                  <c:v>2007</c:v>
                </c:pt>
                <c:pt idx="11">
                  <c:v>2008</c:v>
                </c:pt>
                <c:pt idx="12">
                  <c:v>2009</c:v>
                </c:pt>
                <c:pt idx="13">
                  <c:v>2010</c:v>
                </c:pt>
                <c:pt idx="14">
                  <c:v>2011</c:v>
                </c:pt>
                <c:pt idx="15">
                  <c:v>2012</c:v>
                </c:pt>
                <c:pt idx="16">
                  <c:v>2013</c:v>
                </c:pt>
                <c:pt idx="17">
                  <c:v>2014</c:v>
                </c:pt>
                <c:pt idx="18">
                  <c:v>2015</c:v>
                </c:pt>
                <c:pt idx="19">
                  <c:v>2016</c:v>
                </c:pt>
                <c:pt idx="20">
                  <c:v>2017</c:v>
                </c:pt>
                <c:pt idx="21">
                  <c:v>2018</c:v>
                </c:pt>
                <c:pt idx="22">
                  <c:v>2019</c:v>
                </c:pt>
                <c:pt idx="23">
                  <c:v>2020</c:v>
                </c:pt>
                <c:pt idx="24">
                  <c:v>2021</c:v>
                </c:pt>
                <c:pt idx="25">
                  <c:v>2022</c:v>
                </c:pt>
                <c:pt idx="26">
                  <c:v>2023</c:v>
                </c:pt>
                <c:pt idx="27">
                  <c:v>2024</c:v>
                </c:pt>
              </c:numCache>
            </c:numRef>
          </c:cat>
          <c:val>
            <c:numRef>
              <c:f>'1.11'!$E$4:$E$31</c:f>
              <c:numCache>
                <c:formatCode>General</c:formatCode>
                <c:ptCount val="28"/>
                <c:pt idx="19">
                  <c:v>35</c:v>
                </c:pt>
                <c:pt idx="20">
                  <c:v>17</c:v>
                </c:pt>
                <c:pt idx="21">
                  <c:v>-17</c:v>
                </c:pt>
                <c:pt idx="22">
                  <c:v>-25</c:v>
                </c:pt>
              </c:numCache>
            </c:numRef>
          </c:val>
          <c:smooth val="0"/>
          <c:extLst>
            <c:ext xmlns:c16="http://schemas.microsoft.com/office/drawing/2014/chart" uri="{C3380CC4-5D6E-409C-BE32-E72D297353CC}">
              <c16:uniqueId val="{00000007-E68E-ED4A-A245-57E72093E77C}"/>
            </c:ext>
          </c:extLst>
        </c:ser>
        <c:ser>
          <c:idx val="4"/>
          <c:order val="4"/>
          <c:tx>
            <c:strRef>
              <c:f>'1.11'!$F$3</c:f>
              <c:strCache>
                <c:ptCount val="1"/>
                <c:pt idx="0">
                  <c:v>Johnson</c:v>
                </c:pt>
              </c:strCache>
            </c:strRef>
          </c:tx>
          <c:spPr>
            <a:ln w="79375" cap="rnd">
              <a:solidFill>
                <a:schemeClr val="accent3"/>
              </a:solidFill>
              <a:round/>
            </a:ln>
            <a:effectLst/>
          </c:spPr>
          <c:marker>
            <c:symbol val="none"/>
          </c:marker>
          <c:dLbls>
            <c:dLbl>
              <c:idx val="22"/>
              <c:layout>
                <c:manualLayout>
                  <c:x val="-4.2136943260209933E-2"/>
                  <c:y val="-0.26428571428571429"/>
                </c:manualLayout>
              </c:layout>
              <c:spPr>
                <a:noFill/>
                <a:ln>
                  <a:noFill/>
                </a:ln>
                <a:effectLst/>
              </c:spPr>
              <c:txPr>
                <a:bodyPr rot="0" spcFirstLastPara="1" vertOverflow="ellipsis" vert="horz" wrap="square" lIns="38100" tIns="19050" rIns="38100" bIns="19050" anchor="ctr" anchorCtr="1">
                  <a:spAutoFit/>
                </a:bodyPr>
                <a:lstStyle/>
                <a:p>
                  <a:pPr>
                    <a:defRPr sz="20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1"/>
              <c:showPercent val="0"/>
              <c:showBubbleSize val="0"/>
              <c:extLst>
                <c:ext xmlns:c15="http://schemas.microsoft.com/office/drawing/2012/chart" uri="{CE6537A1-D6FC-4f65-9D91-7224C49458BB}"/>
                <c:ext xmlns:c16="http://schemas.microsoft.com/office/drawing/2014/chart" uri="{C3380CC4-5D6E-409C-BE32-E72D297353CC}">
                  <c16:uniqueId val="{00000008-E68E-ED4A-A245-57E72093E77C}"/>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'1.11'!$A$4:$A$31</c:f>
              <c:numCache>
                <c:formatCode>General</c:formatCode>
                <c:ptCount val="28"/>
                <c:pt idx="0">
                  <c:v>1997</c:v>
                </c:pt>
                <c:pt idx="1">
                  <c:v>1998</c:v>
                </c:pt>
                <c:pt idx="2">
                  <c:v>1999</c:v>
                </c:pt>
                <c:pt idx="3">
                  <c:v>2000</c:v>
                </c:pt>
                <c:pt idx="4">
                  <c:v>2001</c:v>
                </c:pt>
                <c:pt idx="5">
                  <c:v>2002</c:v>
                </c:pt>
                <c:pt idx="6">
                  <c:v>2003</c:v>
                </c:pt>
                <c:pt idx="7">
                  <c:v>2004</c:v>
                </c:pt>
                <c:pt idx="8">
                  <c:v>2005</c:v>
                </c:pt>
                <c:pt idx="9">
                  <c:v>2006</c:v>
                </c:pt>
                <c:pt idx="10">
                  <c:v>2007</c:v>
                </c:pt>
                <c:pt idx="11">
                  <c:v>2008</c:v>
                </c:pt>
                <c:pt idx="12">
                  <c:v>2009</c:v>
                </c:pt>
                <c:pt idx="13">
                  <c:v>2010</c:v>
                </c:pt>
                <c:pt idx="14">
                  <c:v>2011</c:v>
                </c:pt>
                <c:pt idx="15">
                  <c:v>2012</c:v>
                </c:pt>
                <c:pt idx="16">
                  <c:v>2013</c:v>
                </c:pt>
                <c:pt idx="17">
                  <c:v>2014</c:v>
                </c:pt>
                <c:pt idx="18">
                  <c:v>2015</c:v>
                </c:pt>
                <c:pt idx="19">
                  <c:v>2016</c:v>
                </c:pt>
                <c:pt idx="20">
                  <c:v>2017</c:v>
                </c:pt>
                <c:pt idx="21">
                  <c:v>2018</c:v>
                </c:pt>
                <c:pt idx="22">
                  <c:v>2019</c:v>
                </c:pt>
                <c:pt idx="23">
                  <c:v>2020</c:v>
                </c:pt>
                <c:pt idx="24">
                  <c:v>2021</c:v>
                </c:pt>
                <c:pt idx="25">
                  <c:v>2022</c:v>
                </c:pt>
                <c:pt idx="26">
                  <c:v>2023</c:v>
                </c:pt>
                <c:pt idx="27">
                  <c:v>2024</c:v>
                </c:pt>
              </c:numCache>
            </c:numRef>
          </c:cat>
          <c:val>
            <c:numRef>
              <c:f>'1.11'!$F$4:$F$31</c:f>
              <c:numCache>
                <c:formatCode>General</c:formatCode>
                <c:ptCount val="28"/>
                <c:pt idx="22">
                  <c:v>-7</c:v>
                </c:pt>
                <c:pt idx="23">
                  <c:v>3</c:v>
                </c:pt>
                <c:pt idx="24">
                  <c:v>-8</c:v>
                </c:pt>
                <c:pt idx="25">
                  <c:v>-46</c:v>
                </c:pt>
              </c:numCache>
            </c:numRef>
          </c:val>
          <c:smooth val="0"/>
          <c:extLst>
            <c:ext xmlns:c16="http://schemas.microsoft.com/office/drawing/2014/chart" uri="{C3380CC4-5D6E-409C-BE32-E72D297353CC}">
              <c16:uniqueId val="{00000009-E68E-ED4A-A245-57E72093E77C}"/>
            </c:ext>
          </c:extLst>
        </c:ser>
        <c:ser>
          <c:idx val="5"/>
          <c:order val="5"/>
          <c:tx>
            <c:strRef>
              <c:f>'1.11'!$G$3</c:f>
              <c:strCache>
                <c:ptCount val="1"/>
                <c:pt idx="0">
                  <c:v>Truss </c:v>
                </c:pt>
              </c:strCache>
            </c:strRef>
          </c:tx>
          <c:spPr>
            <a:ln w="79375" cap="rnd">
              <a:solidFill>
                <a:schemeClr val="accent3"/>
              </a:solidFill>
              <a:prstDash val="sysDot"/>
              <a:round/>
            </a:ln>
            <a:effectLst/>
          </c:spPr>
          <c:marker>
            <c:symbol val="none"/>
          </c:marker>
          <c:dLbls>
            <c:dLbl>
              <c:idx val="25"/>
              <c:layout>
                <c:manualLayout>
                  <c:x val="-5.4044612049898154E-2"/>
                  <c:y val="-0.16903632570988292"/>
                </c:manualLayout>
              </c:layout>
              <c:spPr>
                <a:noFill/>
                <a:ln>
                  <a:noFill/>
                </a:ln>
                <a:effectLst/>
              </c:spPr>
              <c:txPr>
                <a:bodyPr rot="0" spcFirstLastPara="1" vertOverflow="ellipsis" vert="horz" wrap="square" lIns="38100" tIns="19050" rIns="38100" bIns="19050" anchor="ctr" anchorCtr="1">
                  <a:spAutoFit/>
                </a:bodyPr>
                <a:lstStyle/>
                <a:p>
                  <a:pPr>
                    <a:defRPr sz="20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1"/>
              <c:showPercent val="0"/>
              <c:showBubbleSize val="0"/>
              <c:extLst>
                <c:ext xmlns:c15="http://schemas.microsoft.com/office/drawing/2012/chart" uri="{CE6537A1-D6FC-4f65-9D91-7224C49458BB}"/>
                <c:ext xmlns:c16="http://schemas.microsoft.com/office/drawing/2014/chart" uri="{C3380CC4-5D6E-409C-BE32-E72D297353CC}">
                  <c16:uniqueId val="{0000000A-E68E-ED4A-A245-57E72093E77C}"/>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'1.11'!$A$4:$A$31</c:f>
              <c:numCache>
                <c:formatCode>General</c:formatCode>
                <c:ptCount val="28"/>
                <c:pt idx="0">
                  <c:v>1997</c:v>
                </c:pt>
                <c:pt idx="1">
                  <c:v>1998</c:v>
                </c:pt>
                <c:pt idx="2">
                  <c:v>1999</c:v>
                </c:pt>
                <c:pt idx="3">
                  <c:v>2000</c:v>
                </c:pt>
                <c:pt idx="4">
                  <c:v>2001</c:v>
                </c:pt>
                <c:pt idx="5">
                  <c:v>2002</c:v>
                </c:pt>
                <c:pt idx="6">
                  <c:v>2003</c:v>
                </c:pt>
                <c:pt idx="7">
                  <c:v>2004</c:v>
                </c:pt>
                <c:pt idx="8">
                  <c:v>2005</c:v>
                </c:pt>
                <c:pt idx="9">
                  <c:v>2006</c:v>
                </c:pt>
                <c:pt idx="10">
                  <c:v>2007</c:v>
                </c:pt>
                <c:pt idx="11">
                  <c:v>2008</c:v>
                </c:pt>
                <c:pt idx="12">
                  <c:v>2009</c:v>
                </c:pt>
                <c:pt idx="13">
                  <c:v>2010</c:v>
                </c:pt>
                <c:pt idx="14">
                  <c:v>2011</c:v>
                </c:pt>
                <c:pt idx="15">
                  <c:v>2012</c:v>
                </c:pt>
                <c:pt idx="16">
                  <c:v>2013</c:v>
                </c:pt>
                <c:pt idx="17">
                  <c:v>2014</c:v>
                </c:pt>
                <c:pt idx="18">
                  <c:v>2015</c:v>
                </c:pt>
                <c:pt idx="19">
                  <c:v>2016</c:v>
                </c:pt>
                <c:pt idx="20">
                  <c:v>2017</c:v>
                </c:pt>
                <c:pt idx="21">
                  <c:v>2018</c:v>
                </c:pt>
                <c:pt idx="22">
                  <c:v>2019</c:v>
                </c:pt>
                <c:pt idx="23">
                  <c:v>2020</c:v>
                </c:pt>
                <c:pt idx="24">
                  <c:v>2021</c:v>
                </c:pt>
                <c:pt idx="25">
                  <c:v>2022</c:v>
                </c:pt>
                <c:pt idx="26">
                  <c:v>2023</c:v>
                </c:pt>
                <c:pt idx="27">
                  <c:v>2024</c:v>
                </c:pt>
              </c:numCache>
            </c:numRef>
          </c:cat>
          <c:val>
            <c:numRef>
              <c:f>'1.11'!$G$4:$G$31</c:f>
              <c:numCache>
                <c:formatCode>General</c:formatCode>
                <c:ptCount val="28"/>
                <c:pt idx="25">
                  <c:v>-2</c:v>
                </c:pt>
                <c:pt idx="26">
                  <c:v>-51</c:v>
                </c:pt>
              </c:numCache>
            </c:numRef>
          </c:val>
          <c:smooth val="0"/>
          <c:extLst>
            <c:ext xmlns:c16="http://schemas.microsoft.com/office/drawing/2014/chart" uri="{C3380CC4-5D6E-409C-BE32-E72D297353CC}">
              <c16:uniqueId val="{0000000B-E68E-ED4A-A245-57E72093E77C}"/>
            </c:ext>
          </c:extLst>
        </c:ser>
        <c:ser>
          <c:idx val="6"/>
          <c:order val="6"/>
          <c:tx>
            <c:strRef>
              <c:f>'1.11'!$H$3</c:f>
              <c:strCache>
                <c:ptCount val="1"/>
                <c:pt idx="0">
                  <c:v>Sunak</c:v>
                </c:pt>
              </c:strCache>
            </c:strRef>
          </c:tx>
          <c:spPr>
            <a:ln w="79375" cap="rnd">
              <a:solidFill>
                <a:schemeClr val="accent3"/>
              </a:solidFill>
              <a:round/>
            </a:ln>
            <a:effectLst/>
          </c:spPr>
          <c:marker>
            <c:symbol val="none"/>
          </c:marker>
          <c:dLbls>
            <c:dLbl>
              <c:idx val="26"/>
              <c:layout>
                <c:manualLayout>
                  <c:x val="-3.8231000619304609E-4"/>
                  <c:y val="-0.12107624076823341"/>
                </c:manualLayout>
              </c:layout>
              <c:spPr>
                <a:noFill/>
                <a:ln>
                  <a:noFill/>
                </a:ln>
                <a:effectLst/>
              </c:spPr>
              <c:txPr>
                <a:bodyPr rot="0" spcFirstLastPara="1" vertOverflow="ellipsis" vert="horz" wrap="square" lIns="38100" tIns="19050" rIns="38100" bIns="19050" anchor="ctr" anchorCtr="1">
                  <a:spAutoFit/>
                </a:bodyPr>
                <a:lstStyle/>
                <a:p>
                  <a:pPr>
                    <a:defRPr sz="20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1"/>
              <c:showPercent val="0"/>
              <c:showBubbleSize val="0"/>
              <c:extLst>
                <c:ext xmlns:c15="http://schemas.microsoft.com/office/drawing/2012/chart" uri="{CE6537A1-D6FC-4f65-9D91-7224C49458BB}"/>
                <c:ext xmlns:c16="http://schemas.microsoft.com/office/drawing/2014/chart" uri="{C3380CC4-5D6E-409C-BE32-E72D297353CC}">
                  <c16:uniqueId val="{0000000C-E68E-ED4A-A245-57E72093E77C}"/>
                </c:ext>
              </c:extLst>
            </c:dLbl>
            <c:dLbl>
              <c:idx val="27"/>
              <c:delete val="1"/>
              <c:extLst>
                <c:ext xmlns:c15="http://schemas.microsoft.com/office/drawing/2012/chart" uri="{CE6537A1-D6FC-4f65-9D91-7224C49458BB}"/>
                <c:ext xmlns:c16="http://schemas.microsoft.com/office/drawing/2014/chart" uri="{C3380CC4-5D6E-409C-BE32-E72D297353CC}">
                  <c16:uniqueId val="{0000000D-E68E-ED4A-A245-57E72093E77C}"/>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'1.11'!$A$4:$A$31</c:f>
              <c:numCache>
                <c:formatCode>General</c:formatCode>
                <c:ptCount val="28"/>
                <c:pt idx="0">
                  <c:v>1997</c:v>
                </c:pt>
                <c:pt idx="1">
                  <c:v>1998</c:v>
                </c:pt>
                <c:pt idx="2">
                  <c:v>1999</c:v>
                </c:pt>
                <c:pt idx="3">
                  <c:v>2000</c:v>
                </c:pt>
                <c:pt idx="4">
                  <c:v>2001</c:v>
                </c:pt>
                <c:pt idx="5">
                  <c:v>2002</c:v>
                </c:pt>
                <c:pt idx="6">
                  <c:v>2003</c:v>
                </c:pt>
                <c:pt idx="7">
                  <c:v>2004</c:v>
                </c:pt>
                <c:pt idx="8">
                  <c:v>2005</c:v>
                </c:pt>
                <c:pt idx="9">
                  <c:v>2006</c:v>
                </c:pt>
                <c:pt idx="10">
                  <c:v>2007</c:v>
                </c:pt>
                <c:pt idx="11">
                  <c:v>2008</c:v>
                </c:pt>
                <c:pt idx="12">
                  <c:v>2009</c:v>
                </c:pt>
                <c:pt idx="13">
                  <c:v>2010</c:v>
                </c:pt>
                <c:pt idx="14">
                  <c:v>2011</c:v>
                </c:pt>
                <c:pt idx="15">
                  <c:v>2012</c:v>
                </c:pt>
                <c:pt idx="16">
                  <c:v>2013</c:v>
                </c:pt>
                <c:pt idx="17">
                  <c:v>2014</c:v>
                </c:pt>
                <c:pt idx="18">
                  <c:v>2015</c:v>
                </c:pt>
                <c:pt idx="19">
                  <c:v>2016</c:v>
                </c:pt>
                <c:pt idx="20">
                  <c:v>2017</c:v>
                </c:pt>
                <c:pt idx="21">
                  <c:v>2018</c:v>
                </c:pt>
                <c:pt idx="22">
                  <c:v>2019</c:v>
                </c:pt>
                <c:pt idx="23">
                  <c:v>2020</c:v>
                </c:pt>
                <c:pt idx="24">
                  <c:v>2021</c:v>
                </c:pt>
                <c:pt idx="25">
                  <c:v>2022</c:v>
                </c:pt>
                <c:pt idx="26">
                  <c:v>2023</c:v>
                </c:pt>
                <c:pt idx="27">
                  <c:v>2024</c:v>
                </c:pt>
              </c:numCache>
            </c:numRef>
          </c:cat>
          <c:val>
            <c:numRef>
              <c:f>'1.11'!$H$4:$H$31</c:f>
              <c:numCache>
                <c:formatCode>General</c:formatCode>
                <c:ptCount val="28"/>
                <c:pt idx="26">
                  <c:v>-29</c:v>
                </c:pt>
                <c:pt idx="27">
                  <c:v>-46</c:v>
                </c:pt>
              </c:numCache>
            </c:numRef>
          </c:val>
          <c:smooth val="0"/>
          <c:extLst>
            <c:ext xmlns:c16="http://schemas.microsoft.com/office/drawing/2014/chart" uri="{C3380CC4-5D6E-409C-BE32-E72D297353CC}">
              <c16:uniqueId val="{0000000E-E68E-ED4A-A245-57E72093E77C}"/>
            </c:ext>
          </c:extLst>
        </c:ser>
        <c:ser>
          <c:idx val="7"/>
          <c:order val="7"/>
          <c:tx>
            <c:strRef>
              <c:f>'1.11'!$I$3</c:f>
              <c:strCache>
                <c:ptCount val="1"/>
                <c:pt idx="0">
                  <c:v>Starrmer</c:v>
                </c:pt>
              </c:strCache>
            </c:strRef>
          </c:tx>
          <c:spPr>
            <a:ln w="79375" cap="rnd">
              <a:solidFill>
                <a:schemeClr val="tx1"/>
              </a:solidFill>
              <a:round/>
            </a:ln>
            <a:effectLst/>
          </c:spPr>
          <c:marker>
            <c:symbol val="none"/>
          </c:marker>
          <c:dLbls>
            <c:dLbl>
              <c:idx val="26"/>
              <c:layout>
                <c:manualLayout>
                  <c:x val="-1.6853932584269662E-2"/>
                  <c:y val="-0.3532219570405728"/>
                </c:manualLayout>
              </c:layout>
              <c:tx>
                <c:rich>
                  <a:bodyPr/>
                  <a:lstStyle/>
                  <a:p>
                    <a:r>
                      <a:rPr lang="en-US" sz="2000"/>
                      <a:t>Starmer</a:t>
                    </a:r>
                  </a:p>
                </c:rich>
              </c:tx>
              <c:showLegendKey val="0"/>
              <c:showVal val="1"/>
              <c:showCatName val="0"/>
              <c:showSerName val="0"/>
              <c:showPercent val="0"/>
              <c:showBubbleSize val="0"/>
              <c:extLst>
                <c:ext xmlns:c15="http://schemas.microsoft.com/office/drawing/2012/chart" uri="{CE6537A1-D6FC-4f65-9D91-7224C49458BB}">
                  <c15:showDataLabelsRange val="0"/>
                </c:ext>
                <c:ext xmlns:c16="http://schemas.microsoft.com/office/drawing/2014/chart" uri="{C3380CC4-5D6E-409C-BE32-E72D297353CC}">
                  <c16:uniqueId val="{00000011-E68E-ED4A-A245-57E72093E77C}"/>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'1.11'!$A$4:$A$31</c:f>
              <c:numCache>
                <c:formatCode>General</c:formatCode>
                <c:ptCount val="28"/>
                <c:pt idx="0">
                  <c:v>1997</c:v>
                </c:pt>
                <c:pt idx="1">
                  <c:v>1998</c:v>
                </c:pt>
                <c:pt idx="2">
                  <c:v>1999</c:v>
                </c:pt>
                <c:pt idx="3">
                  <c:v>2000</c:v>
                </c:pt>
                <c:pt idx="4">
                  <c:v>2001</c:v>
                </c:pt>
                <c:pt idx="5">
                  <c:v>2002</c:v>
                </c:pt>
                <c:pt idx="6">
                  <c:v>2003</c:v>
                </c:pt>
                <c:pt idx="7">
                  <c:v>2004</c:v>
                </c:pt>
                <c:pt idx="8">
                  <c:v>2005</c:v>
                </c:pt>
                <c:pt idx="9">
                  <c:v>2006</c:v>
                </c:pt>
                <c:pt idx="10">
                  <c:v>2007</c:v>
                </c:pt>
                <c:pt idx="11">
                  <c:v>2008</c:v>
                </c:pt>
                <c:pt idx="12">
                  <c:v>2009</c:v>
                </c:pt>
                <c:pt idx="13">
                  <c:v>2010</c:v>
                </c:pt>
                <c:pt idx="14">
                  <c:v>2011</c:v>
                </c:pt>
                <c:pt idx="15">
                  <c:v>2012</c:v>
                </c:pt>
                <c:pt idx="16">
                  <c:v>2013</c:v>
                </c:pt>
                <c:pt idx="17">
                  <c:v>2014</c:v>
                </c:pt>
                <c:pt idx="18">
                  <c:v>2015</c:v>
                </c:pt>
                <c:pt idx="19">
                  <c:v>2016</c:v>
                </c:pt>
                <c:pt idx="20">
                  <c:v>2017</c:v>
                </c:pt>
                <c:pt idx="21">
                  <c:v>2018</c:v>
                </c:pt>
                <c:pt idx="22">
                  <c:v>2019</c:v>
                </c:pt>
                <c:pt idx="23">
                  <c:v>2020</c:v>
                </c:pt>
                <c:pt idx="24">
                  <c:v>2021</c:v>
                </c:pt>
                <c:pt idx="25">
                  <c:v>2022</c:v>
                </c:pt>
                <c:pt idx="26">
                  <c:v>2023</c:v>
                </c:pt>
                <c:pt idx="27">
                  <c:v>2024</c:v>
                </c:pt>
              </c:numCache>
            </c:numRef>
          </c:cat>
          <c:val>
            <c:numRef>
              <c:f>'1.11'!$I$4:$I$31</c:f>
              <c:numCache>
                <c:formatCode>General</c:formatCode>
                <c:ptCount val="28"/>
                <c:pt idx="26">
                  <c:v>-3</c:v>
                </c:pt>
                <c:pt idx="27">
                  <c:v>7</c:v>
                </c:pt>
              </c:numCache>
            </c:numRef>
          </c:val>
          <c:smooth val="0"/>
          <c:extLst>
            <c:ext xmlns:c16="http://schemas.microsoft.com/office/drawing/2014/chart" uri="{C3380CC4-5D6E-409C-BE32-E72D297353CC}">
              <c16:uniqueId val="{00000010-E68E-ED4A-A245-57E72093E77C}"/>
            </c:ext>
          </c:extLst>
        </c:ser>
        <c:dLbls>
          <c:showLegendKey val="0"/>
          <c:showVal val="0"/>
          <c:showCatName val="0"/>
          <c:showSerName val="0"/>
          <c:showPercent val="0"/>
          <c:showBubbleSize val="0"/>
        </c:dLbls>
        <c:smooth val="0"/>
        <c:axId val="298940415"/>
        <c:axId val="297187471"/>
      </c:lineChart>
      <c:catAx>
        <c:axId val="298940415"/>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5400000" spcFirstLastPara="1" vertOverflow="ellipsis" wrap="square" anchor="ctr" anchorCtr="1"/>
          <a:lstStyle/>
          <a:p>
            <a:pPr>
              <a:defRPr sz="1600" b="0" i="0" u="none" strike="noStrike" kern="1200" baseline="0">
                <a:solidFill>
                  <a:schemeClr val="tx1">
                    <a:lumMod val="65000"/>
                    <a:lumOff val="35000"/>
                  </a:schemeClr>
                </a:solidFill>
                <a:latin typeface="+mn-lt"/>
                <a:ea typeface="+mn-ea"/>
                <a:cs typeface="+mn-cs"/>
              </a:defRPr>
            </a:pPr>
            <a:endParaRPr lang="en-US"/>
          </a:p>
        </c:txPr>
        <c:crossAx val="297187471"/>
        <c:crossesAt val="-60"/>
        <c:auto val="1"/>
        <c:lblAlgn val="ctr"/>
        <c:lblOffset val="100"/>
        <c:tickLblSkip val="1"/>
        <c:noMultiLvlLbl val="0"/>
      </c:catAx>
      <c:valAx>
        <c:axId val="297187471"/>
        <c:scaling>
          <c:orientation val="minMax"/>
          <c:max val="60"/>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1600" b="0" i="0" u="none" strike="noStrike" kern="1200" baseline="0">
                <a:solidFill>
                  <a:schemeClr val="tx1">
                    <a:lumMod val="65000"/>
                    <a:lumOff val="35000"/>
                  </a:schemeClr>
                </a:solidFill>
                <a:latin typeface="+mn-lt"/>
                <a:ea typeface="+mn-ea"/>
                <a:cs typeface="+mn-cs"/>
              </a:defRPr>
            </a:pPr>
            <a:endParaRPr lang="en-US"/>
          </a:p>
        </c:txPr>
        <c:crossAx val="298940415"/>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1600" b="0" i="0" u="none" strike="noStrike" kern="1200" baseline="0">
              <a:solidFill>
                <a:schemeClr val="tx1">
                  <a:lumMod val="65000"/>
                  <a:lumOff val="35000"/>
                </a:schemeClr>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GB" sz="1800" b="1" i="0" baseline="0"/>
              <a:t>Projected  superficial and immediate change in weekly family incomes in the UK in April 2023 as a result of the proposed implementation of the Septmber 2022 budget tax-cutting measures</a:t>
            </a:r>
          </a:p>
        </c:rich>
      </c:tx>
      <c:layout>
        <c:manualLayout>
          <c:xMode val="edge"/>
          <c:yMode val="edge"/>
          <c:x val="0.10412443447131897"/>
          <c:y val="4.4067796610169491E-2"/>
        </c:manualLayout>
      </c:layout>
      <c:overlay val="1"/>
      <c:spPr>
        <a:solidFill>
          <a:schemeClr val="bg1"/>
        </a:solid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barChart>
        <c:barDir val="col"/>
        <c:grouping val="clustered"/>
        <c:varyColors val="0"/>
        <c:ser>
          <c:idx val="0"/>
          <c:order val="0"/>
          <c:tx>
            <c:strRef>
              <c:f>'1.12'!$B$6</c:f>
              <c:strCache>
                <c:ptCount val="1"/>
                <c:pt idx="0">
                  <c:v>Amount</c:v>
                </c:pt>
              </c:strCache>
            </c:strRef>
          </c:tx>
          <c:spPr>
            <a:solidFill>
              <a:schemeClr val="bg1">
                <a:lumMod val="85000"/>
              </a:schemeClr>
            </a:solidFill>
            <a:ln w="79375">
              <a:solidFill>
                <a:schemeClr val="tx1">
                  <a:lumMod val="75000"/>
                  <a:lumOff val="25000"/>
                </a:schemeClr>
              </a:solidFill>
            </a:ln>
            <a:effectLst/>
          </c:spPr>
          <c:invertIfNegative val="0"/>
          <c:cat>
            <c:strRef>
              <c:f>'1.12'!$A$7:$A$16</c:f>
              <c:strCache>
                <c:ptCount val="10"/>
                <c:pt idx="0">
                  <c:v>1 lowest income</c:v>
                </c:pt>
                <c:pt idx="1">
                  <c:v>2</c:v>
                </c:pt>
                <c:pt idx="2">
                  <c:v>3</c:v>
                </c:pt>
                <c:pt idx="3">
                  <c:v>4</c:v>
                </c:pt>
                <c:pt idx="4">
                  <c:v>5</c:v>
                </c:pt>
                <c:pt idx="5">
                  <c:v>6</c:v>
                </c:pt>
                <c:pt idx="6">
                  <c:v>7</c:v>
                </c:pt>
                <c:pt idx="7">
                  <c:v>8</c:v>
                </c:pt>
                <c:pt idx="8">
                  <c:v>9</c:v>
                </c:pt>
                <c:pt idx="9">
                  <c:v>10 Highest income</c:v>
                </c:pt>
              </c:strCache>
            </c:strRef>
          </c:cat>
          <c:val>
            <c:numRef>
              <c:f>'1.12'!$B$7:$B$16</c:f>
              <c:numCache>
                <c:formatCode>General</c:formatCode>
                <c:ptCount val="10"/>
                <c:pt idx="0">
                  <c:v>0.1</c:v>
                </c:pt>
                <c:pt idx="1">
                  <c:v>1</c:v>
                </c:pt>
                <c:pt idx="2">
                  <c:v>2</c:v>
                </c:pt>
                <c:pt idx="3">
                  <c:v>4</c:v>
                </c:pt>
                <c:pt idx="4">
                  <c:v>5</c:v>
                </c:pt>
                <c:pt idx="5">
                  <c:v>7</c:v>
                </c:pt>
                <c:pt idx="6">
                  <c:v>9</c:v>
                </c:pt>
                <c:pt idx="7">
                  <c:v>12</c:v>
                </c:pt>
                <c:pt idx="8">
                  <c:v>18</c:v>
                </c:pt>
                <c:pt idx="9">
                  <c:v>94</c:v>
                </c:pt>
              </c:numCache>
            </c:numRef>
          </c:val>
          <c:extLst>
            <c:ext xmlns:c16="http://schemas.microsoft.com/office/drawing/2014/chart" uri="{C3380CC4-5D6E-409C-BE32-E72D297353CC}">
              <c16:uniqueId val="{00000000-3C90-004C-991A-87A13F22AD8D}"/>
            </c:ext>
          </c:extLst>
        </c:ser>
        <c:dLbls>
          <c:showLegendKey val="0"/>
          <c:showVal val="0"/>
          <c:showCatName val="0"/>
          <c:showSerName val="0"/>
          <c:showPercent val="0"/>
          <c:showBubbleSize val="0"/>
        </c:dLbls>
        <c:gapWidth val="150"/>
        <c:axId val="298940415"/>
        <c:axId val="297187471"/>
      </c:barChart>
      <c:catAx>
        <c:axId val="298940415"/>
        <c:scaling>
          <c:orientation val="minMax"/>
        </c:scaling>
        <c:delete val="0"/>
        <c:axPos val="b"/>
        <c:title>
          <c:tx>
            <c:rich>
              <a:bodyPr rot="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r>
                  <a:rPr lang="en-GB" sz="1600" baseline="0"/>
                  <a:t>Decile of family income when all familes are grouped according to their September 2022 incomes</a:t>
                </a:r>
              </a:p>
            </c:rich>
          </c:tx>
          <c:layout>
            <c:manualLayout>
              <c:xMode val="edge"/>
              <c:yMode val="edge"/>
              <c:x val="0.18043644298963449"/>
              <c:y val="0.94486440677966099"/>
            </c:manualLayout>
          </c:layout>
          <c:overlay val="0"/>
          <c:spPr>
            <a:noFill/>
            <a:ln>
              <a:noFill/>
            </a:ln>
            <a:effectLst/>
          </c:spPr>
          <c:txPr>
            <a:bodyPr rot="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en-US"/>
            </a:p>
          </c:txPr>
        </c:title>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0" spcFirstLastPara="1" vertOverflow="ellipsis" wrap="square" anchor="ctr" anchorCtr="1"/>
          <a:lstStyle/>
          <a:p>
            <a:pPr>
              <a:defRPr sz="1600" b="0" i="0" u="none" strike="noStrike" kern="1200" baseline="0">
                <a:solidFill>
                  <a:schemeClr val="tx1">
                    <a:lumMod val="65000"/>
                    <a:lumOff val="35000"/>
                  </a:schemeClr>
                </a:solidFill>
                <a:latin typeface="+mn-lt"/>
                <a:ea typeface="+mn-ea"/>
                <a:cs typeface="+mn-cs"/>
              </a:defRPr>
            </a:pPr>
            <a:endParaRPr lang="en-US"/>
          </a:p>
        </c:txPr>
        <c:crossAx val="297187471"/>
        <c:crossesAt val="-60"/>
        <c:auto val="1"/>
        <c:lblAlgn val="ctr"/>
        <c:lblOffset val="100"/>
        <c:noMultiLvlLbl val="0"/>
      </c:catAx>
      <c:valAx>
        <c:axId val="297187471"/>
        <c:scaling>
          <c:orientation val="minMax"/>
          <c:max val="100"/>
        </c:scaling>
        <c:delete val="0"/>
        <c:axPos val="l"/>
        <c:majorGridlines>
          <c:spPr>
            <a:ln w="9525" cap="flat" cmpd="sng" algn="ctr">
              <a:solidFill>
                <a:schemeClr val="tx1">
                  <a:lumMod val="15000"/>
                  <a:lumOff val="85000"/>
                </a:schemeClr>
              </a:solidFill>
              <a:round/>
            </a:ln>
            <a:effectLst/>
          </c:spPr>
        </c:majorGridlines>
        <c:title>
          <c:tx>
            <c:rich>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r>
                  <a:rPr lang="en-GB" sz="1600" baseline="0"/>
                  <a:t>Superficial and immeadiate change in weekly family income (pounds)</a:t>
                </a:r>
              </a:p>
            </c:rich>
          </c:tx>
          <c:overlay val="0"/>
          <c:spPr>
            <a:noFill/>
            <a:ln>
              <a:noFill/>
            </a:ln>
            <a:effectLst/>
          </c:spPr>
          <c:txPr>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en-US"/>
            </a:p>
          </c:txPr>
        </c:title>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1600" b="0" i="0" u="none" strike="noStrike" kern="1200" baseline="0">
                <a:solidFill>
                  <a:schemeClr val="tx1">
                    <a:lumMod val="65000"/>
                    <a:lumOff val="35000"/>
                  </a:schemeClr>
                </a:solidFill>
                <a:latin typeface="+mn-lt"/>
                <a:ea typeface="+mn-ea"/>
                <a:cs typeface="+mn-cs"/>
              </a:defRPr>
            </a:pPr>
            <a:endParaRPr lang="en-US"/>
          </a:p>
        </c:txPr>
        <c:crossAx val="298940415"/>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7119785298576809"/>
          <c:y val="2.5143764924121327E-2"/>
          <c:w val="0.78436423549246115"/>
          <c:h val="0.83915875661689321"/>
        </c:manualLayout>
      </c:layout>
      <c:lineChart>
        <c:grouping val="standard"/>
        <c:varyColors val="0"/>
        <c:ser>
          <c:idx val="0"/>
          <c:order val="0"/>
          <c:tx>
            <c:strRef>
              <c:f>'1.3.'!$J$12</c:f>
              <c:strCache>
                <c:ptCount val="1"/>
                <c:pt idx="0">
                  <c:v>  The 0.01%</c:v>
                </c:pt>
              </c:strCache>
            </c:strRef>
          </c:tx>
          <c:spPr>
            <a:ln w="63500" cap="rnd">
              <a:solidFill>
                <a:srgbClr val="C00000"/>
              </a:solidFill>
              <a:round/>
            </a:ln>
            <a:effectLst/>
          </c:spPr>
          <c:marker>
            <c:symbol val="none"/>
          </c:marker>
          <c:cat>
            <c:numRef>
              <c:f>'1.3.'!$I$13:$I$122</c:f>
              <c:numCache>
                <c:formatCode>General</c:formatCode>
                <c:ptCount val="110"/>
                <c:pt idx="0">
                  <c:v>1910</c:v>
                </c:pt>
                <c:pt idx="1">
                  <c:v>1911</c:v>
                </c:pt>
                <c:pt idx="2">
                  <c:v>1912</c:v>
                </c:pt>
                <c:pt idx="3">
                  <c:v>1913</c:v>
                </c:pt>
                <c:pt idx="4">
                  <c:v>1914</c:v>
                </c:pt>
                <c:pt idx="5">
                  <c:v>1915</c:v>
                </c:pt>
                <c:pt idx="6">
                  <c:v>1916</c:v>
                </c:pt>
                <c:pt idx="7">
                  <c:v>1917</c:v>
                </c:pt>
                <c:pt idx="8">
                  <c:v>1918</c:v>
                </c:pt>
                <c:pt idx="9">
                  <c:v>1919</c:v>
                </c:pt>
                <c:pt idx="10">
                  <c:v>1920</c:v>
                </c:pt>
                <c:pt idx="11">
                  <c:v>1921</c:v>
                </c:pt>
                <c:pt idx="12">
                  <c:v>1922</c:v>
                </c:pt>
                <c:pt idx="13">
                  <c:v>1923</c:v>
                </c:pt>
                <c:pt idx="14">
                  <c:v>1924</c:v>
                </c:pt>
                <c:pt idx="15">
                  <c:v>1925</c:v>
                </c:pt>
                <c:pt idx="16">
                  <c:v>1926</c:v>
                </c:pt>
                <c:pt idx="17">
                  <c:v>1927</c:v>
                </c:pt>
                <c:pt idx="18">
                  <c:v>1928</c:v>
                </c:pt>
                <c:pt idx="19">
                  <c:v>1929</c:v>
                </c:pt>
                <c:pt idx="20">
                  <c:v>1930</c:v>
                </c:pt>
                <c:pt idx="21">
                  <c:v>1931</c:v>
                </c:pt>
                <c:pt idx="22">
                  <c:v>1932</c:v>
                </c:pt>
                <c:pt idx="23">
                  <c:v>1933</c:v>
                </c:pt>
                <c:pt idx="24">
                  <c:v>1934</c:v>
                </c:pt>
                <c:pt idx="25">
                  <c:v>1935</c:v>
                </c:pt>
                <c:pt idx="26">
                  <c:v>1936</c:v>
                </c:pt>
                <c:pt idx="27">
                  <c:v>1937</c:v>
                </c:pt>
                <c:pt idx="28">
                  <c:v>1938</c:v>
                </c:pt>
                <c:pt idx="29">
                  <c:v>1939</c:v>
                </c:pt>
                <c:pt idx="30">
                  <c:v>1940</c:v>
                </c:pt>
                <c:pt idx="31">
                  <c:v>1941</c:v>
                </c:pt>
                <c:pt idx="32">
                  <c:v>1942</c:v>
                </c:pt>
                <c:pt idx="33">
                  <c:v>1943</c:v>
                </c:pt>
                <c:pt idx="34">
                  <c:v>1944</c:v>
                </c:pt>
                <c:pt idx="35">
                  <c:v>1945</c:v>
                </c:pt>
                <c:pt idx="36">
                  <c:v>1946</c:v>
                </c:pt>
                <c:pt idx="37">
                  <c:v>1947</c:v>
                </c:pt>
                <c:pt idx="38">
                  <c:v>1948</c:v>
                </c:pt>
                <c:pt idx="39">
                  <c:v>1949</c:v>
                </c:pt>
                <c:pt idx="40">
                  <c:v>1950</c:v>
                </c:pt>
                <c:pt idx="41">
                  <c:v>1951</c:v>
                </c:pt>
                <c:pt idx="42">
                  <c:v>1952</c:v>
                </c:pt>
                <c:pt idx="43">
                  <c:v>1953</c:v>
                </c:pt>
                <c:pt idx="44">
                  <c:v>1954</c:v>
                </c:pt>
                <c:pt idx="45">
                  <c:v>1955</c:v>
                </c:pt>
                <c:pt idx="46">
                  <c:v>1956</c:v>
                </c:pt>
                <c:pt idx="47">
                  <c:v>1957</c:v>
                </c:pt>
                <c:pt idx="48">
                  <c:v>1958</c:v>
                </c:pt>
                <c:pt idx="49">
                  <c:v>1959</c:v>
                </c:pt>
                <c:pt idx="50">
                  <c:v>1960</c:v>
                </c:pt>
                <c:pt idx="51">
                  <c:v>1961</c:v>
                </c:pt>
                <c:pt idx="52">
                  <c:v>1962</c:v>
                </c:pt>
                <c:pt idx="53">
                  <c:v>1963</c:v>
                </c:pt>
                <c:pt idx="54">
                  <c:v>1964</c:v>
                </c:pt>
                <c:pt idx="55">
                  <c:v>1965</c:v>
                </c:pt>
                <c:pt idx="56">
                  <c:v>1966</c:v>
                </c:pt>
                <c:pt idx="57">
                  <c:v>1967</c:v>
                </c:pt>
                <c:pt idx="58">
                  <c:v>1968</c:v>
                </c:pt>
                <c:pt idx="59">
                  <c:v>1969</c:v>
                </c:pt>
                <c:pt idx="60">
                  <c:v>1970</c:v>
                </c:pt>
                <c:pt idx="61">
                  <c:v>1971</c:v>
                </c:pt>
                <c:pt idx="62">
                  <c:v>1972</c:v>
                </c:pt>
                <c:pt idx="63">
                  <c:v>1973</c:v>
                </c:pt>
                <c:pt idx="64">
                  <c:v>1974</c:v>
                </c:pt>
                <c:pt idx="65">
                  <c:v>1975</c:v>
                </c:pt>
                <c:pt idx="66">
                  <c:v>1976</c:v>
                </c:pt>
                <c:pt idx="67">
                  <c:v>1977</c:v>
                </c:pt>
                <c:pt idx="68">
                  <c:v>1978</c:v>
                </c:pt>
                <c:pt idx="69">
                  <c:v>1979</c:v>
                </c:pt>
                <c:pt idx="70">
                  <c:v>1980</c:v>
                </c:pt>
                <c:pt idx="71">
                  <c:v>1981</c:v>
                </c:pt>
                <c:pt idx="72">
                  <c:v>1982</c:v>
                </c:pt>
                <c:pt idx="73">
                  <c:v>1983</c:v>
                </c:pt>
                <c:pt idx="74">
                  <c:v>1984</c:v>
                </c:pt>
                <c:pt idx="75">
                  <c:v>1985</c:v>
                </c:pt>
                <c:pt idx="76">
                  <c:v>1986</c:v>
                </c:pt>
                <c:pt idx="77">
                  <c:v>1987</c:v>
                </c:pt>
                <c:pt idx="78">
                  <c:v>1988</c:v>
                </c:pt>
                <c:pt idx="79">
                  <c:v>1989</c:v>
                </c:pt>
                <c:pt idx="80">
                  <c:v>1990</c:v>
                </c:pt>
                <c:pt idx="81">
                  <c:v>1991</c:v>
                </c:pt>
                <c:pt idx="82">
                  <c:v>1992</c:v>
                </c:pt>
                <c:pt idx="83">
                  <c:v>1993</c:v>
                </c:pt>
                <c:pt idx="84">
                  <c:v>1994</c:v>
                </c:pt>
                <c:pt idx="85">
                  <c:v>1995</c:v>
                </c:pt>
                <c:pt idx="86">
                  <c:v>1996</c:v>
                </c:pt>
                <c:pt idx="87">
                  <c:v>1997</c:v>
                </c:pt>
                <c:pt idx="88">
                  <c:v>1998</c:v>
                </c:pt>
                <c:pt idx="89">
                  <c:v>1999</c:v>
                </c:pt>
                <c:pt idx="90">
                  <c:v>2000</c:v>
                </c:pt>
                <c:pt idx="91">
                  <c:v>2001</c:v>
                </c:pt>
                <c:pt idx="92">
                  <c:v>2002</c:v>
                </c:pt>
                <c:pt idx="93">
                  <c:v>2003</c:v>
                </c:pt>
                <c:pt idx="94">
                  <c:v>2004</c:v>
                </c:pt>
                <c:pt idx="95">
                  <c:v>2005</c:v>
                </c:pt>
                <c:pt idx="96">
                  <c:v>2006</c:v>
                </c:pt>
                <c:pt idx="97">
                  <c:v>2007</c:v>
                </c:pt>
                <c:pt idx="98">
                  <c:v>2008</c:v>
                </c:pt>
                <c:pt idx="99">
                  <c:v>2009</c:v>
                </c:pt>
                <c:pt idx="100">
                  <c:v>2010</c:v>
                </c:pt>
                <c:pt idx="101">
                  <c:v>2011</c:v>
                </c:pt>
                <c:pt idx="102">
                  <c:v>2012</c:v>
                </c:pt>
                <c:pt idx="103">
                  <c:v>2013</c:v>
                </c:pt>
                <c:pt idx="104">
                  <c:v>2014</c:v>
                </c:pt>
                <c:pt idx="105">
                  <c:v>2015</c:v>
                </c:pt>
                <c:pt idx="106">
                  <c:v>2016</c:v>
                </c:pt>
                <c:pt idx="107">
                  <c:v>2017</c:v>
                </c:pt>
                <c:pt idx="108">
                  <c:v>2018</c:v>
                </c:pt>
                <c:pt idx="109">
                  <c:v>2019</c:v>
                </c:pt>
              </c:numCache>
            </c:numRef>
          </c:cat>
          <c:val>
            <c:numRef>
              <c:f>'1.3.'!$O$13:$O$122</c:f>
              <c:numCache>
                <c:formatCode>0.00</c:formatCode>
                <c:ptCount val="110"/>
                <c:pt idx="0">
                  <c:v>420</c:v>
                </c:pt>
                <c:pt idx="1">
                  <c:v>420</c:v>
                </c:pt>
                <c:pt idx="2">
                  <c:v>420</c:v>
                </c:pt>
                <c:pt idx="3">
                  <c:v>430</c:v>
                </c:pt>
                <c:pt idx="4">
                  <c:v>400</c:v>
                </c:pt>
                <c:pt idx="5">
                  <c:v>410</c:v>
                </c:pt>
                <c:pt idx="6">
                  <c:v>400</c:v>
                </c:pt>
                <c:pt idx="7">
                  <c:v>350</c:v>
                </c:pt>
                <c:pt idx="8">
                  <c:v>320</c:v>
                </c:pt>
                <c:pt idx="9">
                  <c:v>330</c:v>
                </c:pt>
                <c:pt idx="10">
                  <c:v>290</c:v>
                </c:pt>
                <c:pt idx="11">
                  <c:v>290</c:v>
                </c:pt>
                <c:pt idx="12">
                  <c:v>320</c:v>
                </c:pt>
                <c:pt idx="13">
                  <c:v>330</c:v>
                </c:pt>
                <c:pt idx="14">
                  <c:v>320</c:v>
                </c:pt>
                <c:pt idx="15">
                  <c:v>310</c:v>
                </c:pt>
                <c:pt idx="16">
                  <c:v>310</c:v>
                </c:pt>
                <c:pt idx="17">
                  <c:v>300</c:v>
                </c:pt>
                <c:pt idx="18">
                  <c:v>300</c:v>
                </c:pt>
                <c:pt idx="19">
                  <c:v>290</c:v>
                </c:pt>
                <c:pt idx="20">
                  <c:v>270</c:v>
                </c:pt>
                <c:pt idx="21">
                  <c:v>240</c:v>
                </c:pt>
                <c:pt idx="22">
                  <c:v>230</c:v>
                </c:pt>
                <c:pt idx="23">
                  <c:v>220</c:v>
                </c:pt>
                <c:pt idx="24">
                  <c:v>220</c:v>
                </c:pt>
                <c:pt idx="25">
                  <c:v>240</c:v>
                </c:pt>
                <c:pt idx="26">
                  <c:v>240</c:v>
                </c:pt>
                <c:pt idx="27">
                  <c:v>220</c:v>
                </c:pt>
                <c:pt idx="28">
                  <c:v>220</c:v>
                </c:pt>
                <c:pt idx="29">
                  <c:v>210</c:v>
                </c:pt>
                <c:pt idx="30">
                  <c:v>180</c:v>
                </c:pt>
                <c:pt idx="31">
                  <c:v>160</c:v>
                </c:pt>
                <c:pt idx="32">
                  <c:v>140</c:v>
                </c:pt>
                <c:pt idx="33">
                  <c:v>130</c:v>
                </c:pt>
                <c:pt idx="34">
                  <c:v>120</c:v>
                </c:pt>
                <c:pt idx="35">
                  <c:v>120</c:v>
                </c:pt>
                <c:pt idx="36">
                  <c:v>130</c:v>
                </c:pt>
                <c:pt idx="37">
                  <c:v>110</c:v>
                </c:pt>
                <c:pt idx="38">
                  <c:v>110</c:v>
                </c:pt>
                <c:pt idx="39">
                  <c:v>90</c:v>
                </c:pt>
                <c:pt idx="40">
                  <c:v>100</c:v>
                </c:pt>
                <c:pt idx="41">
                  <c:v>90</c:v>
                </c:pt>
                <c:pt idx="42">
                  <c:v>80</c:v>
                </c:pt>
                <c:pt idx="43">
                  <c:v>70</c:v>
                </c:pt>
                <c:pt idx="44">
                  <c:v>70</c:v>
                </c:pt>
                <c:pt idx="45">
                  <c:v>70</c:v>
                </c:pt>
                <c:pt idx="46">
                  <c:v>60</c:v>
                </c:pt>
                <c:pt idx="47">
                  <c:v>60</c:v>
                </c:pt>
                <c:pt idx="48">
                  <c:v>60</c:v>
                </c:pt>
                <c:pt idx="49">
                  <c:v>60</c:v>
                </c:pt>
                <c:pt idx="50">
                  <c:v>60</c:v>
                </c:pt>
                <c:pt idx="51">
                  <c:v>60</c:v>
                </c:pt>
                <c:pt idx="52">
                  <c:v>60</c:v>
                </c:pt>
                <c:pt idx="53">
                  <c:v>60</c:v>
                </c:pt>
                <c:pt idx="54">
                  <c:v>60</c:v>
                </c:pt>
                <c:pt idx="55">
                  <c:v>60</c:v>
                </c:pt>
                <c:pt idx="56">
                  <c:v>50</c:v>
                </c:pt>
                <c:pt idx="57">
                  <c:v>50</c:v>
                </c:pt>
                <c:pt idx="58">
                  <c:v>50</c:v>
                </c:pt>
                <c:pt idx="59">
                  <c:v>50</c:v>
                </c:pt>
                <c:pt idx="60">
                  <c:v>40</c:v>
                </c:pt>
                <c:pt idx="61">
                  <c:v>40</c:v>
                </c:pt>
                <c:pt idx="62">
                  <c:v>40</c:v>
                </c:pt>
                <c:pt idx="63">
                  <c:v>40</c:v>
                </c:pt>
                <c:pt idx="64">
                  <c:v>40</c:v>
                </c:pt>
                <c:pt idx="65">
                  <c:v>30</c:v>
                </c:pt>
                <c:pt idx="66">
                  <c:v>30</c:v>
                </c:pt>
                <c:pt idx="67">
                  <c:v>30</c:v>
                </c:pt>
                <c:pt idx="68">
                  <c:v>30</c:v>
                </c:pt>
                <c:pt idx="69">
                  <c:v>30</c:v>
                </c:pt>
                <c:pt idx="70">
                  <c:v>30</c:v>
                </c:pt>
                <c:pt idx="71">
                  <c:v>40</c:v>
                </c:pt>
                <c:pt idx="72">
                  <c:v>40</c:v>
                </c:pt>
                <c:pt idx="73">
                  <c:v>40</c:v>
                </c:pt>
                <c:pt idx="74">
                  <c:v>40</c:v>
                </c:pt>
                <c:pt idx="75">
                  <c:v>40</c:v>
                </c:pt>
                <c:pt idx="76">
                  <c:v>40</c:v>
                </c:pt>
                <c:pt idx="77">
                  <c:v>60</c:v>
                </c:pt>
                <c:pt idx="78">
                  <c:v>60</c:v>
                </c:pt>
                <c:pt idx="79">
                  <c:v>60</c:v>
                </c:pt>
                <c:pt idx="80">
                  <c:v>70</c:v>
                </c:pt>
                <c:pt idx="81">
                  <c:v>70</c:v>
                </c:pt>
                <c:pt idx="82">
                  <c:v>70</c:v>
                </c:pt>
                <c:pt idx="83">
                  <c:v>70</c:v>
                </c:pt>
                <c:pt idx="84">
                  <c:v>70</c:v>
                </c:pt>
                <c:pt idx="85">
                  <c:v>80</c:v>
                </c:pt>
                <c:pt idx="86">
                  <c:v>100</c:v>
                </c:pt>
                <c:pt idx="87">
                  <c:v>100</c:v>
                </c:pt>
                <c:pt idx="88">
                  <c:v>110</c:v>
                </c:pt>
                <c:pt idx="89">
                  <c:v>110</c:v>
                </c:pt>
                <c:pt idx="90">
                  <c:v>110</c:v>
                </c:pt>
                <c:pt idx="91">
                  <c:v>110</c:v>
                </c:pt>
                <c:pt idx="92">
                  <c:v>100</c:v>
                </c:pt>
                <c:pt idx="93">
                  <c:v>100</c:v>
                </c:pt>
                <c:pt idx="94">
                  <c:v>110</c:v>
                </c:pt>
                <c:pt idx="95">
                  <c:v>120</c:v>
                </c:pt>
                <c:pt idx="96">
                  <c:v>130</c:v>
                </c:pt>
                <c:pt idx="97">
                  <c:v>140</c:v>
                </c:pt>
                <c:pt idx="98">
                  <c:v>140</c:v>
                </c:pt>
                <c:pt idx="99">
                  <c:v>120</c:v>
                </c:pt>
                <c:pt idx="100">
                  <c:v>90</c:v>
                </c:pt>
                <c:pt idx="101">
                  <c:v>90</c:v>
                </c:pt>
                <c:pt idx="102">
                  <c:v>80</c:v>
                </c:pt>
                <c:pt idx="103">
                  <c:v>130</c:v>
                </c:pt>
                <c:pt idx="104">
                  <c:v>130</c:v>
                </c:pt>
                <c:pt idx="105">
                  <c:v>140</c:v>
                </c:pt>
                <c:pt idx="106">
                  <c:v>120</c:v>
                </c:pt>
                <c:pt idx="107">
                  <c:v>130</c:v>
                </c:pt>
                <c:pt idx="108">
                  <c:v>130</c:v>
                </c:pt>
                <c:pt idx="109">
                  <c:v>130</c:v>
                </c:pt>
              </c:numCache>
            </c:numRef>
          </c:val>
          <c:smooth val="0"/>
          <c:extLst>
            <c:ext xmlns:c16="http://schemas.microsoft.com/office/drawing/2014/chart" uri="{C3380CC4-5D6E-409C-BE32-E72D297353CC}">
              <c16:uniqueId val="{00000000-1434-B34E-B6E7-AC16000B7EA8}"/>
            </c:ext>
          </c:extLst>
        </c:ser>
        <c:ser>
          <c:idx val="1"/>
          <c:order val="1"/>
          <c:tx>
            <c:strRef>
              <c:f>'1.3.'!$K$12</c:f>
              <c:strCache>
                <c:ptCount val="1"/>
                <c:pt idx="0">
                  <c:v>  The 0.1%</c:v>
                </c:pt>
              </c:strCache>
            </c:strRef>
          </c:tx>
          <c:spPr>
            <a:ln w="63500" cap="rnd">
              <a:solidFill>
                <a:srgbClr val="FFC000"/>
              </a:solidFill>
              <a:prstDash val="sysDot"/>
              <a:round/>
            </a:ln>
            <a:effectLst/>
          </c:spPr>
          <c:marker>
            <c:symbol val="none"/>
          </c:marker>
          <c:cat>
            <c:numRef>
              <c:f>'1.3.'!$I$13:$I$122</c:f>
              <c:numCache>
                <c:formatCode>General</c:formatCode>
                <c:ptCount val="110"/>
                <c:pt idx="0">
                  <c:v>1910</c:v>
                </c:pt>
                <c:pt idx="1">
                  <c:v>1911</c:v>
                </c:pt>
                <c:pt idx="2">
                  <c:v>1912</c:v>
                </c:pt>
                <c:pt idx="3">
                  <c:v>1913</c:v>
                </c:pt>
                <c:pt idx="4">
                  <c:v>1914</c:v>
                </c:pt>
                <c:pt idx="5">
                  <c:v>1915</c:v>
                </c:pt>
                <c:pt idx="6">
                  <c:v>1916</c:v>
                </c:pt>
                <c:pt idx="7">
                  <c:v>1917</c:v>
                </c:pt>
                <c:pt idx="8">
                  <c:v>1918</c:v>
                </c:pt>
                <c:pt idx="9">
                  <c:v>1919</c:v>
                </c:pt>
                <c:pt idx="10">
                  <c:v>1920</c:v>
                </c:pt>
                <c:pt idx="11">
                  <c:v>1921</c:v>
                </c:pt>
                <c:pt idx="12">
                  <c:v>1922</c:v>
                </c:pt>
                <c:pt idx="13">
                  <c:v>1923</c:v>
                </c:pt>
                <c:pt idx="14">
                  <c:v>1924</c:v>
                </c:pt>
                <c:pt idx="15">
                  <c:v>1925</c:v>
                </c:pt>
                <c:pt idx="16">
                  <c:v>1926</c:v>
                </c:pt>
                <c:pt idx="17">
                  <c:v>1927</c:v>
                </c:pt>
                <c:pt idx="18">
                  <c:v>1928</c:v>
                </c:pt>
                <c:pt idx="19">
                  <c:v>1929</c:v>
                </c:pt>
                <c:pt idx="20">
                  <c:v>1930</c:v>
                </c:pt>
                <c:pt idx="21">
                  <c:v>1931</c:v>
                </c:pt>
                <c:pt idx="22">
                  <c:v>1932</c:v>
                </c:pt>
                <c:pt idx="23">
                  <c:v>1933</c:v>
                </c:pt>
                <c:pt idx="24">
                  <c:v>1934</c:v>
                </c:pt>
                <c:pt idx="25">
                  <c:v>1935</c:v>
                </c:pt>
                <c:pt idx="26">
                  <c:v>1936</c:v>
                </c:pt>
                <c:pt idx="27">
                  <c:v>1937</c:v>
                </c:pt>
                <c:pt idx="28">
                  <c:v>1938</c:v>
                </c:pt>
                <c:pt idx="29">
                  <c:v>1939</c:v>
                </c:pt>
                <c:pt idx="30">
                  <c:v>1940</c:v>
                </c:pt>
                <c:pt idx="31">
                  <c:v>1941</c:v>
                </c:pt>
                <c:pt idx="32">
                  <c:v>1942</c:v>
                </c:pt>
                <c:pt idx="33">
                  <c:v>1943</c:v>
                </c:pt>
                <c:pt idx="34">
                  <c:v>1944</c:v>
                </c:pt>
                <c:pt idx="35">
                  <c:v>1945</c:v>
                </c:pt>
                <c:pt idx="36">
                  <c:v>1946</c:v>
                </c:pt>
                <c:pt idx="37">
                  <c:v>1947</c:v>
                </c:pt>
                <c:pt idx="38">
                  <c:v>1948</c:v>
                </c:pt>
                <c:pt idx="39">
                  <c:v>1949</c:v>
                </c:pt>
                <c:pt idx="40">
                  <c:v>1950</c:v>
                </c:pt>
                <c:pt idx="41">
                  <c:v>1951</c:v>
                </c:pt>
                <c:pt idx="42">
                  <c:v>1952</c:v>
                </c:pt>
                <c:pt idx="43">
                  <c:v>1953</c:v>
                </c:pt>
                <c:pt idx="44">
                  <c:v>1954</c:v>
                </c:pt>
                <c:pt idx="45">
                  <c:v>1955</c:v>
                </c:pt>
                <c:pt idx="46">
                  <c:v>1956</c:v>
                </c:pt>
                <c:pt idx="47">
                  <c:v>1957</c:v>
                </c:pt>
                <c:pt idx="48">
                  <c:v>1958</c:v>
                </c:pt>
                <c:pt idx="49">
                  <c:v>1959</c:v>
                </c:pt>
                <c:pt idx="50">
                  <c:v>1960</c:v>
                </c:pt>
                <c:pt idx="51">
                  <c:v>1961</c:v>
                </c:pt>
                <c:pt idx="52">
                  <c:v>1962</c:v>
                </c:pt>
                <c:pt idx="53">
                  <c:v>1963</c:v>
                </c:pt>
                <c:pt idx="54">
                  <c:v>1964</c:v>
                </c:pt>
                <c:pt idx="55">
                  <c:v>1965</c:v>
                </c:pt>
                <c:pt idx="56">
                  <c:v>1966</c:v>
                </c:pt>
                <c:pt idx="57">
                  <c:v>1967</c:v>
                </c:pt>
                <c:pt idx="58">
                  <c:v>1968</c:v>
                </c:pt>
                <c:pt idx="59">
                  <c:v>1969</c:v>
                </c:pt>
                <c:pt idx="60">
                  <c:v>1970</c:v>
                </c:pt>
                <c:pt idx="61">
                  <c:v>1971</c:v>
                </c:pt>
                <c:pt idx="62">
                  <c:v>1972</c:v>
                </c:pt>
                <c:pt idx="63">
                  <c:v>1973</c:v>
                </c:pt>
                <c:pt idx="64">
                  <c:v>1974</c:v>
                </c:pt>
                <c:pt idx="65">
                  <c:v>1975</c:v>
                </c:pt>
                <c:pt idx="66">
                  <c:v>1976</c:v>
                </c:pt>
                <c:pt idx="67">
                  <c:v>1977</c:v>
                </c:pt>
                <c:pt idx="68">
                  <c:v>1978</c:v>
                </c:pt>
                <c:pt idx="69">
                  <c:v>1979</c:v>
                </c:pt>
                <c:pt idx="70">
                  <c:v>1980</c:v>
                </c:pt>
                <c:pt idx="71">
                  <c:v>1981</c:v>
                </c:pt>
                <c:pt idx="72">
                  <c:v>1982</c:v>
                </c:pt>
                <c:pt idx="73">
                  <c:v>1983</c:v>
                </c:pt>
                <c:pt idx="74">
                  <c:v>1984</c:v>
                </c:pt>
                <c:pt idx="75">
                  <c:v>1985</c:v>
                </c:pt>
                <c:pt idx="76">
                  <c:v>1986</c:v>
                </c:pt>
                <c:pt idx="77">
                  <c:v>1987</c:v>
                </c:pt>
                <c:pt idx="78">
                  <c:v>1988</c:v>
                </c:pt>
                <c:pt idx="79">
                  <c:v>1989</c:v>
                </c:pt>
                <c:pt idx="80">
                  <c:v>1990</c:v>
                </c:pt>
                <c:pt idx="81">
                  <c:v>1991</c:v>
                </c:pt>
                <c:pt idx="82">
                  <c:v>1992</c:v>
                </c:pt>
                <c:pt idx="83">
                  <c:v>1993</c:v>
                </c:pt>
                <c:pt idx="84">
                  <c:v>1994</c:v>
                </c:pt>
                <c:pt idx="85">
                  <c:v>1995</c:v>
                </c:pt>
                <c:pt idx="86">
                  <c:v>1996</c:v>
                </c:pt>
                <c:pt idx="87">
                  <c:v>1997</c:v>
                </c:pt>
                <c:pt idx="88">
                  <c:v>1998</c:v>
                </c:pt>
                <c:pt idx="89">
                  <c:v>1999</c:v>
                </c:pt>
                <c:pt idx="90">
                  <c:v>2000</c:v>
                </c:pt>
                <c:pt idx="91">
                  <c:v>2001</c:v>
                </c:pt>
                <c:pt idx="92">
                  <c:v>2002</c:v>
                </c:pt>
                <c:pt idx="93">
                  <c:v>2003</c:v>
                </c:pt>
                <c:pt idx="94">
                  <c:v>2004</c:v>
                </c:pt>
                <c:pt idx="95">
                  <c:v>2005</c:v>
                </c:pt>
                <c:pt idx="96">
                  <c:v>2006</c:v>
                </c:pt>
                <c:pt idx="97">
                  <c:v>2007</c:v>
                </c:pt>
                <c:pt idx="98">
                  <c:v>2008</c:v>
                </c:pt>
                <c:pt idx="99">
                  <c:v>2009</c:v>
                </c:pt>
                <c:pt idx="100">
                  <c:v>2010</c:v>
                </c:pt>
                <c:pt idx="101">
                  <c:v>2011</c:v>
                </c:pt>
                <c:pt idx="102">
                  <c:v>2012</c:v>
                </c:pt>
                <c:pt idx="103">
                  <c:v>2013</c:v>
                </c:pt>
                <c:pt idx="104">
                  <c:v>2014</c:v>
                </c:pt>
                <c:pt idx="105">
                  <c:v>2015</c:v>
                </c:pt>
                <c:pt idx="106">
                  <c:v>2016</c:v>
                </c:pt>
                <c:pt idx="107">
                  <c:v>2017</c:v>
                </c:pt>
                <c:pt idx="108">
                  <c:v>2018</c:v>
                </c:pt>
                <c:pt idx="109">
                  <c:v>2019</c:v>
                </c:pt>
              </c:numCache>
            </c:numRef>
          </c:cat>
          <c:val>
            <c:numRef>
              <c:f>'1.3.'!$P$13:$P$122</c:f>
              <c:numCache>
                <c:formatCode>0.00</c:formatCode>
                <c:ptCount val="110"/>
                <c:pt idx="0">
                  <c:v>111</c:v>
                </c:pt>
                <c:pt idx="1">
                  <c:v>111</c:v>
                </c:pt>
                <c:pt idx="2">
                  <c:v>110</c:v>
                </c:pt>
                <c:pt idx="3">
                  <c:v>113</c:v>
                </c:pt>
                <c:pt idx="4">
                  <c:v>107</c:v>
                </c:pt>
                <c:pt idx="5">
                  <c:v>108</c:v>
                </c:pt>
                <c:pt idx="6">
                  <c:v>105</c:v>
                </c:pt>
                <c:pt idx="7">
                  <c:v>92</c:v>
                </c:pt>
                <c:pt idx="8">
                  <c:v>87</c:v>
                </c:pt>
                <c:pt idx="9">
                  <c:v>90</c:v>
                </c:pt>
                <c:pt idx="10">
                  <c:v>80</c:v>
                </c:pt>
                <c:pt idx="11">
                  <c:v>81</c:v>
                </c:pt>
                <c:pt idx="12">
                  <c:v>90</c:v>
                </c:pt>
                <c:pt idx="13">
                  <c:v>93</c:v>
                </c:pt>
                <c:pt idx="14">
                  <c:v>90</c:v>
                </c:pt>
                <c:pt idx="15">
                  <c:v>88</c:v>
                </c:pt>
                <c:pt idx="16">
                  <c:v>87</c:v>
                </c:pt>
                <c:pt idx="17">
                  <c:v>85</c:v>
                </c:pt>
                <c:pt idx="18">
                  <c:v>85</c:v>
                </c:pt>
                <c:pt idx="19">
                  <c:v>83</c:v>
                </c:pt>
                <c:pt idx="20">
                  <c:v>78</c:v>
                </c:pt>
                <c:pt idx="21">
                  <c:v>71</c:v>
                </c:pt>
                <c:pt idx="22">
                  <c:v>69</c:v>
                </c:pt>
                <c:pt idx="23">
                  <c:v>67</c:v>
                </c:pt>
                <c:pt idx="24">
                  <c:v>68</c:v>
                </c:pt>
                <c:pt idx="25">
                  <c:v>70</c:v>
                </c:pt>
                <c:pt idx="26">
                  <c:v>71</c:v>
                </c:pt>
                <c:pt idx="27">
                  <c:v>66</c:v>
                </c:pt>
                <c:pt idx="28">
                  <c:v>66</c:v>
                </c:pt>
                <c:pt idx="29">
                  <c:v>63</c:v>
                </c:pt>
                <c:pt idx="30">
                  <c:v>56</c:v>
                </c:pt>
                <c:pt idx="31">
                  <c:v>50</c:v>
                </c:pt>
                <c:pt idx="32">
                  <c:v>45</c:v>
                </c:pt>
                <c:pt idx="33">
                  <c:v>43</c:v>
                </c:pt>
                <c:pt idx="34">
                  <c:v>41</c:v>
                </c:pt>
                <c:pt idx="35">
                  <c:v>42</c:v>
                </c:pt>
                <c:pt idx="36">
                  <c:v>45</c:v>
                </c:pt>
                <c:pt idx="37">
                  <c:v>41</c:v>
                </c:pt>
                <c:pt idx="38">
                  <c:v>39</c:v>
                </c:pt>
                <c:pt idx="39">
                  <c:v>34</c:v>
                </c:pt>
                <c:pt idx="40">
                  <c:v>36</c:v>
                </c:pt>
                <c:pt idx="41">
                  <c:v>33</c:v>
                </c:pt>
                <c:pt idx="42">
                  <c:v>30</c:v>
                </c:pt>
                <c:pt idx="43">
                  <c:v>28</c:v>
                </c:pt>
                <c:pt idx="44">
                  <c:v>28</c:v>
                </c:pt>
                <c:pt idx="45">
                  <c:v>27</c:v>
                </c:pt>
                <c:pt idx="46">
                  <c:v>24</c:v>
                </c:pt>
                <c:pt idx="47">
                  <c:v>24</c:v>
                </c:pt>
                <c:pt idx="48">
                  <c:v>24</c:v>
                </c:pt>
                <c:pt idx="49">
                  <c:v>23</c:v>
                </c:pt>
                <c:pt idx="50">
                  <c:v>24</c:v>
                </c:pt>
                <c:pt idx="51">
                  <c:v>24</c:v>
                </c:pt>
                <c:pt idx="52">
                  <c:v>23</c:v>
                </c:pt>
                <c:pt idx="53">
                  <c:v>23</c:v>
                </c:pt>
                <c:pt idx="54">
                  <c:v>23</c:v>
                </c:pt>
                <c:pt idx="55">
                  <c:v>23</c:v>
                </c:pt>
                <c:pt idx="56">
                  <c:v>20</c:v>
                </c:pt>
                <c:pt idx="57">
                  <c:v>19</c:v>
                </c:pt>
                <c:pt idx="58">
                  <c:v>19</c:v>
                </c:pt>
                <c:pt idx="59">
                  <c:v>19</c:v>
                </c:pt>
                <c:pt idx="60">
                  <c:v>16</c:v>
                </c:pt>
                <c:pt idx="61">
                  <c:v>17</c:v>
                </c:pt>
                <c:pt idx="62">
                  <c:v>16</c:v>
                </c:pt>
                <c:pt idx="63">
                  <c:v>17</c:v>
                </c:pt>
                <c:pt idx="64">
                  <c:v>16</c:v>
                </c:pt>
                <c:pt idx="65">
                  <c:v>14</c:v>
                </c:pt>
                <c:pt idx="66">
                  <c:v>13</c:v>
                </c:pt>
                <c:pt idx="67">
                  <c:v>13</c:v>
                </c:pt>
                <c:pt idx="68">
                  <c:v>13</c:v>
                </c:pt>
                <c:pt idx="69">
                  <c:v>13</c:v>
                </c:pt>
                <c:pt idx="70">
                  <c:v>14</c:v>
                </c:pt>
                <c:pt idx="71">
                  <c:v>16</c:v>
                </c:pt>
                <c:pt idx="72">
                  <c:v>16</c:v>
                </c:pt>
                <c:pt idx="73">
                  <c:v>16</c:v>
                </c:pt>
                <c:pt idx="74">
                  <c:v>17</c:v>
                </c:pt>
                <c:pt idx="75">
                  <c:v>18</c:v>
                </c:pt>
                <c:pt idx="76">
                  <c:v>18</c:v>
                </c:pt>
                <c:pt idx="77">
                  <c:v>24</c:v>
                </c:pt>
                <c:pt idx="78">
                  <c:v>26</c:v>
                </c:pt>
                <c:pt idx="79">
                  <c:v>26</c:v>
                </c:pt>
                <c:pt idx="80">
                  <c:v>29</c:v>
                </c:pt>
                <c:pt idx="81">
                  <c:v>30</c:v>
                </c:pt>
                <c:pt idx="82">
                  <c:v>29</c:v>
                </c:pt>
                <c:pt idx="83">
                  <c:v>31</c:v>
                </c:pt>
                <c:pt idx="84">
                  <c:v>31</c:v>
                </c:pt>
                <c:pt idx="85">
                  <c:v>33</c:v>
                </c:pt>
                <c:pt idx="86">
                  <c:v>41</c:v>
                </c:pt>
                <c:pt idx="87">
                  <c:v>42</c:v>
                </c:pt>
                <c:pt idx="88">
                  <c:v>45</c:v>
                </c:pt>
                <c:pt idx="89">
                  <c:v>46</c:v>
                </c:pt>
                <c:pt idx="90">
                  <c:v>46</c:v>
                </c:pt>
                <c:pt idx="91">
                  <c:v>45</c:v>
                </c:pt>
                <c:pt idx="92">
                  <c:v>42</c:v>
                </c:pt>
                <c:pt idx="93">
                  <c:v>42</c:v>
                </c:pt>
                <c:pt idx="94">
                  <c:v>46</c:v>
                </c:pt>
                <c:pt idx="95">
                  <c:v>52</c:v>
                </c:pt>
                <c:pt idx="96">
                  <c:v>55</c:v>
                </c:pt>
                <c:pt idx="97">
                  <c:v>60</c:v>
                </c:pt>
                <c:pt idx="98">
                  <c:v>59</c:v>
                </c:pt>
                <c:pt idx="99">
                  <c:v>64</c:v>
                </c:pt>
                <c:pt idx="100">
                  <c:v>47</c:v>
                </c:pt>
                <c:pt idx="101">
                  <c:v>48</c:v>
                </c:pt>
                <c:pt idx="102">
                  <c:v>46</c:v>
                </c:pt>
                <c:pt idx="103">
                  <c:v>71</c:v>
                </c:pt>
                <c:pt idx="104">
                  <c:v>68</c:v>
                </c:pt>
                <c:pt idx="105">
                  <c:v>60</c:v>
                </c:pt>
                <c:pt idx="106">
                  <c:v>52</c:v>
                </c:pt>
                <c:pt idx="107">
                  <c:v>53</c:v>
                </c:pt>
                <c:pt idx="108">
                  <c:v>55</c:v>
                </c:pt>
                <c:pt idx="109">
                  <c:v>56</c:v>
                </c:pt>
              </c:numCache>
            </c:numRef>
          </c:val>
          <c:smooth val="0"/>
          <c:extLst>
            <c:ext xmlns:c16="http://schemas.microsoft.com/office/drawing/2014/chart" uri="{C3380CC4-5D6E-409C-BE32-E72D297353CC}">
              <c16:uniqueId val="{00000001-1434-B34E-B6E7-AC16000B7EA8}"/>
            </c:ext>
          </c:extLst>
        </c:ser>
        <c:ser>
          <c:idx val="2"/>
          <c:order val="2"/>
          <c:tx>
            <c:strRef>
              <c:f>'1.3.'!$L$12</c:f>
              <c:strCache>
                <c:ptCount val="1"/>
                <c:pt idx="0">
                  <c:v>  The 1%</c:v>
                </c:pt>
              </c:strCache>
            </c:strRef>
          </c:tx>
          <c:spPr>
            <a:ln w="63500" cap="rnd">
              <a:solidFill>
                <a:srgbClr val="58B1BE"/>
              </a:solidFill>
              <a:round/>
            </a:ln>
            <a:effectLst/>
          </c:spPr>
          <c:marker>
            <c:symbol val="none"/>
          </c:marker>
          <c:cat>
            <c:numRef>
              <c:f>'1.3.'!$I$13:$I$122</c:f>
              <c:numCache>
                <c:formatCode>General</c:formatCode>
                <c:ptCount val="110"/>
                <c:pt idx="0">
                  <c:v>1910</c:v>
                </c:pt>
                <c:pt idx="1">
                  <c:v>1911</c:v>
                </c:pt>
                <c:pt idx="2">
                  <c:v>1912</c:v>
                </c:pt>
                <c:pt idx="3">
                  <c:v>1913</c:v>
                </c:pt>
                <c:pt idx="4">
                  <c:v>1914</c:v>
                </c:pt>
                <c:pt idx="5">
                  <c:v>1915</c:v>
                </c:pt>
                <c:pt idx="6">
                  <c:v>1916</c:v>
                </c:pt>
                <c:pt idx="7">
                  <c:v>1917</c:v>
                </c:pt>
                <c:pt idx="8">
                  <c:v>1918</c:v>
                </c:pt>
                <c:pt idx="9">
                  <c:v>1919</c:v>
                </c:pt>
                <c:pt idx="10">
                  <c:v>1920</c:v>
                </c:pt>
                <c:pt idx="11">
                  <c:v>1921</c:v>
                </c:pt>
                <c:pt idx="12">
                  <c:v>1922</c:v>
                </c:pt>
                <c:pt idx="13">
                  <c:v>1923</c:v>
                </c:pt>
                <c:pt idx="14">
                  <c:v>1924</c:v>
                </c:pt>
                <c:pt idx="15">
                  <c:v>1925</c:v>
                </c:pt>
                <c:pt idx="16">
                  <c:v>1926</c:v>
                </c:pt>
                <c:pt idx="17">
                  <c:v>1927</c:v>
                </c:pt>
                <c:pt idx="18">
                  <c:v>1928</c:v>
                </c:pt>
                <c:pt idx="19">
                  <c:v>1929</c:v>
                </c:pt>
                <c:pt idx="20">
                  <c:v>1930</c:v>
                </c:pt>
                <c:pt idx="21">
                  <c:v>1931</c:v>
                </c:pt>
                <c:pt idx="22">
                  <c:v>1932</c:v>
                </c:pt>
                <c:pt idx="23">
                  <c:v>1933</c:v>
                </c:pt>
                <c:pt idx="24">
                  <c:v>1934</c:v>
                </c:pt>
                <c:pt idx="25">
                  <c:v>1935</c:v>
                </c:pt>
                <c:pt idx="26">
                  <c:v>1936</c:v>
                </c:pt>
                <c:pt idx="27">
                  <c:v>1937</c:v>
                </c:pt>
                <c:pt idx="28">
                  <c:v>1938</c:v>
                </c:pt>
                <c:pt idx="29">
                  <c:v>1939</c:v>
                </c:pt>
                <c:pt idx="30">
                  <c:v>1940</c:v>
                </c:pt>
                <c:pt idx="31">
                  <c:v>1941</c:v>
                </c:pt>
                <c:pt idx="32">
                  <c:v>1942</c:v>
                </c:pt>
                <c:pt idx="33">
                  <c:v>1943</c:v>
                </c:pt>
                <c:pt idx="34">
                  <c:v>1944</c:v>
                </c:pt>
                <c:pt idx="35">
                  <c:v>1945</c:v>
                </c:pt>
                <c:pt idx="36">
                  <c:v>1946</c:v>
                </c:pt>
                <c:pt idx="37">
                  <c:v>1947</c:v>
                </c:pt>
                <c:pt idx="38">
                  <c:v>1948</c:v>
                </c:pt>
                <c:pt idx="39">
                  <c:v>1949</c:v>
                </c:pt>
                <c:pt idx="40">
                  <c:v>1950</c:v>
                </c:pt>
                <c:pt idx="41">
                  <c:v>1951</c:v>
                </c:pt>
                <c:pt idx="42">
                  <c:v>1952</c:v>
                </c:pt>
                <c:pt idx="43">
                  <c:v>1953</c:v>
                </c:pt>
                <c:pt idx="44">
                  <c:v>1954</c:v>
                </c:pt>
                <c:pt idx="45">
                  <c:v>1955</c:v>
                </c:pt>
                <c:pt idx="46">
                  <c:v>1956</c:v>
                </c:pt>
                <c:pt idx="47">
                  <c:v>1957</c:v>
                </c:pt>
                <c:pt idx="48">
                  <c:v>1958</c:v>
                </c:pt>
                <c:pt idx="49">
                  <c:v>1959</c:v>
                </c:pt>
                <c:pt idx="50">
                  <c:v>1960</c:v>
                </c:pt>
                <c:pt idx="51">
                  <c:v>1961</c:v>
                </c:pt>
                <c:pt idx="52">
                  <c:v>1962</c:v>
                </c:pt>
                <c:pt idx="53">
                  <c:v>1963</c:v>
                </c:pt>
                <c:pt idx="54">
                  <c:v>1964</c:v>
                </c:pt>
                <c:pt idx="55">
                  <c:v>1965</c:v>
                </c:pt>
                <c:pt idx="56">
                  <c:v>1966</c:v>
                </c:pt>
                <c:pt idx="57">
                  <c:v>1967</c:v>
                </c:pt>
                <c:pt idx="58">
                  <c:v>1968</c:v>
                </c:pt>
                <c:pt idx="59">
                  <c:v>1969</c:v>
                </c:pt>
                <c:pt idx="60">
                  <c:v>1970</c:v>
                </c:pt>
                <c:pt idx="61">
                  <c:v>1971</c:v>
                </c:pt>
                <c:pt idx="62">
                  <c:v>1972</c:v>
                </c:pt>
                <c:pt idx="63">
                  <c:v>1973</c:v>
                </c:pt>
                <c:pt idx="64">
                  <c:v>1974</c:v>
                </c:pt>
                <c:pt idx="65">
                  <c:v>1975</c:v>
                </c:pt>
                <c:pt idx="66">
                  <c:v>1976</c:v>
                </c:pt>
                <c:pt idx="67">
                  <c:v>1977</c:v>
                </c:pt>
                <c:pt idx="68">
                  <c:v>1978</c:v>
                </c:pt>
                <c:pt idx="69">
                  <c:v>1979</c:v>
                </c:pt>
                <c:pt idx="70">
                  <c:v>1980</c:v>
                </c:pt>
                <c:pt idx="71">
                  <c:v>1981</c:v>
                </c:pt>
                <c:pt idx="72">
                  <c:v>1982</c:v>
                </c:pt>
                <c:pt idx="73">
                  <c:v>1983</c:v>
                </c:pt>
                <c:pt idx="74">
                  <c:v>1984</c:v>
                </c:pt>
                <c:pt idx="75">
                  <c:v>1985</c:v>
                </c:pt>
                <c:pt idx="76">
                  <c:v>1986</c:v>
                </c:pt>
                <c:pt idx="77">
                  <c:v>1987</c:v>
                </c:pt>
                <c:pt idx="78">
                  <c:v>1988</c:v>
                </c:pt>
                <c:pt idx="79">
                  <c:v>1989</c:v>
                </c:pt>
                <c:pt idx="80">
                  <c:v>1990</c:v>
                </c:pt>
                <c:pt idx="81">
                  <c:v>1991</c:v>
                </c:pt>
                <c:pt idx="82">
                  <c:v>1992</c:v>
                </c:pt>
                <c:pt idx="83">
                  <c:v>1993</c:v>
                </c:pt>
                <c:pt idx="84">
                  <c:v>1994</c:v>
                </c:pt>
                <c:pt idx="85">
                  <c:v>1995</c:v>
                </c:pt>
                <c:pt idx="86">
                  <c:v>1996</c:v>
                </c:pt>
                <c:pt idx="87">
                  <c:v>1997</c:v>
                </c:pt>
                <c:pt idx="88">
                  <c:v>1998</c:v>
                </c:pt>
                <c:pt idx="89">
                  <c:v>1999</c:v>
                </c:pt>
                <c:pt idx="90">
                  <c:v>2000</c:v>
                </c:pt>
                <c:pt idx="91">
                  <c:v>2001</c:v>
                </c:pt>
                <c:pt idx="92">
                  <c:v>2002</c:v>
                </c:pt>
                <c:pt idx="93">
                  <c:v>2003</c:v>
                </c:pt>
                <c:pt idx="94">
                  <c:v>2004</c:v>
                </c:pt>
                <c:pt idx="95">
                  <c:v>2005</c:v>
                </c:pt>
                <c:pt idx="96">
                  <c:v>2006</c:v>
                </c:pt>
                <c:pt idx="97">
                  <c:v>2007</c:v>
                </c:pt>
                <c:pt idx="98">
                  <c:v>2008</c:v>
                </c:pt>
                <c:pt idx="99">
                  <c:v>2009</c:v>
                </c:pt>
                <c:pt idx="100">
                  <c:v>2010</c:v>
                </c:pt>
                <c:pt idx="101">
                  <c:v>2011</c:v>
                </c:pt>
                <c:pt idx="102">
                  <c:v>2012</c:v>
                </c:pt>
                <c:pt idx="103">
                  <c:v>2013</c:v>
                </c:pt>
                <c:pt idx="104">
                  <c:v>2014</c:v>
                </c:pt>
                <c:pt idx="105">
                  <c:v>2015</c:v>
                </c:pt>
                <c:pt idx="106">
                  <c:v>2016</c:v>
                </c:pt>
                <c:pt idx="107">
                  <c:v>2017</c:v>
                </c:pt>
                <c:pt idx="108">
                  <c:v>2018</c:v>
                </c:pt>
                <c:pt idx="109">
                  <c:v>2019</c:v>
                </c:pt>
              </c:numCache>
            </c:numRef>
          </c:cat>
          <c:val>
            <c:numRef>
              <c:f>'1.3.'!$Q$13:$Q$122</c:f>
              <c:numCache>
                <c:formatCode>0.00</c:formatCode>
                <c:ptCount val="110"/>
                <c:pt idx="0">
                  <c:v>24.4</c:v>
                </c:pt>
                <c:pt idx="1">
                  <c:v>24.4</c:v>
                </c:pt>
                <c:pt idx="2">
                  <c:v>24.2</c:v>
                </c:pt>
                <c:pt idx="3">
                  <c:v>24.8</c:v>
                </c:pt>
                <c:pt idx="4">
                  <c:v>23.6</c:v>
                </c:pt>
                <c:pt idx="5">
                  <c:v>23.7</c:v>
                </c:pt>
                <c:pt idx="6">
                  <c:v>23</c:v>
                </c:pt>
                <c:pt idx="7">
                  <c:v>20.3</c:v>
                </c:pt>
                <c:pt idx="8">
                  <c:v>19.3</c:v>
                </c:pt>
                <c:pt idx="9">
                  <c:v>19.600000000000001</c:v>
                </c:pt>
                <c:pt idx="10">
                  <c:v>20</c:v>
                </c:pt>
                <c:pt idx="11">
                  <c:v>20.3</c:v>
                </c:pt>
                <c:pt idx="12">
                  <c:v>22.8</c:v>
                </c:pt>
                <c:pt idx="13">
                  <c:v>23.3</c:v>
                </c:pt>
                <c:pt idx="14">
                  <c:v>22.7</c:v>
                </c:pt>
                <c:pt idx="15">
                  <c:v>22.1</c:v>
                </c:pt>
                <c:pt idx="16">
                  <c:v>21.9</c:v>
                </c:pt>
                <c:pt idx="17">
                  <c:v>21.4</c:v>
                </c:pt>
                <c:pt idx="18">
                  <c:v>21.5</c:v>
                </c:pt>
                <c:pt idx="19">
                  <c:v>21</c:v>
                </c:pt>
                <c:pt idx="20">
                  <c:v>19.8</c:v>
                </c:pt>
                <c:pt idx="21">
                  <c:v>18.2</c:v>
                </c:pt>
                <c:pt idx="22">
                  <c:v>17.600000000000001</c:v>
                </c:pt>
                <c:pt idx="23">
                  <c:v>17.3</c:v>
                </c:pt>
                <c:pt idx="24">
                  <c:v>17.5</c:v>
                </c:pt>
                <c:pt idx="25">
                  <c:v>17.899999999999999</c:v>
                </c:pt>
                <c:pt idx="26">
                  <c:v>18.100000000000001</c:v>
                </c:pt>
                <c:pt idx="27">
                  <c:v>17</c:v>
                </c:pt>
                <c:pt idx="28">
                  <c:v>16.899999999999999</c:v>
                </c:pt>
                <c:pt idx="29">
                  <c:v>16.2</c:v>
                </c:pt>
                <c:pt idx="30">
                  <c:v>14.6</c:v>
                </c:pt>
                <c:pt idx="31">
                  <c:v>13.1</c:v>
                </c:pt>
                <c:pt idx="32">
                  <c:v>11.7</c:v>
                </c:pt>
                <c:pt idx="33">
                  <c:v>11.3</c:v>
                </c:pt>
                <c:pt idx="34">
                  <c:v>11</c:v>
                </c:pt>
                <c:pt idx="35">
                  <c:v>11.3</c:v>
                </c:pt>
                <c:pt idx="36">
                  <c:v>12.1</c:v>
                </c:pt>
                <c:pt idx="37">
                  <c:v>11.1</c:v>
                </c:pt>
                <c:pt idx="38">
                  <c:v>10.5</c:v>
                </c:pt>
                <c:pt idx="39">
                  <c:v>9.3000000000000007</c:v>
                </c:pt>
                <c:pt idx="40">
                  <c:v>9.8000000000000007</c:v>
                </c:pt>
                <c:pt idx="41">
                  <c:v>11</c:v>
                </c:pt>
                <c:pt idx="42">
                  <c:v>10.3</c:v>
                </c:pt>
                <c:pt idx="43">
                  <c:v>9.8000000000000007</c:v>
                </c:pt>
                <c:pt idx="44">
                  <c:v>9.8000000000000007</c:v>
                </c:pt>
                <c:pt idx="45">
                  <c:v>9.4</c:v>
                </c:pt>
                <c:pt idx="46">
                  <c:v>8.6999999999999993</c:v>
                </c:pt>
                <c:pt idx="47">
                  <c:v>8.6999999999999993</c:v>
                </c:pt>
                <c:pt idx="48">
                  <c:v>8.8000000000000007</c:v>
                </c:pt>
                <c:pt idx="49">
                  <c:v>8.6</c:v>
                </c:pt>
                <c:pt idx="50">
                  <c:v>8.8000000000000007</c:v>
                </c:pt>
                <c:pt idx="51">
                  <c:v>8.6999999999999993</c:v>
                </c:pt>
                <c:pt idx="52">
                  <c:v>8.4</c:v>
                </c:pt>
                <c:pt idx="53">
                  <c:v>8.6</c:v>
                </c:pt>
                <c:pt idx="54">
                  <c:v>8.5</c:v>
                </c:pt>
                <c:pt idx="55">
                  <c:v>8.6</c:v>
                </c:pt>
                <c:pt idx="56">
                  <c:v>7.9</c:v>
                </c:pt>
                <c:pt idx="57">
                  <c:v>7.7</c:v>
                </c:pt>
                <c:pt idx="58">
                  <c:v>7.6</c:v>
                </c:pt>
                <c:pt idx="59">
                  <c:v>7.5</c:v>
                </c:pt>
                <c:pt idx="60">
                  <c:v>7</c:v>
                </c:pt>
                <c:pt idx="61">
                  <c:v>7.1</c:v>
                </c:pt>
                <c:pt idx="62">
                  <c:v>6.9</c:v>
                </c:pt>
                <c:pt idx="63">
                  <c:v>7</c:v>
                </c:pt>
                <c:pt idx="64">
                  <c:v>6.6</c:v>
                </c:pt>
                <c:pt idx="65">
                  <c:v>6.1</c:v>
                </c:pt>
                <c:pt idx="66">
                  <c:v>5.9</c:v>
                </c:pt>
                <c:pt idx="67">
                  <c:v>6</c:v>
                </c:pt>
                <c:pt idx="68">
                  <c:v>5.8</c:v>
                </c:pt>
                <c:pt idx="69">
                  <c:v>5.9</c:v>
                </c:pt>
                <c:pt idx="70">
                  <c:v>6.3</c:v>
                </c:pt>
                <c:pt idx="71">
                  <c:v>6.7</c:v>
                </c:pt>
                <c:pt idx="72">
                  <c:v>6.8</c:v>
                </c:pt>
                <c:pt idx="73">
                  <c:v>6.9</c:v>
                </c:pt>
                <c:pt idx="74">
                  <c:v>7.2</c:v>
                </c:pt>
                <c:pt idx="75">
                  <c:v>7.4</c:v>
                </c:pt>
                <c:pt idx="76">
                  <c:v>7.5</c:v>
                </c:pt>
                <c:pt idx="77">
                  <c:v>7.9</c:v>
                </c:pt>
                <c:pt idx="78">
                  <c:v>8.6999999999999993</c:v>
                </c:pt>
                <c:pt idx="79">
                  <c:v>8.6999999999999993</c:v>
                </c:pt>
                <c:pt idx="80">
                  <c:v>9.8000000000000007</c:v>
                </c:pt>
                <c:pt idx="81">
                  <c:v>10.199999999999999</c:v>
                </c:pt>
                <c:pt idx="82">
                  <c:v>9.8000000000000007</c:v>
                </c:pt>
                <c:pt idx="83">
                  <c:v>10.4</c:v>
                </c:pt>
                <c:pt idx="84">
                  <c:v>10.6</c:v>
                </c:pt>
                <c:pt idx="85">
                  <c:v>10.8</c:v>
                </c:pt>
                <c:pt idx="86">
                  <c:v>11.9</c:v>
                </c:pt>
                <c:pt idx="87">
                  <c:v>12.1</c:v>
                </c:pt>
                <c:pt idx="88">
                  <c:v>12.6</c:v>
                </c:pt>
                <c:pt idx="89">
                  <c:v>12.6</c:v>
                </c:pt>
                <c:pt idx="90">
                  <c:v>12.6</c:v>
                </c:pt>
                <c:pt idx="91">
                  <c:v>12.7</c:v>
                </c:pt>
                <c:pt idx="92">
                  <c:v>12.3</c:v>
                </c:pt>
                <c:pt idx="93">
                  <c:v>12.1</c:v>
                </c:pt>
                <c:pt idx="94">
                  <c:v>12.9</c:v>
                </c:pt>
                <c:pt idx="95">
                  <c:v>14.3</c:v>
                </c:pt>
                <c:pt idx="96">
                  <c:v>14.8</c:v>
                </c:pt>
                <c:pt idx="97">
                  <c:v>15.4</c:v>
                </c:pt>
                <c:pt idx="98">
                  <c:v>15.5</c:v>
                </c:pt>
                <c:pt idx="99">
                  <c:v>15.4</c:v>
                </c:pt>
                <c:pt idx="100">
                  <c:v>12.6</c:v>
                </c:pt>
                <c:pt idx="101">
                  <c:v>12.9</c:v>
                </c:pt>
                <c:pt idx="102">
                  <c:v>12.7</c:v>
                </c:pt>
                <c:pt idx="103">
                  <c:v>15.8</c:v>
                </c:pt>
                <c:pt idx="104">
                  <c:v>15.2</c:v>
                </c:pt>
                <c:pt idx="105">
                  <c:v>16.7</c:v>
                </c:pt>
                <c:pt idx="106">
                  <c:v>14.6</c:v>
                </c:pt>
                <c:pt idx="107">
                  <c:v>15</c:v>
                </c:pt>
                <c:pt idx="108">
                  <c:v>15.4</c:v>
                </c:pt>
                <c:pt idx="109">
                  <c:v>15.8</c:v>
                </c:pt>
              </c:numCache>
            </c:numRef>
          </c:val>
          <c:smooth val="0"/>
          <c:extLst>
            <c:ext xmlns:c16="http://schemas.microsoft.com/office/drawing/2014/chart" uri="{C3380CC4-5D6E-409C-BE32-E72D297353CC}">
              <c16:uniqueId val="{00000002-1434-B34E-B6E7-AC16000B7EA8}"/>
            </c:ext>
          </c:extLst>
        </c:ser>
        <c:ser>
          <c:idx val="3"/>
          <c:order val="3"/>
          <c:tx>
            <c:strRef>
              <c:f>'1.3.'!$M$12</c:f>
              <c:strCache>
                <c:ptCount val="1"/>
                <c:pt idx="0">
                  <c:v>   The 10%</c:v>
                </c:pt>
              </c:strCache>
            </c:strRef>
          </c:tx>
          <c:spPr>
            <a:ln w="63500" cap="rnd">
              <a:solidFill>
                <a:srgbClr val="3D609F"/>
              </a:solidFill>
              <a:prstDash val="sysDash"/>
              <a:round/>
            </a:ln>
            <a:effectLst/>
          </c:spPr>
          <c:marker>
            <c:symbol val="none"/>
          </c:marker>
          <c:cat>
            <c:numRef>
              <c:f>'1.3.'!$I$13:$I$122</c:f>
              <c:numCache>
                <c:formatCode>General</c:formatCode>
                <c:ptCount val="110"/>
                <c:pt idx="0">
                  <c:v>1910</c:v>
                </c:pt>
                <c:pt idx="1">
                  <c:v>1911</c:v>
                </c:pt>
                <c:pt idx="2">
                  <c:v>1912</c:v>
                </c:pt>
                <c:pt idx="3">
                  <c:v>1913</c:v>
                </c:pt>
                <c:pt idx="4">
                  <c:v>1914</c:v>
                </c:pt>
                <c:pt idx="5">
                  <c:v>1915</c:v>
                </c:pt>
                <c:pt idx="6">
                  <c:v>1916</c:v>
                </c:pt>
                <c:pt idx="7">
                  <c:v>1917</c:v>
                </c:pt>
                <c:pt idx="8">
                  <c:v>1918</c:v>
                </c:pt>
                <c:pt idx="9">
                  <c:v>1919</c:v>
                </c:pt>
                <c:pt idx="10">
                  <c:v>1920</c:v>
                </c:pt>
                <c:pt idx="11">
                  <c:v>1921</c:v>
                </c:pt>
                <c:pt idx="12">
                  <c:v>1922</c:v>
                </c:pt>
                <c:pt idx="13">
                  <c:v>1923</c:v>
                </c:pt>
                <c:pt idx="14">
                  <c:v>1924</c:v>
                </c:pt>
                <c:pt idx="15">
                  <c:v>1925</c:v>
                </c:pt>
                <c:pt idx="16">
                  <c:v>1926</c:v>
                </c:pt>
                <c:pt idx="17">
                  <c:v>1927</c:v>
                </c:pt>
                <c:pt idx="18">
                  <c:v>1928</c:v>
                </c:pt>
                <c:pt idx="19">
                  <c:v>1929</c:v>
                </c:pt>
                <c:pt idx="20">
                  <c:v>1930</c:v>
                </c:pt>
                <c:pt idx="21">
                  <c:v>1931</c:v>
                </c:pt>
                <c:pt idx="22">
                  <c:v>1932</c:v>
                </c:pt>
                <c:pt idx="23">
                  <c:v>1933</c:v>
                </c:pt>
                <c:pt idx="24">
                  <c:v>1934</c:v>
                </c:pt>
                <c:pt idx="25">
                  <c:v>1935</c:v>
                </c:pt>
                <c:pt idx="26">
                  <c:v>1936</c:v>
                </c:pt>
                <c:pt idx="27">
                  <c:v>1937</c:v>
                </c:pt>
                <c:pt idx="28">
                  <c:v>1938</c:v>
                </c:pt>
                <c:pt idx="29">
                  <c:v>1939</c:v>
                </c:pt>
                <c:pt idx="30">
                  <c:v>1940</c:v>
                </c:pt>
                <c:pt idx="31">
                  <c:v>1941</c:v>
                </c:pt>
                <c:pt idx="32">
                  <c:v>1942</c:v>
                </c:pt>
                <c:pt idx="33">
                  <c:v>1943</c:v>
                </c:pt>
                <c:pt idx="34">
                  <c:v>1944</c:v>
                </c:pt>
                <c:pt idx="35">
                  <c:v>1945</c:v>
                </c:pt>
                <c:pt idx="36">
                  <c:v>1946</c:v>
                </c:pt>
                <c:pt idx="37">
                  <c:v>1947</c:v>
                </c:pt>
                <c:pt idx="38">
                  <c:v>1948</c:v>
                </c:pt>
                <c:pt idx="39">
                  <c:v>1949</c:v>
                </c:pt>
                <c:pt idx="40">
                  <c:v>1950</c:v>
                </c:pt>
                <c:pt idx="41">
                  <c:v>1951</c:v>
                </c:pt>
                <c:pt idx="42">
                  <c:v>1952</c:v>
                </c:pt>
                <c:pt idx="43">
                  <c:v>1953</c:v>
                </c:pt>
                <c:pt idx="44">
                  <c:v>1954</c:v>
                </c:pt>
                <c:pt idx="45">
                  <c:v>1955</c:v>
                </c:pt>
                <c:pt idx="46">
                  <c:v>1956</c:v>
                </c:pt>
                <c:pt idx="47">
                  <c:v>1957</c:v>
                </c:pt>
                <c:pt idx="48">
                  <c:v>1958</c:v>
                </c:pt>
                <c:pt idx="49">
                  <c:v>1959</c:v>
                </c:pt>
                <c:pt idx="50">
                  <c:v>1960</c:v>
                </c:pt>
                <c:pt idx="51">
                  <c:v>1961</c:v>
                </c:pt>
                <c:pt idx="52">
                  <c:v>1962</c:v>
                </c:pt>
                <c:pt idx="53">
                  <c:v>1963</c:v>
                </c:pt>
                <c:pt idx="54">
                  <c:v>1964</c:v>
                </c:pt>
                <c:pt idx="55">
                  <c:v>1965</c:v>
                </c:pt>
                <c:pt idx="56">
                  <c:v>1966</c:v>
                </c:pt>
                <c:pt idx="57">
                  <c:v>1967</c:v>
                </c:pt>
                <c:pt idx="58">
                  <c:v>1968</c:v>
                </c:pt>
                <c:pt idx="59">
                  <c:v>1969</c:v>
                </c:pt>
                <c:pt idx="60">
                  <c:v>1970</c:v>
                </c:pt>
                <c:pt idx="61">
                  <c:v>1971</c:v>
                </c:pt>
                <c:pt idx="62">
                  <c:v>1972</c:v>
                </c:pt>
                <c:pt idx="63">
                  <c:v>1973</c:v>
                </c:pt>
                <c:pt idx="64">
                  <c:v>1974</c:v>
                </c:pt>
                <c:pt idx="65">
                  <c:v>1975</c:v>
                </c:pt>
                <c:pt idx="66">
                  <c:v>1976</c:v>
                </c:pt>
                <c:pt idx="67">
                  <c:v>1977</c:v>
                </c:pt>
                <c:pt idx="68">
                  <c:v>1978</c:v>
                </c:pt>
                <c:pt idx="69">
                  <c:v>1979</c:v>
                </c:pt>
                <c:pt idx="70">
                  <c:v>1980</c:v>
                </c:pt>
                <c:pt idx="71">
                  <c:v>1981</c:v>
                </c:pt>
                <c:pt idx="72">
                  <c:v>1982</c:v>
                </c:pt>
                <c:pt idx="73">
                  <c:v>1983</c:v>
                </c:pt>
                <c:pt idx="74">
                  <c:v>1984</c:v>
                </c:pt>
                <c:pt idx="75">
                  <c:v>1985</c:v>
                </c:pt>
                <c:pt idx="76">
                  <c:v>1986</c:v>
                </c:pt>
                <c:pt idx="77">
                  <c:v>1987</c:v>
                </c:pt>
                <c:pt idx="78">
                  <c:v>1988</c:v>
                </c:pt>
                <c:pt idx="79">
                  <c:v>1989</c:v>
                </c:pt>
                <c:pt idx="80">
                  <c:v>1990</c:v>
                </c:pt>
                <c:pt idx="81">
                  <c:v>1991</c:v>
                </c:pt>
                <c:pt idx="82">
                  <c:v>1992</c:v>
                </c:pt>
                <c:pt idx="83">
                  <c:v>1993</c:v>
                </c:pt>
                <c:pt idx="84">
                  <c:v>1994</c:v>
                </c:pt>
                <c:pt idx="85">
                  <c:v>1995</c:v>
                </c:pt>
                <c:pt idx="86">
                  <c:v>1996</c:v>
                </c:pt>
                <c:pt idx="87">
                  <c:v>1997</c:v>
                </c:pt>
                <c:pt idx="88">
                  <c:v>1998</c:v>
                </c:pt>
                <c:pt idx="89">
                  <c:v>1999</c:v>
                </c:pt>
                <c:pt idx="90">
                  <c:v>2000</c:v>
                </c:pt>
                <c:pt idx="91">
                  <c:v>2001</c:v>
                </c:pt>
                <c:pt idx="92">
                  <c:v>2002</c:v>
                </c:pt>
                <c:pt idx="93">
                  <c:v>2003</c:v>
                </c:pt>
                <c:pt idx="94">
                  <c:v>2004</c:v>
                </c:pt>
                <c:pt idx="95">
                  <c:v>2005</c:v>
                </c:pt>
                <c:pt idx="96">
                  <c:v>2006</c:v>
                </c:pt>
                <c:pt idx="97">
                  <c:v>2007</c:v>
                </c:pt>
                <c:pt idx="98">
                  <c:v>2008</c:v>
                </c:pt>
                <c:pt idx="99">
                  <c:v>2009</c:v>
                </c:pt>
                <c:pt idx="100">
                  <c:v>2010</c:v>
                </c:pt>
                <c:pt idx="101">
                  <c:v>2011</c:v>
                </c:pt>
                <c:pt idx="102">
                  <c:v>2012</c:v>
                </c:pt>
                <c:pt idx="103">
                  <c:v>2013</c:v>
                </c:pt>
                <c:pt idx="104">
                  <c:v>2014</c:v>
                </c:pt>
                <c:pt idx="105">
                  <c:v>2015</c:v>
                </c:pt>
                <c:pt idx="106">
                  <c:v>2016</c:v>
                </c:pt>
                <c:pt idx="107">
                  <c:v>2017</c:v>
                </c:pt>
                <c:pt idx="108">
                  <c:v>2018</c:v>
                </c:pt>
                <c:pt idx="109">
                  <c:v>2019</c:v>
                </c:pt>
              </c:numCache>
            </c:numRef>
          </c:cat>
          <c:val>
            <c:numRef>
              <c:f>'1.3.'!$R$13:$R$122</c:f>
              <c:numCache>
                <c:formatCode>0.00</c:formatCode>
                <c:ptCount val="110"/>
                <c:pt idx="0">
                  <c:v>4.68</c:v>
                </c:pt>
                <c:pt idx="1">
                  <c:v>4.68</c:v>
                </c:pt>
                <c:pt idx="2">
                  <c:v>4.6399999999999997</c:v>
                </c:pt>
                <c:pt idx="3">
                  <c:v>4.75</c:v>
                </c:pt>
                <c:pt idx="4">
                  <c:v>4.53</c:v>
                </c:pt>
                <c:pt idx="5">
                  <c:v>4.55</c:v>
                </c:pt>
                <c:pt idx="6">
                  <c:v>4.4000000000000004</c:v>
                </c:pt>
                <c:pt idx="7">
                  <c:v>3.9</c:v>
                </c:pt>
                <c:pt idx="8">
                  <c:v>3.71</c:v>
                </c:pt>
                <c:pt idx="9">
                  <c:v>3.87</c:v>
                </c:pt>
                <c:pt idx="10">
                  <c:v>4.16</c:v>
                </c:pt>
                <c:pt idx="11">
                  <c:v>4.2300000000000004</c:v>
                </c:pt>
                <c:pt idx="12">
                  <c:v>4.76</c:v>
                </c:pt>
                <c:pt idx="13">
                  <c:v>4.8600000000000003</c:v>
                </c:pt>
                <c:pt idx="14">
                  <c:v>4.74</c:v>
                </c:pt>
                <c:pt idx="15">
                  <c:v>4.62</c:v>
                </c:pt>
                <c:pt idx="16">
                  <c:v>4.57</c:v>
                </c:pt>
                <c:pt idx="17">
                  <c:v>4.47</c:v>
                </c:pt>
                <c:pt idx="18">
                  <c:v>4.49</c:v>
                </c:pt>
                <c:pt idx="19">
                  <c:v>4.4000000000000004</c:v>
                </c:pt>
                <c:pt idx="20">
                  <c:v>4.1500000000000004</c:v>
                </c:pt>
                <c:pt idx="21">
                  <c:v>3.83</c:v>
                </c:pt>
                <c:pt idx="22">
                  <c:v>3.69</c:v>
                </c:pt>
                <c:pt idx="23">
                  <c:v>3.65</c:v>
                </c:pt>
                <c:pt idx="24">
                  <c:v>3.68</c:v>
                </c:pt>
                <c:pt idx="25">
                  <c:v>3.75</c:v>
                </c:pt>
                <c:pt idx="26">
                  <c:v>3.8</c:v>
                </c:pt>
                <c:pt idx="27">
                  <c:v>3.84</c:v>
                </c:pt>
                <c:pt idx="28">
                  <c:v>3.8</c:v>
                </c:pt>
                <c:pt idx="29">
                  <c:v>3.75</c:v>
                </c:pt>
                <c:pt idx="30">
                  <c:v>3.6</c:v>
                </c:pt>
                <c:pt idx="31">
                  <c:v>3.47</c:v>
                </c:pt>
                <c:pt idx="32">
                  <c:v>3.35</c:v>
                </c:pt>
                <c:pt idx="33">
                  <c:v>3.32</c:v>
                </c:pt>
                <c:pt idx="34">
                  <c:v>3.31</c:v>
                </c:pt>
                <c:pt idx="35">
                  <c:v>3.35</c:v>
                </c:pt>
                <c:pt idx="36">
                  <c:v>3.45</c:v>
                </c:pt>
                <c:pt idx="37">
                  <c:v>3.37</c:v>
                </c:pt>
                <c:pt idx="38">
                  <c:v>3.32</c:v>
                </c:pt>
                <c:pt idx="39">
                  <c:v>3.22</c:v>
                </c:pt>
                <c:pt idx="40">
                  <c:v>3.23</c:v>
                </c:pt>
                <c:pt idx="41">
                  <c:v>3.31</c:v>
                </c:pt>
                <c:pt idx="42">
                  <c:v>3.2</c:v>
                </c:pt>
                <c:pt idx="43">
                  <c:v>3.11</c:v>
                </c:pt>
                <c:pt idx="44">
                  <c:v>3.08</c:v>
                </c:pt>
                <c:pt idx="45">
                  <c:v>3.19</c:v>
                </c:pt>
                <c:pt idx="46">
                  <c:v>3.02</c:v>
                </c:pt>
                <c:pt idx="47">
                  <c:v>3.02</c:v>
                </c:pt>
                <c:pt idx="48">
                  <c:v>3.04</c:v>
                </c:pt>
                <c:pt idx="49">
                  <c:v>3</c:v>
                </c:pt>
                <c:pt idx="50">
                  <c:v>3.07</c:v>
                </c:pt>
                <c:pt idx="51">
                  <c:v>3.01</c:v>
                </c:pt>
                <c:pt idx="52">
                  <c:v>2.93</c:v>
                </c:pt>
                <c:pt idx="53">
                  <c:v>3.01</c:v>
                </c:pt>
                <c:pt idx="54">
                  <c:v>2.99</c:v>
                </c:pt>
                <c:pt idx="55">
                  <c:v>2.99</c:v>
                </c:pt>
                <c:pt idx="56">
                  <c:v>2.89</c:v>
                </c:pt>
                <c:pt idx="57">
                  <c:v>2.88</c:v>
                </c:pt>
                <c:pt idx="58">
                  <c:v>2.86</c:v>
                </c:pt>
                <c:pt idx="59">
                  <c:v>2.88</c:v>
                </c:pt>
                <c:pt idx="60">
                  <c:v>2.88</c:v>
                </c:pt>
                <c:pt idx="61">
                  <c:v>2.94</c:v>
                </c:pt>
                <c:pt idx="62">
                  <c:v>2.89</c:v>
                </c:pt>
                <c:pt idx="63">
                  <c:v>2.83</c:v>
                </c:pt>
                <c:pt idx="64">
                  <c:v>2.82</c:v>
                </c:pt>
                <c:pt idx="65">
                  <c:v>2.78</c:v>
                </c:pt>
                <c:pt idx="66">
                  <c:v>2.79</c:v>
                </c:pt>
                <c:pt idx="67">
                  <c:v>2.8</c:v>
                </c:pt>
                <c:pt idx="68">
                  <c:v>2.79</c:v>
                </c:pt>
                <c:pt idx="69">
                  <c:v>2.83</c:v>
                </c:pt>
                <c:pt idx="70">
                  <c:v>2.97</c:v>
                </c:pt>
                <c:pt idx="71">
                  <c:v>3.11</c:v>
                </c:pt>
                <c:pt idx="72">
                  <c:v>3.12</c:v>
                </c:pt>
                <c:pt idx="73">
                  <c:v>3.18</c:v>
                </c:pt>
                <c:pt idx="74">
                  <c:v>3.26</c:v>
                </c:pt>
                <c:pt idx="75">
                  <c:v>3.27</c:v>
                </c:pt>
                <c:pt idx="76">
                  <c:v>3.29</c:v>
                </c:pt>
                <c:pt idx="77">
                  <c:v>3.34</c:v>
                </c:pt>
                <c:pt idx="78">
                  <c:v>3.43</c:v>
                </c:pt>
                <c:pt idx="79">
                  <c:v>3.42</c:v>
                </c:pt>
                <c:pt idx="80">
                  <c:v>3.69</c:v>
                </c:pt>
                <c:pt idx="81">
                  <c:v>3.75</c:v>
                </c:pt>
                <c:pt idx="82">
                  <c:v>3.76</c:v>
                </c:pt>
                <c:pt idx="83">
                  <c:v>3.84</c:v>
                </c:pt>
                <c:pt idx="84">
                  <c:v>3.83</c:v>
                </c:pt>
                <c:pt idx="85">
                  <c:v>3.86</c:v>
                </c:pt>
                <c:pt idx="86">
                  <c:v>3.93</c:v>
                </c:pt>
                <c:pt idx="87">
                  <c:v>3.9</c:v>
                </c:pt>
                <c:pt idx="88">
                  <c:v>3.95</c:v>
                </c:pt>
                <c:pt idx="89">
                  <c:v>3.91</c:v>
                </c:pt>
                <c:pt idx="90">
                  <c:v>3.84</c:v>
                </c:pt>
                <c:pt idx="91">
                  <c:v>3.93</c:v>
                </c:pt>
                <c:pt idx="92">
                  <c:v>3.87</c:v>
                </c:pt>
                <c:pt idx="93">
                  <c:v>3.77</c:v>
                </c:pt>
                <c:pt idx="94">
                  <c:v>3.96</c:v>
                </c:pt>
                <c:pt idx="95">
                  <c:v>4.17</c:v>
                </c:pt>
                <c:pt idx="96">
                  <c:v>4.2</c:v>
                </c:pt>
                <c:pt idx="97">
                  <c:v>4.26</c:v>
                </c:pt>
                <c:pt idx="98">
                  <c:v>4.24</c:v>
                </c:pt>
                <c:pt idx="99">
                  <c:v>4.16</c:v>
                </c:pt>
                <c:pt idx="100">
                  <c:v>3.82</c:v>
                </c:pt>
                <c:pt idx="101">
                  <c:v>3.91</c:v>
                </c:pt>
                <c:pt idx="102">
                  <c:v>3.91</c:v>
                </c:pt>
                <c:pt idx="103">
                  <c:v>4.12</c:v>
                </c:pt>
                <c:pt idx="104">
                  <c:v>4.01</c:v>
                </c:pt>
                <c:pt idx="105">
                  <c:v>5.13</c:v>
                </c:pt>
                <c:pt idx="106">
                  <c:v>4.4800000000000004</c:v>
                </c:pt>
                <c:pt idx="107">
                  <c:v>4.5999999999999996</c:v>
                </c:pt>
                <c:pt idx="108">
                  <c:v>4.7300000000000004</c:v>
                </c:pt>
                <c:pt idx="109">
                  <c:v>4.8499999999999996</c:v>
                </c:pt>
              </c:numCache>
            </c:numRef>
          </c:val>
          <c:smooth val="0"/>
          <c:extLst>
            <c:ext xmlns:c16="http://schemas.microsoft.com/office/drawing/2014/chart" uri="{C3380CC4-5D6E-409C-BE32-E72D297353CC}">
              <c16:uniqueId val="{00000003-1434-B34E-B6E7-AC16000B7EA8}"/>
            </c:ext>
          </c:extLst>
        </c:ser>
        <c:dLbls>
          <c:showLegendKey val="0"/>
          <c:showVal val="0"/>
          <c:showCatName val="0"/>
          <c:showSerName val="0"/>
          <c:showPercent val="0"/>
          <c:showBubbleSize val="0"/>
        </c:dLbls>
        <c:smooth val="0"/>
        <c:axId val="2144749496"/>
        <c:axId val="2144349480"/>
      </c:lineChart>
      <c:catAx>
        <c:axId val="2144749496"/>
        <c:scaling>
          <c:orientation val="minMax"/>
          <c:max val="114"/>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600" b="0" i="0" u="none" strike="noStrike" kern="1200" baseline="0">
                <a:solidFill>
                  <a:schemeClr val="tx1">
                    <a:lumMod val="65000"/>
                    <a:lumOff val="35000"/>
                  </a:schemeClr>
                </a:solidFill>
                <a:latin typeface="+mn-lt"/>
                <a:ea typeface="+mn-ea"/>
                <a:cs typeface="+mn-cs"/>
              </a:defRPr>
            </a:pPr>
            <a:endParaRPr lang="en-US"/>
          </a:p>
        </c:txPr>
        <c:crossAx val="2144349480"/>
        <c:crosses val="autoZero"/>
        <c:auto val="0"/>
        <c:lblAlgn val="ctr"/>
        <c:lblOffset val="100"/>
        <c:tickMarkSkip val="10"/>
        <c:noMultiLvlLbl val="0"/>
      </c:catAx>
      <c:valAx>
        <c:axId val="2144349480"/>
        <c:scaling>
          <c:logBase val="2"/>
          <c:orientation val="minMax"/>
          <c:max val="512"/>
          <c:min val="1"/>
        </c:scaling>
        <c:delete val="0"/>
        <c:axPos val="l"/>
        <c:majorGridlines>
          <c:spPr>
            <a:ln w="9525" cap="flat" cmpd="sng" algn="ctr">
              <a:solidFill>
                <a:schemeClr val="tx1">
                  <a:lumMod val="15000"/>
                  <a:lumOff val="85000"/>
                </a:schemeClr>
              </a:solidFill>
              <a:round/>
            </a:ln>
            <a:effectLst/>
          </c:spPr>
        </c:majorGridlines>
        <c:title>
          <c:tx>
            <c:rich>
              <a:bodyPr rot="-5400000" spcFirstLastPara="1" vertOverflow="ellipsis" vert="horz" wrap="square" anchor="ctr" anchorCtr="1"/>
              <a:lstStyle/>
              <a:p>
                <a:pPr>
                  <a:defRPr sz="1600" b="0" i="0" u="none" strike="noStrike" kern="1200" baseline="0">
                    <a:solidFill>
                      <a:schemeClr val="tx1">
                        <a:lumMod val="65000"/>
                        <a:lumOff val="35000"/>
                      </a:schemeClr>
                    </a:solidFill>
                    <a:latin typeface="+mn-lt"/>
                    <a:ea typeface="+mn-ea"/>
                    <a:cs typeface="+mn-cs"/>
                  </a:defRPr>
                </a:pPr>
                <a:r>
                  <a:rPr lang="en-US" sz="1600" b="0" i="0" u="none" strike="noStrike" kern="1200" spc="0" baseline="0">
                    <a:solidFill>
                      <a:sysClr val="windowText" lastClr="000000">
                        <a:lumMod val="65000"/>
                        <a:lumOff val="35000"/>
                      </a:sysClr>
                    </a:solidFill>
                  </a:rPr>
                  <a:t>Multiples of income received by each income group (estimates 2015–22)</a:t>
                </a:r>
              </a:p>
            </c:rich>
          </c:tx>
          <c:layout>
            <c:manualLayout>
              <c:xMode val="edge"/>
              <c:yMode val="edge"/>
              <c:x val="1.2640691285358719E-3"/>
              <c:y val="0.1542018025373022"/>
            </c:manualLayout>
          </c:layout>
          <c:overlay val="0"/>
          <c:spPr>
            <a:noFill/>
            <a:ln>
              <a:noFill/>
            </a:ln>
            <a:effectLst/>
          </c:spPr>
          <c:txPr>
            <a:bodyPr rot="-5400000" spcFirstLastPara="1" vertOverflow="ellipsis" vert="horz" wrap="square" anchor="ctr" anchorCtr="1"/>
            <a:lstStyle/>
            <a:p>
              <a:pPr>
                <a:defRPr sz="1600" b="0" i="0" u="none" strike="noStrike" kern="1200" baseline="0">
                  <a:solidFill>
                    <a:schemeClr val="tx1">
                      <a:lumMod val="65000"/>
                      <a:lumOff val="35000"/>
                    </a:schemeClr>
                  </a:solidFill>
                  <a:latin typeface="+mn-lt"/>
                  <a:ea typeface="+mn-ea"/>
                  <a:cs typeface="+mn-cs"/>
                </a:defRPr>
              </a:pPr>
              <a:endParaRPr lang="en-US"/>
            </a:p>
          </c:txPr>
        </c:title>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1600" b="0" i="0" u="none" strike="noStrike" kern="1200" baseline="0">
                <a:solidFill>
                  <a:schemeClr val="tx1">
                    <a:lumMod val="65000"/>
                    <a:lumOff val="35000"/>
                  </a:schemeClr>
                </a:solidFill>
                <a:latin typeface="+mn-lt"/>
                <a:ea typeface="+mn-ea"/>
                <a:cs typeface="+mn-cs"/>
              </a:defRPr>
            </a:pPr>
            <a:endParaRPr lang="en-US"/>
          </a:p>
        </c:txPr>
        <c:crossAx val="2144749496"/>
        <c:crosses val="autoZero"/>
        <c:crossBetween val="between"/>
      </c:valAx>
      <c:spPr>
        <a:noFill/>
        <a:ln>
          <a:noFill/>
        </a:ln>
        <a:effectLst/>
      </c:spPr>
    </c:plotArea>
    <c:legend>
      <c:legendPos val="b"/>
      <c:layout>
        <c:manualLayout>
          <c:xMode val="edge"/>
          <c:yMode val="edge"/>
          <c:x val="0.16849024306744265"/>
          <c:y val="0.94569593274524877"/>
          <c:w val="0.83150983860615835"/>
          <c:h val="3.456295452836472E-2"/>
        </c:manualLayout>
      </c:layout>
      <c:overlay val="0"/>
      <c:spPr>
        <a:noFill/>
        <a:ln>
          <a:noFill/>
        </a:ln>
        <a:effectLst/>
      </c:spPr>
      <c:txPr>
        <a:bodyPr rot="0" spcFirstLastPara="1" vertOverflow="ellipsis" vert="horz" wrap="square" anchor="ctr" anchorCtr="1"/>
        <a:lstStyle/>
        <a:p>
          <a:pPr>
            <a:defRPr sz="1600" b="0" i="0" u="none" strike="noStrike" kern="1200" baseline="0">
              <a:solidFill>
                <a:schemeClr val="tx1">
                  <a:lumMod val="65000"/>
                  <a:lumOff val="35000"/>
                </a:schemeClr>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sz="1600" baseline="0"/>
      </a:pPr>
      <a:endParaRPr lang="en-US"/>
    </a:p>
  </c:txPr>
  <c:printSettings>
    <c:headerFooter/>
    <c:pageMargins b="0.75" l="0.7" r="0.7" t="0.75" header="0.3" footer="0.3"/>
    <c:pageSetup/>
  </c:printSettings>
</c:chartSpace>
</file>

<file path=xl/charts/chart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7119785298576809"/>
          <c:y val="2.5143764924121327E-2"/>
          <c:w val="0.78436423549246115"/>
          <c:h val="0.83915875661689321"/>
        </c:manualLayout>
      </c:layout>
      <c:lineChart>
        <c:grouping val="standard"/>
        <c:varyColors val="0"/>
        <c:ser>
          <c:idx val="0"/>
          <c:order val="0"/>
          <c:tx>
            <c:strRef>
              <c:f>'1.3.'!$J$12</c:f>
              <c:strCache>
                <c:ptCount val="1"/>
                <c:pt idx="0">
                  <c:v>  The 0.01%</c:v>
                </c:pt>
              </c:strCache>
            </c:strRef>
          </c:tx>
          <c:spPr>
            <a:ln w="63500" cap="rnd">
              <a:solidFill>
                <a:srgbClr val="C00000"/>
              </a:solidFill>
              <a:round/>
            </a:ln>
            <a:effectLst/>
          </c:spPr>
          <c:marker>
            <c:symbol val="none"/>
          </c:marker>
          <c:cat>
            <c:numRef>
              <c:f>'1.3.'!$I$103:$I$125</c:f>
              <c:numCache>
                <c:formatCode>General</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formatCode="0">
                  <c:v>2020</c:v>
                </c:pt>
                <c:pt idx="21" formatCode="0">
                  <c:v>2021</c:v>
                </c:pt>
                <c:pt idx="22" formatCode="0">
                  <c:v>2022</c:v>
                </c:pt>
              </c:numCache>
            </c:numRef>
          </c:cat>
          <c:val>
            <c:numRef>
              <c:f>'1.3.'!$O$103:$O$125</c:f>
              <c:numCache>
                <c:formatCode>0.00</c:formatCode>
                <c:ptCount val="23"/>
                <c:pt idx="0">
                  <c:v>110</c:v>
                </c:pt>
                <c:pt idx="1">
                  <c:v>110</c:v>
                </c:pt>
                <c:pt idx="2">
                  <c:v>100</c:v>
                </c:pt>
                <c:pt idx="3">
                  <c:v>100</c:v>
                </c:pt>
                <c:pt idx="4">
                  <c:v>110</c:v>
                </c:pt>
                <c:pt idx="5">
                  <c:v>120</c:v>
                </c:pt>
                <c:pt idx="6">
                  <c:v>130</c:v>
                </c:pt>
                <c:pt idx="7">
                  <c:v>140</c:v>
                </c:pt>
                <c:pt idx="8">
                  <c:v>140</c:v>
                </c:pt>
                <c:pt idx="9">
                  <c:v>120</c:v>
                </c:pt>
                <c:pt idx="10">
                  <c:v>90</c:v>
                </c:pt>
                <c:pt idx="11">
                  <c:v>90</c:v>
                </c:pt>
                <c:pt idx="12">
                  <c:v>80</c:v>
                </c:pt>
                <c:pt idx="13">
                  <c:v>130</c:v>
                </c:pt>
                <c:pt idx="14">
                  <c:v>130</c:v>
                </c:pt>
                <c:pt idx="15">
                  <c:v>140</c:v>
                </c:pt>
                <c:pt idx="16">
                  <c:v>120</c:v>
                </c:pt>
                <c:pt idx="17">
                  <c:v>130</c:v>
                </c:pt>
                <c:pt idx="18">
                  <c:v>130</c:v>
                </c:pt>
                <c:pt idx="19">
                  <c:v>130</c:v>
                </c:pt>
                <c:pt idx="20">
                  <c:v>120</c:v>
                </c:pt>
                <c:pt idx="21">
                  <c:v>110</c:v>
                </c:pt>
                <c:pt idx="22">
                  <c:v>100</c:v>
                </c:pt>
              </c:numCache>
            </c:numRef>
          </c:val>
          <c:smooth val="0"/>
          <c:extLst>
            <c:ext xmlns:c16="http://schemas.microsoft.com/office/drawing/2014/chart" uri="{C3380CC4-5D6E-409C-BE32-E72D297353CC}">
              <c16:uniqueId val="{00000000-DB23-F844-9BCE-16919C84F73F}"/>
            </c:ext>
          </c:extLst>
        </c:ser>
        <c:ser>
          <c:idx val="1"/>
          <c:order val="1"/>
          <c:tx>
            <c:strRef>
              <c:f>'1.3.'!$K$12</c:f>
              <c:strCache>
                <c:ptCount val="1"/>
                <c:pt idx="0">
                  <c:v>  The 0.1%</c:v>
                </c:pt>
              </c:strCache>
            </c:strRef>
          </c:tx>
          <c:spPr>
            <a:ln w="63500" cap="rnd">
              <a:solidFill>
                <a:srgbClr val="FFC000"/>
              </a:solidFill>
              <a:prstDash val="sysDot"/>
              <a:round/>
            </a:ln>
            <a:effectLst/>
          </c:spPr>
          <c:marker>
            <c:symbol val="none"/>
          </c:marker>
          <c:cat>
            <c:numRef>
              <c:f>'1.3.'!$I$103:$I$125</c:f>
              <c:numCache>
                <c:formatCode>General</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formatCode="0">
                  <c:v>2020</c:v>
                </c:pt>
                <c:pt idx="21" formatCode="0">
                  <c:v>2021</c:v>
                </c:pt>
                <c:pt idx="22" formatCode="0">
                  <c:v>2022</c:v>
                </c:pt>
              </c:numCache>
            </c:numRef>
          </c:cat>
          <c:val>
            <c:numRef>
              <c:f>'1.3.'!$P$103:$P$125</c:f>
              <c:numCache>
                <c:formatCode>0.00</c:formatCode>
                <c:ptCount val="23"/>
                <c:pt idx="0">
                  <c:v>46</c:v>
                </c:pt>
                <c:pt idx="1">
                  <c:v>45</c:v>
                </c:pt>
                <c:pt idx="2">
                  <c:v>42</c:v>
                </c:pt>
                <c:pt idx="3">
                  <c:v>42</c:v>
                </c:pt>
                <c:pt idx="4">
                  <c:v>46</c:v>
                </c:pt>
                <c:pt idx="5">
                  <c:v>52</c:v>
                </c:pt>
                <c:pt idx="6">
                  <c:v>55</c:v>
                </c:pt>
                <c:pt idx="7">
                  <c:v>60</c:v>
                </c:pt>
                <c:pt idx="8">
                  <c:v>59</c:v>
                </c:pt>
                <c:pt idx="9">
                  <c:v>64</c:v>
                </c:pt>
                <c:pt idx="10">
                  <c:v>47</c:v>
                </c:pt>
                <c:pt idx="11">
                  <c:v>48</c:v>
                </c:pt>
                <c:pt idx="12">
                  <c:v>46</c:v>
                </c:pt>
                <c:pt idx="13">
                  <c:v>71</c:v>
                </c:pt>
                <c:pt idx="14">
                  <c:v>68</c:v>
                </c:pt>
                <c:pt idx="15">
                  <c:v>60</c:v>
                </c:pt>
                <c:pt idx="16">
                  <c:v>52</c:v>
                </c:pt>
                <c:pt idx="17">
                  <c:v>53</c:v>
                </c:pt>
                <c:pt idx="18">
                  <c:v>55</c:v>
                </c:pt>
                <c:pt idx="19">
                  <c:v>56</c:v>
                </c:pt>
                <c:pt idx="20">
                  <c:v>53</c:v>
                </c:pt>
                <c:pt idx="21">
                  <c:v>33</c:v>
                </c:pt>
                <c:pt idx="22">
                  <c:v>32</c:v>
                </c:pt>
              </c:numCache>
            </c:numRef>
          </c:val>
          <c:smooth val="0"/>
          <c:extLst>
            <c:ext xmlns:c16="http://schemas.microsoft.com/office/drawing/2014/chart" uri="{C3380CC4-5D6E-409C-BE32-E72D297353CC}">
              <c16:uniqueId val="{00000001-DB23-F844-9BCE-16919C84F73F}"/>
            </c:ext>
          </c:extLst>
        </c:ser>
        <c:ser>
          <c:idx val="2"/>
          <c:order val="2"/>
          <c:tx>
            <c:strRef>
              <c:f>'1.3.'!$L$12</c:f>
              <c:strCache>
                <c:ptCount val="1"/>
                <c:pt idx="0">
                  <c:v>  The 1%</c:v>
                </c:pt>
              </c:strCache>
            </c:strRef>
          </c:tx>
          <c:spPr>
            <a:ln w="63500" cap="rnd">
              <a:solidFill>
                <a:srgbClr val="58B1BE"/>
              </a:solidFill>
              <a:round/>
            </a:ln>
            <a:effectLst/>
          </c:spPr>
          <c:marker>
            <c:symbol val="none"/>
          </c:marker>
          <c:cat>
            <c:numRef>
              <c:f>'1.3.'!$I$103:$I$125</c:f>
              <c:numCache>
                <c:formatCode>General</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formatCode="0">
                  <c:v>2020</c:v>
                </c:pt>
                <c:pt idx="21" formatCode="0">
                  <c:v>2021</c:v>
                </c:pt>
                <c:pt idx="22" formatCode="0">
                  <c:v>2022</c:v>
                </c:pt>
              </c:numCache>
            </c:numRef>
          </c:cat>
          <c:val>
            <c:numRef>
              <c:f>'1.3.'!$Q$103:$Q$125</c:f>
              <c:numCache>
                <c:formatCode>0.00</c:formatCode>
                <c:ptCount val="23"/>
                <c:pt idx="0">
                  <c:v>12.6</c:v>
                </c:pt>
                <c:pt idx="1">
                  <c:v>12.7</c:v>
                </c:pt>
                <c:pt idx="2">
                  <c:v>12.3</c:v>
                </c:pt>
                <c:pt idx="3">
                  <c:v>12.1</c:v>
                </c:pt>
                <c:pt idx="4">
                  <c:v>12.9</c:v>
                </c:pt>
                <c:pt idx="5">
                  <c:v>14.3</c:v>
                </c:pt>
                <c:pt idx="6">
                  <c:v>14.8</c:v>
                </c:pt>
                <c:pt idx="7">
                  <c:v>15.4</c:v>
                </c:pt>
                <c:pt idx="8">
                  <c:v>15.5</c:v>
                </c:pt>
                <c:pt idx="9">
                  <c:v>15.4</c:v>
                </c:pt>
                <c:pt idx="10">
                  <c:v>12.6</c:v>
                </c:pt>
                <c:pt idx="11">
                  <c:v>12.9</c:v>
                </c:pt>
                <c:pt idx="12">
                  <c:v>12.7</c:v>
                </c:pt>
                <c:pt idx="13">
                  <c:v>15.8</c:v>
                </c:pt>
                <c:pt idx="14">
                  <c:v>15.2</c:v>
                </c:pt>
                <c:pt idx="15">
                  <c:v>16.7</c:v>
                </c:pt>
                <c:pt idx="16">
                  <c:v>14.6</c:v>
                </c:pt>
                <c:pt idx="17">
                  <c:v>15</c:v>
                </c:pt>
                <c:pt idx="18">
                  <c:v>15.4</c:v>
                </c:pt>
                <c:pt idx="19">
                  <c:v>15.8</c:v>
                </c:pt>
                <c:pt idx="20">
                  <c:v>13.5</c:v>
                </c:pt>
                <c:pt idx="21">
                  <c:v>10.3</c:v>
                </c:pt>
                <c:pt idx="22">
                  <c:v>10.199999999999999</c:v>
                </c:pt>
              </c:numCache>
            </c:numRef>
          </c:val>
          <c:smooth val="0"/>
          <c:extLst>
            <c:ext xmlns:c16="http://schemas.microsoft.com/office/drawing/2014/chart" uri="{C3380CC4-5D6E-409C-BE32-E72D297353CC}">
              <c16:uniqueId val="{00000002-DB23-F844-9BCE-16919C84F73F}"/>
            </c:ext>
          </c:extLst>
        </c:ser>
        <c:ser>
          <c:idx val="3"/>
          <c:order val="3"/>
          <c:tx>
            <c:strRef>
              <c:f>'1.3.'!$M$12</c:f>
              <c:strCache>
                <c:ptCount val="1"/>
                <c:pt idx="0">
                  <c:v>   The 10%</c:v>
                </c:pt>
              </c:strCache>
            </c:strRef>
          </c:tx>
          <c:spPr>
            <a:ln w="63500" cap="rnd">
              <a:solidFill>
                <a:srgbClr val="3D609F"/>
              </a:solidFill>
              <a:prstDash val="sysDash"/>
              <a:round/>
            </a:ln>
            <a:effectLst/>
          </c:spPr>
          <c:marker>
            <c:symbol val="none"/>
          </c:marker>
          <c:cat>
            <c:numRef>
              <c:f>'1.3.'!$I$103:$I$125</c:f>
              <c:numCache>
                <c:formatCode>General</c:formatCode>
                <c:ptCount val="23"/>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formatCode="0">
                  <c:v>2020</c:v>
                </c:pt>
                <c:pt idx="21" formatCode="0">
                  <c:v>2021</c:v>
                </c:pt>
                <c:pt idx="22" formatCode="0">
                  <c:v>2022</c:v>
                </c:pt>
              </c:numCache>
            </c:numRef>
          </c:cat>
          <c:val>
            <c:numRef>
              <c:f>'1.3.'!$R$103:$R$125</c:f>
              <c:numCache>
                <c:formatCode>0.00</c:formatCode>
                <c:ptCount val="23"/>
                <c:pt idx="0">
                  <c:v>3.84</c:v>
                </c:pt>
                <c:pt idx="1">
                  <c:v>3.93</c:v>
                </c:pt>
                <c:pt idx="2">
                  <c:v>3.87</c:v>
                </c:pt>
                <c:pt idx="3">
                  <c:v>3.77</c:v>
                </c:pt>
                <c:pt idx="4">
                  <c:v>3.96</c:v>
                </c:pt>
                <c:pt idx="5">
                  <c:v>4.17</c:v>
                </c:pt>
                <c:pt idx="6">
                  <c:v>4.2</c:v>
                </c:pt>
                <c:pt idx="7">
                  <c:v>4.26</c:v>
                </c:pt>
                <c:pt idx="8">
                  <c:v>4.24</c:v>
                </c:pt>
                <c:pt idx="9">
                  <c:v>4.16</c:v>
                </c:pt>
                <c:pt idx="10">
                  <c:v>3.82</c:v>
                </c:pt>
                <c:pt idx="11">
                  <c:v>3.91</c:v>
                </c:pt>
                <c:pt idx="12">
                  <c:v>3.91</c:v>
                </c:pt>
                <c:pt idx="13">
                  <c:v>4.12</c:v>
                </c:pt>
                <c:pt idx="14">
                  <c:v>4.01</c:v>
                </c:pt>
                <c:pt idx="15">
                  <c:v>5.13</c:v>
                </c:pt>
                <c:pt idx="16">
                  <c:v>4.4800000000000004</c:v>
                </c:pt>
                <c:pt idx="17">
                  <c:v>4.5999999999999996</c:v>
                </c:pt>
                <c:pt idx="18">
                  <c:v>4.7300000000000004</c:v>
                </c:pt>
                <c:pt idx="19">
                  <c:v>4.8499999999999996</c:v>
                </c:pt>
                <c:pt idx="20">
                  <c:v>3.75</c:v>
                </c:pt>
                <c:pt idx="21">
                  <c:v>3.38</c:v>
                </c:pt>
                <c:pt idx="22">
                  <c:v>3.37</c:v>
                </c:pt>
              </c:numCache>
            </c:numRef>
          </c:val>
          <c:smooth val="0"/>
          <c:extLst>
            <c:ext xmlns:c16="http://schemas.microsoft.com/office/drawing/2014/chart" uri="{C3380CC4-5D6E-409C-BE32-E72D297353CC}">
              <c16:uniqueId val="{00000003-DB23-F844-9BCE-16919C84F73F}"/>
            </c:ext>
          </c:extLst>
        </c:ser>
        <c:dLbls>
          <c:showLegendKey val="0"/>
          <c:showVal val="0"/>
          <c:showCatName val="0"/>
          <c:showSerName val="0"/>
          <c:showPercent val="0"/>
          <c:showBubbleSize val="0"/>
        </c:dLbls>
        <c:smooth val="0"/>
        <c:axId val="2144749496"/>
        <c:axId val="2144349480"/>
      </c:lineChart>
      <c:dateAx>
        <c:axId val="2144749496"/>
        <c:scaling>
          <c:orientation val="minMax"/>
          <c:max val="2031"/>
        </c:scaling>
        <c:delete val="0"/>
        <c:axPos val="b"/>
        <c:majorGridlines>
          <c:spPr>
            <a:ln w="9525" cap="flat" cmpd="sng" algn="ctr">
              <a:solidFill>
                <a:schemeClr val="tx1">
                  <a:lumMod val="15000"/>
                  <a:lumOff val="85000"/>
                </a:schemeClr>
              </a:solidFill>
              <a:round/>
            </a:ln>
            <a:effectLst/>
          </c:spPr>
        </c:majorGridlines>
        <c:minorGridlines>
          <c:spPr>
            <a:ln w="9525" cap="flat" cmpd="sng" algn="ctr">
              <a:solidFill>
                <a:schemeClr val="tx1">
                  <a:lumMod val="5000"/>
                  <a:lumOff val="95000"/>
                </a:schemeClr>
              </a:solidFill>
              <a:round/>
            </a:ln>
            <a:effectLst/>
          </c:spPr>
        </c:min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600" b="0" i="0" u="none" strike="noStrike" kern="1200" baseline="0">
                <a:solidFill>
                  <a:schemeClr val="tx1">
                    <a:lumMod val="65000"/>
                    <a:lumOff val="35000"/>
                  </a:schemeClr>
                </a:solidFill>
                <a:latin typeface="+mn-lt"/>
                <a:ea typeface="+mn-ea"/>
                <a:cs typeface="+mn-cs"/>
              </a:defRPr>
            </a:pPr>
            <a:endParaRPr lang="en-US"/>
          </a:p>
        </c:txPr>
        <c:crossAx val="2144349480"/>
        <c:crosses val="autoZero"/>
        <c:auto val="0"/>
        <c:lblOffset val="100"/>
        <c:baseTimeUnit val="days"/>
        <c:minorUnit val="10"/>
      </c:dateAx>
      <c:valAx>
        <c:axId val="2144349480"/>
        <c:scaling>
          <c:logBase val="2"/>
          <c:orientation val="minMax"/>
          <c:max val="512"/>
          <c:min val="1"/>
        </c:scaling>
        <c:delete val="0"/>
        <c:axPos val="l"/>
        <c:majorGridlines>
          <c:spPr>
            <a:ln w="9525" cap="flat" cmpd="sng" algn="ctr">
              <a:solidFill>
                <a:schemeClr val="tx1">
                  <a:lumMod val="15000"/>
                  <a:lumOff val="85000"/>
                </a:schemeClr>
              </a:solidFill>
              <a:round/>
            </a:ln>
            <a:effectLst/>
          </c:spPr>
        </c:majorGridlines>
        <c:title>
          <c:tx>
            <c:rich>
              <a:bodyPr rot="-5400000" spcFirstLastPara="1" vertOverflow="ellipsis" vert="horz" wrap="square" anchor="ctr" anchorCtr="1"/>
              <a:lstStyle/>
              <a:p>
                <a:pPr>
                  <a:defRPr sz="1600" b="0" i="0" u="none" strike="noStrike" kern="1200" baseline="0">
                    <a:solidFill>
                      <a:schemeClr val="tx1">
                        <a:lumMod val="65000"/>
                        <a:lumOff val="35000"/>
                      </a:schemeClr>
                    </a:solidFill>
                    <a:latin typeface="+mn-lt"/>
                    <a:ea typeface="+mn-ea"/>
                    <a:cs typeface="+mn-cs"/>
                  </a:defRPr>
                </a:pPr>
                <a:r>
                  <a:rPr lang="en-US" sz="1600" b="0" i="0" u="none" strike="noStrike" kern="1200" spc="0" baseline="0">
                    <a:solidFill>
                      <a:sysClr val="windowText" lastClr="000000">
                        <a:lumMod val="65000"/>
                        <a:lumOff val="35000"/>
                      </a:sysClr>
                    </a:solidFill>
                  </a:rPr>
                  <a:t>Multiples of income received by each income group (estimates 2015–22)</a:t>
                </a:r>
              </a:p>
            </c:rich>
          </c:tx>
          <c:layout>
            <c:manualLayout>
              <c:xMode val="edge"/>
              <c:yMode val="edge"/>
              <c:x val="1.2640691285358736E-3"/>
              <c:y val="0.1487447766164291"/>
            </c:manualLayout>
          </c:layout>
          <c:overlay val="0"/>
          <c:spPr>
            <a:noFill/>
            <a:ln>
              <a:noFill/>
            </a:ln>
            <a:effectLst/>
          </c:spPr>
          <c:txPr>
            <a:bodyPr rot="-5400000" spcFirstLastPara="1" vertOverflow="ellipsis" vert="horz" wrap="square" anchor="ctr" anchorCtr="1"/>
            <a:lstStyle/>
            <a:p>
              <a:pPr>
                <a:defRPr sz="1600" b="0" i="0" u="none" strike="noStrike" kern="1200" baseline="0">
                  <a:solidFill>
                    <a:schemeClr val="tx1">
                      <a:lumMod val="65000"/>
                      <a:lumOff val="35000"/>
                    </a:schemeClr>
                  </a:solidFill>
                  <a:latin typeface="+mn-lt"/>
                  <a:ea typeface="+mn-ea"/>
                  <a:cs typeface="+mn-cs"/>
                </a:defRPr>
              </a:pPr>
              <a:endParaRPr lang="en-US"/>
            </a:p>
          </c:txPr>
        </c:title>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1600" b="0" i="0" u="none" strike="noStrike" kern="1200" baseline="0">
                <a:solidFill>
                  <a:schemeClr val="tx1">
                    <a:lumMod val="65000"/>
                    <a:lumOff val="35000"/>
                  </a:schemeClr>
                </a:solidFill>
                <a:latin typeface="+mn-lt"/>
                <a:ea typeface="+mn-ea"/>
                <a:cs typeface="+mn-cs"/>
              </a:defRPr>
            </a:pPr>
            <a:endParaRPr lang="en-US"/>
          </a:p>
        </c:txPr>
        <c:crossAx val="2144749496"/>
        <c:crosses val="autoZero"/>
        <c:crossBetween val="between"/>
      </c:valAx>
      <c:spPr>
        <a:noFill/>
        <a:ln>
          <a:noFill/>
        </a:ln>
        <a:effectLst/>
      </c:spPr>
    </c:plotArea>
    <c:legend>
      <c:legendPos val="b"/>
      <c:layout>
        <c:manualLayout>
          <c:xMode val="edge"/>
          <c:yMode val="edge"/>
          <c:x val="0.16849024306744265"/>
          <c:y val="0.94569593274524877"/>
          <c:w val="0.83150983860615835"/>
          <c:h val="3.456295452836472E-2"/>
        </c:manualLayout>
      </c:layout>
      <c:overlay val="0"/>
      <c:spPr>
        <a:noFill/>
        <a:ln>
          <a:noFill/>
        </a:ln>
        <a:effectLst/>
      </c:spPr>
      <c:txPr>
        <a:bodyPr rot="0" spcFirstLastPara="1" vertOverflow="ellipsis" vert="horz" wrap="square" anchor="ctr" anchorCtr="1"/>
        <a:lstStyle/>
        <a:p>
          <a:pPr>
            <a:defRPr sz="1600" b="0" i="0" u="none" strike="noStrike" kern="1200" baseline="0">
              <a:solidFill>
                <a:schemeClr val="tx1">
                  <a:lumMod val="65000"/>
                  <a:lumOff val="35000"/>
                </a:schemeClr>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sz="1600" baseline="0"/>
      </a:pPr>
      <a:endParaRPr lang="en-US"/>
    </a:p>
  </c:txPr>
  <c:printSettings>
    <c:headerFooter/>
    <c:pageMargins b="0.75" l="0.7" r="0.7" t="0.75" header="0.3" footer="0.3"/>
    <c:pageSetup/>
  </c:printSettings>
</c:chartSpace>
</file>

<file path=xl/charts/chart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2200" b="0" i="0" u="none" strike="noStrike" kern="1200" spc="0" baseline="0">
                <a:solidFill>
                  <a:schemeClr val="tx1">
                    <a:lumMod val="65000"/>
                    <a:lumOff val="35000"/>
                  </a:schemeClr>
                </a:solidFill>
                <a:latin typeface="+mn-lt"/>
                <a:ea typeface="+mn-ea"/>
                <a:cs typeface="+mn-cs"/>
              </a:defRPr>
            </a:pPr>
            <a:r>
              <a:rPr lang="en-GB" sz="1800" b="1" i="0" baseline="0"/>
              <a:t>The mental well-being of the people of the UK 2011-2021</a:t>
            </a:r>
          </a:p>
        </c:rich>
      </c:tx>
      <c:layout>
        <c:manualLayout>
          <c:xMode val="edge"/>
          <c:yMode val="edge"/>
          <c:x val="0.12759627773801002"/>
          <c:y val="1.6038492381716118E-3"/>
        </c:manualLayout>
      </c:layout>
      <c:overlay val="0"/>
      <c:spPr>
        <a:noFill/>
        <a:ln>
          <a:noFill/>
        </a:ln>
        <a:effectLst/>
      </c:spPr>
      <c:txPr>
        <a:bodyPr rot="0" spcFirstLastPara="1" vertOverflow="ellipsis" vert="horz" wrap="square" anchor="ctr" anchorCtr="1"/>
        <a:lstStyle/>
        <a:p>
          <a:pPr>
            <a:defRPr sz="22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lineChart>
        <c:grouping val="standard"/>
        <c:varyColors val="0"/>
        <c:ser>
          <c:idx val="0"/>
          <c:order val="0"/>
          <c:tx>
            <c:strRef>
              <c:f>'2.1'!$C$5</c:f>
              <c:strCache>
                <c:ptCount val="1"/>
                <c:pt idx="0">
                  <c:v> Satisfaction (with life nowadays?, scale of 0-10)</c:v>
                </c:pt>
              </c:strCache>
            </c:strRef>
          </c:tx>
          <c:spPr>
            <a:ln w="66675" cap="rnd">
              <a:solidFill>
                <a:schemeClr val="bg1">
                  <a:lumMod val="65000"/>
                </a:schemeClr>
              </a:solidFill>
              <a:prstDash val="dash"/>
              <a:round/>
            </a:ln>
            <a:effectLst/>
          </c:spPr>
          <c:marker>
            <c:symbol val="none"/>
          </c:marker>
          <c:cat>
            <c:strRef>
              <c:f>'2.1'!$B$6:$B$47</c:f>
              <c:strCache>
                <c:ptCount val="42"/>
                <c:pt idx="0">
                  <c:v>Q2 2011</c:v>
                </c:pt>
                <c:pt idx="1">
                  <c:v>Q3 2011</c:v>
                </c:pt>
                <c:pt idx="2">
                  <c:v>Q4 2011</c:v>
                </c:pt>
                <c:pt idx="3">
                  <c:v>Q1 2012</c:v>
                </c:pt>
                <c:pt idx="4">
                  <c:v>Q2 2012</c:v>
                </c:pt>
                <c:pt idx="5">
                  <c:v>Q3 2012</c:v>
                </c:pt>
                <c:pt idx="6">
                  <c:v>Q4 2012</c:v>
                </c:pt>
                <c:pt idx="7">
                  <c:v>Q1 2013</c:v>
                </c:pt>
                <c:pt idx="8">
                  <c:v>Q2 2013</c:v>
                </c:pt>
                <c:pt idx="9">
                  <c:v>Q3 2013</c:v>
                </c:pt>
                <c:pt idx="10">
                  <c:v>Q4 2013</c:v>
                </c:pt>
                <c:pt idx="11">
                  <c:v>Q1 2014</c:v>
                </c:pt>
                <c:pt idx="12">
                  <c:v>Q2 2014</c:v>
                </c:pt>
                <c:pt idx="13">
                  <c:v>Q3 2014</c:v>
                </c:pt>
                <c:pt idx="14">
                  <c:v>Q4 2014</c:v>
                </c:pt>
                <c:pt idx="15">
                  <c:v>Q1 2015</c:v>
                </c:pt>
                <c:pt idx="16">
                  <c:v>Q2 2015</c:v>
                </c:pt>
                <c:pt idx="17">
                  <c:v>Q3 2015</c:v>
                </c:pt>
                <c:pt idx="18">
                  <c:v>Q4 2015</c:v>
                </c:pt>
                <c:pt idx="19">
                  <c:v>Q1 2016</c:v>
                </c:pt>
                <c:pt idx="20">
                  <c:v>Q2 2016</c:v>
                </c:pt>
                <c:pt idx="21">
                  <c:v>Q3 2016</c:v>
                </c:pt>
                <c:pt idx="22">
                  <c:v>Q4 2016</c:v>
                </c:pt>
                <c:pt idx="23">
                  <c:v>Q1 2017</c:v>
                </c:pt>
                <c:pt idx="24">
                  <c:v>Q2 2017</c:v>
                </c:pt>
                <c:pt idx="25">
                  <c:v>Q3 2017</c:v>
                </c:pt>
                <c:pt idx="26">
                  <c:v>Q4 2017</c:v>
                </c:pt>
                <c:pt idx="27">
                  <c:v>Q1 2018</c:v>
                </c:pt>
                <c:pt idx="28">
                  <c:v>Q2 2018</c:v>
                </c:pt>
                <c:pt idx="29">
                  <c:v>Q3 2018</c:v>
                </c:pt>
                <c:pt idx="30">
                  <c:v>Q4 2018</c:v>
                </c:pt>
                <c:pt idx="31">
                  <c:v>Q1 2019</c:v>
                </c:pt>
                <c:pt idx="32">
                  <c:v>Q2 2019</c:v>
                </c:pt>
                <c:pt idx="33">
                  <c:v>Q3 2019</c:v>
                </c:pt>
                <c:pt idx="34">
                  <c:v>Q4 2019</c:v>
                </c:pt>
                <c:pt idx="35">
                  <c:v>Q1 2020</c:v>
                </c:pt>
                <c:pt idx="36">
                  <c:v>Q2 2020</c:v>
                </c:pt>
                <c:pt idx="37">
                  <c:v>Q3 2020</c:v>
                </c:pt>
                <c:pt idx="38">
                  <c:v>Q4 2020</c:v>
                </c:pt>
                <c:pt idx="39">
                  <c:v>Q1 2021</c:v>
                </c:pt>
                <c:pt idx="40">
                  <c:v>Q2 2021</c:v>
                </c:pt>
                <c:pt idx="41">
                  <c:v>Q3 2021</c:v>
                </c:pt>
              </c:strCache>
            </c:strRef>
          </c:cat>
          <c:val>
            <c:numRef>
              <c:f>'2.1'!$C$6:$C$47</c:f>
              <c:numCache>
                <c:formatCode>0.00</c:formatCode>
                <c:ptCount val="42"/>
                <c:pt idx="0">
                  <c:v>7.37</c:v>
                </c:pt>
                <c:pt idx="1">
                  <c:v>7.4</c:v>
                </c:pt>
                <c:pt idx="2">
                  <c:v>7.44</c:v>
                </c:pt>
                <c:pt idx="3">
                  <c:v>7.41</c:v>
                </c:pt>
                <c:pt idx="4">
                  <c:v>7.42</c:v>
                </c:pt>
                <c:pt idx="5">
                  <c:v>7.47</c:v>
                </c:pt>
                <c:pt idx="6">
                  <c:v>7.46</c:v>
                </c:pt>
                <c:pt idx="7">
                  <c:v>7.44</c:v>
                </c:pt>
                <c:pt idx="8">
                  <c:v>7.49</c:v>
                </c:pt>
                <c:pt idx="9">
                  <c:v>7.52</c:v>
                </c:pt>
                <c:pt idx="10">
                  <c:v>7.48</c:v>
                </c:pt>
                <c:pt idx="11">
                  <c:v>7.52</c:v>
                </c:pt>
                <c:pt idx="12">
                  <c:v>7.6</c:v>
                </c:pt>
                <c:pt idx="13">
                  <c:v>7.59</c:v>
                </c:pt>
                <c:pt idx="14">
                  <c:v>7.59</c:v>
                </c:pt>
                <c:pt idx="15">
                  <c:v>7.64</c:v>
                </c:pt>
                <c:pt idx="16">
                  <c:v>7.67</c:v>
                </c:pt>
                <c:pt idx="17">
                  <c:v>7.64</c:v>
                </c:pt>
                <c:pt idx="18">
                  <c:v>7.63</c:v>
                </c:pt>
                <c:pt idx="19">
                  <c:v>7.63</c:v>
                </c:pt>
                <c:pt idx="20">
                  <c:v>7.68</c:v>
                </c:pt>
                <c:pt idx="21">
                  <c:v>7.67</c:v>
                </c:pt>
                <c:pt idx="22">
                  <c:v>7.67</c:v>
                </c:pt>
                <c:pt idx="23">
                  <c:v>7.66</c:v>
                </c:pt>
                <c:pt idx="24">
                  <c:v>7.72</c:v>
                </c:pt>
                <c:pt idx="25">
                  <c:v>7.69</c:v>
                </c:pt>
                <c:pt idx="26">
                  <c:v>7.66</c:v>
                </c:pt>
                <c:pt idx="27">
                  <c:v>7.66</c:v>
                </c:pt>
                <c:pt idx="28">
                  <c:v>7.72</c:v>
                </c:pt>
                <c:pt idx="29">
                  <c:v>7.71</c:v>
                </c:pt>
                <c:pt idx="30">
                  <c:v>7.69</c:v>
                </c:pt>
                <c:pt idx="31">
                  <c:v>7.7</c:v>
                </c:pt>
                <c:pt idx="32">
                  <c:v>7.7</c:v>
                </c:pt>
                <c:pt idx="33">
                  <c:v>7.66</c:v>
                </c:pt>
                <c:pt idx="34">
                  <c:v>7.66</c:v>
                </c:pt>
                <c:pt idx="35">
                  <c:v>7.63</c:v>
                </c:pt>
                <c:pt idx="36">
                  <c:v>7.51</c:v>
                </c:pt>
                <c:pt idx="37">
                  <c:v>7.5</c:v>
                </c:pt>
                <c:pt idx="38">
                  <c:v>7.33</c:v>
                </c:pt>
                <c:pt idx="39">
                  <c:v>7.28</c:v>
                </c:pt>
                <c:pt idx="40">
                  <c:v>7.55</c:v>
                </c:pt>
                <c:pt idx="41">
                  <c:v>7.6</c:v>
                </c:pt>
              </c:numCache>
            </c:numRef>
          </c:val>
          <c:smooth val="0"/>
          <c:extLst>
            <c:ext xmlns:c16="http://schemas.microsoft.com/office/drawing/2014/chart" uri="{C3380CC4-5D6E-409C-BE32-E72D297353CC}">
              <c16:uniqueId val="{00000000-C246-BE4F-A33C-E3BAE13CEF57}"/>
            </c:ext>
          </c:extLst>
        </c:ser>
        <c:ser>
          <c:idx val="1"/>
          <c:order val="1"/>
          <c:tx>
            <c:strRef>
              <c:f>'2.1'!$D$5</c:f>
              <c:strCache>
                <c:ptCount val="1"/>
                <c:pt idx="0">
                  <c:v> Happiness (how happy did you feel yesterday?)</c:v>
                </c:pt>
              </c:strCache>
            </c:strRef>
          </c:tx>
          <c:spPr>
            <a:ln w="28575" cap="rnd">
              <a:solidFill>
                <a:schemeClr val="tx1"/>
              </a:solidFill>
              <a:prstDash val="sysDash"/>
              <a:round/>
            </a:ln>
            <a:effectLst/>
          </c:spPr>
          <c:marker>
            <c:symbol val="none"/>
          </c:marker>
          <c:cat>
            <c:strRef>
              <c:f>'2.1'!$B$6:$B$47</c:f>
              <c:strCache>
                <c:ptCount val="42"/>
                <c:pt idx="0">
                  <c:v>Q2 2011</c:v>
                </c:pt>
                <c:pt idx="1">
                  <c:v>Q3 2011</c:v>
                </c:pt>
                <c:pt idx="2">
                  <c:v>Q4 2011</c:v>
                </c:pt>
                <c:pt idx="3">
                  <c:v>Q1 2012</c:v>
                </c:pt>
                <c:pt idx="4">
                  <c:v>Q2 2012</c:v>
                </c:pt>
                <c:pt idx="5">
                  <c:v>Q3 2012</c:v>
                </c:pt>
                <c:pt idx="6">
                  <c:v>Q4 2012</c:v>
                </c:pt>
                <c:pt idx="7">
                  <c:v>Q1 2013</c:v>
                </c:pt>
                <c:pt idx="8">
                  <c:v>Q2 2013</c:v>
                </c:pt>
                <c:pt idx="9">
                  <c:v>Q3 2013</c:v>
                </c:pt>
                <c:pt idx="10">
                  <c:v>Q4 2013</c:v>
                </c:pt>
                <c:pt idx="11">
                  <c:v>Q1 2014</c:v>
                </c:pt>
                <c:pt idx="12">
                  <c:v>Q2 2014</c:v>
                </c:pt>
                <c:pt idx="13">
                  <c:v>Q3 2014</c:v>
                </c:pt>
                <c:pt idx="14">
                  <c:v>Q4 2014</c:v>
                </c:pt>
                <c:pt idx="15">
                  <c:v>Q1 2015</c:v>
                </c:pt>
                <c:pt idx="16">
                  <c:v>Q2 2015</c:v>
                </c:pt>
                <c:pt idx="17">
                  <c:v>Q3 2015</c:v>
                </c:pt>
                <c:pt idx="18">
                  <c:v>Q4 2015</c:v>
                </c:pt>
                <c:pt idx="19">
                  <c:v>Q1 2016</c:v>
                </c:pt>
                <c:pt idx="20">
                  <c:v>Q2 2016</c:v>
                </c:pt>
                <c:pt idx="21">
                  <c:v>Q3 2016</c:v>
                </c:pt>
                <c:pt idx="22">
                  <c:v>Q4 2016</c:v>
                </c:pt>
                <c:pt idx="23">
                  <c:v>Q1 2017</c:v>
                </c:pt>
                <c:pt idx="24">
                  <c:v>Q2 2017</c:v>
                </c:pt>
                <c:pt idx="25">
                  <c:v>Q3 2017</c:v>
                </c:pt>
                <c:pt idx="26">
                  <c:v>Q4 2017</c:v>
                </c:pt>
                <c:pt idx="27">
                  <c:v>Q1 2018</c:v>
                </c:pt>
                <c:pt idx="28">
                  <c:v>Q2 2018</c:v>
                </c:pt>
                <c:pt idx="29">
                  <c:v>Q3 2018</c:v>
                </c:pt>
                <c:pt idx="30">
                  <c:v>Q4 2018</c:v>
                </c:pt>
                <c:pt idx="31">
                  <c:v>Q1 2019</c:v>
                </c:pt>
                <c:pt idx="32">
                  <c:v>Q2 2019</c:v>
                </c:pt>
                <c:pt idx="33">
                  <c:v>Q3 2019</c:v>
                </c:pt>
                <c:pt idx="34">
                  <c:v>Q4 2019</c:v>
                </c:pt>
                <c:pt idx="35">
                  <c:v>Q1 2020</c:v>
                </c:pt>
                <c:pt idx="36">
                  <c:v>Q2 2020</c:v>
                </c:pt>
                <c:pt idx="37">
                  <c:v>Q3 2020</c:v>
                </c:pt>
                <c:pt idx="38">
                  <c:v>Q4 2020</c:v>
                </c:pt>
                <c:pt idx="39">
                  <c:v>Q1 2021</c:v>
                </c:pt>
                <c:pt idx="40">
                  <c:v>Q2 2021</c:v>
                </c:pt>
                <c:pt idx="41">
                  <c:v>Q3 2021</c:v>
                </c:pt>
              </c:strCache>
            </c:strRef>
          </c:cat>
          <c:val>
            <c:numRef>
              <c:f>'2.1'!$D$6:$D$47</c:f>
              <c:numCache>
                <c:formatCode>0.00</c:formatCode>
                <c:ptCount val="42"/>
                <c:pt idx="0">
                  <c:v>7.3</c:v>
                </c:pt>
                <c:pt idx="1">
                  <c:v>7.28</c:v>
                </c:pt>
                <c:pt idx="2">
                  <c:v>7.24</c:v>
                </c:pt>
                <c:pt idx="3">
                  <c:v>7.29</c:v>
                </c:pt>
                <c:pt idx="4">
                  <c:v>7.27</c:v>
                </c:pt>
                <c:pt idx="5">
                  <c:v>7.35</c:v>
                </c:pt>
                <c:pt idx="6">
                  <c:v>7.27</c:v>
                </c:pt>
                <c:pt idx="7">
                  <c:v>7.26</c:v>
                </c:pt>
                <c:pt idx="8">
                  <c:v>7.39</c:v>
                </c:pt>
                <c:pt idx="9">
                  <c:v>7.44</c:v>
                </c:pt>
                <c:pt idx="10">
                  <c:v>7.33</c:v>
                </c:pt>
                <c:pt idx="11">
                  <c:v>7.35</c:v>
                </c:pt>
                <c:pt idx="12">
                  <c:v>7.49</c:v>
                </c:pt>
                <c:pt idx="13">
                  <c:v>7.49</c:v>
                </c:pt>
                <c:pt idx="14">
                  <c:v>7.4</c:v>
                </c:pt>
                <c:pt idx="15">
                  <c:v>7.45</c:v>
                </c:pt>
                <c:pt idx="16">
                  <c:v>7.55</c:v>
                </c:pt>
                <c:pt idx="17">
                  <c:v>7.48</c:v>
                </c:pt>
                <c:pt idx="18">
                  <c:v>7.41</c:v>
                </c:pt>
                <c:pt idx="19">
                  <c:v>7.42</c:v>
                </c:pt>
                <c:pt idx="20">
                  <c:v>7.51</c:v>
                </c:pt>
                <c:pt idx="21">
                  <c:v>7.54</c:v>
                </c:pt>
                <c:pt idx="22">
                  <c:v>7.46</c:v>
                </c:pt>
                <c:pt idx="23">
                  <c:v>7.46</c:v>
                </c:pt>
                <c:pt idx="24">
                  <c:v>7.57</c:v>
                </c:pt>
                <c:pt idx="25">
                  <c:v>7.54</c:v>
                </c:pt>
                <c:pt idx="26">
                  <c:v>7.5</c:v>
                </c:pt>
                <c:pt idx="27">
                  <c:v>7.43</c:v>
                </c:pt>
                <c:pt idx="28">
                  <c:v>7.63</c:v>
                </c:pt>
                <c:pt idx="29">
                  <c:v>7.57</c:v>
                </c:pt>
                <c:pt idx="30">
                  <c:v>7.5</c:v>
                </c:pt>
                <c:pt idx="31">
                  <c:v>7.52</c:v>
                </c:pt>
                <c:pt idx="32">
                  <c:v>7.57</c:v>
                </c:pt>
                <c:pt idx="33">
                  <c:v>7.54</c:v>
                </c:pt>
                <c:pt idx="34">
                  <c:v>7.48</c:v>
                </c:pt>
                <c:pt idx="35">
                  <c:v>7.34</c:v>
                </c:pt>
                <c:pt idx="36">
                  <c:v>7.33</c:v>
                </c:pt>
                <c:pt idx="37">
                  <c:v>7.46</c:v>
                </c:pt>
                <c:pt idx="38">
                  <c:v>7.23</c:v>
                </c:pt>
                <c:pt idx="39">
                  <c:v>7.26</c:v>
                </c:pt>
                <c:pt idx="40" formatCode="General">
                  <c:v>7.52</c:v>
                </c:pt>
                <c:pt idx="41">
                  <c:v>7.52</c:v>
                </c:pt>
              </c:numCache>
            </c:numRef>
          </c:val>
          <c:smooth val="0"/>
          <c:extLst>
            <c:ext xmlns:c16="http://schemas.microsoft.com/office/drawing/2014/chart" uri="{C3380CC4-5D6E-409C-BE32-E72D297353CC}">
              <c16:uniqueId val="{00000001-C246-BE4F-A33C-E3BAE13CEF57}"/>
            </c:ext>
          </c:extLst>
        </c:ser>
        <c:ser>
          <c:idx val="2"/>
          <c:order val="2"/>
          <c:tx>
            <c:strRef>
              <c:f>'2.1'!$E$5</c:f>
              <c:strCache>
                <c:ptCount val="1"/>
                <c:pt idx="0">
                  <c:v> Worthwhile (to what extent are things in your life...)</c:v>
                </c:pt>
              </c:strCache>
            </c:strRef>
          </c:tx>
          <c:spPr>
            <a:ln w="130175" cap="rnd">
              <a:solidFill>
                <a:schemeClr val="tx1"/>
              </a:solidFill>
              <a:prstDash val="sysDot"/>
              <a:round/>
            </a:ln>
            <a:effectLst/>
          </c:spPr>
          <c:marker>
            <c:symbol val="none"/>
          </c:marker>
          <c:cat>
            <c:strRef>
              <c:f>'2.1'!$B$6:$B$47</c:f>
              <c:strCache>
                <c:ptCount val="42"/>
                <c:pt idx="0">
                  <c:v>Q2 2011</c:v>
                </c:pt>
                <c:pt idx="1">
                  <c:v>Q3 2011</c:v>
                </c:pt>
                <c:pt idx="2">
                  <c:v>Q4 2011</c:v>
                </c:pt>
                <c:pt idx="3">
                  <c:v>Q1 2012</c:v>
                </c:pt>
                <c:pt idx="4">
                  <c:v>Q2 2012</c:v>
                </c:pt>
                <c:pt idx="5">
                  <c:v>Q3 2012</c:v>
                </c:pt>
                <c:pt idx="6">
                  <c:v>Q4 2012</c:v>
                </c:pt>
                <c:pt idx="7">
                  <c:v>Q1 2013</c:v>
                </c:pt>
                <c:pt idx="8">
                  <c:v>Q2 2013</c:v>
                </c:pt>
                <c:pt idx="9">
                  <c:v>Q3 2013</c:v>
                </c:pt>
                <c:pt idx="10">
                  <c:v>Q4 2013</c:v>
                </c:pt>
                <c:pt idx="11">
                  <c:v>Q1 2014</c:v>
                </c:pt>
                <c:pt idx="12">
                  <c:v>Q2 2014</c:v>
                </c:pt>
                <c:pt idx="13">
                  <c:v>Q3 2014</c:v>
                </c:pt>
                <c:pt idx="14">
                  <c:v>Q4 2014</c:v>
                </c:pt>
                <c:pt idx="15">
                  <c:v>Q1 2015</c:v>
                </c:pt>
                <c:pt idx="16">
                  <c:v>Q2 2015</c:v>
                </c:pt>
                <c:pt idx="17">
                  <c:v>Q3 2015</c:v>
                </c:pt>
                <c:pt idx="18">
                  <c:v>Q4 2015</c:v>
                </c:pt>
                <c:pt idx="19">
                  <c:v>Q1 2016</c:v>
                </c:pt>
                <c:pt idx="20">
                  <c:v>Q2 2016</c:v>
                </c:pt>
                <c:pt idx="21">
                  <c:v>Q3 2016</c:v>
                </c:pt>
                <c:pt idx="22">
                  <c:v>Q4 2016</c:v>
                </c:pt>
                <c:pt idx="23">
                  <c:v>Q1 2017</c:v>
                </c:pt>
                <c:pt idx="24">
                  <c:v>Q2 2017</c:v>
                </c:pt>
                <c:pt idx="25">
                  <c:v>Q3 2017</c:v>
                </c:pt>
                <c:pt idx="26">
                  <c:v>Q4 2017</c:v>
                </c:pt>
                <c:pt idx="27">
                  <c:v>Q1 2018</c:v>
                </c:pt>
                <c:pt idx="28">
                  <c:v>Q2 2018</c:v>
                </c:pt>
                <c:pt idx="29">
                  <c:v>Q3 2018</c:v>
                </c:pt>
                <c:pt idx="30">
                  <c:v>Q4 2018</c:v>
                </c:pt>
                <c:pt idx="31">
                  <c:v>Q1 2019</c:v>
                </c:pt>
                <c:pt idx="32">
                  <c:v>Q2 2019</c:v>
                </c:pt>
                <c:pt idx="33">
                  <c:v>Q3 2019</c:v>
                </c:pt>
                <c:pt idx="34">
                  <c:v>Q4 2019</c:v>
                </c:pt>
                <c:pt idx="35">
                  <c:v>Q1 2020</c:v>
                </c:pt>
                <c:pt idx="36">
                  <c:v>Q2 2020</c:v>
                </c:pt>
                <c:pt idx="37">
                  <c:v>Q3 2020</c:v>
                </c:pt>
                <c:pt idx="38">
                  <c:v>Q4 2020</c:v>
                </c:pt>
                <c:pt idx="39">
                  <c:v>Q1 2021</c:v>
                </c:pt>
                <c:pt idx="40">
                  <c:v>Q2 2021</c:v>
                </c:pt>
                <c:pt idx="41">
                  <c:v>Q3 2021</c:v>
                </c:pt>
              </c:strCache>
            </c:strRef>
          </c:cat>
          <c:val>
            <c:numRef>
              <c:f>'2.1'!$E$6:$E$47</c:f>
              <c:numCache>
                <c:formatCode>0.00</c:formatCode>
                <c:ptCount val="42"/>
                <c:pt idx="0">
                  <c:v>7.63</c:v>
                </c:pt>
                <c:pt idx="1">
                  <c:v>7.66</c:v>
                </c:pt>
                <c:pt idx="2">
                  <c:v>7.69</c:v>
                </c:pt>
                <c:pt idx="3">
                  <c:v>7.68</c:v>
                </c:pt>
                <c:pt idx="4">
                  <c:v>7.67</c:v>
                </c:pt>
                <c:pt idx="5">
                  <c:v>7.7</c:v>
                </c:pt>
                <c:pt idx="6">
                  <c:v>7.7</c:v>
                </c:pt>
                <c:pt idx="7">
                  <c:v>7.69</c:v>
                </c:pt>
                <c:pt idx="8">
                  <c:v>7.73</c:v>
                </c:pt>
                <c:pt idx="9">
                  <c:v>7.75</c:v>
                </c:pt>
                <c:pt idx="10">
                  <c:v>7.72</c:v>
                </c:pt>
                <c:pt idx="11">
                  <c:v>7.75</c:v>
                </c:pt>
                <c:pt idx="12">
                  <c:v>7.82</c:v>
                </c:pt>
                <c:pt idx="13">
                  <c:v>7.8</c:v>
                </c:pt>
                <c:pt idx="14">
                  <c:v>7.81</c:v>
                </c:pt>
                <c:pt idx="15">
                  <c:v>7.85</c:v>
                </c:pt>
                <c:pt idx="16">
                  <c:v>7.86</c:v>
                </c:pt>
                <c:pt idx="17">
                  <c:v>7.83</c:v>
                </c:pt>
                <c:pt idx="18">
                  <c:v>7.82</c:v>
                </c:pt>
                <c:pt idx="19">
                  <c:v>7.83</c:v>
                </c:pt>
                <c:pt idx="20">
                  <c:v>7.87</c:v>
                </c:pt>
                <c:pt idx="21">
                  <c:v>7.85</c:v>
                </c:pt>
                <c:pt idx="22">
                  <c:v>7.85</c:v>
                </c:pt>
                <c:pt idx="23">
                  <c:v>7.85</c:v>
                </c:pt>
                <c:pt idx="24">
                  <c:v>7.91</c:v>
                </c:pt>
                <c:pt idx="25">
                  <c:v>7.88</c:v>
                </c:pt>
                <c:pt idx="26">
                  <c:v>7.87</c:v>
                </c:pt>
                <c:pt idx="27">
                  <c:v>7.86</c:v>
                </c:pt>
                <c:pt idx="28">
                  <c:v>7.89</c:v>
                </c:pt>
                <c:pt idx="29">
                  <c:v>7.89</c:v>
                </c:pt>
                <c:pt idx="30">
                  <c:v>7.86</c:v>
                </c:pt>
                <c:pt idx="31">
                  <c:v>7.88</c:v>
                </c:pt>
                <c:pt idx="32">
                  <c:v>7.9</c:v>
                </c:pt>
                <c:pt idx="33">
                  <c:v>7.85</c:v>
                </c:pt>
                <c:pt idx="34">
                  <c:v>7.85</c:v>
                </c:pt>
                <c:pt idx="35">
                  <c:v>7.84</c:v>
                </c:pt>
                <c:pt idx="36">
                  <c:v>7.79</c:v>
                </c:pt>
                <c:pt idx="37">
                  <c:v>7.77</c:v>
                </c:pt>
                <c:pt idx="38">
                  <c:v>7.7</c:v>
                </c:pt>
                <c:pt idx="39">
                  <c:v>7.67</c:v>
                </c:pt>
                <c:pt idx="40">
                  <c:v>7.78</c:v>
                </c:pt>
                <c:pt idx="41">
                  <c:v>7.83</c:v>
                </c:pt>
              </c:numCache>
            </c:numRef>
          </c:val>
          <c:smooth val="0"/>
          <c:extLst>
            <c:ext xmlns:c16="http://schemas.microsoft.com/office/drawing/2014/chart" uri="{C3380CC4-5D6E-409C-BE32-E72D297353CC}">
              <c16:uniqueId val="{00000002-C246-BE4F-A33C-E3BAE13CEF57}"/>
            </c:ext>
          </c:extLst>
        </c:ser>
        <c:dLbls>
          <c:showLegendKey val="0"/>
          <c:showVal val="0"/>
          <c:showCatName val="0"/>
          <c:showSerName val="0"/>
          <c:showPercent val="0"/>
          <c:showBubbleSize val="0"/>
        </c:dLbls>
        <c:marker val="1"/>
        <c:smooth val="0"/>
        <c:axId val="2007431680"/>
        <c:axId val="1995114080"/>
      </c:lineChart>
      <c:lineChart>
        <c:grouping val="standard"/>
        <c:varyColors val="0"/>
        <c:ser>
          <c:idx val="3"/>
          <c:order val="3"/>
          <c:tx>
            <c:strRef>
              <c:f>'2.1'!$F$5</c:f>
              <c:strCache>
                <c:ptCount val="1"/>
                <c:pt idx="0">
                  <c:v> Anxiety (how anxious yesterday? ---right hand scale)</c:v>
                </c:pt>
              </c:strCache>
            </c:strRef>
          </c:tx>
          <c:spPr>
            <a:ln w="66675" cap="rnd">
              <a:solidFill>
                <a:schemeClr val="tx1"/>
              </a:solidFill>
              <a:round/>
            </a:ln>
            <a:effectLst/>
          </c:spPr>
          <c:marker>
            <c:symbol val="none"/>
          </c:marker>
          <c:cat>
            <c:strRef>
              <c:f>'2.1'!$B$6:$B$47</c:f>
              <c:strCache>
                <c:ptCount val="42"/>
                <c:pt idx="0">
                  <c:v>Q2 2011</c:v>
                </c:pt>
                <c:pt idx="1">
                  <c:v>Q3 2011</c:v>
                </c:pt>
                <c:pt idx="2">
                  <c:v>Q4 2011</c:v>
                </c:pt>
                <c:pt idx="3">
                  <c:v>Q1 2012</c:v>
                </c:pt>
                <c:pt idx="4">
                  <c:v>Q2 2012</c:v>
                </c:pt>
                <c:pt idx="5">
                  <c:v>Q3 2012</c:v>
                </c:pt>
                <c:pt idx="6">
                  <c:v>Q4 2012</c:v>
                </c:pt>
                <c:pt idx="7">
                  <c:v>Q1 2013</c:v>
                </c:pt>
                <c:pt idx="8">
                  <c:v>Q2 2013</c:v>
                </c:pt>
                <c:pt idx="9">
                  <c:v>Q3 2013</c:v>
                </c:pt>
                <c:pt idx="10">
                  <c:v>Q4 2013</c:v>
                </c:pt>
                <c:pt idx="11">
                  <c:v>Q1 2014</c:v>
                </c:pt>
                <c:pt idx="12">
                  <c:v>Q2 2014</c:v>
                </c:pt>
                <c:pt idx="13">
                  <c:v>Q3 2014</c:v>
                </c:pt>
                <c:pt idx="14">
                  <c:v>Q4 2014</c:v>
                </c:pt>
                <c:pt idx="15">
                  <c:v>Q1 2015</c:v>
                </c:pt>
                <c:pt idx="16">
                  <c:v>Q2 2015</c:v>
                </c:pt>
                <c:pt idx="17">
                  <c:v>Q3 2015</c:v>
                </c:pt>
                <c:pt idx="18">
                  <c:v>Q4 2015</c:v>
                </c:pt>
                <c:pt idx="19">
                  <c:v>Q1 2016</c:v>
                </c:pt>
                <c:pt idx="20">
                  <c:v>Q2 2016</c:v>
                </c:pt>
                <c:pt idx="21">
                  <c:v>Q3 2016</c:v>
                </c:pt>
                <c:pt idx="22">
                  <c:v>Q4 2016</c:v>
                </c:pt>
                <c:pt idx="23">
                  <c:v>Q1 2017</c:v>
                </c:pt>
                <c:pt idx="24">
                  <c:v>Q2 2017</c:v>
                </c:pt>
                <c:pt idx="25">
                  <c:v>Q3 2017</c:v>
                </c:pt>
                <c:pt idx="26">
                  <c:v>Q4 2017</c:v>
                </c:pt>
                <c:pt idx="27">
                  <c:v>Q1 2018</c:v>
                </c:pt>
                <c:pt idx="28">
                  <c:v>Q2 2018</c:v>
                </c:pt>
                <c:pt idx="29">
                  <c:v>Q3 2018</c:v>
                </c:pt>
                <c:pt idx="30">
                  <c:v>Q4 2018</c:v>
                </c:pt>
                <c:pt idx="31">
                  <c:v>Q1 2019</c:v>
                </c:pt>
                <c:pt idx="32">
                  <c:v>Q2 2019</c:v>
                </c:pt>
                <c:pt idx="33">
                  <c:v>Q3 2019</c:v>
                </c:pt>
                <c:pt idx="34">
                  <c:v>Q4 2019</c:v>
                </c:pt>
                <c:pt idx="35">
                  <c:v>Q1 2020</c:v>
                </c:pt>
                <c:pt idx="36">
                  <c:v>Q2 2020</c:v>
                </c:pt>
                <c:pt idx="37">
                  <c:v>Q3 2020</c:v>
                </c:pt>
                <c:pt idx="38">
                  <c:v>Q4 2020</c:v>
                </c:pt>
                <c:pt idx="39">
                  <c:v>Q1 2021</c:v>
                </c:pt>
                <c:pt idx="40">
                  <c:v>Q2 2021</c:v>
                </c:pt>
                <c:pt idx="41">
                  <c:v>Q3 2021</c:v>
                </c:pt>
              </c:strCache>
            </c:strRef>
          </c:cat>
          <c:val>
            <c:numRef>
              <c:f>'2.1'!$F$6:$F$47</c:f>
              <c:numCache>
                <c:formatCode>0.00</c:formatCode>
                <c:ptCount val="42"/>
                <c:pt idx="0">
                  <c:v>3.25</c:v>
                </c:pt>
                <c:pt idx="1">
                  <c:v>3.14</c:v>
                </c:pt>
                <c:pt idx="2">
                  <c:v>3.1</c:v>
                </c:pt>
                <c:pt idx="3">
                  <c:v>3.06</c:v>
                </c:pt>
                <c:pt idx="4">
                  <c:v>3.08</c:v>
                </c:pt>
                <c:pt idx="5">
                  <c:v>3.02</c:v>
                </c:pt>
                <c:pt idx="6">
                  <c:v>3.04</c:v>
                </c:pt>
                <c:pt idx="7">
                  <c:v>3.03</c:v>
                </c:pt>
                <c:pt idx="8">
                  <c:v>2.95</c:v>
                </c:pt>
                <c:pt idx="9">
                  <c:v>2.86</c:v>
                </c:pt>
                <c:pt idx="10">
                  <c:v>3</c:v>
                </c:pt>
                <c:pt idx="11">
                  <c:v>2.94</c:v>
                </c:pt>
                <c:pt idx="12">
                  <c:v>2.89</c:v>
                </c:pt>
                <c:pt idx="13">
                  <c:v>2.87</c:v>
                </c:pt>
                <c:pt idx="14">
                  <c:v>2.88</c:v>
                </c:pt>
                <c:pt idx="15">
                  <c:v>2.83</c:v>
                </c:pt>
                <c:pt idx="16">
                  <c:v>2.82</c:v>
                </c:pt>
                <c:pt idx="17">
                  <c:v>2.84</c:v>
                </c:pt>
                <c:pt idx="18">
                  <c:v>2.96</c:v>
                </c:pt>
                <c:pt idx="19">
                  <c:v>2.89</c:v>
                </c:pt>
                <c:pt idx="20">
                  <c:v>2.9</c:v>
                </c:pt>
                <c:pt idx="21">
                  <c:v>2.87</c:v>
                </c:pt>
                <c:pt idx="22">
                  <c:v>2.95</c:v>
                </c:pt>
                <c:pt idx="23">
                  <c:v>2.96</c:v>
                </c:pt>
                <c:pt idx="24">
                  <c:v>2.89</c:v>
                </c:pt>
                <c:pt idx="25">
                  <c:v>2.9</c:v>
                </c:pt>
                <c:pt idx="26">
                  <c:v>2.92</c:v>
                </c:pt>
                <c:pt idx="27">
                  <c:v>2.88</c:v>
                </c:pt>
                <c:pt idx="28">
                  <c:v>2.8</c:v>
                </c:pt>
                <c:pt idx="29">
                  <c:v>2.87</c:v>
                </c:pt>
                <c:pt idx="30">
                  <c:v>2.9</c:v>
                </c:pt>
                <c:pt idx="31">
                  <c:v>2.93</c:v>
                </c:pt>
                <c:pt idx="32">
                  <c:v>2.94</c:v>
                </c:pt>
                <c:pt idx="33">
                  <c:v>2.92</c:v>
                </c:pt>
                <c:pt idx="34">
                  <c:v>3</c:v>
                </c:pt>
                <c:pt idx="35">
                  <c:v>3.26</c:v>
                </c:pt>
                <c:pt idx="36">
                  <c:v>3.36</c:v>
                </c:pt>
                <c:pt idx="37">
                  <c:v>3.2</c:v>
                </c:pt>
                <c:pt idx="38">
                  <c:v>3.43</c:v>
                </c:pt>
                <c:pt idx="39">
                  <c:v>3.23</c:v>
                </c:pt>
                <c:pt idx="40">
                  <c:v>3.04</c:v>
                </c:pt>
                <c:pt idx="41">
                  <c:v>3.06</c:v>
                </c:pt>
              </c:numCache>
            </c:numRef>
          </c:val>
          <c:smooth val="0"/>
          <c:extLst>
            <c:ext xmlns:c16="http://schemas.microsoft.com/office/drawing/2014/chart" uri="{C3380CC4-5D6E-409C-BE32-E72D297353CC}">
              <c16:uniqueId val="{00000003-C246-BE4F-A33C-E3BAE13CEF57}"/>
            </c:ext>
          </c:extLst>
        </c:ser>
        <c:dLbls>
          <c:showLegendKey val="0"/>
          <c:showVal val="0"/>
          <c:showCatName val="0"/>
          <c:showSerName val="0"/>
          <c:showPercent val="0"/>
          <c:showBubbleSize val="0"/>
        </c:dLbls>
        <c:marker val="1"/>
        <c:smooth val="0"/>
        <c:axId val="1942815552"/>
        <c:axId val="2008978528"/>
      </c:lineChart>
      <c:catAx>
        <c:axId val="2007431680"/>
        <c:scaling>
          <c:orientation val="minMax"/>
        </c:scaling>
        <c:delete val="0"/>
        <c:axPos val="b"/>
        <c:majorGridlines>
          <c:spPr>
            <a:ln w="9525" cap="flat" cmpd="sng" algn="ctr">
              <a:solidFill>
                <a:schemeClr val="tx1">
                  <a:lumMod val="15000"/>
                  <a:lumOff val="85000"/>
                </a:schemeClr>
              </a:solidFill>
              <a:round/>
            </a:ln>
            <a:effectLst/>
          </c:spPr>
        </c:majorGridlines>
        <c:minorGridlines>
          <c:spPr>
            <a:ln w="9525" cap="flat" cmpd="sng" algn="ctr">
              <a:noFill/>
              <a:round/>
            </a:ln>
            <a:effectLst/>
          </c:spPr>
        </c:minorGridlines>
        <c:title>
          <c:tx>
            <c:rich>
              <a:bodyPr rot="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r>
                  <a:rPr lang="en-GB" sz="1600" baseline="0"/>
                  <a:t>The vertical  double line is drawn at the point at which it was announced that there was a new global pandmic and when the first lockdown in early 2020 occurred.</a:t>
                </a:r>
              </a:p>
            </c:rich>
          </c:tx>
          <c:layout>
            <c:manualLayout>
              <c:xMode val="edge"/>
              <c:yMode val="edge"/>
              <c:x val="0.10286545454545455"/>
              <c:y val="0.76256034956336149"/>
            </c:manualLayout>
          </c:layout>
          <c:overlay val="0"/>
          <c:spPr>
            <a:noFill/>
            <a:ln>
              <a:noFill/>
            </a:ln>
            <a:effectLst/>
          </c:spPr>
          <c:txPr>
            <a:bodyPr rot="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en-US"/>
            </a:p>
          </c:txPr>
        </c:title>
        <c:numFmt formatCode="General" sourceLinked="1"/>
        <c:majorTickMark val="cross"/>
        <c:minorTickMark val="none"/>
        <c:tickLblPos val="nextTo"/>
        <c:spPr>
          <a:noFill/>
          <a:ln w="9525" cap="flat" cmpd="sng" algn="ctr">
            <a:solidFill>
              <a:schemeClr val="tx1">
                <a:lumMod val="15000"/>
                <a:lumOff val="85000"/>
              </a:schemeClr>
            </a:solidFill>
            <a:round/>
          </a:ln>
          <a:effectLst/>
        </c:spPr>
        <c:txPr>
          <a:bodyPr rot="-5400000" spcFirstLastPara="1" vertOverflow="ellipsis" wrap="square" anchor="ctr" anchorCtr="1"/>
          <a:lstStyle/>
          <a:p>
            <a:pPr>
              <a:defRPr sz="1600" b="0" i="0" u="none" strike="noStrike" kern="1200" baseline="0">
                <a:solidFill>
                  <a:schemeClr val="tx1">
                    <a:lumMod val="65000"/>
                    <a:lumOff val="35000"/>
                  </a:schemeClr>
                </a:solidFill>
                <a:latin typeface="+mn-lt"/>
                <a:ea typeface="+mn-ea"/>
                <a:cs typeface="+mn-cs"/>
              </a:defRPr>
            </a:pPr>
            <a:endParaRPr lang="en-US"/>
          </a:p>
        </c:txPr>
        <c:crossAx val="1995114080"/>
        <c:crosses val="autoZero"/>
        <c:auto val="1"/>
        <c:lblAlgn val="ctr"/>
        <c:lblOffset val="200"/>
        <c:tickLblSkip val="1"/>
        <c:noMultiLvlLbl val="0"/>
      </c:catAx>
      <c:valAx>
        <c:axId val="1995114080"/>
        <c:scaling>
          <c:orientation val="minMax"/>
          <c:max val="9"/>
          <c:min val="7"/>
        </c:scaling>
        <c:delete val="0"/>
        <c:axPos val="l"/>
        <c:majorGridlines>
          <c:spPr>
            <a:ln w="9525" cap="flat" cmpd="sng" algn="ctr">
              <a:solidFill>
                <a:schemeClr val="tx1">
                  <a:lumMod val="15000"/>
                  <a:lumOff val="85000"/>
                </a:schemeClr>
              </a:solidFill>
              <a:round/>
            </a:ln>
            <a:effectLst/>
          </c:spPr>
        </c:majorGridlines>
        <c:title>
          <c:tx>
            <c:rich>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r>
                  <a:rPr lang="en-GB" sz="1600" baseline="0"/>
                  <a:t>mean of lif satifaction, happiness, and things are worthwhile (0-10 scale)</a:t>
                </a:r>
              </a:p>
              <a:p>
                <a:pPr>
                  <a:defRPr/>
                </a:pPr>
                <a:endParaRPr lang="en-GB"/>
              </a:p>
            </c:rich>
          </c:tx>
          <c:layout>
            <c:manualLayout>
              <c:xMode val="edge"/>
              <c:yMode val="edge"/>
              <c:x val="1.6E-2"/>
              <c:y val="5.7129236151014409E-2"/>
            </c:manualLayout>
          </c:layout>
          <c:overlay val="0"/>
          <c:spPr>
            <a:noFill/>
            <a:ln>
              <a:noFill/>
            </a:ln>
            <a:effectLst/>
          </c:spPr>
          <c:txPr>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en-US"/>
            </a:p>
          </c:txPr>
        </c:title>
        <c:numFmt formatCode="0.0" sourceLinked="0"/>
        <c:majorTickMark val="none"/>
        <c:minorTickMark val="none"/>
        <c:tickLblPos val="low"/>
        <c:spPr>
          <a:noFill/>
          <a:ln w="98425" cmpd="dbl">
            <a:solidFill>
              <a:schemeClr val="tx1"/>
            </a:solidFill>
          </a:ln>
          <a:effectLst/>
        </c:spPr>
        <c:txPr>
          <a:bodyPr rot="-60000000" spcFirstLastPara="1" vertOverflow="ellipsis" vert="horz" wrap="square" anchor="ctr" anchorCtr="1"/>
          <a:lstStyle/>
          <a:p>
            <a:pPr>
              <a:defRPr sz="1600" b="0" i="0" u="none" strike="noStrike" kern="1200" baseline="0">
                <a:solidFill>
                  <a:schemeClr val="tx1">
                    <a:lumMod val="65000"/>
                    <a:lumOff val="35000"/>
                  </a:schemeClr>
                </a:solidFill>
                <a:latin typeface="+mn-lt"/>
                <a:ea typeface="+mn-ea"/>
                <a:cs typeface="+mn-cs"/>
              </a:defRPr>
            </a:pPr>
            <a:endParaRPr lang="en-US"/>
          </a:p>
        </c:txPr>
        <c:crossAx val="2007431680"/>
        <c:crossesAt val="37"/>
        <c:crossBetween val="between"/>
      </c:valAx>
      <c:valAx>
        <c:axId val="2008978528"/>
        <c:scaling>
          <c:orientation val="minMax"/>
          <c:max val="3.5"/>
          <c:min val="1.5"/>
        </c:scaling>
        <c:delete val="0"/>
        <c:axPos val="r"/>
        <c:title>
          <c:tx>
            <c:rich>
              <a:bodyPr rot="-5400000" spcFirstLastPara="1" vertOverflow="ellipsis" vert="horz" wrap="square" anchor="ctr" anchorCtr="1"/>
              <a:lstStyle/>
              <a:p>
                <a:pPr>
                  <a:defRPr sz="1600" b="0" i="0" u="none" strike="noStrike" kern="1200" baseline="0">
                    <a:solidFill>
                      <a:schemeClr val="tx1">
                        <a:lumMod val="65000"/>
                        <a:lumOff val="35000"/>
                      </a:schemeClr>
                    </a:solidFill>
                    <a:latin typeface="+mn-lt"/>
                    <a:ea typeface="+mn-ea"/>
                    <a:cs typeface="+mn-cs"/>
                  </a:defRPr>
                </a:pPr>
                <a:r>
                  <a:rPr lang="en-GB" sz="1600" baseline="0"/>
                  <a:t>reported anxiety (0 is not at all, 10 is completely anxious, mean shown</a:t>
                </a:r>
              </a:p>
            </c:rich>
          </c:tx>
          <c:layout>
            <c:manualLayout>
              <c:xMode val="edge"/>
              <c:yMode val="edge"/>
              <c:x val="0.96431999999999995"/>
              <c:y val="5.552538691284279E-2"/>
            </c:manualLayout>
          </c:layout>
          <c:overlay val="0"/>
          <c:spPr>
            <a:noFill/>
            <a:ln>
              <a:noFill/>
            </a:ln>
            <a:effectLst/>
          </c:spPr>
          <c:txPr>
            <a:bodyPr rot="-5400000" spcFirstLastPara="1" vertOverflow="ellipsis" vert="horz" wrap="square" anchor="ctr" anchorCtr="1"/>
            <a:lstStyle/>
            <a:p>
              <a:pPr>
                <a:defRPr sz="1600" b="0" i="0" u="none" strike="noStrike" kern="1200" baseline="0">
                  <a:solidFill>
                    <a:schemeClr val="tx1">
                      <a:lumMod val="65000"/>
                      <a:lumOff val="35000"/>
                    </a:schemeClr>
                  </a:solidFill>
                  <a:latin typeface="+mn-lt"/>
                  <a:ea typeface="+mn-ea"/>
                  <a:cs typeface="+mn-cs"/>
                </a:defRPr>
              </a:pPr>
              <a:endParaRPr lang="en-US"/>
            </a:p>
          </c:txPr>
        </c:title>
        <c:numFmt formatCode="0.0" sourceLinked="0"/>
        <c:majorTickMark val="out"/>
        <c:minorTickMark val="none"/>
        <c:tickLblPos val="nextTo"/>
        <c:spPr>
          <a:noFill/>
          <a:ln>
            <a:noFill/>
          </a:ln>
          <a:effectLst/>
        </c:spPr>
        <c:txPr>
          <a:bodyPr rot="-60000000" spcFirstLastPara="1" vertOverflow="ellipsis" vert="horz" wrap="square" anchor="ctr" anchorCtr="1"/>
          <a:lstStyle/>
          <a:p>
            <a:pPr>
              <a:defRPr sz="1600" b="0" i="0" u="none" strike="noStrike" kern="1200" baseline="0">
                <a:solidFill>
                  <a:schemeClr val="tx1">
                    <a:lumMod val="65000"/>
                    <a:lumOff val="35000"/>
                  </a:schemeClr>
                </a:solidFill>
                <a:latin typeface="+mn-lt"/>
                <a:ea typeface="+mn-ea"/>
                <a:cs typeface="+mn-cs"/>
              </a:defRPr>
            </a:pPr>
            <a:endParaRPr lang="en-US"/>
          </a:p>
        </c:txPr>
        <c:crossAx val="1942815552"/>
        <c:crosses val="max"/>
        <c:crossBetween val="between"/>
      </c:valAx>
      <c:catAx>
        <c:axId val="1942815552"/>
        <c:scaling>
          <c:orientation val="minMax"/>
        </c:scaling>
        <c:delete val="1"/>
        <c:axPos val="b"/>
        <c:numFmt formatCode="General" sourceLinked="1"/>
        <c:majorTickMark val="out"/>
        <c:minorTickMark val="none"/>
        <c:tickLblPos val="nextTo"/>
        <c:crossAx val="2008978528"/>
        <c:crosses val="autoZero"/>
        <c:auto val="1"/>
        <c:lblAlgn val="ctr"/>
        <c:lblOffset val="100"/>
        <c:noMultiLvlLbl val="0"/>
      </c:catAx>
      <c:spPr>
        <a:noFill/>
        <a:ln>
          <a:noFill/>
        </a:ln>
        <a:effectLst/>
      </c:spPr>
    </c:plotArea>
    <c:legend>
      <c:legendPos val="b"/>
      <c:layout>
        <c:manualLayout>
          <c:xMode val="edge"/>
          <c:yMode val="edge"/>
          <c:x val="0.2265464853256979"/>
          <c:y val="0.84709760117194643"/>
          <c:w val="0.58749732283464562"/>
          <c:h val="0.13365620796999417"/>
        </c:manualLayout>
      </c:layout>
      <c:overlay val="0"/>
      <c:spPr>
        <a:solidFill>
          <a:schemeClr val="bg1"/>
        </a:solidFill>
        <a:ln>
          <a:noFill/>
        </a:ln>
        <a:effectLst/>
      </c:spPr>
      <c:txPr>
        <a:bodyPr rot="0" spcFirstLastPara="1" vertOverflow="ellipsis" vert="horz" wrap="square" anchor="ctr" anchorCtr="1"/>
        <a:lstStyle/>
        <a:p>
          <a:pPr>
            <a:defRPr sz="1600" b="0" i="0" u="none" strike="noStrike" kern="1200" baseline="0">
              <a:solidFill>
                <a:schemeClr val="tx1">
                  <a:lumMod val="65000"/>
                  <a:lumOff val="35000"/>
                </a:schemeClr>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1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18"/>
    </mc:Choice>
    <mc:Fallback>
      <c:style val="18"/>
    </mc:Fallback>
  </mc:AlternateContent>
  <c:chart>
    <c:autoTitleDeleted val="0"/>
    <c:plotArea>
      <c:layout/>
      <c:bubbleChart>
        <c:varyColors val="0"/>
        <c:ser>
          <c:idx val="0"/>
          <c:order val="0"/>
          <c:spPr>
            <a:solidFill>
              <a:schemeClr val="tx1"/>
            </a:solidFill>
          </c:spPr>
          <c:invertIfNegative val="0"/>
          <c:xVal>
            <c:numRef>
              <c:f>'2.2'!$D$33:$D$102</c:f>
              <c:numCache>
                <c:formatCode>0.00</c:formatCode>
                <c:ptCount val="70"/>
                <c:pt idx="0">
                  <c:v>12.34</c:v>
                </c:pt>
                <c:pt idx="1">
                  <c:v>8.4600000000000009</c:v>
                </c:pt>
                <c:pt idx="2">
                  <c:v>11.27</c:v>
                </c:pt>
                <c:pt idx="3">
                  <c:v>12.63</c:v>
                </c:pt>
                <c:pt idx="4">
                  <c:v>10.83</c:v>
                </c:pt>
                <c:pt idx="5">
                  <c:v>10.82</c:v>
                </c:pt>
                <c:pt idx="6">
                  <c:v>12.52</c:v>
                </c:pt>
                <c:pt idx="7">
                  <c:v>10.72</c:v>
                </c:pt>
                <c:pt idx="8">
                  <c:v>13.96</c:v>
                </c:pt>
                <c:pt idx="9">
                  <c:v>13.3</c:v>
                </c:pt>
                <c:pt idx="10">
                  <c:v>12.07</c:v>
                </c:pt>
                <c:pt idx="11">
                  <c:v>8.82</c:v>
                </c:pt>
                <c:pt idx="12">
                  <c:v>10.32</c:v>
                </c:pt>
                <c:pt idx="13">
                  <c:v>11.6</c:v>
                </c:pt>
                <c:pt idx="14">
                  <c:v>11.07</c:v>
                </c:pt>
                <c:pt idx="15">
                  <c:v>10.97</c:v>
                </c:pt>
                <c:pt idx="16">
                  <c:v>11.32</c:v>
                </c:pt>
                <c:pt idx="17">
                  <c:v>12.09</c:v>
                </c:pt>
                <c:pt idx="18">
                  <c:v>12.6</c:v>
                </c:pt>
                <c:pt idx="19">
                  <c:v>11.01</c:v>
                </c:pt>
                <c:pt idx="20">
                  <c:v>10.81</c:v>
                </c:pt>
                <c:pt idx="21">
                  <c:v>12.21</c:v>
                </c:pt>
                <c:pt idx="22">
                  <c:v>11.08</c:v>
                </c:pt>
                <c:pt idx="23">
                  <c:v>10.94</c:v>
                </c:pt>
                <c:pt idx="24">
                  <c:v>13.14</c:v>
                </c:pt>
                <c:pt idx="25">
                  <c:v>11.76</c:v>
                </c:pt>
                <c:pt idx="26">
                  <c:v>10.92</c:v>
                </c:pt>
                <c:pt idx="27">
                  <c:v>10.96</c:v>
                </c:pt>
                <c:pt idx="28">
                  <c:v>10.33</c:v>
                </c:pt>
                <c:pt idx="29">
                  <c:v>10.76</c:v>
                </c:pt>
                <c:pt idx="30">
                  <c:v>11.8</c:v>
                </c:pt>
                <c:pt idx="31">
                  <c:v>10.86</c:v>
                </c:pt>
                <c:pt idx="32">
                  <c:v>11.78</c:v>
                </c:pt>
                <c:pt idx="33">
                  <c:v>11.98</c:v>
                </c:pt>
                <c:pt idx="34">
                  <c:v>11.15</c:v>
                </c:pt>
                <c:pt idx="35">
                  <c:v>11.26</c:v>
                </c:pt>
                <c:pt idx="36">
                  <c:v>12.09</c:v>
                </c:pt>
                <c:pt idx="37">
                  <c:v>10.8</c:v>
                </c:pt>
                <c:pt idx="38">
                  <c:v>11.77</c:v>
                </c:pt>
                <c:pt idx="39">
                  <c:v>12.07</c:v>
                </c:pt>
                <c:pt idx="40">
                  <c:v>11.29</c:v>
                </c:pt>
                <c:pt idx="41">
                  <c:v>10.63</c:v>
                </c:pt>
                <c:pt idx="42">
                  <c:v>12.52</c:v>
                </c:pt>
                <c:pt idx="43">
                  <c:v>11.43</c:v>
                </c:pt>
                <c:pt idx="44">
                  <c:v>9.7100000000000009</c:v>
                </c:pt>
                <c:pt idx="45">
                  <c:v>10.72</c:v>
                </c:pt>
                <c:pt idx="46">
                  <c:v>10.42</c:v>
                </c:pt>
                <c:pt idx="47">
                  <c:v>10.119999999999999</c:v>
                </c:pt>
                <c:pt idx="48">
                  <c:v>12.14</c:v>
                </c:pt>
                <c:pt idx="49">
                  <c:v>11.24</c:v>
                </c:pt>
                <c:pt idx="50">
                  <c:v>9.31</c:v>
                </c:pt>
                <c:pt idx="51">
                  <c:v>4.67</c:v>
                </c:pt>
                <c:pt idx="52">
                  <c:v>7.7</c:v>
                </c:pt>
                <c:pt idx="53">
                  <c:v>5.27</c:v>
                </c:pt>
                <c:pt idx="54">
                  <c:v>3.49</c:v>
                </c:pt>
                <c:pt idx="55">
                  <c:v>6.99</c:v>
                </c:pt>
                <c:pt idx="56">
                  <c:v>9.06</c:v>
                </c:pt>
                <c:pt idx="57">
                  <c:v>7.05</c:v>
                </c:pt>
                <c:pt idx="58">
                  <c:v>6.34</c:v>
                </c:pt>
                <c:pt idx="59">
                  <c:v>6.94</c:v>
                </c:pt>
                <c:pt idx="60">
                  <c:v>7.46</c:v>
                </c:pt>
                <c:pt idx="61">
                  <c:v>5.85</c:v>
                </c:pt>
                <c:pt idx="62">
                  <c:v>5.68</c:v>
                </c:pt>
                <c:pt idx="63">
                  <c:v>4.42</c:v>
                </c:pt>
                <c:pt idx="64">
                  <c:v>4.79</c:v>
                </c:pt>
                <c:pt idx="65">
                  <c:v>10.45</c:v>
                </c:pt>
                <c:pt idx="66">
                  <c:v>7.65</c:v>
                </c:pt>
                <c:pt idx="67">
                  <c:v>4.08</c:v>
                </c:pt>
                <c:pt idx="68">
                  <c:v>8.39</c:v>
                </c:pt>
                <c:pt idx="69">
                  <c:v>6.83</c:v>
                </c:pt>
              </c:numCache>
            </c:numRef>
          </c:xVal>
          <c:yVal>
            <c:numRef>
              <c:f>'2.2'!$F$33:$F$102</c:f>
              <c:numCache>
                <c:formatCode>0.00</c:formatCode>
                <c:ptCount val="70"/>
                <c:pt idx="0">
                  <c:v>75.400000000000006</c:v>
                </c:pt>
                <c:pt idx="1">
                  <c:v>79.400000000000006</c:v>
                </c:pt>
                <c:pt idx="2">
                  <c:v>79.599999999999994</c:v>
                </c:pt>
                <c:pt idx="3">
                  <c:v>76</c:v>
                </c:pt>
                <c:pt idx="4">
                  <c:v>80.8</c:v>
                </c:pt>
                <c:pt idx="5">
                  <c:v>80</c:v>
                </c:pt>
                <c:pt idx="6">
                  <c:v>80.8</c:v>
                </c:pt>
                <c:pt idx="7">
                  <c:v>78.400000000000006</c:v>
                </c:pt>
                <c:pt idx="8">
                  <c:v>76.5</c:v>
                </c:pt>
                <c:pt idx="9">
                  <c:v>79.400000000000006</c:v>
                </c:pt>
                <c:pt idx="10">
                  <c:v>77.2</c:v>
                </c:pt>
                <c:pt idx="11">
                  <c:v>81.3</c:v>
                </c:pt>
                <c:pt idx="12">
                  <c:v>79.5</c:v>
                </c:pt>
                <c:pt idx="13">
                  <c:v>79</c:v>
                </c:pt>
                <c:pt idx="14">
                  <c:v>77.599999999999994</c:v>
                </c:pt>
                <c:pt idx="15">
                  <c:v>79.7</c:v>
                </c:pt>
                <c:pt idx="16">
                  <c:v>78.7</c:v>
                </c:pt>
                <c:pt idx="17">
                  <c:v>76</c:v>
                </c:pt>
                <c:pt idx="18">
                  <c:v>75.7</c:v>
                </c:pt>
                <c:pt idx="19">
                  <c:v>79.2</c:v>
                </c:pt>
                <c:pt idx="20">
                  <c:v>78.5</c:v>
                </c:pt>
                <c:pt idx="21">
                  <c:v>80.5</c:v>
                </c:pt>
                <c:pt idx="22">
                  <c:v>78.2</c:v>
                </c:pt>
                <c:pt idx="23">
                  <c:v>81.099999999999994</c:v>
                </c:pt>
                <c:pt idx="24">
                  <c:v>75</c:v>
                </c:pt>
                <c:pt idx="25">
                  <c:v>77.5</c:v>
                </c:pt>
                <c:pt idx="26">
                  <c:v>78.5</c:v>
                </c:pt>
                <c:pt idx="27">
                  <c:v>79.8</c:v>
                </c:pt>
                <c:pt idx="28">
                  <c:v>78.099999999999994</c:v>
                </c:pt>
                <c:pt idx="29">
                  <c:v>80.099999999999994</c:v>
                </c:pt>
                <c:pt idx="30">
                  <c:v>80.3</c:v>
                </c:pt>
                <c:pt idx="31">
                  <c:v>79</c:v>
                </c:pt>
                <c:pt idx="32">
                  <c:v>80.5</c:v>
                </c:pt>
                <c:pt idx="33">
                  <c:v>78.3</c:v>
                </c:pt>
                <c:pt idx="34">
                  <c:v>80.2</c:v>
                </c:pt>
                <c:pt idx="35">
                  <c:v>78.099999999999994</c:v>
                </c:pt>
                <c:pt idx="36">
                  <c:v>76</c:v>
                </c:pt>
                <c:pt idx="37">
                  <c:v>79.2</c:v>
                </c:pt>
                <c:pt idx="38">
                  <c:v>78.5</c:v>
                </c:pt>
                <c:pt idx="39">
                  <c:v>79.900000000000006</c:v>
                </c:pt>
                <c:pt idx="40">
                  <c:v>77</c:v>
                </c:pt>
                <c:pt idx="41">
                  <c:v>79.5</c:v>
                </c:pt>
                <c:pt idx="42">
                  <c:v>76.3</c:v>
                </c:pt>
                <c:pt idx="43">
                  <c:v>78.5</c:v>
                </c:pt>
                <c:pt idx="44">
                  <c:v>80.2</c:v>
                </c:pt>
                <c:pt idx="45">
                  <c:v>80.5</c:v>
                </c:pt>
                <c:pt idx="46">
                  <c:v>79</c:v>
                </c:pt>
                <c:pt idx="47">
                  <c:v>79.900000000000006</c:v>
                </c:pt>
                <c:pt idx="48">
                  <c:v>75.400000000000006</c:v>
                </c:pt>
                <c:pt idx="49">
                  <c:v>80</c:v>
                </c:pt>
                <c:pt idx="50">
                  <c:v>78.3</c:v>
                </c:pt>
                <c:pt idx="51" formatCode="0.0">
                  <c:v>82.8</c:v>
                </c:pt>
                <c:pt idx="52" formatCode="0.0">
                  <c:v>82.2</c:v>
                </c:pt>
                <c:pt idx="53" formatCode="0.0">
                  <c:v>80.599999999999994</c:v>
                </c:pt>
                <c:pt idx="54" formatCode="0.0">
                  <c:v>81.099999999999994</c:v>
                </c:pt>
                <c:pt idx="55" formatCode="0.0">
                  <c:v>82.4</c:v>
                </c:pt>
                <c:pt idx="56" formatCode="0.0">
                  <c:v>81</c:v>
                </c:pt>
                <c:pt idx="57" formatCode="0.0">
                  <c:v>81.400000000000006</c:v>
                </c:pt>
                <c:pt idx="58" formatCode="0.0">
                  <c:v>82.7</c:v>
                </c:pt>
                <c:pt idx="59" formatCode="0.0">
                  <c:v>83.7</c:v>
                </c:pt>
                <c:pt idx="60" formatCode="0.0">
                  <c:v>82.3</c:v>
                </c:pt>
                <c:pt idx="61" formatCode="0.0">
                  <c:v>81.900000000000006</c:v>
                </c:pt>
                <c:pt idx="62" formatCode="0.0">
                  <c:v>81.599999999999994</c:v>
                </c:pt>
                <c:pt idx="63" formatCode="0.0">
                  <c:v>81.8</c:v>
                </c:pt>
                <c:pt idx="64" formatCode="0.0">
                  <c:v>81.099999999999994</c:v>
                </c:pt>
                <c:pt idx="65" formatCode="0.0">
                  <c:v>83.1</c:v>
                </c:pt>
                <c:pt idx="66" formatCode="0.0">
                  <c:v>82.8</c:v>
                </c:pt>
                <c:pt idx="67" formatCode="0.0">
                  <c:v>82.4</c:v>
                </c:pt>
                <c:pt idx="68" formatCode="0.0">
                  <c:v>83.4</c:v>
                </c:pt>
                <c:pt idx="69" formatCode="0.0">
                  <c:v>81.2</c:v>
                </c:pt>
              </c:numCache>
            </c:numRef>
          </c:yVal>
          <c:bubbleSize>
            <c:numRef>
              <c:f>'2.2'!$E$33:$E$102</c:f>
              <c:numCache>
                <c:formatCode>0.0</c:formatCode>
                <c:ptCount val="70"/>
                <c:pt idx="0">
                  <c:v>4.8</c:v>
                </c:pt>
                <c:pt idx="1">
                  <c:v>0.7</c:v>
                </c:pt>
                <c:pt idx="2">
                  <c:v>6.7</c:v>
                </c:pt>
                <c:pt idx="3">
                  <c:v>3</c:v>
                </c:pt>
                <c:pt idx="4">
                  <c:v>38.799999999999997</c:v>
                </c:pt>
                <c:pt idx="5">
                  <c:v>5.4</c:v>
                </c:pt>
                <c:pt idx="6">
                  <c:v>3.6</c:v>
                </c:pt>
                <c:pt idx="7">
                  <c:v>0.9</c:v>
                </c:pt>
                <c:pt idx="8">
                  <c:v>0.7</c:v>
                </c:pt>
                <c:pt idx="9">
                  <c:v>19.899999999999999</c:v>
                </c:pt>
                <c:pt idx="10">
                  <c:v>10.1</c:v>
                </c:pt>
                <c:pt idx="11">
                  <c:v>1.4</c:v>
                </c:pt>
                <c:pt idx="12">
                  <c:v>1.6</c:v>
                </c:pt>
                <c:pt idx="13">
                  <c:v>12.9</c:v>
                </c:pt>
                <c:pt idx="14">
                  <c:v>6.6</c:v>
                </c:pt>
                <c:pt idx="15">
                  <c:v>3.1</c:v>
                </c:pt>
                <c:pt idx="16">
                  <c:v>2.9</c:v>
                </c:pt>
                <c:pt idx="17">
                  <c:v>4.4000000000000004</c:v>
                </c:pt>
                <c:pt idx="18">
                  <c:v>4.5999999999999996</c:v>
                </c:pt>
                <c:pt idx="19">
                  <c:v>1.3</c:v>
                </c:pt>
                <c:pt idx="20">
                  <c:v>6</c:v>
                </c:pt>
                <c:pt idx="21">
                  <c:v>6.7</c:v>
                </c:pt>
                <c:pt idx="22">
                  <c:v>9.9</c:v>
                </c:pt>
                <c:pt idx="23">
                  <c:v>5.5</c:v>
                </c:pt>
                <c:pt idx="24">
                  <c:v>3</c:v>
                </c:pt>
                <c:pt idx="25">
                  <c:v>6.1</c:v>
                </c:pt>
                <c:pt idx="26">
                  <c:v>1</c:v>
                </c:pt>
                <c:pt idx="27">
                  <c:v>1.9</c:v>
                </c:pt>
                <c:pt idx="28">
                  <c:v>2.8</c:v>
                </c:pt>
                <c:pt idx="29">
                  <c:v>1.3</c:v>
                </c:pt>
                <c:pt idx="30">
                  <c:v>8.9</c:v>
                </c:pt>
                <c:pt idx="31">
                  <c:v>2.1</c:v>
                </c:pt>
                <c:pt idx="32">
                  <c:v>19.7</c:v>
                </c:pt>
                <c:pt idx="33">
                  <c:v>9.9</c:v>
                </c:pt>
                <c:pt idx="34">
                  <c:v>0.7</c:v>
                </c:pt>
                <c:pt idx="35">
                  <c:v>11.6</c:v>
                </c:pt>
                <c:pt idx="36">
                  <c:v>3.9</c:v>
                </c:pt>
                <c:pt idx="37">
                  <c:v>4</c:v>
                </c:pt>
                <c:pt idx="38">
                  <c:v>12.8</c:v>
                </c:pt>
                <c:pt idx="39">
                  <c:v>1.1000000000000001</c:v>
                </c:pt>
                <c:pt idx="40">
                  <c:v>4.8</c:v>
                </c:pt>
                <c:pt idx="41">
                  <c:v>0.9</c:v>
                </c:pt>
                <c:pt idx="42">
                  <c:v>6.5</c:v>
                </c:pt>
                <c:pt idx="43">
                  <c:v>27</c:v>
                </c:pt>
                <c:pt idx="44">
                  <c:v>2.9</c:v>
                </c:pt>
                <c:pt idx="45">
                  <c:v>0.6</c:v>
                </c:pt>
                <c:pt idx="46">
                  <c:v>8.3000000000000007</c:v>
                </c:pt>
                <c:pt idx="47">
                  <c:v>7.1</c:v>
                </c:pt>
                <c:pt idx="48">
                  <c:v>1.9</c:v>
                </c:pt>
                <c:pt idx="49">
                  <c:v>5.8</c:v>
                </c:pt>
                <c:pt idx="50">
                  <c:v>0.6</c:v>
                </c:pt>
                <c:pt idx="51" formatCode="General">
                  <c:v>23.6</c:v>
                </c:pt>
                <c:pt idx="52" formatCode="General">
                  <c:v>35.5</c:v>
                </c:pt>
                <c:pt idx="53" formatCode="General">
                  <c:v>5.6</c:v>
                </c:pt>
                <c:pt idx="54" formatCode="General">
                  <c:v>5.4</c:v>
                </c:pt>
                <c:pt idx="55" formatCode="General">
                  <c:v>64.599999999999994</c:v>
                </c:pt>
                <c:pt idx="56" formatCode="General">
                  <c:v>82.7</c:v>
                </c:pt>
                <c:pt idx="57" formatCode="General">
                  <c:v>4.7</c:v>
                </c:pt>
                <c:pt idx="58" formatCode="General">
                  <c:v>61.1</c:v>
                </c:pt>
                <c:pt idx="59" formatCode="General">
                  <c:v>127</c:v>
                </c:pt>
                <c:pt idx="60" formatCode="General">
                  <c:v>49.5</c:v>
                </c:pt>
                <c:pt idx="61" formatCode="General">
                  <c:v>16.8</c:v>
                </c:pt>
                <c:pt idx="62" formatCode="General">
                  <c:v>4.5999999999999996</c:v>
                </c:pt>
                <c:pt idx="63" formatCode="General">
                  <c:v>5.0999999999999996</c:v>
                </c:pt>
                <c:pt idx="64" formatCode="General">
                  <c:v>10.6</c:v>
                </c:pt>
                <c:pt idx="65" formatCode="General">
                  <c:v>5.5</c:v>
                </c:pt>
                <c:pt idx="66" formatCode="General">
                  <c:v>47.1</c:v>
                </c:pt>
                <c:pt idx="67" formatCode="General">
                  <c:v>9.6</c:v>
                </c:pt>
                <c:pt idx="68" formatCode="General">
                  <c:v>8.1999999999999993</c:v>
                </c:pt>
                <c:pt idx="69" formatCode="General">
                  <c:v>63.5</c:v>
                </c:pt>
              </c:numCache>
            </c:numRef>
          </c:bubbleSize>
          <c:bubble3D val="0"/>
          <c:extLst>
            <c:ext xmlns:c16="http://schemas.microsoft.com/office/drawing/2014/chart" uri="{C3380CC4-5D6E-409C-BE32-E72D297353CC}">
              <c16:uniqueId val="{00000000-3936-FD47-B784-FDCC14C56894}"/>
            </c:ext>
          </c:extLst>
        </c:ser>
        <c:dLbls>
          <c:showLegendKey val="0"/>
          <c:showVal val="0"/>
          <c:showCatName val="0"/>
          <c:showSerName val="0"/>
          <c:showPercent val="0"/>
          <c:showBubbleSize val="0"/>
        </c:dLbls>
        <c:bubbleScale val="30"/>
        <c:showNegBubbles val="0"/>
        <c:axId val="2104855800"/>
        <c:axId val="2116466728"/>
      </c:bubbleChart>
      <c:valAx>
        <c:axId val="2104855800"/>
        <c:scaling>
          <c:orientation val="minMax"/>
          <c:max val="15"/>
        </c:scaling>
        <c:delete val="0"/>
        <c:axPos val="b"/>
        <c:majorGridlines/>
        <c:title>
          <c:tx>
            <c:rich>
              <a:bodyPr/>
              <a:lstStyle/>
              <a:p>
                <a:pPr>
                  <a:defRPr/>
                </a:pPr>
                <a:r>
                  <a:rPr lang="en-US" sz="1600" b="0" i="0"/>
                  <a:t>The take of the 1% in each country and state in 1983 (%)</a:t>
                </a:r>
              </a:p>
            </c:rich>
          </c:tx>
          <c:overlay val="0"/>
        </c:title>
        <c:numFmt formatCode="0" sourceLinked="0"/>
        <c:majorTickMark val="out"/>
        <c:minorTickMark val="none"/>
        <c:tickLblPos val="nextTo"/>
        <c:txPr>
          <a:bodyPr/>
          <a:lstStyle/>
          <a:p>
            <a:pPr>
              <a:defRPr sz="1600"/>
            </a:pPr>
            <a:endParaRPr lang="en-US"/>
          </a:p>
        </c:txPr>
        <c:crossAx val="2116466728"/>
        <c:crossesAt val="0.01"/>
        <c:crossBetween val="midCat"/>
        <c:majorUnit val="1"/>
      </c:valAx>
      <c:valAx>
        <c:axId val="2116466728"/>
        <c:scaling>
          <c:orientation val="minMax"/>
          <c:max val="85"/>
          <c:min val="75"/>
        </c:scaling>
        <c:delete val="0"/>
        <c:axPos val="l"/>
        <c:majorGridlines/>
        <c:title>
          <c:tx>
            <c:rich>
              <a:bodyPr rot="-5400000" vert="horz"/>
              <a:lstStyle/>
              <a:p>
                <a:pPr>
                  <a:defRPr sz="1600" b="0" i="0"/>
                </a:pPr>
                <a:r>
                  <a:rPr lang="en-US" sz="1600" b="0" i="0"/>
                  <a:t>Life expectancy 2015 from various sources (WHO and USA)</a:t>
                </a:r>
              </a:p>
            </c:rich>
          </c:tx>
          <c:overlay val="0"/>
        </c:title>
        <c:numFmt formatCode="0.00" sourceLinked="0"/>
        <c:majorTickMark val="out"/>
        <c:minorTickMark val="none"/>
        <c:tickLblPos val="nextTo"/>
        <c:txPr>
          <a:bodyPr/>
          <a:lstStyle/>
          <a:p>
            <a:pPr>
              <a:defRPr sz="1600"/>
            </a:pPr>
            <a:endParaRPr lang="en-US"/>
          </a:p>
        </c:txPr>
        <c:crossAx val="2104855800"/>
        <c:crossesAt val="0.01"/>
        <c:crossBetween val="midCat"/>
      </c:valAx>
    </c:plotArea>
    <c:plotVisOnly val="1"/>
    <c:dispBlanksAs val="gap"/>
    <c:showDLblsOverMax val="0"/>
  </c:chart>
  <c:printSettings>
    <c:headerFooter/>
    <c:pageMargins b="1" l="0.75" r="0.75" t="1" header="0.5" footer="0.5"/>
    <c:pageSetup/>
  </c:printSettings>
</c:chartSpace>
</file>

<file path=xl/charts/chart1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sz="1625" b="0" i="0" u="none" strike="noStrike" baseline="0">
                <a:solidFill>
                  <a:srgbClr val="000000"/>
                </a:solidFill>
                <a:latin typeface="Arial"/>
                <a:ea typeface="Arial"/>
                <a:cs typeface="Arial"/>
              </a:defRPr>
            </a:pPr>
            <a:r>
              <a:rPr lang="en-GB" sz="1400" b="1" i="0" u="none" strike="noStrike" baseline="0">
                <a:solidFill>
                  <a:srgbClr val="000000"/>
                </a:solidFill>
                <a:latin typeface="Calibri" pitchFamily="2" charset="0"/>
                <a:cs typeface="Calibri" pitchFamily="2" charset="0"/>
              </a:rPr>
              <a:t>Data for 20 countries showing: Public Expenditure (% GDP)</a:t>
            </a:r>
          </a:p>
          <a:p>
            <a:pPr>
              <a:defRPr sz="1625" b="0" i="0" u="none" strike="noStrike" baseline="0">
                <a:solidFill>
                  <a:srgbClr val="000000"/>
                </a:solidFill>
                <a:latin typeface="Arial"/>
                <a:ea typeface="Arial"/>
                <a:cs typeface="Arial"/>
              </a:defRPr>
            </a:pPr>
            <a:endParaRPr lang="en-GB" sz="1200" b="0" i="0" u="none" strike="noStrike" baseline="0">
              <a:solidFill>
                <a:srgbClr val="000000"/>
              </a:solidFill>
              <a:latin typeface="Calibri" pitchFamily="2" charset="0"/>
              <a:cs typeface="Calibri" pitchFamily="2" charset="0"/>
            </a:endParaRPr>
          </a:p>
          <a:p>
            <a:pPr>
              <a:defRPr sz="1625" b="0" i="0" u="none" strike="noStrike" baseline="0">
                <a:solidFill>
                  <a:srgbClr val="000000"/>
                </a:solidFill>
                <a:latin typeface="Arial"/>
                <a:ea typeface="Arial"/>
                <a:cs typeface="Arial"/>
              </a:defRPr>
            </a:pPr>
            <a:r>
              <a:rPr lang="en-GB" sz="1125" b="1" i="0" u="none" strike="noStrike" baseline="0">
                <a:solidFill>
                  <a:srgbClr val="000000"/>
                </a:solidFill>
                <a:latin typeface="Arial" pitchFamily="2" charset="0"/>
                <a:cs typeface="Arial" pitchFamily="2" charset="0"/>
              </a:rPr>
              <a:t> International Monetary Fund (IMF), World Economic</a:t>
            </a:r>
          </a:p>
          <a:p>
            <a:pPr>
              <a:defRPr sz="1625" b="0" i="0" u="none" strike="noStrike" baseline="0">
                <a:solidFill>
                  <a:srgbClr val="000000"/>
                </a:solidFill>
                <a:latin typeface="Arial"/>
                <a:ea typeface="Arial"/>
                <a:cs typeface="Arial"/>
              </a:defRPr>
            </a:pPr>
            <a:r>
              <a:rPr lang="en-GB" sz="1125" b="1" i="0" u="none" strike="noStrike" baseline="0">
                <a:solidFill>
                  <a:srgbClr val="000000"/>
                </a:solidFill>
                <a:latin typeface="Arial" pitchFamily="2" charset="0"/>
                <a:cs typeface="Arial" pitchFamily="2" charset="0"/>
              </a:rPr>
              <a:t>Outlook Databasefor October, Washington, DC, IMF, 2010/2012/15</a:t>
            </a:r>
          </a:p>
          <a:p>
            <a:pPr>
              <a:defRPr sz="1625" b="0" i="0" u="none" strike="noStrike" baseline="0">
                <a:solidFill>
                  <a:srgbClr val="000000"/>
                </a:solidFill>
                <a:latin typeface="Arial"/>
                <a:ea typeface="Arial"/>
                <a:cs typeface="Arial"/>
              </a:defRPr>
            </a:pPr>
            <a:r>
              <a:rPr lang="en-GB" sz="1200" b="0" i="0" u="none" strike="noStrike" baseline="0">
                <a:solidFill>
                  <a:srgbClr val="000000"/>
                </a:solidFill>
                <a:latin typeface="Calibri" pitchFamily="2" charset="0"/>
                <a:cs typeface="Calibri" pitchFamily="2" charset="0"/>
              </a:rPr>
              <a:t>http://www.imf.org/external/pubs/ft/weo/2015/02/weodata/index.aspx</a:t>
            </a:r>
          </a:p>
        </c:rich>
      </c:tx>
      <c:layout>
        <c:manualLayout>
          <c:xMode val="edge"/>
          <c:yMode val="edge"/>
          <c:x val="0.4301820610092833"/>
          <c:y val="1.3011152416356878E-2"/>
        </c:manualLayout>
      </c:layout>
      <c:overlay val="0"/>
      <c:spPr>
        <a:noFill/>
        <a:ln w="25400">
          <a:noFill/>
        </a:ln>
      </c:spPr>
    </c:title>
    <c:autoTitleDeleted val="0"/>
    <c:plotArea>
      <c:layout>
        <c:manualLayout>
          <c:layoutTarget val="inner"/>
          <c:xMode val="edge"/>
          <c:yMode val="edge"/>
          <c:x val="4.6365886416550157E-2"/>
          <c:y val="4.8387144408337412E-2"/>
          <c:w val="0.76190429570979712"/>
          <c:h val="0.83467824104382038"/>
        </c:manualLayout>
      </c:layout>
      <c:lineChart>
        <c:grouping val="standard"/>
        <c:varyColors val="0"/>
        <c:ser>
          <c:idx val="2"/>
          <c:order val="0"/>
          <c:tx>
            <c:strRef>
              <c:f>'2.3'!$P$5</c:f>
              <c:strCache>
                <c:ptCount val="1"/>
                <c:pt idx="0">
                  <c:v>Finland</c:v>
                </c:pt>
              </c:strCache>
            </c:strRef>
          </c:tx>
          <c:spPr>
            <a:ln w="25400">
              <a:solidFill>
                <a:srgbClr val="000000"/>
              </a:solidFill>
              <a:prstDash val="solid"/>
            </a:ln>
          </c:spPr>
          <c:marker>
            <c:symbol val="triangle"/>
            <c:size val="7"/>
            <c:spPr>
              <a:solidFill>
                <a:srgbClr val="33CCCC"/>
              </a:solidFill>
              <a:ln>
                <a:solidFill>
                  <a:srgbClr val="33CCCC"/>
                </a:solidFill>
                <a:prstDash val="solid"/>
              </a:ln>
            </c:spPr>
          </c:marker>
          <c:cat>
            <c:numRef>
              <c:f>'2.3'!$Q$4:$AJ$4</c:f>
              <c:numCache>
                <c:formatCode>0</c:formatCode>
                <c:ptCount val="20"/>
                <c:pt idx="0">
                  <c:v>2001</c:v>
                </c:pt>
                <c:pt idx="1">
                  <c:v>2002</c:v>
                </c:pt>
                <c:pt idx="2">
                  <c:v>2003</c:v>
                </c:pt>
                <c:pt idx="3">
                  <c:v>2004</c:v>
                </c:pt>
                <c:pt idx="4">
                  <c:v>2005</c:v>
                </c:pt>
                <c:pt idx="5">
                  <c:v>2006</c:v>
                </c:pt>
                <c:pt idx="6">
                  <c:v>2007</c:v>
                </c:pt>
                <c:pt idx="7">
                  <c:v>2008</c:v>
                </c:pt>
                <c:pt idx="8">
                  <c:v>2009</c:v>
                </c:pt>
                <c:pt idx="9">
                  <c:v>2010</c:v>
                </c:pt>
                <c:pt idx="10">
                  <c:v>2011</c:v>
                </c:pt>
                <c:pt idx="11">
                  <c:v>2012</c:v>
                </c:pt>
                <c:pt idx="12">
                  <c:v>2013</c:v>
                </c:pt>
                <c:pt idx="13">
                  <c:v>2014</c:v>
                </c:pt>
                <c:pt idx="14">
                  <c:v>2015</c:v>
                </c:pt>
                <c:pt idx="15">
                  <c:v>2016</c:v>
                </c:pt>
                <c:pt idx="16">
                  <c:v>2017</c:v>
                </c:pt>
                <c:pt idx="17">
                  <c:v>2018</c:v>
                </c:pt>
                <c:pt idx="18">
                  <c:v>2019</c:v>
                </c:pt>
                <c:pt idx="19">
                  <c:v>2020</c:v>
                </c:pt>
              </c:numCache>
            </c:numRef>
          </c:cat>
          <c:val>
            <c:numRef>
              <c:f>'2.3'!$Q$5:$AJ$5</c:f>
              <c:numCache>
                <c:formatCode>0.0</c:formatCode>
                <c:ptCount val="20"/>
                <c:pt idx="0">
                  <c:v>43.4</c:v>
                </c:pt>
                <c:pt idx="1">
                  <c:v>44.2</c:v>
                </c:pt>
                <c:pt idx="2">
                  <c:v>45.2</c:v>
                </c:pt>
                <c:pt idx="3">
                  <c:v>45</c:v>
                </c:pt>
                <c:pt idx="4">
                  <c:v>45</c:v>
                </c:pt>
                <c:pt idx="5">
                  <c:v>43.8</c:v>
                </c:pt>
                <c:pt idx="6">
                  <c:v>42.2</c:v>
                </c:pt>
                <c:pt idx="7">
                  <c:v>43.8</c:v>
                </c:pt>
                <c:pt idx="8">
                  <c:v>49.4</c:v>
                </c:pt>
                <c:pt idx="9">
                  <c:v>55.8</c:v>
                </c:pt>
                <c:pt idx="10">
                  <c:v>54.7</c:v>
                </c:pt>
                <c:pt idx="11">
                  <c:v>54.4</c:v>
                </c:pt>
                <c:pt idx="12">
                  <c:v>57.6</c:v>
                </c:pt>
                <c:pt idx="13">
                  <c:v>58.3</c:v>
                </c:pt>
                <c:pt idx="14">
                  <c:v>58.7</c:v>
                </c:pt>
                <c:pt idx="15">
                  <c:v>58</c:v>
                </c:pt>
                <c:pt idx="16">
                  <c:v>57.5</c:v>
                </c:pt>
                <c:pt idx="17">
                  <c:v>57.2</c:v>
                </c:pt>
                <c:pt idx="18">
                  <c:v>56.9</c:v>
                </c:pt>
                <c:pt idx="19">
                  <c:v>56.7</c:v>
                </c:pt>
              </c:numCache>
            </c:numRef>
          </c:val>
          <c:smooth val="0"/>
          <c:extLst>
            <c:ext xmlns:c16="http://schemas.microsoft.com/office/drawing/2014/chart" uri="{C3380CC4-5D6E-409C-BE32-E72D297353CC}">
              <c16:uniqueId val="{00000001-D6C5-294A-8C87-B91C0B1FCA22}"/>
            </c:ext>
          </c:extLst>
        </c:ser>
        <c:ser>
          <c:idx val="3"/>
          <c:order val="1"/>
          <c:tx>
            <c:strRef>
              <c:f>'2.3'!$P$6</c:f>
              <c:strCache>
                <c:ptCount val="1"/>
                <c:pt idx="0">
                  <c:v>France</c:v>
                </c:pt>
              </c:strCache>
            </c:strRef>
          </c:tx>
          <c:spPr>
            <a:ln w="12700">
              <a:solidFill>
                <a:srgbClr val="00FFFF"/>
              </a:solidFill>
              <a:prstDash val="solid"/>
            </a:ln>
          </c:spPr>
          <c:marker>
            <c:symbol val="x"/>
            <c:size val="5"/>
            <c:spPr>
              <a:noFill/>
              <a:ln>
                <a:solidFill>
                  <a:srgbClr val="00FFFF"/>
                </a:solidFill>
                <a:prstDash val="solid"/>
              </a:ln>
            </c:spPr>
          </c:marker>
          <c:cat>
            <c:numRef>
              <c:f>'2.3'!$Q$4:$AJ$4</c:f>
              <c:numCache>
                <c:formatCode>0</c:formatCode>
                <c:ptCount val="20"/>
                <c:pt idx="0">
                  <c:v>2001</c:v>
                </c:pt>
                <c:pt idx="1">
                  <c:v>2002</c:v>
                </c:pt>
                <c:pt idx="2">
                  <c:v>2003</c:v>
                </c:pt>
                <c:pt idx="3">
                  <c:v>2004</c:v>
                </c:pt>
                <c:pt idx="4">
                  <c:v>2005</c:v>
                </c:pt>
                <c:pt idx="5">
                  <c:v>2006</c:v>
                </c:pt>
                <c:pt idx="6">
                  <c:v>2007</c:v>
                </c:pt>
                <c:pt idx="7">
                  <c:v>2008</c:v>
                </c:pt>
                <c:pt idx="8">
                  <c:v>2009</c:v>
                </c:pt>
                <c:pt idx="9">
                  <c:v>2010</c:v>
                </c:pt>
                <c:pt idx="10">
                  <c:v>2011</c:v>
                </c:pt>
                <c:pt idx="11">
                  <c:v>2012</c:v>
                </c:pt>
                <c:pt idx="12">
                  <c:v>2013</c:v>
                </c:pt>
                <c:pt idx="13">
                  <c:v>2014</c:v>
                </c:pt>
                <c:pt idx="14">
                  <c:v>2015</c:v>
                </c:pt>
                <c:pt idx="15">
                  <c:v>2016</c:v>
                </c:pt>
                <c:pt idx="16">
                  <c:v>2017</c:v>
                </c:pt>
                <c:pt idx="17">
                  <c:v>2018</c:v>
                </c:pt>
                <c:pt idx="18">
                  <c:v>2019</c:v>
                </c:pt>
                <c:pt idx="19">
                  <c:v>2020</c:v>
                </c:pt>
              </c:numCache>
            </c:numRef>
          </c:cat>
          <c:val>
            <c:numRef>
              <c:f>'2.3'!$Q$6:$AJ$6</c:f>
              <c:numCache>
                <c:formatCode>0.0</c:formatCode>
                <c:ptCount val="20"/>
                <c:pt idx="0">
                  <c:v>51.6</c:v>
                </c:pt>
                <c:pt idx="1">
                  <c:v>52.6</c:v>
                </c:pt>
                <c:pt idx="2">
                  <c:v>53.3</c:v>
                </c:pt>
                <c:pt idx="3">
                  <c:v>53.2</c:v>
                </c:pt>
                <c:pt idx="4">
                  <c:v>53.4</c:v>
                </c:pt>
                <c:pt idx="5">
                  <c:v>52.7</c:v>
                </c:pt>
                <c:pt idx="6">
                  <c:v>52.3</c:v>
                </c:pt>
                <c:pt idx="7">
                  <c:v>52.8</c:v>
                </c:pt>
                <c:pt idx="8">
                  <c:v>56</c:v>
                </c:pt>
                <c:pt idx="9">
                  <c:v>56.6</c:v>
                </c:pt>
                <c:pt idx="10">
                  <c:v>56</c:v>
                </c:pt>
                <c:pt idx="11">
                  <c:v>56.2</c:v>
                </c:pt>
                <c:pt idx="12">
                  <c:v>57</c:v>
                </c:pt>
                <c:pt idx="13">
                  <c:v>57.5</c:v>
                </c:pt>
                <c:pt idx="14">
                  <c:v>57</c:v>
                </c:pt>
                <c:pt idx="15">
                  <c:v>56.5</c:v>
                </c:pt>
                <c:pt idx="16">
                  <c:v>55.7</c:v>
                </c:pt>
                <c:pt idx="17">
                  <c:v>55.1</c:v>
                </c:pt>
                <c:pt idx="18">
                  <c:v>54.4</c:v>
                </c:pt>
                <c:pt idx="19">
                  <c:v>53.7</c:v>
                </c:pt>
              </c:numCache>
            </c:numRef>
          </c:val>
          <c:smooth val="0"/>
          <c:extLst>
            <c:ext xmlns:c16="http://schemas.microsoft.com/office/drawing/2014/chart" uri="{C3380CC4-5D6E-409C-BE32-E72D297353CC}">
              <c16:uniqueId val="{00000002-D6C5-294A-8C87-B91C0B1FCA22}"/>
            </c:ext>
          </c:extLst>
        </c:ser>
        <c:ser>
          <c:idx val="4"/>
          <c:order val="2"/>
          <c:tx>
            <c:strRef>
              <c:f>'2.3'!$P$7</c:f>
              <c:strCache>
                <c:ptCount val="1"/>
                <c:pt idx="0">
                  <c:v>Denmark</c:v>
                </c:pt>
              </c:strCache>
            </c:strRef>
          </c:tx>
          <c:spPr>
            <a:ln w="38100">
              <a:solidFill>
                <a:srgbClr val="FCF305"/>
              </a:solidFill>
              <a:prstDash val="solid"/>
            </a:ln>
          </c:spPr>
          <c:marker>
            <c:symbol val="square"/>
            <c:size val="10"/>
            <c:spPr>
              <a:solidFill>
                <a:srgbClr val="900000"/>
              </a:solidFill>
              <a:ln>
                <a:solidFill>
                  <a:srgbClr val="DD0806"/>
                </a:solidFill>
                <a:prstDash val="solid"/>
              </a:ln>
            </c:spPr>
          </c:marker>
          <c:cat>
            <c:numRef>
              <c:f>'2.3'!$Q$4:$AJ$4</c:f>
              <c:numCache>
                <c:formatCode>0</c:formatCode>
                <c:ptCount val="20"/>
                <c:pt idx="0">
                  <c:v>2001</c:v>
                </c:pt>
                <c:pt idx="1">
                  <c:v>2002</c:v>
                </c:pt>
                <c:pt idx="2">
                  <c:v>2003</c:v>
                </c:pt>
                <c:pt idx="3">
                  <c:v>2004</c:v>
                </c:pt>
                <c:pt idx="4">
                  <c:v>2005</c:v>
                </c:pt>
                <c:pt idx="5">
                  <c:v>2006</c:v>
                </c:pt>
                <c:pt idx="6">
                  <c:v>2007</c:v>
                </c:pt>
                <c:pt idx="7">
                  <c:v>2008</c:v>
                </c:pt>
                <c:pt idx="8">
                  <c:v>2009</c:v>
                </c:pt>
                <c:pt idx="9">
                  <c:v>2010</c:v>
                </c:pt>
                <c:pt idx="10">
                  <c:v>2011</c:v>
                </c:pt>
                <c:pt idx="11">
                  <c:v>2012</c:v>
                </c:pt>
                <c:pt idx="12">
                  <c:v>2013</c:v>
                </c:pt>
                <c:pt idx="13">
                  <c:v>2014</c:v>
                </c:pt>
                <c:pt idx="14">
                  <c:v>2015</c:v>
                </c:pt>
                <c:pt idx="15">
                  <c:v>2016</c:v>
                </c:pt>
                <c:pt idx="16">
                  <c:v>2017</c:v>
                </c:pt>
                <c:pt idx="17">
                  <c:v>2018</c:v>
                </c:pt>
                <c:pt idx="18">
                  <c:v>2019</c:v>
                </c:pt>
                <c:pt idx="19">
                  <c:v>2020</c:v>
                </c:pt>
              </c:numCache>
            </c:numRef>
          </c:cat>
          <c:val>
            <c:numRef>
              <c:f>'2.3'!$Q$7:$AJ$7</c:f>
              <c:numCache>
                <c:formatCode>0.0</c:formatCode>
                <c:ptCount val="20"/>
                <c:pt idx="0">
                  <c:v>54.5</c:v>
                </c:pt>
                <c:pt idx="1">
                  <c:v>54.9</c:v>
                </c:pt>
                <c:pt idx="2">
                  <c:v>55.3</c:v>
                </c:pt>
                <c:pt idx="3">
                  <c:v>54.8</c:v>
                </c:pt>
                <c:pt idx="4">
                  <c:v>53</c:v>
                </c:pt>
                <c:pt idx="5">
                  <c:v>51.7</c:v>
                </c:pt>
                <c:pt idx="6">
                  <c:v>51.1</c:v>
                </c:pt>
                <c:pt idx="7">
                  <c:v>51.9</c:v>
                </c:pt>
                <c:pt idx="8">
                  <c:v>58.4</c:v>
                </c:pt>
                <c:pt idx="9">
                  <c:v>56.3</c:v>
                </c:pt>
                <c:pt idx="10">
                  <c:v>56.7</c:v>
                </c:pt>
                <c:pt idx="11">
                  <c:v>58.2</c:v>
                </c:pt>
                <c:pt idx="12">
                  <c:v>57.1</c:v>
                </c:pt>
                <c:pt idx="13">
                  <c:v>56.9</c:v>
                </c:pt>
                <c:pt idx="14">
                  <c:v>54.4</c:v>
                </c:pt>
                <c:pt idx="15">
                  <c:v>54</c:v>
                </c:pt>
                <c:pt idx="16">
                  <c:v>52.4</c:v>
                </c:pt>
                <c:pt idx="17">
                  <c:v>52</c:v>
                </c:pt>
                <c:pt idx="18">
                  <c:v>51.6</c:v>
                </c:pt>
                <c:pt idx="19">
                  <c:v>51.3</c:v>
                </c:pt>
              </c:numCache>
            </c:numRef>
          </c:val>
          <c:smooth val="0"/>
          <c:extLst>
            <c:ext xmlns:c16="http://schemas.microsoft.com/office/drawing/2014/chart" uri="{C3380CC4-5D6E-409C-BE32-E72D297353CC}">
              <c16:uniqueId val="{00000003-D6C5-294A-8C87-B91C0B1FCA22}"/>
            </c:ext>
          </c:extLst>
        </c:ser>
        <c:ser>
          <c:idx val="5"/>
          <c:order val="3"/>
          <c:tx>
            <c:strRef>
              <c:f>'2.3'!$P$8</c:f>
              <c:strCache>
                <c:ptCount val="1"/>
                <c:pt idx="0">
                  <c:v>Belgium</c:v>
                </c:pt>
              </c:strCache>
            </c:strRef>
          </c:tx>
          <c:spPr>
            <a:ln w="38100">
              <a:solidFill>
                <a:srgbClr val="800000"/>
              </a:solidFill>
              <a:prstDash val="solid"/>
            </a:ln>
          </c:spPr>
          <c:marker>
            <c:symbol val="square"/>
            <c:size val="8"/>
            <c:spPr>
              <a:solidFill>
                <a:srgbClr val="FCF305"/>
              </a:solidFill>
              <a:ln>
                <a:solidFill>
                  <a:srgbClr val="FFFF00"/>
                </a:solidFill>
                <a:prstDash val="solid"/>
              </a:ln>
            </c:spPr>
          </c:marker>
          <c:cat>
            <c:numRef>
              <c:f>'2.3'!$Q$4:$AJ$4</c:f>
              <c:numCache>
                <c:formatCode>0</c:formatCode>
                <c:ptCount val="20"/>
                <c:pt idx="0">
                  <c:v>2001</c:v>
                </c:pt>
                <c:pt idx="1">
                  <c:v>2002</c:v>
                </c:pt>
                <c:pt idx="2">
                  <c:v>2003</c:v>
                </c:pt>
                <c:pt idx="3">
                  <c:v>2004</c:v>
                </c:pt>
                <c:pt idx="4">
                  <c:v>2005</c:v>
                </c:pt>
                <c:pt idx="5">
                  <c:v>2006</c:v>
                </c:pt>
                <c:pt idx="6">
                  <c:v>2007</c:v>
                </c:pt>
                <c:pt idx="7">
                  <c:v>2008</c:v>
                </c:pt>
                <c:pt idx="8">
                  <c:v>2009</c:v>
                </c:pt>
                <c:pt idx="9">
                  <c:v>2010</c:v>
                </c:pt>
                <c:pt idx="10">
                  <c:v>2011</c:v>
                </c:pt>
                <c:pt idx="11">
                  <c:v>2012</c:v>
                </c:pt>
                <c:pt idx="12">
                  <c:v>2013</c:v>
                </c:pt>
                <c:pt idx="13">
                  <c:v>2014</c:v>
                </c:pt>
                <c:pt idx="14">
                  <c:v>2015</c:v>
                </c:pt>
                <c:pt idx="15">
                  <c:v>2016</c:v>
                </c:pt>
                <c:pt idx="16">
                  <c:v>2017</c:v>
                </c:pt>
                <c:pt idx="17">
                  <c:v>2018</c:v>
                </c:pt>
                <c:pt idx="18">
                  <c:v>2019</c:v>
                </c:pt>
                <c:pt idx="19">
                  <c:v>2020</c:v>
                </c:pt>
              </c:numCache>
            </c:numRef>
          </c:cat>
          <c:val>
            <c:numRef>
              <c:f>'2.3'!$Q$8:$AJ$8</c:f>
              <c:numCache>
                <c:formatCode>0.0</c:formatCode>
                <c:ptCount val="20"/>
                <c:pt idx="0">
                  <c:v>49.1</c:v>
                </c:pt>
                <c:pt idx="1">
                  <c:v>49.8</c:v>
                </c:pt>
                <c:pt idx="2">
                  <c:v>51.1</c:v>
                </c:pt>
                <c:pt idx="3">
                  <c:v>49.4</c:v>
                </c:pt>
                <c:pt idx="4">
                  <c:v>52</c:v>
                </c:pt>
                <c:pt idx="5">
                  <c:v>48.4</c:v>
                </c:pt>
                <c:pt idx="6">
                  <c:v>48.3</c:v>
                </c:pt>
                <c:pt idx="7">
                  <c:v>50</c:v>
                </c:pt>
                <c:pt idx="8">
                  <c:v>54</c:v>
                </c:pt>
                <c:pt idx="9">
                  <c:v>52.5</c:v>
                </c:pt>
                <c:pt idx="10">
                  <c:v>53.3</c:v>
                </c:pt>
                <c:pt idx="11">
                  <c:v>52.8</c:v>
                </c:pt>
                <c:pt idx="12">
                  <c:v>54.5</c:v>
                </c:pt>
                <c:pt idx="13">
                  <c:v>54.4</c:v>
                </c:pt>
                <c:pt idx="14">
                  <c:v>53.4</c:v>
                </c:pt>
                <c:pt idx="15">
                  <c:v>52.7</c:v>
                </c:pt>
                <c:pt idx="16">
                  <c:v>52</c:v>
                </c:pt>
                <c:pt idx="17">
                  <c:v>51.4</c:v>
                </c:pt>
                <c:pt idx="18">
                  <c:v>51.1</c:v>
                </c:pt>
                <c:pt idx="19">
                  <c:v>50.8</c:v>
                </c:pt>
              </c:numCache>
            </c:numRef>
          </c:val>
          <c:smooth val="0"/>
          <c:extLst>
            <c:ext xmlns:c16="http://schemas.microsoft.com/office/drawing/2014/chart" uri="{C3380CC4-5D6E-409C-BE32-E72D297353CC}">
              <c16:uniqueId val="{00000004-D6C5-294A-8C87-B91C0B1FCA22}"/>
            </c:ext>
          </c:extLst>
        </c:ser>
        <c:ser>
          <c:idx val="6"/>
          <c:order val="4"/>
          <c:tx>
            <c:strRef>
              <c:f>'2.3'!$P$9</c:f>
              <c:strCache>
                <c:ptCount val="1"/>
                <c:pt idx="0">
                  <c:v>Austria</c:v>
                </c:pt>
              </c:strCache>
            </c:strRef>
          </c:tx>
          <c:spPr>
            <a:ln w="38100">
              <a:solidFill>
                <a:srgbClr val="339966"/>
              </a:solidFill>
              <a:prstDash val="solid"/>
            </a:ln>
          </c:spPr>
          <c:marker>
            <c:symbol val="diamond"/>
            <c:size val="11"/>
            <c:spPr>
              <a:solidFill>
                <a:srgbClr val="006411"/>
              </a:solidFill>
              <a:ln>
                <a:solidFill>
                  <a:srgbClr val="CCFFCC"/>
                </a:solidFill>
                <a:prstDash val="solid"/>
              </a:ln>
            </c:spPr>
          </c:marker>
          <c:cat>
            <c:numRef>
              <c:f>'2.3'!$Q$4:$AJ$4</c:f>
              <c:numCache>
                <c:formatCode>0</c:formatCode>
                <c:ptCount val="20"/>
                <c:pt idx="0">
                  <c:v>2001</c:v>
                </c:pt>
                <c:pt idx="1">
                  <c:v>2002</c:v>
                </c:pt>
                <c:pt idx="2">
                  <c:v>2003</c:v>
                </c:pt>
                <c:pt idx="3">
                  <c:v>2004</c:v>
                </c:pt>
                <c:pt idx="4">
                  <c:v>2005</c:v>
                </c:pt>
                <c:pt idx="5">
                  <c:v>2006</c:v>
                </c:pt>
                <c:pt idx="6">
                  <c:v>2007</c:v>
                </c:pt>
                <c:pt idx="7">
                  <c:v>2008</c:v>
                </c:pt>
                <c:pt idx="8">
                  <c:v>2009</c:v>
                </c:pt>
                <c:pt idx="9">
                  <c:v>2010</c:v>
                </c:pt>
                <c:pt idx="10">
                  <c:v>2011</c:v>
                </c:pt>
                <c:pt idx="11">
                  <c:v>2012</c:v>
                </c:pt>
                <c:pt idx="12">
                  <c:v>2013</c:v>
                </c:pt>
                <c:pt idx="13">
                  <c:v>2014</c:v>
                </c:pt>
                <c:pt idx="14">
                  <c:v>2015</c:v>
                </c:pt>
                <c:pt idx="15">
                  <c:v>2016</c:v>
                </c:pt>
                <c:pt idx="16">
                  <c:v>2017</c:v>
                </c:pt>
                <c:pt idx="17">
                  <c:v>2018</c:v>
                </c:pt>
                <c:pt idx="18">
                  <c:v>2019</c:v>
                </c:pt>
                <c:pt idx="19">
                  <c:v>2020</c:v>
                </c:pt>
              </c:numCache>
            </c:numRef>
          </c:cat>
          <c:val>
            <c:numRef>
              <c:f>'2.3'!$Q$9:$AJ$9</c:f>
              <c:numCache>
                <c:formatCode>0.0</c:formatCode>
                <c:ptCount val="20"/>
                <c:pt idx="0">
                  <c:v>51.6</c:v>
                </c:pt>
                <c:pt idx="1">
                  <c:v>51</c:v>
                </c:pt>
                <c:pt idx="2">
                  <c:v>51.5</c:v>
                </c:pt>
                <c:pt idx="3">
                  <c:v>54</c:v>
                </c:pt>
                <c:pt idx="4">
                  <c:v>50.2</c:v>
                </c:pt>
                <c:pt idx="5">
                  <c:v>49.4</c:v>
                </c:pt>
                <c:pt idx="6">
                  <c:v>48.5</c:v>
                </c:pt>
                <c:pt idx="7">
                  <c:v>48.8</c:v>
                </c:pt>
                <c:pt idx="8">
                  <c:v>52.3</c:v>
                </c:pt>
                <c:pt idx="9">
                  <c:v>52.6</c:v>
                </c:pt>
                <c:pt idx="10">
                  <c:v>50.6</c:v>
                </c:pt>
                <c:pt idx="11">
                  <c:v>51.5</c:v>
                </c:pt>
                <c:pt idx="12">
                  <c:v>50.8</c:v>
                </c:pt>
                <c:pt idx="13">
                  <c:v>52.2</c:v>
                </c:pt>
                <c:pt idx="14">
                  <c:v>52</c:v>
                </c:pt>
                <c:pt idx="15">
                  <c:v>51.1</c:v>
                </c:pt>
                <c:pt idx="16">
                  <c:v>50.8</c:v>
                </c:pt>
                <c:pt idx="17">
                  <c:v>50.7</c:v>
                </c:pt>
                <c:pt idx="18">
                  <c:v>50.5</c:v>
                </c:pt>
                <c:pt idx="19">
                  <c:v>50.5</c:v>
                </c:pt>
              </c:numCache>
            </c:numRef>
          </c:val>
          <c:smooth val="0"/>
          <c:extLst>
            <c:ext xmlns:c16="http://schemas.microsoft.com/office/drawing/2014/chart" uri="{C3380CC4-5D6E-409C-BE32-E72D297353CC}">
              <c16:uniqueId val="{00000005-D6C5-294A-8C87-B91C0B1FCA22}"/>
            </c:ext>
          </c:extLst>
        </c:ser>
        <c:ser>
          <c:idx val="7"/>
          <c:order val="5"/>
          <c:tx>
            <c:strRef>
              <c:f>'2.3'!$P$10</c:f>
              <c:strCache>
                <c:ptCount val="1"/>
                <c:pt idx="0">
                  <c:v>Sweden</c:v>
                </c:pt>
              </c:strCache>
            </c:strRef>
          </c:tx>
          <c:spPr>
            <a:ln w="12700">
              <a:solidFill>
                <a:srgbClr val="0000FF"/>
              </a:solidFill>
              <a:prstDash val="solid"/>
            </a:ln>
          </c:spPr>
          <c:marker>
            <c:symbol val="dot"/>
            <c:size val="5"/>
            <c:spPr>
              <a:noFill/>
              <a:ln>
                <a:solidFill>
                  <a:srgbClr val="0000FF"/>
                </a:solidFill>
                <a:prstDash val="solid"/>
              </a:ln>
            </c:spPr>
          </c:marker>
          <c:cat>
            <c:numRef>
              <c:f>'2.3'!$Q$4:$AJ$4</c:f>
              <c:numCache>
                <c:formatCode>0</c:formatCode>
                <c:ptCount val="20"/>
                <c:pt idx="0">
                  <c:v>2001</c:v>
                </c:pt>
                <c:pt idx="1">
                  <c:v>2002</c:v>
                </c:pt>
                <c:pt idx="2">
                  <c:v>2003</c:v>
                </c:pt>
                <c:pt idx="3">
                  <c:v>2004</c:v>
                </c:pt>
                <c:pt idx="4">
                  <c:v>2005</c:v>
                </c:pt>
                <c:pt idx="5">
                  <c:v>2006</c:v>
                </c:pt>
                <c:pt idx="6">
                  <c:v>2007</c:v>
                </c:pt>
                <c:pt idx="7">
                  <c:v>2008</c:v>
                </c:pt>
                <c:pt idx="8">
                  <c:v>2009</c:v>
                </c:pt>
                <c:pt idx="9">
                  <c:v>2010</c:v>
                </c:pt>
                <c:pt idx="10">
                  <c:v>2011</c:v>
                </c:pt>
                <c:pt idx="11">
                  <c:v>2012</c:v>
                </c:pt>
                <c:pt idx="12">
                  <c:v>2013</c:v>
                </c:pt>
                <c:pt idx="13">
                  <c:v>2014</c:v>
                </c:pt>
                <c:pt idx="14">
                  <c:v>2015</c:v>
                </c:pt>
                <c:pt idx="15">
                  <c:v>2016</c:v>
                </c:pt>
                <c:pt idx="16">
                  <c:v>2017</c:v>
                </c:pt>
                <c:pt idx="17">
                  <c:v>2018</c:v>
                </c:pt>
                <c:pt idx="18">
                  <c:v>2019</c:v>
                </c:pt>
                <c:pt idx="19">
                  <c:v>2020</c:v>
                </c:pt>
              </c:numCache>
            </c:numRef>
          </c:cat>
          <c:val>
            <c:numRef>
              <c:f>'2.3'!$Q$10:$AJ$10</c:f>
              <c:numCache>
                <c:formatCode>0.0</c:formatCode>
                <c:ptCount val="20"/>
                <c:pt idx="0">
                  <c:v>52.2</c:v>
                </c:pt>
                <c:pt idx="1">
                  <c:v>53.5</c:v>
                </c:pt>
                <c:pt idx="2">
                  <c:v>53.6</c:v>
                </c:pt>
                <c:pt idx="3">
                  <c:v>52</c:v>
                </c:pt>
                <c:pt idx="4">
                  <c:v>51.8</c:v>
                </c:pt>
                <c:pt idx="5">
                  <c:v>50.6</c:v>
                </c:pt>
                <c:pt idx="6">
                  <c:v>48.8</c:v>
                </c:pt>
                <c:pt idx="7">
                  <c:v>49.3</c:v>
                </c:pt>
                <c:pt idx="8">
                  <c:v>52.7</c:v>
                </c:pt>
                <c:pt idx="9">
                  <c:v>49.8</c:v>
                </c:pt>
                <c:pt idx="10">
                  <c:v>48.9</c:v>
                </c:pt>
                <c:pt idx="11">
                  <c:v>49.2</c:v>
                </c:pt>
                <c:pt idx="12">
                  <c:v>50.7</c:v>
                </c:pt>
                <c:pt idx="13">
                  <c:v>50.4</c:v>
                </c:pt>
                <c:pt idx="14">
                  <c:v>50.1</c:v>
                </c:pt>
                <c:pt idx="15">
                  <c:v>49.8</c:v>
                </c:pt>
                <c:pt idx="16">
                  <c:v>49.8</c:v>
                </c:pt>
                <c:pt idx="17">
                  <c:v>49.6</c:v>
                </c:pt>
                <c:pt idx="18">
                  <c:v>49.2</c:v>
                </c:pt>
                <c:pt idx="19">
                  <c:v>48.8</c:v>
                </c:pt>
              </c:numCache>
            </c:numRef>
          </c:val>
          <c:smooth val="0"/>
          <c:extLst>
            <c:ext xmlns:c16="http://schemas.microsoft.com/office/drawing/2014/chart" uri="{C3380CC4-5D6E-409C-BE32-E72D297353CC}">
              <c16:uniqueId val="{00000006-D6C5-294A-8C87-B91C0B1FCA22}"/>
            </c:ext>
          </c:extLst>
        </c:ser>
        <c:ser>
          <c:idx val="8"/>
          <c:order val="6"/>
          <c:tx>
            <c:strRef>
              <c:f>'2.3'!$P$11</c:f>
              <c:strCache>
                <c:ptCount val="1"/>
                <c:pt idx="0">
                  <c:v>Italy</c:v>
                </c:pt>
              </c:strCache>
            </c:strRef>
          </c:tx>
          <c:spPr>
            <a:ln w="12700">
              <a:solidFill>
                <a:srgbClr val="FF9900"/>
              </a:solidFill>
              <a:prstDash val="solid"/>
            </a:ln>
          </c:spPr>
          <c:marker>
            <c:symbol val="dash"/>
            <c:size val="5"/>
            <c:spPr>
              <a:solidFill>
                <a:srgbClr val="FF6600"/>
              </a:solidFill>
              <a:ln>
                <a:solidFill>
                  <a:srgbClr val="FF6600"/>
                </a:solidFill>
                <a:prstDash val="solid"/>
              </a:ln>
            </c:spPr>
          </c:marker>
          <c:cat>
            <c:numRef>
              <c:f>'2.3'!$Q$4:$AJ$4</c:f>
              <c:numCache>
                <c:formatCode>0</c:formatCode>
                <c:ptCount val="20"/>
                <c:pt idx="0">
                  <c:v>2001</c:v>
                </c:pt>
                <c:pt idx="1">
                  <c:v>2002</c:v>
                </c:pt>
                <c:pt idx="2">
                  <c:v>2003</c:v>
                </c:pt>
                <c:pt idx="3">
                  <c:v>2004</c:v>
                </c:pt>
                <c:pt idx="4">
                  <c:v>2005</c:v>
                </c:pt>
                <c:pt idx="5">
                  <c:v>2006</c:v>
                </c:pt>
                <c:pt idx="6">
                  <c:v>2007</c:v>
                </c:pt>
                <c:pt idx="7">
                  <c:v>2008</c:v>
                </c:pt>
                <c:pt idx="8">
                  <c:v>2009</c:v>
                </c:pt>
                <c:pt idx="9">
                  <c:v>2010</c:v>
                </c:pt>
                <c:pt idx="10">
                  <c:v>2011</c:v>
                </c:pt>
                <c:pt idx="11">
                  <c:v>2012</c:v>
                </c:pt>
                <c:pt idx="12">
                  <c:v>2013</c:v>
                </c:pt>
                <c:pt idx="13">
                  <c:v>2014</c:v>
                </c:pt>
                <c:pt idx="14">
                  <c:v>2015</c:v>
                </c:pt>
                <c:pt idx="15">
                  <c:v>2016</c:v>
                </c:pt>
                <c:pt idx="16">
                  <c:v>2017</c:v>
                </c:pt>
                <c:pt idx="17">
                  <c:v>2018</c:v>
                </c:pt>
                <c:pt idx="18">
                  <c:v>2019</c:v>
                </c:pt>
                <c:pt idx="19">
                  <c:v>2020</c:v>
                </c:pt>
              </c:numCache>
            </c:numRef>
          </c:cat>
          <c:val>
            <c:numRef>
              <c:f>'2.3'!$Q$11:$AJ$11</c:f>
              <c:numCache>
                <c:formatCode>0.0</c:formatCode>
                <c:ptCount val="20"/>
                <c:pt idx="0">
                  <c:v>48</c:v>
                </c:pt>
                <c:pt idx="1">
                  <c:v>47.4</c:v>
                </c:pt>
                <c:pt idx="2">
                  <c:v>48.3</c:v>
                </c:pt>
                <c:pt idx="3">
                  <c:v>47.7</c:v>
                </c:pt>
                <c:pt idx="4">
                  <c:v>48.2</c:v>
                </c:pt>
                <c:pt idx="5">
                  <c:v>48.7</c:v>
                </c:pt>
                <c:pt idx="6">
                  <c:v>47.9</c:v>
                </c:pt>
                <c:pt idx="7">
                  <c:v>48.8</c:v>
                </c:pt>
                <c:pt idx="8">
                  <c:v>51.9</c:v>
                </c:pt>
                <c:pt idx="9">
                  <c:v>50.5</c:v>
                </c:pt>
                <c:pt idx="10">
                  <c:v>49.9</c:v>
                </c:pt>
                <c:pt idx="11">
                  <c:v>51</c:v>
                </c:pt>
                <c:pt idx="12">
                  <c:v>50.9</c:v>
                </c:pt>
                <c:pt idx="13">
                  <c:v>51.1</c:v>
                </c:pt>
                <c:pt idx="14">
                  <c:v>50.7</c:v>
                </c:pt>
                <c:pt idx="15">
                  <c:v>50</c:v>
                </c:pt>
                <c:pt idx="16">
                  <c:v>49.1</c:v>
                </c:pt>
                <c:pt idx="17">
                  <c:v>48.7</c:v>
                </c:pt>
                <c:pt idx="18">
                  <c:v>48.3</c:v>
                </c:pt>
                <c:pt idx="19">
                  <c:v>48.1</c:v>
                </c:pt>
              </c:numCache>
            </c:numRef>
          </c:val>
          <c:smooth val="0"/>
          <c:extLst>
            <c:ext xmlns:c16="http://schemas.microsoft.com/office/drawing/2014/chart" uri="{C3380CC4-5D6E-409C-BE32-E72D297353CC}">
              <c16:uniqueId val="{00000007-D6C5-294A-8C87-B91C0B1FCA22}"/>
            </c:ext>
          </c:extLst>
        </c:ser>
        <c:ser>
          <c:idx val="9"/>
          <c:order val="7"/>
          <c:tx>
            <c:strRef>
              <c:f>'2.3'!$P$12</c:f>
              <c:strCache>
                <c:ptCount val="1"/>
                <c:pt idx="0">
                  <c:v>Portugal</c:v>
                </c:pt>
              </c:strCache>
            </c:strRef>
          </c:tx>
          <c:spPr>
            <a:ln w="12700">
              <a:solidFill>
                <a:srgbClr val="000000"/>
              </a:solidFill>
              <a:prstDash val="solid"/>
            </a:ln>
          </c:spPr>
          <c:marker>
            <c:symbol val="diamond"/>
            <c:size val="8"/>
            <c:spPr>
              <a:solidFill>
                <a:srgbClr val="99CC00"/>
              </a:solidFill>
              <a:ln>
                <a:solidFill>
                  <a:srgbClr val="DD0806"/>
                </a:solidFill>
                <a:prstDash val="solid"/>
              </a:ln>
            </c:spPr>
          </c:marker>
          <c:cat>
            <c:numRef>
              <c:f>'2.3'!$Q$4:$AJ$4</c:f>
              <c:numCache>
                <c:formatCode>0</c:formatCode>
                <c:ptCount val="20"/>
                <c:pt idx="0">
                  <c:v>2001</c:v>
                </c:pt>
                <c:pt idx="1">
                  <c:v>2002</c:v>
                </c:pt>
                <c:pt idx="2">
                  <c:v>2003</c:v>
                </c:pt>
                <c:pt idx="3">
                  <c:v>2004</c:v>
                </c:pt>
                <c:pt idx="4">
                  <c:v>2005</c:v>
                </c:pt>
                <c:pt idx="5">
                  <c:v>2006</c:v>
                </c:pt>
                <c:pt idx="6">
                  <c:v>2007</c:v>
                </c:pt>
                <c:pt idx="7">
                  <c:v>2008</c:v>
                </c:pt>
                <c:pt idx="8">
                  <c:v>2009</c:v>
                </c:pt>
                <c:pt idx="9">
                  <c:v>2010</c:v>
                </c:pt>
                <c:pt idx="10">
                  <c:v>2011</c:v>
                </c:pt>
                <c:pt idx="11">
                  <c:v>2012</c:v>
                </c:pt>
                <c:pt idx="12">
                  <c:v>2013</c:v>
                </c:pt>
                <c:pt idx="13">
                  <c:v>2014</c:v>
                </c:pt>
                <c:pt idx="14">
                  <c:v>2015</c:v>
                </c:pt>
                <c:pt idx="15">
                  <c:v>2016</c:v>
                </c:pt>
                <c:pt idx="16">
                  <c:v>2017</c:v>
                </c:pt>
                <c:pt idx="17">
                  <c:v>2018</c:v>
                </c:pt>
                <c:pt idx="18">
                  <c:v>2019</c:v>
                </c:pt>
                <c:pt idx="19">
                  <c:v>2020</c:v>
                </c:pt>
              </c:numCache>
            </c:numRef>
          </c:cat>
          <c:val>
            <c:numRef>
              <c:f>'2.3'!$Q$12:$AJ$12</c:f>
              <c:numCache>
                <c:formatCode>0.0</c:formatCode>
                <c:ptCount val="20"/>
                <c:pt idx="0">
                  <c:v>40.5</c:v>
                </c:pt>
                <c:pt idx="1">
                  <c:v>40.299999999999997</c:v>
                </c:pt>
                <c:pt idx="2">
                  <c:v>40.700000000000003</c:v>
                </c:pt>
                <c:pt idx="3">
                  <c:v>41.4</c:v>
                </c:pt>
                <c:pt idx="4">
                  <c:v>42.4</c:v>
                </c:pt>
                <c:pt idx="5">
                  <c:v>40.799999999999997</c:v>
                </c:pt>
                <c:pt idx="6">
                  <c:v>43.7</c:v>
                </c:pt>
                <c:pt idx="7">
                  <c:v>43.4</c:v>
                </c:pt>
                <c:pt idx="8">
                  <c:v>48</c:v>
                </c:pt>
                <c:pt idx="9">
                  <c:v>51.3</c:v>
                </c:pt>
                <c:pt idx="10">
                  <c:v>48.9</c:v>
                </c:pt>
                <c:pt idx="11">
                  <c:v>46.7</c:v>
                </c:pt>
                <c:pt idx="12">
                  <c:v>50.1</c:v>
                </c:pt>
                <c:pt idx="13">
                  <c:v>49</c:v>
                </c:pt>
                <c:pt idx="14">
                  <c:v>47.9</c:v>
                </c:pt>
                <c:pt idx="15">
                  <c:v>47.5</c:v>
                </c:pt>
                <c:pt idx="16">
                  <c:v>47.3</c:v>
                </c:pt>
                <c:pt idx="17">
                  <c:v>47.1</c:v>
                </c:pt>
                <c:pt idx="18">
                  <c:v>47</c:v>
                </c:pt>
                <c:pt idx="19">
                  <c:v>46.9</c:v>
                </c:pt>
              </c:numCache>
            </c:numRef>
          </c:val>
          <c:smooth val="0"/>
          <c:extLst>
            <c:ext xmlns:c16="http://schemas.microsoft.com/office/drawing/2014/chart" uri="{C3380CC4-5D6E-409C-BE32-E72D297353CC}">
              <c16:uniqueId val="{00000008-D6C5-294A-8C87-B91C0B1FCA22}"/>
            </c:ext>
          </c:extLst>
        </c:ser>
        <c:ser>
          <c:idx val="10"/>
          <c:order val="8"/>
          <c:tx>
            <c:strRef>
              <c:f>'2.3'!$P$13</c:f>
              <c:strCache>
                <c:ptCount val="1"/>
                <c:pt idx="0">
                  <c:v>Norway</c:v>
                </c:pt>
              </c:strCache>
            </c:strRef>
          </c:tx>
          <c:spPr>
            <a:ln w="38100">
              <a:solidFill>
                <a:srgbClr val="FF6600"/>
              </a:solidFill>
              <a:prstDash val="solid"/>
            </a:ln>
          </c:spPr>
          <c:marker>
            <c:symbol val="star"/>
            <c:size val="7"/>
            <c:spPr>
              <a:solidFill>
                <a:srgbClr val="FF6600"/>
              </a:solidFill>
              <a:ln>
                <a:solidFill>
                  <a:srgbClr val="FF6600"/>
                </a:solidFill>
                <a:prstDash val="solid"/>
              </a:ln>
            </c:spPr>
          </c:marker>
          <c:cat>
            <c:numRef>
              <c:f>'2.3'!$Q$4:$AJ$4</c:f>
              <c:numCache>
                <c:formatCode>0</c:formatCode>
                <c:ptCount val="20"/>
                <c:pt idx="0">
                  <c:v>2001</c:v>
                </c:pt>
                <c:pt idx="1">
                  <c:v>2002</c:v>
                </c:pt>
                <c:pt idx="2">
                  <c:v>2003</c:v>
                </c:pt>
                <c:pt idx="3">
                  <c:v>2004</c:v>
                </c:pt>
                <c:pt idx="4">
                  <c:v>2005</c:v>
                </c:pt>
                <c:pt idx="5">
                  <c:v>2006</c:v>
                </c:pt>
                <c:pt idx="6">
                  <c:v>2007</c:v>
                </c:pt>
                <c:pt idx="7">
                  <c:v>2008</c:v>
                </c:pt>
                <c:pt idx="8">
                  <c:v>2009</c:v>
                </c:pt>
                <c:pt idx="9">
                  <c:v>2010</c:v>
                </c:pt>
                <c:pt idx="10">
                  <c:v>2011</c:v>
                </c:pt>
                <c:pt idx="11">
                  <c:v>2012</c:v>
                </c:pt>
                <c:pt idx="12">
                  <c:v>2013</c:v>
                </c:pt>
                <c:pt idx="13">
                  <c:v>2014</c:v>
                </c:pt>
                <c:pt idx="14">
                  <c:v>2015</c:v>
                </c:pt>
                <c:pt idx="15">
                  <c:v>2016</c:v>
                </c:pt>
                <c:pt idx="16">
                  <c:v>2017</c:v>
                </c:pt>
                <c:pt idx="17">
                  <c:v>2018</c:v>
                </c:pt>
                <c:pt idx="18">
                  <c:v>2019</c:v>
                </c:pt>
                <c:pt idx="19">
                  <c:v>2020</c:v>
                </c:pt>
              </c:numCache>
            </c:numRef>
          </c:cat>
          <c:val>
            <c:numRef>
              <c:f>'2.3'!$Q$13:$AJ$13</c:f>
              <c:numCache>
                <c:formatCode>0.0</c:formatCode>
                <c:ptCount val="20"/>
                <c:pt idx="0">
                  <c:v>41</c:v>
                </c:pt>
                <c:pt idx="1">
                  <c:v>46.4</c:v>
                </c:pt>
                <c:pt idx="2">
                  <c:v>47.8</c:v>
                </c:pt>
                <c:pt idx="3">
                  <c:v>45.1</c:v>
                </c:pt>
                <c:pt idx="4">
                  <c:v>41.9</c:v>
                </c:pt>
                <c:pt idx="5">
                  <c:v>40.299999999999997</c:v>
                </c:pt>
                <c:pt idx="6">
                  <c:v>41</c:v>
                </c:pt>
                <c:pt idx="7">
                  <c:v>40.5</c:v>
                </c:pt>
                <c:pt idx="8">
                  <c:v>46.1</c:v>
                </c:pt>
                <c:pt idx="9">
                  <c:v>45.2</c:v>
                </c:pt>
                <c:pt idx="10">
                  <c:v>44.2</c:v>
                </c:pt>
                <c:pt idx="11">
                  <c:v>44.3</c:v>
                </c:pt>
                <c:pt idx="12">
                  <c:v>43.3</c:v>
                </c:pt>
                <c:pt idx="13">
                  <c:v>44.9</c:v>
                </c:pt>
                <c:pt idx="14">
                  <c:v>47.9</c:v>
                </c:pt>
                <c:pt idx="15">
                  <c:v>46.5</c:v>
                </c:pt>
                <c:pt idx="16">
                  <c:v>46.4</c:v>
                </c:pt>
                <c:pt idx="17">
                  <c:v>46.2</c:v>
                </c:pt>
                <c:pt idx="18">
                  <c:v>46.2</c:v>
                </c:pt>
                <c:pt idx="19">
                  <c:v>46.5</c:v>
                </c:pt>
              </c:numCache>
            </c:numRef>
          </c:val>
          <c:smooth val="0"/>
          <c:extLst>
            <c:ext xmlns:c16="http://schemas.microsoft.com/office/drawing/2014/chart" uri="{C3380CC4-5D6E-409C-BE32-E72D297353CC}">
              <c16:uniqueId val="{00000009-D6C5-294A-8C87-B91C0B1FCA22}"/>
            </c:ext>
          </c:extLst>
        </c:ser>
        <c:ser>
          <c:idx val="11"/>
          <c:order val="9"/>
          <c:tx>
            <c:strRef>
              <c:f>'2.3'!$P$14</c:f>
              <c:strCache>
                <c:ptCount val="1"/>
                <c:pt idx="0">
                  <c:v>Germany</c:v>
                </c:pt>
              </c:strCache>
            </c:strRef>
          </c:tx>
          <c:spPr>
            <a:ln w="12700">
              <a:solidFill>
                <a:srgbClr val="000000"/>
              </a:solidFill>
              <a:prstDash val="solid"/>
            </a:ln>
          </c:spPr>
          <c:marker>
            <c:symbol val="triangle"/>
            <c:size val="6"/>
            <c:spPr>
              <a:solidFill>
                <a:srgbClr val="3366FF"/>
              </a:solidFill>
              <a:ln>
                <a:solidFill>
                  <a:srgbClr val="0000D4"/>
                </a:solidFill>
                <a:prstDash val="solid"/>
              </a:ln>
            </c:spPr>
          </c:marker>
          <c:cat>
            <c:numRef>
              <c:f>'2.3'!$Q$4:$AJ$4</c:f>
              <c:numCache>
                <c:formatCode>0</c:formatCode>
                <c:ptCount val="20"/>
                <c:pt idx="0">
                  <c:v>2001</c:v>
                </c:pt>
                <c:pt idx="1">
                  <c:v>2002</c:v>
                </c:pt>
                <c:pt idx="2">
                  <c:v>2003</c:v>
                </c:pt>
                <c:pt idx="3">
                  <c:v>2004</c:v>
                </c:pt>
                <c:pt idx="4">
                  <c:v>2005</c:v>
                </c:pt>
                <c:pt idx="5">
                  <c:v>2006</c:v>
                </c:pt>
                <c:pt idx="6">
                  <c:v>2007</c:v>
                </c:pt>
                <c:pt idx="7">
                  <c:v>2008</c:v>
                </c:pt>
                <c:pt idx="8">
                  <c:v>2009</c:v>
                </c:pt>
                <c:pt idx="9">
                  <c:v>2010</c:v>
                </c:pt>
                <c:pt idx="10">
                  <c:v>2011</c:v>
                </c:pt>
                <c:pt idx="11">
                  <c:v>2012</c:v>
                </c:pt>
                <c:pt idx="12">
                  <c:v>2013</c:v>
                </c:pt>
                <c:pt idx="13">
                  <c:v>2014</c:v>
                </c:pt>
                <c:pt idx="14">
                  <c:v>2015</c:v>
                </c:pt>
                <c:pt idx="15">
                  <c:v>2016</c:v>
                </c:pt>
                <c:pt idx="16">
                  <c:v>2017</c:v>
                </c:pt>
                <c:pt idx="17">
                  <c:v>2018</c:v>
                </c:pt>
                <c:pt idx="18">
                  <c:v>2019</c:v>
                </c:pt>
                <c:pt idx="19">
                  <c:v>2020</c:v>
                </c:pt>
              </c:numCache>
            </c:numRef>
          </c:cat>
          <c:val>
            <c:numRef>
              <c:f>'2.3'!$Q$14:$AJ$14</c:f>
              <c:numCache>
                <c:formatCode>0.0</c:formatCode>
                <c:ptCount val="20"/>
                <c:pt idx="0">
                  <c:v>47.6</c:v>
                </c:pt>
                <c:pt idx="1">
                  <c:v>48.1</c:v>
                </c:pt>
                <c:pt idx="2">
                  <c:v>48.5</c:v>
                </c:pt>
                <c:pt idx="3">
                  <c:v>47.1</c:v>
                </c:pt>
                <c:pt idx="4">
                  <c:v>46.8</c:v>
                </c:pt>
                <c:pt idx="5">
                  <c:v>45.3</c:v>
                </c:pt>
                <c:pt idx="6">
                  <c:v>43.6</c:v>
                </c:pt>
                <c:pt idx="7">
                  <c:v>43.9</c:v>
                </c:pt>
                <c:pt idx="8">
                  <c:v>47.6</c:v>
                </c:pt>
                <c:pt idx="9">
                  <c:v>47.7</c:v>
                </c:pt>
                <c:pt idx="10">
                  <c:v>45.3</c:v>
                </c:pt>
                <c:pt idx="11">
                  <c:v>44.9</c:v>
                </c:pt>
                <c:pt idx="12">
                  <c:v>44.1</c:v>
                </c:pt>
                <c:pt idx="13">
                  <c:v>44.3</c:v>
                </c:pt>
                <c:pt idx="14">
                  <c:v>43.9</c:v>
                </c:pt>
                <c:pt idx="15">
                  <c:v>43.5</c:v>
                </c:pt>
                <c:pt idx="16">
                  <c:v>43.5</c:v>
                </c:pt>
                <c:pt idx="17">
                  <c:v>43.4</c:v>
                </c:pt>
                <c:pt idx="18">
                  <c:v>43.1</c:v>
                </c:pt>
                <c:pt idx="19">
                  <c:v>43.1</c:v>
                </c:pt>
              </c:numCache>
            </c:numRef>
          </c:val>
          <c:smooth val="0"/>
          <c:extLst>
            <c:ext xmlns:c16="http://schemas.microsoft.com/office/drawing/2014/chart" uri="{C3380CC4-5D6E-409C-BE32-E72D297353CC}">
              <c16:uniqueId val="{0000000A-D6C5-294A-8C87-B91C0B1FCA22}"/>
            </c:ext>
          </c:extLst>
        </c:ser>
        <c:ser>
          <c:idx val="12"/>
          <c:order val="10"/>
          <c:tx>
            <c:strRef>
              <c:f>'2.3'!$P$15</c:f>
              <c:strCache>
                <c:ptCount val="1"/>
                <c:pt idx="0">
                  <c:v>Netherlands</c:v>
                </c:pt>
              </c:strCache>
            </c:strRef>
          </c:tx>
          <c:spPr>
            <a:ln w="12700">
              <a:solidFill>
                <a:srgbClr val="DD0806"/>
              </a:solidFill>
              <a:prstDash val="solid"/>
            </a:ln>
          </c:spPr>
          <c:marker>
            <c:symbol val="x"/>
            <c:size val="5"/>
            <c:spPr>
              <a:solidFill>
                <a:schemeClr val="tx1"/>
              </a:solidFill>
              <a:ln>
                <a:solidFill>
                  <a:schemeClr val="tx1"/>
                </a:solidFill>
                <a:prstDash val="solid"/>
              </a:ln>
            </c:spPr>
          </c:marker>
          <c:cat>
            <c:numRef>
              <c:f>'2.3'!$Q$4:$AJ$4</c:f>
              <c:numCache>
                <c:formatCode>0</c:formatCode>
                <c:ptCount val="20"/>
                <c:pt idx="0">
                  <c:v>2001</c:v>
                </c:pt>
                <c:pt idx="1">
                  <c:v>2002</c:v>
                </c:pt>
                <c:pt idx="2">
                  <c:v>2003</c:v>
                </c:pt>
                <c:pt idx="3">
                  <c:v>2004</c:v>
                </c:pt>
                <c:pt idx="4">
                  <c:v>2005</c:v>
                </c:pt>
                <c:pt idx="5">
                  <c:v>2006</c:v>
                </c:pt>
                <c:pt idx="6">
                  <c:v>2007</c:v>
                </c:pt>
                <c:pt idx="7">
                  <c:v>2008</c:v>
                </c:pt>
                <c:pt idx="8">
                  <c:v>2009</c:v>
                </c:pt>
                <c:pt idx="9">
                  <c:v>2010</c:v>
                </c:pt>
                <c:pt idx="10">
                  <c:v>2011</c:v>
                </c:pt>
                <c:pt idx="11">
                  <c:v>2012</c:v>
                </c:pt>
                <c:pt idx="12">
                  <c:v>2013</c:v>
                </c:pt>
                <c:pt idx="13">
                  <c:v>2014</c:v>
                </c:pt>
                <c:pt idx="14">
                  <c:v>2015</c:v>
                </c:pt>
                <c:pt idx="15">
                  <c:v>2016</c:v>
                </c:pt>
                <c:pt idx="16">
                  <c:v>2017</c:v>
                </c:pt>
                <c:pt idx="17">
                  <c:v>2018</c:v>
                </c:pt>
                <c:pt idx="18">
                  <c:v>2019</c:v>
                </c:pt>
                <c:pt idx="19">
                  <c:v>2020</c:v>
                </c:pt>
              </c:numCache>
            </c:numRef>
          </c:cat>
          <c:val>
            <c:numRef>
              <c:f>'2.3'!$Q$15:$AJ$15</c:f>
              <c:numCache>
                <c:formatCode>0.0</c:formatCode>
                <c:ptCount val="20"/>
                <c:pt idx="0">
                  <c:v>45.4</c:v>
                </c:pt>
                <c:pt idx="1">
                  <c:v>46.2</c:v>
                </c:pt>
                <c:pt idx="2">
                  <c:v>47.1</c:v>
                </c:pt>
                <c:pt idx="3">
                  <c:v>46.1</c:v>
                </c:pt>
                <c:pt idx="4">
                  <c:v>44.8</c:v>
                </c:pt>
                <c:pt idx="5">
                  <c:v>45.6</c:v>
                </c:pt>
                <c:pt idx="6">
                  <c:v>44.9</c:v>
                </c:pt>
                <c:pt idx="7">
                  <c:v>45.7</c:v>
                </c:pt>
                <c:pt idx="8">
                  <c:v>50</c:v>
                </c:pt>
                <c:pt idx="9">
                  <c:v>50.6</c:v>
                </c:pt>
                <c:pt idx="10">
                  <c:v>50</c:v>
                </c:pt>
                <c:pt idx="11">
                  <c:v>50.1</c:v>
                </c:pt>
                <c:pt idx="12">
                  <c:v>46.2</c:v>
                </c:pt>
                <c:pt idx="13">
                  <c:v>46.1</c:v>
                </c:pt>
                <c:pt idx="14">
                  <c:v>44.5</c:v>
                </c:pt>
                <c:pt idx="15">
                  <c:v>43.6</c:v>
                </c:pt>
                <c:pt idx="16">
                  <c:v>43.3</c:v>
                </c:pt>
                <c:pt idx="17">
                  <c:v>42.9</c:v>
                </c:pt>
                <c:pt idx="18">
                  <c:v>42.6</c:v>
                </c:pt>
                <c:pt idx="19">
                  <c:v>42.2</c:v>
                </c:pt>
              </c:numCache>
            </c:numRef>
          </c:val>
          <c:smooth val="0"/>
          <c:extLst>
            <c:ext xmlns:c16="http://schemas.microsoft.com/office/drawing/2014/chart" uri="{C3380CC4-5D6E-409C-BE32-E72D297353CC}">
              <c16:uniqueId val="{0000000B-D6C5-294A-8C87-B91C0B1FCA22}"/>
            </c:ext>
          </c:extLst>
        </c:ser>
        <c:ser>
          <c:idx val="14"/>
          <c:order val="11"/>
          <c:tx>
            <c:strRef>
              <c:f>'2.3'!$P$16</c:f>
              <c:strCache>
                <c:ptCount val="1"/>
                <c:pt idx="0">
                  <c:v>Greece</c:v>
                </c:pt>
              </c:strCache>
            </c:strRef>
          </c:tx>
          <c:spPr>
            <a:ln w="38100">
              <a:solidFill>
                <a:srgbClr val="DD0806"/>
              </a:solidFill>
              <a:prstDash val="solid"/>
            </a:ln>
          </c:spPr>
          <c:marker>
            <c:symbol val="triangle"/>
            <c:size val="13"/>
            <c:spPr>
              <a:solidFill>
                <a:schemeClr val="tx1"/>
              </a:solidFill>
              <a:ln>
                <a:solidFill>
                  <a:srgbClr val="0000FF"/>
                </a:solidFill>
                <a:prstDash val="solid"/>
              </a:ln>
            </c:spPr>
          </c:marker>
          <c:cat>
            <c:numRef>
              <c:f>'2.3'!$Q$4:$AJ$4</c:f>
              <c:numCache>
                <c:formatCode>0</c:formatCode>
                <c:ptCount val="20"/>
                <c:pt idx="0">
                  <c:v>2001</c:v>
                </c:pt>
                <c:pt idx="1">
                  <c:v>2002</c:v>
                </c:pt>
                <c:pt idx="2">
                  <c:v>2003</c:v>
                </c:pt>
                <c:pt idx="3">
                  <c:v>2004</c:v>
                </c:pt>
                <c:pt idx="4">
                  <c:v>2005</c:v>
                </c:pt>
                <c:pt idx="5">
                  <c:v>2006</c:v>
                </c:pt>
                <c:pt idx="6">
                  <c:v>2007</c:v>
                </c:pt>
                <c:pt idx="7">
                  <c:v>2008</c:v>
                </c:pt>
                <c:pt idx="8">
                  <c:v>2009</c:v>
                </c:pt>
                <c:pt idx="9">
                  <c:v>2010</c:v>
                </c:pt>
                <c:pt idx="10">
                  <c:v>2011</c:v>
                </c:pt>
                <c:pt idx="11">
                  <c:v>2012</c:v>
                </c:pt>
                <c:pt idx="12">
                  <c:v>2013</c:v>
                </c:pt>
                <c:pt idx="13">
                  <c:v>2014</c:v>
                </c:pt>
                <c:pt idx="14">
                  <c:v>2015</c:v>
                </c:pt>
                <c:pt idx="15">
                  <c:v>2016</c:v>
                </c:pt>
                <c:pt idx="16">
                  <c:v>2017</c:v>
                </c:pt>
                <c:pt idx="17">
                  <c:v>2018</c:v>
                </c:pt>
                <c:pt idx="18">
                  <c:v>2019</c:v>
                </c:pt>
                <c:pt idx="19">
                  <c:v>2020</c:v>
                </c:pt>
              </c:numCache>
            </c:numRef>
          </c:cat>
          <c:val>
            <c:numRef>
              <c:f>'2.3'!$Q$16:$AJ$16</c:f>
              <c:numCache>
                <c:formatCode>0.0</c:formatCode>
                <c:ptCount val="20"/>
                <c:pt idx="0">
                  <c:v>45.3</c:v>
                </c:pt>
                <c:pt idx="1">
                  <c:v>45</c:v>
                </c:pt>
                <c:pt idx="2">
                  <c:v>44.7</c:v>
                </c:pt>
                <c:pt idx="3">
                  <c:v>45.5</c:v>
                </c:pt>
                <c:pt idx="4">
                  <c:v>43.6</c:v>
                </c:pt>
                <c:pt idx="5">
                  <c:v>42.6</c:v>
                </c:pt>
                <c:pt idx="6">
                  <c:v>44.1</c:v>
                </c:pt>
                <c:pt idx="7">
                  <c:v>48.3</c:v>
                </c:pt>
                <c:pt idx="8">
                  <c:v>50.4</c:v>
                </c:pt>
                <c:pt idx="9">
                  <c:v>50.2</c:v>
                </c:pt>
                <c:pt idx="10">
                  <c:v>50</c:v>
                </c:pt>
                <c:pt idx="11">
                  <c:v>51</c:v>
                </c:pt>
                <c:pt idx="12">
                  <c:v>48.6</c:v>
                </c:pt>
                <c:pt idx="13">
                  <c:v>49.3</c:v>
                </c:pt>
                <c:pt idx="14">
                  <c:v>50.1</c:v>
                </c:pt>
                <c:pt idx="15">
                  <c:v>47.8</c:v>
                </c:pt>
                <c:pt idx="16">
                  <c:v>46</c:v>
                </c:pt>
                <c:pt idx="17">
                  <c:v>43.4</c:v>
                </c:pt>
                <c:pt idx="18">
                  <c:v>42</c:v>
                </c:pt>
                <c:pt idx="19">
                  <c:v>41.5</c:v>
                </c:pt>
              </c:numCache>
            </c:numRef>
          </c:val>
          <c:smooth val="0"/>
          <c:extLst>
            <c:ext xmlns:c16="http://schemas.microsoft.com/office/drawing/2014/chart" uri="{C3380CC4-5D6E-409C-BE32-E72D297353CC}">
              <c16:uniqueId val="{0000000C-D6C5-294A-8C87-B91C0B1FCA22}"/>
            </c:ext>
          </c:extLst>
        </c:ser>
        <c:ser>
          <c:idx val="15"/>
          <c:order val="12"/>
          <c:tx>
            <c:strRef>
              <c:f>'2.3'!$P$17</c:f>
              <c:strCache>
                <c:ptCount val="1"/>
                <c:pt idx="0">
                  <c:v>Japan</c:v>
                </c:pt>
              </c:strCache>
            </c:strRef>
          </c:tx>
          <c:spPr>
            <a:ln w="12700">
              <a:solidFill>
                <a:srgbClr val="000000"/>
              </a:solidFill>
              <a:prstDash val="solid"/>
            </a:ln>
          </c:spPr>
          <c:marker>
            <c:symbol val="plus"/>
            <c:size val="17"/>
            <c:spPr>
              <a:noFill/>
              <a:ln>
                <a:solidFill>
                  <a:srgbClr val="DD0806"/>
                </a:solidFill>
                <a:prstDash val="solid"/>
              </a:ln>
            </c:spPr>
          </c:marker>
          <c:cat>
            <c:numRef>
              <c:f>'2.3'!$Q$4:$AJ$4</c:f>
              <c:numCache>
                <c:formatCode>0</c:formatCode>
                <c:ptCount val="20"/>
                <c:pt idx="0">
                  <c:v>2001</c:v>
                </c:pt>
                <c:pt idx="1">
                  <c:v>2002</c:v>
                </c:pt>
                <c:pt idx="2">
                  <c:v>2003</c:v>
                </c:pt>
                <c:pt idx="3">
                  <c:v>2004</c:v>
                </c:pt>
                <c:pt idx="4">
                  <c:v>2005</c:v>
                </c:pt>
                <c:pt idx="5">
                  <c:v>2006</c:v>
                </c:pt>
                <c:pt idx="6">
                  <c:v>2007</c:v>
                </c:pt>
                <c:pt idx="7">
                  <c:v>2008</c:v>
                </c:pt>
                <c:pt idx="8">
                  <c:v>2009</c:v>
                </c:pt>
                <c:pt idx="9">
                  <c:v>2010</c:v>
                </c:pt>
                <c:pt idx="10">
                  <c:v>2011</c:v>
                </c:pt>
                <c:pt idx="11">
                  <c:v>2012</c:v>
                </c:pt>
                <c:pt idx="12">
                  <c:v>2013</c:v>
                </c:pt>
                <c:pt idx="13">
                  <c:v>2014</c:v>
                </c:pt>
                <c:pt idx="14">
                  <c:v>2015</c:v>
                </c:pt>
                <c:pt idx="15">
                  <c:v>2016</c:v>
                </c:pt>
                <c:pt idx="16">
                  <c:v>2017</c:v>
                </c:pt>
                <c:pt idx="17">
                  <c:v>2018</c:v>
                </c:pt>
                <c:pt idx="18">
                  <c:v>2019</c:v>
                </c:pt>
                <c:pt idx="19">
                  <c:v>2020</c:v>
                </c:pt>
              </c:numCache>
            </c:numRef>
          </c:cat>
          <c:val>
            <c:numRef>
              <c:f>'2.3'!$Q$17:$AJ$17</c:f>
              <c:numCache>
                <c:formatCode>0.0</c:formatCode>
                <c:ptCount val="20"/>
                <c:pt idx="9">
                  <c:v>39</c:v>
                </c:pt>
                <c:pt idx="10">
                  <c:v>40.4</c:v>
                </c:pt>
                <c:pt idx="11">
                  <c:v>41.1</c:v>
                </c:pt>
                <c:pt idx="12">
                  <c:v>40.5</c:v>
                </c:pt>
                <c:pt idx="13">
                  <c:v>40.299999999999997</c:v>
                </c:pt>
                <c:pt idx="14">
                  <c:v>39.700000000000003</c:v>
                </c:pt>
                <c:pt idx="15">
                  <c:v>38.5</c:v>
                </c:pt>
                <c:pt idx="16">
                  <c:v>38.6</c:v>
                </c:pt>
                <c:pt idx="17">
                  <c:v>39</c:v>
                </c:pt>
                <c:pt idx="18">
                  <c:v>39.4</c:v>
                </c:pt>
                <c:pt idx="19">
                  <c:v>40.1</c:v>
                </c:pt>
              </c:numCache>
            </c:numRef>
          </c:val>
          <c:smooth val="0"/>
          <c:extLst>
            <c:ext xmlns:c16="http://schemas.microsoft.com/office/drawing/2014/chart" uri="{C3380CC4-5D6E-409C-BE32-E72D297353CC}">
              <c16:uniqueId val="{0000000D-D6C5-294A-8C87-B91C0B1FCA22}"/>
            </c:ext>
          </c:extLst>
        </c:ser>
        <c:ser>
          <c:idx val="16"/>
          <c:order val="13"/>
          <c:tx>
            <c:strRef>
              <c:f>'2.3'!$P$18</c:f>
              <c:strCache>
                <c:ptCount val="1"/>
                <c:pt idx="0">
                  <c:v>Canada</c:v>
                </c:pt>
              </c:strCache>
            </c:strRef>
          </c:tx>
          <c:spPr>
            <a:ln w="38100">
              <a:solidFill>
                <a:srgbClr val="FCF305"/>
              </a:solidFill>
              <a:prstDash val="solid"/>
            </a:ln>
          </c:spPr>
          <c:marker>
            <c:symbol val="plus"/>
            <c:size val="9"/>
            <c:spPr>
              <a:solidFill>
                <a:srgbClr val="DD0806"/>
              </a:solidFill>
              <a:ln>
                <a:solidFill>
                  <a:srgbClr val="000000"/>
                </a:solidFill>
                <a:prstDash val="solid"/>
              </a:ln>
            </c:spPr>
          </c:marker>
          <c:cat>
            <c:numRef>
              <c:f>'2.3'!$Q$4:$AJ$4</c:f>
              <c:numCache>
                <c:formatCode>0</c:formatCode>
                <c:ptCount val="20"/>
                <c:pt idx="0">
                  <c:v>2001</c:v>
                </c:pt>
                <c:pt idx="1">
                  <c:v>2002</c:v>
                </c:pt>
                <c:pt idx="2">
                  <c:v>2003</c:v>
                </c:pt>
                <c:pt idx="3">
                  <c:v>2004</c:v>
                </c:pt>
                <c:pt idx="4">
                  <c:v>2005</c:v>
                </c:pt>
                <c:pt idx="5">
                  <c:v>2006</c:v>
                </c:pt>
                <c:pt idx="6">
                  <c:v>2007</c:v>
                </c:pt>
                <c:pt idx="7">
                  <c:v>2008</c:v>
                </c:pt>
                <c:pt idx="8">
                  <c:v>2009</c:v>
                </c:pt>
                <c:pt idx="9">
                  <c:v>2010</c:v>
                </c:pt>
                <c:pt idx="10">
                  <c:v>2011</c:v>
                </c:pt>
                <c:pt idx="11">
                  <c:v>2012</c:v>
                </c:pt>
                <c:pt idx="12">
                  <c:v>2013</c:v>
                </c:pt>
                <c:pt idx="13">
                  <c:v>2014</c:v>
                </c:pt>
                <c:pt idx="14">
                  <c:v>2015</c:v>
                </c:pt>
                <c:pt idx="15">
                  <c:v>2016</c:v>
                </c:pt>
                <c:pt idx="16">
                  <c:v>2017</c:v>
                </c:pt>
                <c:pt idx="17">
                  <c:v>2018</c:v>
                </c:pt>
                <c:pt idx="18">
                  <c:v>2019</c:v>
                </c:pt>
                <c:pt idx="19">
                  <c:v>2020</c:v>
                </c:pt>
              </c:numCache>
            </c:numRef>
          </c:cat>
          <c:val>
            <c:numRef>
              <c:f>'2.3'!$Q$18:$AJ$18</c:f>
              <c:numCache>
                <c:formatCode>0.0</c:formatCode>
                <c:ptCount val="20"/>
                <c:pt idx="9">
                  <c:v>44</c:v>
                </c:pt>
                <c:pt idx="10">
                  <c:v>42.7</c:v>
                </c:pt>
                <c:pt idx="11">
                  <c:v>42</c:v>
                </c:pt>
                <c:pt idx="12">
                  <c:v>40.700000000000003</c:v>
                </c:pt>
                <c:pt idx="13">
                  <c:v>39.4</c:v>
                </c:pt>
                <c:pt idx="14">
                  <c:v>39.700000000000003</c:v>
                </c:pt>
                <c:pt idx="15">
                  <c:v>39.5</c:v>
                </c:pt>
                <c:pt idx="16">
                  <c:v>39.200000000000003</c:v>
                </c:pt>
                <c:pt idx="17">
                  <c:v>39.1</c:v>
                </c:pt>
                <c:pt idx="18">
                  <c:v>39.1</c:v>
                </c:pt>
                <c:pt idx="19">
                  <c:v>39</c:v>
                </c:pt>
              </c:numCache>
            </c:numRef>
          </c:val>
          <c:smooth val="0"/>
          <c:extLst>
            <c:ext xmlns:c16="http://schemas.microsoft.com/office/drawing/2014/chart" uri="{C3380CC4-5D6E-409C-BE32-E72D297353CC}">
              <c16:uniqueId val="{0000000E-D6C5-294A-8C87-B91C0B1FCA22}"/>
            </c:ext>
          </c:extLst>
        </c:ser>
        <c:ser>
          <c:idx val="13"/>
          <c:order val="14"/>
          <c:tx>
            <c:strRef>
              <c:f>'2.3'!$P$19</c:f>
              <c:strCache>
                <c:ptCount val="1"/>
                <c:pt idx="0">
                  <c:v>Spain</c:v>
                </c:pt>
              </c:strCache>
            </c:strRef>
          </c:tx>
          <c:spPr>
            <a:ln w="38100">
              <a:solidFill>
                <a:srgbClr val="000000"/>
              </a:solidFill>
              <a:prstDash val="solid"/>
            </a:ln>
          </c:spPr>
          <c:marker>
            <c:symbol val="star"/>
            <c:size val="13"/>
            <c:spPr>
              <a:solidFill>
                <a:srgbClr val="CA7E7D"/>
              </a:solidFill>
              <a:ln>
                <a:solidFill>
                  <a:srgbClr val="FF8080"/>
                </a:solidFill>
                <a:prstDash val="solid"/>
              </a:ln>
            </c:spPr>
          </c:marker>
          <c:cat>
            <c:numRef>
              <c:f>'2.3'!$Q$4:$AJ$4</c:f>
              <c:numCache>
                <c:formatCode>0</c:formatCode>
                <c:ptCount val="20"/>
                <c:pt idx="0">
                  <c:v>2001</c:v>
                </c:pt>
                <c:pt idx="1">
                  <c:v>2002</c:v>
                </c:pt>
                <c:pt idx="2">
                  <c:v>2003</c:v>
                </c:pt>
                <c:pt idx="3">
                  <c:v>2004</c:v>
                </c:pt>
                <c:pt idx="4">
                  <c:v>2005</c:v>
                </c:pt>
                <c:pt idx="5">
                  <c:v>2006</c:v>
                </c:pt>
                <c:pt idx="6">
                  <c:v>2007</c:v>
                </c:pt>
                <c:pt idx="7">
                  <c:v>2008</c:v>
                </c:pt>
                <c:pt idx="8">
                  <c:v>2009</c:v>
                </c:pt>
                <c:pt idx="9">
                  <c:v>2010</c:v>
                </c:pt>
                <c:pt idx="10">
                  <c:v>2011</c:v>
                </c:pt>
                <c:pt idx="11">
                  <c:v>2012</c:v>
                </c:pt>
                <c:pt idx="12">
                  <c:v>2013</c:v>
                </c:pt>
                <c:pt idx="13">
                  <c:v>2014</c:v>
                </c:pt>
                <c:pt idx="14">
                  <c:v>2015</c:v>
                </c:pt>
                <c:pt idx="15">
                  <c:v>2016</c:v>
                </c:pt>
                <c:pt idx="16">
                  <c:v>2017</c:v>
                </c:pt>
                <c:pt idx="17">
                  <c:v>2018</c:v>
                </c:pt>
                <c:pt idx="18">
                  <c:v>2019</c:v>
                </c:pt>
                <c:pt idx="19">
                  <c:v>2020</c:v>
                </c:pt>
              </c:numCache>
            </c:numRef>
          </c:cat>
          <c:val>
            <c:numRef>
              <c:f>'2.3'!$Q$19:$AJ$19</c:f>
              <c:numCache>
                <c:formatCode>0.0</c:formatCode>
                <c:ptCount val="20"/>
                <c:pt idx="0">
                  <c:v>38.6</c:v>
                </c:pt>
                <c:pt idx="1">
                  <c:v>38.9</c:v>
                </c:pt>
                <c:pt idx="2">
                  <c:v>38.4</c:v>
                </c:pt>
                <c:pt idx="3">
                  <c:v>38.9</c:v>
                </c:pt>
                <c:pt idx="4">
                  <c:v>38.4</c:v>
                </c:pt>
                <c:pt idx="5">
                  <c:v>38.4</c:v>
                </c:pt>
                <c:pt idx="6">
                  <c:v>39.200000000000003</c:v>
                </c:pt>
                <c:pt idx="7">
                  <c:v>41.1</c:v>
                </c:pt>
                <c:pt idx="8">
                  <c:v>45.8</c:v>
                </c:pt>
                <c:pt idx="9">
                  <c:v>45.5</c:v>
                </c:pt>
                <c:pt idx="10">
                  <c:v>44.4</c:v>
                </c:pt>
                <c:pt idx="11">
                  <c:v>42.7</c:v>
                </c:pt>
                <c:pt idx="12">
                  <c:v>44.3</c:v>
                </c:pt>
                <c:pt idx="13">
                  <c:v>43.6</c:v>
                </c:pt>
                <c:pt idx="14">
                  <c:v>42</c:v>
                </c:pt>
                <c:pt idx="15">
                  <c:v>40.799999999999997</c:v>
                </c:pt>
                <c:pt idx="16">
                  <c:v>40.1</c:v>
                </c:pt>
                <c:pt idx="17">
                  <c:v>39.700000000000003</c:v>
                </c:pt>
                <c:pt idx="18">
                  <c:v>39.200000000000003</c:v>
                </c:pt>
                <c:pt idx="19">
                  <c:v>39</c:v>
                </c:pt>
              </c:numCache>
            </c:numRef>
          </c:val>
          <c:smooth val="0"/>
          <c:extLst>
            <c:ext xmlns:c16="http://schemas.microsoft.com/office/drawing/2014/chart" uri="{C3380CC4-5D6E-409C-BE32-E72D297353CC}">
              <c16:uniqueId val="{0000000F-D6C5-294A-8C87-B91C0B1FCA22}"/>
            </c:ext>
          </c:extLst>
        </c:ser>
        <c:ser>
          <c:idx val="17"/>
          <c:order val="15"/>
          <c:tx>
            <c:strRef>
              <c:f>'2.3'!$P$20</c:f>
              <c:strCache>
                <c:ptCount val="1"/>
                <c:pt idx="0">
                  <c:v>United Kingdom</c:v>
                </c:pt>
              </c:strCache>
            </c:strRef>
          </c:tx>
          <c:spPr>
            <a:ln w="25400">
              <a:solidFill>
                <a:srgbClr val="FF8080"/>
              </a:solidFill>
              <a:prstDash val="solid"/>
            </a:ln>
          </c:spPr>
          <c:marker>
            <c:spPr>
              <a:solidFill>
                <a:srgbClr val="F8AA79"/>
              </a:solidFill>
              <a:ln>
                <a:solidFill>
                  <a:srgbClr val="FF8080"/>
                </a:solidFill>
                <a:prstDash val="solid"/>
              </a:ln>
            </c:spPr>
          </c:marker>
          <c:cat>
            <c:numRef>
              <c:f>'2.3'!$Q$4:$AJ$4</c:f>
              <c:numCache>
                <c:formatCode>0</c:formatCode>
                <c:ptCount val="20"/>
                <c:pt idx="0">
                  <c:v>2001</c:v>
                </c:pt>
                <c:pt idx="1">
                  <c:v>2002</c:v>
                </c:pt>
                <c:pt idx="2">
                  <c:v>2003</c:v>
                </c:pt>
                <c:pt idx="3">
                  <c:v>2004</c:v>
                </c:pt>
                <c:pt idx="4">
                  <c:v>2005</c:v>
                </c:pt>
                <c:pt idx="5">
                  <c:v>2006</c:v>
                </c:pt>
                <c:pt idx="6">
                  <c:v>2007</c:v>
                </c:pt>
                <c:pt idx="7">
                  <c:v>2008</c:v>
                </c:pt>
                <c:pt idx="8">
                  <c:v>2009</c:v>
                </c:pt>
                <c:pt idx="9">
                  <c:v>2010</c:v>
                </c:pt>
                <c:pt idx="10">
                  <c:v>2011</c:v>
                </c:pt>
                <c:pt idx="11">
                  <c:v>2012</c:v>
                </c:pt>
                <c:pt idx="12">
                  <c:v>2013</c:v>
                </c:pt>
                <c:pt idx="13">
                  <c:v>2014</c:v>
                </c:pt>
                <c:pt idx="14">
                  <c:v>2015</c:v>
                </c:pt>
                <c:pt idx="15">
                  <c:v>2016</c:v>
                </c:pt>
                <c:pt idx="16">
                  <c:v>2017</c:v>
                </c:pt>
                <c:pt idx="17">
                  <c:v>2018</c:v>
                </c:pt>
                <c:pt idx="18">
                  <c:v>2019</c:v>
                </c:pt>
                <c:pt idx="19">
                  <c:v>2020</c:v>
                </c:pt>
              </c:numCache>
            </c:numRef>
          </c:cat>
          <c:val>
            <c:numRef>
              <c:f>'2.3'!$Q$20:$AJ$20</c:f>
              <c:numCache>
                <c:formatCode>0.0</c:formatCode>
                <c:ptCount val="20"/>
                <c:pt idx="0">
                  <c:v>37.200000000000003</c:v>
                </c:pt>
                <c:pt idx="1">
                  <c:v>38.200000000000003</c:v>
                </c:pt>
                <c:pt idx="2">
                  <c:v>39.200000000000003</c:v>
                </c:pt>
                <c:pt idx="3">
                  <c:v>39.799999999999997</c:v>
                </c:pt>
                <c:pt idx="4">
                  <c:v>40.6</c:v>
                </c:pt>
                <c:pt idx="5">
                  <c:v>40.6</c:v>
                </c:pt>
                <c:pt idx="6">
                  <c:v>40.299999999999997</c:v>
                </c:pt>
                <c:pt idx="7">
                  <c:v>42.7</c:v>
                </c:pt>
                <c:pt idx="8">
                  <c:v>47.2</c:v>
                </c:pt>
                <c:pt idx="9">
                  <c:v>46.6</c:v>
                </c:pt>
                <c:pt idx="10">
                  <c:v>45.2</c:v>
                </c:pt>
                <c:pt idx="11">
                  <c:v>44</c:v>
                </c:pt>
                <c:pt idx="12">
                  <c:v>42.5</c:v>
                </c:pt>
                <c:pt idx="13">
                  <c:v>41.4</c:v>
                </c:pt>
                <c:pt idx="14">
                  <c:v>40.299999999999997</c:v>
                </c:pt>
                <c:pt idx="15">
                  <c:v>39.200000000000003</c:v>
                </c:pt>
                <c:pt idx="16">
                  <c:v>38.1</c:v>
                </c:pt>
                <c:pt idx="17">
                  <c:v>37.200000000000003</c:v>
                </c:pt>
                <c:pt idx="18">
                  <c:v>36.5</c:v>
                </c:pt>
                <c:pt idx="19">
                  <c:v>36.4</c:v>
                </c:pt>
              </c:numCache>
            </c:numRef>
          </c:val>
          <c:smooth val="0"/>
          <c:extLst>
            <c:ext xmlns:c16="http://schemas.microsoft.com/office/drawing/2014/chart" uri="{C3380CC4-5D6E-409C-BE32-E72D297353CC}">
              <c16:uniqueId val="{00000010-D6C5-294A-8C87-B91C0B1FCA22}"/>
            </c:ext>
          </c:extLst>
        </c:ser>
        <c:ser>
          <c:idx val="18"/>
          <c:order val="16"/>
          <c:tx>
            <c:strRef>
              <c:f>'2.3'!$P$21</c:f>
              <c:strCache>
                <c:ptCount val="1"/>
                <c:pt idx="0">
                  <c:v>Australia</c:v>
                </c:pt>
              </c:strCache>
            </c:strRef>
          </c:tx>
          <c:spPr>
            <a:ln w="25400">
              <a:solidFill>
                <a:srgbClr val="000000"/>
              </a:solidFill>
              <a:prstDash val="sysDash"/>
            </a:ln>
          </c:spPr>
          <c:marker>
            <c:spPr>
              <a:solidFill>
                <a:srgbClr val="B6C3DC"/>
              </a:solidFill>
              <a:ln>
                <a:solidFill>
                  <a:srgbClr val="99CCFF"/>
                </a:solidFill>
                <a:prstDash val="solid"/>
              </a:ln>
            </c:spPr>
          </c:marker>
          <c:cat>
            <c:numRef>
              <c:f>'2.3'!$Q$4:$AJ$4</c:f>
              <c:numCache>
                <c:formatCode>0</c:formatCode>
                <c:ptCount val="20"/>
                <c:pt idx="0">
                  <c:v>2001</c:v>
                </c:pt>
                <c:pt idx="1">
                  <c:v>2002</c:v>
                </c:pt>
                <c:pt idx="2">
                  <c:v>2003</c:v>
                </c:pt>
                <c:pt idx="3">
                  <c:v>2004</c:v>
                </c:pt>
                <c:pt idx="4">
                  <c:v>2005</c:v>
                </c:pt>
                <c:pt idx="5">
                  <c:v>2006</c:v>
                </c:pt>
                <c:pt idx="6">
                  <c:v>2007</c:v>
                </c:pt>
                <c:pt idx="7">
                  <c:v>2008</c:v>
                </c:pt>
                <c:pt idx="8">
                  <c:v>2009</c:v>
                </c:pt>
                <c:pt idx="9">
                  <c:v>2010</c:v>
                </c:pt>
                <c:pt idx="10">
                  <c:v>2011</c:v>
                </c:pt>
                <c:pt idx="11">
                  <c:v>2012</c:v>
                </c:pt>
                <c:pt idx="12">
                  <c:v>2013</c:v>
                </c:pt>
                <c:pt idx="13">
                  <c:v>2014</c:v>
                </c:pt>
                <c:pt idx="14">
                  <c:v>2015</c:v>
                </c:pt>
                <c:pt idx="15">
                  <c:v>2016</c:v>
                </c:pt>
                <c:pt idx="16">
                  <c:v>2017</c:v>
                </c:pt>
                <c:pt idx="17">
                  <c:v>2018</c:v>
                </c:pt>
                <c:pt idx="18">
                  <c:v>2019</c:v>
                </c:pt>
                <c:pt idx="19">
                  <c:v>2020</c:v>
                </c:pt>
              </c:numCache>
            </c:numRef>
          </c:cat>
          <c:val>
            <c:numRef>
              <c:f>'2.3'!$Q$21:$AJ$21</c:f>
              <c:numCache>
                <c:formatCode>0.0</c:formatCode>
                <c:ptCount val="20"/>
                <c:pt idx="9">
                  <c:v>36.6</c:v>
                </c:pt>
                <c:pt idx="10">
                  <c:v>36.4</c:v>
                </c:pt>
                <c:pt idx="11">
                  <c:v>36.4</c:v>
                </c:pt>
                <c:pt idx="12">
                  <c:v>36.9</c:v>
                </c:pt>
                <c:pt idx="13">
                  <c:v>37</c:v>
                </c:pt>
                <c:pt idx="14">
                  <c:v>37.299999999999997</c:v>
                </c:pt>
                <c:pt idx="15">
                  <c:v>36.9</c:v>
                </c:pt>
                <c:pt idx="16">
                  <c:v>36.4</c:v>
                </c:pt>
                <c:pt idx="17">
                  <c:v>36.1</c:v>
                </c:pt>
                <c:pt idx="18">
                  <c:v>36.200000000000003</c:v>
                </c:pt>
                <c:pt idx="19">
                  <c:v>36.200000000000003</c:v>
                </c:pt>
              </c:numCache>
            </c:numRef>
          </c:val>
          <c:smooth val="0"/>
          <c:extLst>
            <c:ext xmlns:c16="http://schemas.microsoft.com/office/drawing/2014/chart" uri="{C3380CC4-5D6E-409C-BE32-E72D297353CC}">
              <c16:uniqueId val="{00000011-D6C5-294A-8C87-B91C0B1FCA22}"/>
            </c:ext>
          </c:extLst>
        </c:ser>
        <c:ser>
          <c:idx val="19"/>
          <c:order val="17"/>
          <c:tx>
            <c:strRef>
              <c:f>'2.3'!$P$22</c:f>
              <c:strCache>
                <c:ptCount val="1"/>
                <c:pt idx="0">
                  <c:v>United States</c:v>
                </c:pt>
              </c:strCache>
            </c:strRef>
          </c:tx>
          <c:spPr>
            <a:ln w="25400">
              <a:solidFill>
                <a:srgbClr val="FFCC99"/>
              </a:solidFill>
              <a:prstDash val="solid"/>
            </a:ln>
          </c:spPr>
          <c:marker>
            <c:spPr>
              <a:solidFill>
                <a:srgbClr val="DDB6B5"/>
              </a:solidFill>
              <a:ln>
                <a:solidFill>
                  <a:srgbClr val="FFCC99"/>
                </a:solidFill>
                <a:prstDash val="solid"/>
              </a:ln>
            </c:spPr>
          </c:marker>
          <c:cat>
            <c:numRef>
              <c:f>'2.3'!$Q$4:$AJ$4</c:f>
              <c:numCache>
                <c:formatCode>0</c:formatCode>
                <c:ptCount val="20"/>
                <c:pt idx="0">
                  <c:v>2001</c:v>
                </c:pt>
                <c:pt idx="1">
                  <c:v>2002</c:v>
                </c:pt>
                <c:pt idx="2">
                  <c:v>2003</c:v>
                </c:pt>
                <c:pt idx="3">
                  <c:v>2004</c:v>
                </c:pt>
                <c:pt idx="4">
                  <c:v>2005</c:v>
                </c:pt>
                <c:pt idx="5">
                  <c:v>2006</c:v>
                </c:pt>
                <c:pt idx="6">
                  <c:v>2007</c:v>
                </c:pt>
                <c:pt idx="7">
                  <c:v>2008</c:v>
                </c:pt>
                <c:pt idx="8">
                  <c:v>2009</c:v>
                </c:pt>
                <c:pt idx="9">
                  <c:v>2010</c:v>
                </c:pt>
                <c:pt idx="10">
                  <c:v>2011</c:v>
                </c:pt>
                <c:pt idx="11">
                  <c:v>2012</c:v>
                </c:pt>
                <c:pt idx="12">
                  <c:v>2013</c:v>
                </c:pt>
                <c:pt idx="13">
                  <c:v>2014</c:v>
                </c:pt>
                <c:pt idx="14">
                  <c:v>2015</c:v>
                </c:pt>
                <c:pt idx="15">
                  <c:v>2016</c:v>
                </c:pt>
                <c:pt idx="16">
                  <c:v>2017</c:v>
                </c:pt>
                <c:pt idx="17">
                  <c:v>2018</c:v>
                </c:pt>
                <c:pt idx="18">
                  <c:v>2019</c:v>
                </c:pt>
                <c:pt idx="19">
                  <c:v>2020</c:v>
                </c:pt>
              </c:numCache>
            </c:numRef>
          </c:cat>
          <c:val>
            <c:numRef>
              <c:f>'2.3'!$Q$22:$AJ$22</c:f>
              <c:numCache>
                <c:formatCode>0.0</c:formatCode>
                <c:ptCount val="20"/>
                <c:pt idx="0">
                  <c:v>34.6</c:v>
                </c:pt>
                <c:pt idx="1">
                  <c:v>35.700000000000003</c:v>
                </c:pt>
                <c:pt idx="2">
                  <c:v>36.1</c:v>
                </c:pt>
                <c:pt idx="3">
                  <c:v>35.799999999999997</c:v>
                </c:pt>
                <c:pt idx="4">
                  <c:v>36.1</c:v>
                </c:pt>
                <c:pt idx="5">
                  <c:v>35.799999999999997</c:v>
                </c:pt>
                <c:pt idx="6">
                  <c:v>36.6</c:v>
                </c:pt>
                <c:pt idx="7">
                  <c:v>39.1</c:v>
                </c:pt>
                <c:pt idx="8">
                  <c:v>43.3</c:v>
                </c:pt>
                <c:pt idx="9">
                  <c:v>42.9</c:v>
                </c:pt>
                <c:pt idx="10">
                  <c:v>41.5</c:v>
                </c:pt>
                <c:pt idx="11">
                  <c:v>40.6</c:v>
                </c:pt>
                <c:pt idx="12">
                  <c:v>36.200000000000003</c:v>
                </c:pt>
                <c:pt idx="13">
                  <c:v>35.700000000000003</c:v>
                </c:pt>
                <c:pt idx="14">
                  <c:v>36</c:v>
                </c:pt>
                <c:pt idx="15">
                  <c:v>35.9</c:v>
                </c:pt>
                <c:pt idx="16">
                  <c:v>35.299999999999997</c:v>
                </c:pt>
                <c:pt idx="17">
                  <c:v>34.9</c:v>
                </c:pt>
                <c:pt idx="18">
                  <c:v>35.1</c:v>
                </c:pt>
                <c:pt idx="19">
                  <c:v>35.299999999999997</c:v>
                </c:pt>
              </c:numCache>
            </c:numRef>
          </c:val>
          <c:smooth val="0"/>
          <c:extLst>
            <c:ext xmlns:c16="http://schemas.microsoft.com/office/drawing/2014/chart" uri="{C3380CC4-5D6E-409C-BE32-E72D297353CC}">
              <c16:uniqueId val="{00000012-D6C5-294A-8C87-B91C0B1FCA22}"/>
            </c:ext>
          </c:extLst>
        </c:ser>
        <c:ser>
          <c:idx val="20"/>
          <c:order val="18"/>
          <c:tx>
            <c:strRef>
              <c:f>'2.3'!$P$23</c:f>
              <c:strCache>
                <c:ptCount val="1"/>
                <c:pt idx="0">
                  <c:v>New Zealand</c:v>
                </c:pt>
              </c:strCache>
            </c:strRef>
          </c:tx>
          <c:spPr>
            <a:ln w="25400">
              <a:solidFill>
                <a:srgbClr val="000000"/>
              </a:solidFill>
              <a:prstDash val="solid"/>
            </a:ln>
          </c:spPr>
          <c:marker>
            <c:spPr>
              <a:solidFill>
                <a:srgbClr val="CDDBB8"/>
              </a:solidFill>
              <a:ln>
                <a:solidFill>
                  <a:srgbClr val="CCFFCC"/>
                </a:solidFill>
                <a:prstDash val="solid"/>
              </a:ln>
            </c:spPr>
          </c:marker>
          <c:cat>
            <c:numRef>
              <c:f>'2.3'!$Q$4:$AJ$4</c:f>
              <c:numCache>
                <c:formatCode>0</c:formatCode>
                <c:ptCount val="20"/>
                <c:pt idx="0">
                  <c:v>2001</c:v>
                </c:pt>
                <c:pt idx="1">
                  <c:v>2002</c:v>
                </c:pt>
                <c:pt idx="2">
                  <c:v>2003</c:v>
                </c:pt>
                <c:pt idx="3">
                  <c:v>2004</c:v>
                </c:pt>
                <c:pt idx="4">
                  <c:v>2005</c:v>
                </c:pt>
                <c:pt idx="5">
                  <c:v>2006</c:v>
                </c:pt>
                <c:pt idx="6">
                  <c:v>2007</c:v>
                </c:pt>
                <c:pt idx="7">
                  <c:v>2008</c:v>
                </c:pt>
                <c:pt idx="8">
                  <c:v>2009</c:v>
                </c:pt>
                <c:pt idx="9">
                  <c:v>2010</c:v>
                </c:pt>
                <c:pt idx="10">
                  <c:v>2011</c:v>
                </c:pt>
                <c:pt idx="11">
                  <c:v>2012</c:v>
                </c:pt>
                <c:pt idx="12">
                  <c:v>2013</c:v>
                </c:pt>
                <c:pt idx="13">
                  <c:v>2014</c:v>
                </c:pt>
                <c:pt idx="14">
                  <c:v>2015</c:v>
                </c:pt>
                <c:pt idx="15">
                  <c:v>2016</c:v>
                </c:pt>
                <c:pt idx="16">
                  <c:v>2017</c:v>
                </c:pt>
                <c:pt idx="17">
                  <c:v>2018</c:v>
                </c:pt>
                <c:pt idx="18">
                  <c:v>2019</c:v>
                </c:pt>
                <c:pt idx="19">
                  <c:v>2020</c:v>
                </c:pt>
              </c:numCache>
            </c:numRef>
          </c:cat>
          <c:val>
            <c:numRef>
              <c:f>'2.3'!$Q$23:$AJ$23</c:f>
              <c:numCache>
                <c:formatCode>0.0</c:formatCode>
                <c:ptCount val="20"/>
                <c:pt idx="9">
                  <c:v>34.6</c:v>
                </c:pt>
                <c:pt idx="10">
                  <c:v>34.9</c:v>
                </c:pt>
                <c:pt idx="11">
                  <c:v>34.200000000000003</c:v>
                </c:pt>
                <c:pt idx="12">
                  <c:v>35.700000000000003</c:v>
                </c:pt>
                <c:pt idx="13">
                  <c:v>34.799999999999997</c:v>
                </c:pt>
                <c:pt idx="14">
                  <c:v>35.299999999999997</c:v>
                </c:pt>
                <c:pt idx="15">
                  <c:v>35</c:v>
                </c:pt>
                <c:pt idx="16">
                  <c:v>34.5</c:v>
                </c:pt>
                <c:pt idx="17">
                  <c:v>34.200000000000003</c:v>
                </c:pt>
                <c:pt idx="18">
                  <c:v>33.9</c:v>
                </c:pt>
                <c:pt idx="19">
                  <c:v>33.799999999999997</c:v>
                </c:pt>
              </c:numCache>
            </c:numRef>
          </c:val>
          <c:smooth val="0"/>
          <c:extLst>
            <c:ext xmlns:c16="http://schemas.microsoft.com/office/drawing/2014/chart" uri="{C3380CC4-5D6E-409C-BE32-E72D297353CC}">
              <c16:uniqueId val="{00000013-D6C5-294A-8C87-B91C0B1FCA22}"/>
            </c:ext>
          </c:extLst>
        </c:ser>
        <c:ser>
          <c:idx val="1"/>
          <c:order val="19"/>
          <c:tx>
            <c:strRef>
              <c:f>'2.3'!$P$24</c:f>
              <c:strCache>
                <c:ptCount val="1"/>
                <c:pt idx="0">
                  <c:v>Ireland</c:v>
                </c:pt>
              </c:strCache>
            </c:strRef>
          </c:tx>
          <c:cat>
            <c:numRef>
              <c:f>'2.3'!$Q$4:$AJ$4</c:f>
              <c:numCache>
                <c:formatCode>0</c:formatCode>
                <c:ptCount val="20"/>
                <c:pt idx="0">
                  <c:v>2001</c:v>
                </c:pt>
                <c:pt idx="1">
                  <c:v>2002</c:v>
                </c:pt>
                <c:pt idx="2">
                  <c:v>2003</c:v>
                </c:pt>
                <c:pt idx="3">
                  <c:v>2004</c:v>
                </c:pt>
                <c:pt idx="4">
                  <c:v>2005</c:v>
                </c:pt>
                <c:pt idx="5">
                  <c:v>2006</c:v>
                </c:pt>
                <c:pt idx="6">
                  <c:v>2007</c:v>
                </c:pt>
                <c:pt idx="7">
                  <c:v>2008</c:v>
                </c:pt>
                <c:pt idx="8">
                  <c:v>2009</c:v>
                </c:pt>
                <c:pt idx="9">
                  <c:v>2010</c:v>
                </c:pt>
                <c:pt idx="10">
                  <c:v>2011</c:v>
                </c:pt>
                <c:pt idx="11">
                  <c:v>2012</c:v>
                </c:pt>
                <c:pt idx="12">
                  <c:v>2013</c:v>
                </c:pt>
                <c:pt idx="13">
                  <c:v>2014</c:v>
                </c:pt>
                <c:pt idx="14">
                  <c:v>2015</c:v>
                </c:pt>
                <c:pt idx="15">
                  <c:v>2016</c:v>
                </c:pt>
                <c:pt idx="16">
                  <c:v>2017</c:v>
                </c:pt>
                <c:pt idx="17">
                  <c:v>2018</c:v>
                </c:pt>
                <c:pt idx="18">
                  <c:v>2019</c:v>
                </c:pt>
                <c:pt idx="19">
                  <c:v>2020</c:v>
                </c:pt>
              </c:numCache>
            </c:numRef>
          </c:cat>
          <c:val>
            <c:numRef>
              <c:f>'2.3'!$Q$24:$AJ$24</c:f>
              <c:numCache>
                <c:formatCode>0.0</c:formatCode>
                <c:ptCount val="20"/>
                <c:pt idx="0">
                  <c:v>32.4</c:v>
                </c:pt>
                <c:pt idx="1">
                  <c:v>32.700000000000003</c:v>
                </c:pt>
                <c:pt idx="2">
                  <c:v>32.4</c:v>
                </c:pt>
                <c:pt idx="3">
                  <c:v>32.700000000000003</c:v>
                </c:pt>
                <c:pt idx="4">
                  <c:v>32.9</c:v>
                </c:pt>
                <c:pt idx="5">
                  <c:v>33.4</c:v>
                </c:pt>
                <c:pt idx="6">
                  <c:v>35.799999999999997</c:v>
                </c:pt>
                <c:pt idx="7">
                  <c:v>41.7</c:v>
                </c:pt>
                <c:pt idx="8">
                  <c:v>49</c:v>
                </c:pt>
                <c:pt idx="9">
                  <c:v>65</c:v>
                </c:pt>
                <c:pt idx="10">
                  <c:v>46.9</c:v>
                </c:pt>
                <c:pt idx="11">
                  <c:v>42.8</c:v>
                </c:pt>
                <c:pt idx="12">
                  <c:v>39.5</c:v>
                </c:pt>
                <c:pt idx="13">
                  <c:v>38.299999999999997</c:v>
                </c:pt>
                <c:pt idx="14">
                  <c:v>35.6</c:v>
                </c:pt>
                <c:pt idx="15">
                  <c:v>34.1</c:v>
                </c:pt>
                <c:pt idx="16">
                  <c:v>33.1</c:v>
                </c:pt>
                <c:pt idx="17">
                  <c:v>32.5</c:v>
                </c:pt>
                <c:pt idx="18">
                  <c:v>32.4</c:v>
                </c:pt>
                <c:pt idx="19">
                  <c:v>32.299999999999997</c:v>
                </c:pt>
              </c:numCache>
            </c:numRef>
          </c:val>
          <c:smooth val="0"/>
          <c:extLst>
            <c:ext xmlns:c16="http://schemas.microsoft.com/office/drawing/2014/chart" uri="{C3380CC4-5D6E-409C-BE32-E72D297353CC}">
              <c16:uniqueId val="{00000015-D6C5-294A-8C87-B91C0B1FCA22}"/>
            </c:ext>
          </c:extLst>
        </c:ser>
        <c:dLbls>
          <c:showLegendKey val="0"/>
          <c:showVal val="0"/>
          <c:showCatName val="0"/>
          <c:showSerName val="0"/>
          <c:showPercent val="0"/>
          <c:showBubbleSize val="0"/>
        </c:dLbls>
        <c:marker val="1"/>
        <c:smooth val="0"/>
        <c:axId val="851419951"/>
        <c:axId val="1"/>
      </c:lineChart>
      <c:catAx>
        <c:axId val="851419951"/>
        <c:scaling>
          <c:orientation val="minMax"/>
        </c:scaling>
        <c:delete val="0"/>
        <c:axPos val="b"/>
        <c:numFmt formatCode="0" sourceLinked="1"/>
        <c:majorTickMark val="out"/>
        <c:minorTickMark val="none"/>
        <c:tickLblPos val="nextTo"/>
        <c:spPr>
          <a:ln w="3175">
            <a:solidFill>
              <a:srgbClr val="000000"/>
            </a:solidFill>
            <a:prstDash val="solid"/>
          </a:ln>
        </c:spPr>
        <c:txPr>
          <a:bodyPr rot="-5400000" vert="horz"/>
          <a:lstStyle/>
          <a:p>
            <a:pPr>
              <a:defRPr sz="1625" b="0" i="0" u="none" strike="noStrike" baseline="0">
                <a:solidFill>
                  <a:srgbClr val="000000"/>
                </a:solidFill>
                <a:latin typeface="Arial"/>
                <a:ea typeface="Arial"/>
                <a:cs typeface="Arial"/>
              </a:defRPr>
            </a:pPr>
            <a:endParaRPr lang="en-US"/>
          </a:p>
        </c:txPr>
        <c:crossAx val="1"/>
        <c:crosses val="autoZero"/>
        <c:auto val="1"/>
        <c:lblAlgn val="ctr"/>
        <c:lblOffset val="100"/>
        <c:tickLblSkip val="1"/>
        <c:tickMarkSkip val="1"/>
        <c:noMultiLvlLbl val="0"/>
      </c:catAx>
      <c:valAx>
        <c:axId val="1"/>
        <c:scaling>
          <c:orientation val="minMax"/>
          <c:max val="65"/>
          <c:min val="25"/>
        </c:scaling>
        <c:delete val="0"/>
        <c:axPos val="l"/>
        <c:majorGridlines>
          <c:spPr>
            <a:ln w="3175">
              <a:solidFill>
                <a:srgbClr val="000000"/>
              </a:solidFill>
              <a:prstDash val="solid"/>
            </a:ln>
          </c:spPr>
        </c:majorGridlines>
        <c:numFmt formatCode="0.0" sourceLinked="1"/>
        <c:majorTickMark val="out"/>
        <c:minorTickMark val="none"/>
        <c:tickLblPos val="nextTo"/>
        <c:spPr>
          <a:ln w="3175">
            <a:solidFill>
              <a:srgbClr val="000000"/>
            </a:solidFill>
            <a:prstDash val="solid"/>
          </a:ln>
        </c:spPr>
        <c:txPr>
          <a:bodyPr rot="0" vert="horz"/>
          <a:lstStyle/>
          <a:p>
            <a:pPr>
              <a:defRPr sz="1625" b="0" i="0" u="none" strike="noStrike" baseline="0">
                <a:solidFill>
                  <a:srgbClr val="000000"/>
                </a:solidFill>
                <a:latin typeface="Arial"/>
                <a:ea typeface="Arial"/>
                <a:cs typeface="Arial"/>
              </a:defRPr>
            </a:pPr>
            <a:endParaRPr lang="en-US"/>
          </a:p>
        </c:txPr>
        <c:crossAx val="851419951"/>
        <c:crosses val="autoZero"/>
        <c:crossBetween val="between"/>
      </c:valAx>
      <c:spPr>
        <a:noFill/>
        <a:ln w="25400">
          <a:noFill/>
        </a:ln>
      </c:spPr>
    </c:plotArea>
    <c:legend>
      <c:legendPos val="r"/>
      <c:layout>
        <c:manualLayout>
          <c:xMode val="edge"/>
          <c:yMode val="edge"/>
          <c:x val="0.836889640876056"/>
          <c:y val="9.2445774668501013E-2"/>
          <c:w val="0.12640507345530821"/>
          <c:h val="0.70810818722009194"/>
        </c:manualLayout>
      </c:layout>
      <c:overlay val="0"/>
      <c:spPr>
        <a:noFill/>
        <a:ln w="3175">
          <a:solidFill>
            <a:srgbClr val="000000"/>
          </a:solidFill>
          <a:prstDash val="solid"/>
        </a:ln>
      </c:spPr>
      <c:txPr>
        <a:bodyPr/>
        <a:lstStyle/>
        <a:p>
          <a:pPr>
            <a:defRPr sz="1180" b="0" i="0" u="none" strike="noStrike" baseline="0">
              <a:solidFill>
                <a:srgbClr val="000000"/>
              </a:solidFill>
              <a:latin typeface="Arial"/>
              <a:ea typeface="Arial"/>
              <a:cs typeface="Arial"/>
            </a:defRPr>
          </a:pPr>
          <a:endParaRPr lang="en-US"/>
        </a:p>
      </c:txPr>
    </c:legend>
    <c:plotVisOnly val="1"/>
    <c:dispBlanksAs val="gap"/>
    <c:showDLblsOverMax val="0"/>
  </c:chart>
  <c:spPr>
    <a:solidFill>
      <a:srgbClr val="FFFFFF"/>
    </a:solidFill>
    <a:ln w="3175">
      <a:solidFill>
        <a:srgbClr val="000000"/>
      </a:solidFill>
      <a:prstDash val="solid"/>
    </a:ln>
  </c:spPr>
  <c:txPr>
    <a:bodyPr/>
    <a:lstStyle/>
    <a:p>
      <a:pPr>
        <a:defRPr sz="1625" b="0" i="0" u="none" strike="noStrike" baseline="0">
          <a:solidFill>
            <a:srgbClr val="000000"/>
          </a:solidFill>
          <a:latin typeface="Arial"/>
          <a:ea typeface="Arial"/>
          <a:cs typeface="Arial"/>
        </a:defRPr>
      </a:pPr>
      <a:endParaRPr lang="en-US"/>
    </a:p>
  </c:txPr>
  <c:printSettings>
    <c:headerFooter alignWithMargins="0"/>
    <c:pageMargins b="1" l="0.75" r="0.75" t="1" header="0.5" footer="0.5"/>
    <c:pageSetup paperSize="9" orientation="landscape" horizontalDpi="-3" verticalDpi="0"/>
  </c:printSettings>
</c:chartSpace>
</file>

<file path=xl/charts/chart1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18"/>
    </mc:Choice>
    <mc:Fallback>
      <c:style val="18"/>
    </mc:Fallback>
  </mc:AlternateContent>
  <c:chart>
    <c:autoTitleDeleted val="0"/>
    <c:plotArea>
      <c:layout/>
      <c:bubbleChart>
        <c:varyColors val="0"/>
        <c:ser>
          <c:idx val="0"/>
          <c:order val="0"/>
          <c:tx>
            <c:strRef>
              <c:f>'2.4'!$A$7</c:f>
              <c:strCache>
                <c:ptCount val="1"/>
                <c:pt idx="0">
                  <c:v>Australia</c:v>
                </c:pt>
              </c:strCache>
            </c:strRef>
          </c:tx>
          <c:spPr>
            <a:solidFill>
              <a:srgbClr val="000000"/>
            </a:solidFill>
            <a:ln w="25400">
              <a:noFill/>
            </a:ln>
            <a:effectLst>
              <a:outerShdw dist="35921" dir="2700000" algn="br">
                <a:srgbClr val="000000"/>
              </a:outerShdw>
            </a:effectLst>
          </c:spPr>
          <c:invertIfNegative val="0"/>
          <c:dLbls>
            <c:dLbl>
              <c:idx val="0"/>
              <c:layout>
                <c:manualLayout>
                  <c:x val="-0.12255541069100387"/>
                  <c:y val="-3.4692107545533389E-2"/>
                </c:manualLayout>
              </c:layout>
              <c:spPr>
                <a:noFill/>
                <a:ln w="25400">
                  <a:noFill/>
                </a:ln>
              </c:spPr>
              <c:txPr>
                <a:bodyPr/>
                <a:lstStyle/>
                <a:p>
                  <a:pPr>
                    <a:defRPr sz="1400" b="0" i="0" u="none" strike="noStrike" baseline="0">
                      <a:solidFill>
                        <a:srgbClr val="000000"/>
                      </a:solidFill>
                      <a:latin typeface="Calibri"/>
                      <a:ea typeface="Calibri"/>
                      <a:cs typeface="Calibri"/>
                    </a:defRPr>
                  </a:pPr>
                  <a:endParaRPr lang="en-US"/>
                </a:p>
              </c:txPr>
              <c:dLblPos val="r"/>
              <c:showLegendKey val="0"/>
              <c:showVal val="0"/>
              <c:showCatName val="0"/>
              <c:showSerName val="1"/>
              <c:showPercent val="0"/>
              <c:showBubbleSize val="0"/>
              <c:extLst>
                <c:ext xmlns:c15="http://schemas.microsoft.com/office/drawing/2012/chart" uri="{CE6537A1-D6FC-4f65-9D91-7224C49458BB}"/>
                <c:ext xmlns:c16="http://schemas.microsoft.com/office/drawing/2014/chart" uri="{C3380CC4-5D6E-409C-BE32-E72D297353CC}">
                  <c16:uniqueId val="{00000000-E078-884F-BDA2-2F1495EC2271}"/>
                </c:ext>
              </c:extLst>
            </c:dLbl>
            <c:spPr>
              <a:noFill/>
              <a:ln w="25400">
                <a:noFill/>
              </a:ln>
            </c:spPr>
            <c:txPr>
              <a:bodyPr wrap="square" lIns="38100" tIns="19050" rIns="38100" bIns="19050" anchor="ctr">
                <a:spAutoFit/>
              </a:bodyPr>
              <a:lstStyle/>
              <a:p>
                <a:pPr>
                  <a:defRPr sz="1400" b="0" i="0" u="none" strike="noStrike" baseline="0">
                    <a:solidFill>
                      <a:srgbClr val="000000"/>
                    </a:solidFill>
                    <a:latin typeface="Calibri"/>
                    <a:ea typeface="Calibri"/>
                    <a:cs typeface="Calibri"/>
                  </a:defRPr>
                </a:pPr>
                <a:endParaRPr lang="en-US"/>
              </a:p>
            </c:txPr>
            <c:showLegendKey val="0"/>
            <c:showVal val="0"/>
            <c:showCatName val="0"/>
            <c:showSerName val="1"/>
            <c:showPercent val="0"/>
            <c:showBubbleSize val="0"/>
            <c:showLeaderLines val="0"/>
            <c:extLst>
              <c:ext xmlns:c15="http://schemas.microsoft.com/office/drawing/2012/chart" uri="{CE6537A1-D6FC-4f65-9D91-7224C49458BB}">
                <c15:showLeaderLines val="0"/>
              </c:ext>
            </c:extLst>
          </c:dLbls>
          <c:xVal>
            <c:numRef>
              <c:f>'2.4'!$B$7</c:f>
              <c:numCache>
                <c:formatCode>General</c:formatCode>
                <c:ptCount val="1"/>
                <c:pt idx="0">
                  <c:v>8.59</c:v>
                </c:pt>
              </c:numCache>
            </c:numRef>
          </c:xVal>
          <c:yVal>
            <c:numRef>
              <c:f>'2.4'!$C$7</c:f>
              <c:numCache>
                <c:formatCode>General</c:formatCode>
                <c:ptCount val="1"/>
                <c:pt idx="0">
                  <c:v>6</c:v>
                </c:pt>
              </c:numCache>
            </c:numRef>
          </c:yVal>
          <c:bubbleSize>
            <c:numRef>
              <c:f>'2.4'!$D$7</c:f>
              <c:numCache>
                <c:formatCode>General</c:formatCode>
                <c:ptCount val="1"/>
                <c:pt idx="0">
                  <c:v>22.3</c:v>
                </c:pt>
              </c:numCache>
            </c:numRef>
          </c:bubbleSize>
          <c:bubble3D val="0"/>
          <c:extLst>
            <c:ext xmlns:c16="http://schemas.microsoft.com/office/drawing/2014/chart" uri="{C3380CC4-5D6E-409C-BE32-E72D297353CC}">
              <c16:uniqueId val="{00000001-E078-884F-BDA2-2F1495EC2271}"/>
            </c:ext>
          </c:extLst>
        </c:ser>
        <c:ser>
          <c:idx val="1"/>
          <c:order val="1"/>
          <c:tx>
            <c:strRef>
              <c:f>'2.4'!$A$9</c:f>
              <c:strCache>
                <c:ptCount val="1"/>
                <c:pt idx="0">
                  <c:v>Sweden</c:v>
                </c:pt>
              </c:strCache>
            </c:strRef>
          </c:tx>
          <c:spPr>
            <a:solidFill>
              <a:srgbClr val="000000"/>
            </a:solidFill>
            <a:ln w="25400">
              <a:noFill/>
            </a:ln>
            <a:effectLst>
              <a:outerShdw dist="35921" dir="2700000" algn="br">
                <a:srgbClr val="000000"/>
              </a:outerShdw>
            </a:effectLst>
          </c:spPr>
          <c:invertIfNegative val="0"/>
          <c:dLbls>
            <c:dLbl>
              <c:idx val="0"/>
              <c:layout>
                <c:manualLayout>
                  <c:x val="-8.5555030849305505E-2"/>
                  <c:y val="-3.6036221838271952E-2"/>
                </c:manualLayout>
              </c:layout>
              <c:spPr>
                <a:noFill/>
                <a:ln w="25400">
                  <a:noFill/>
                </a:ln>
              </c:spPr>
              <c:txPr>
                <a:bodyPr/>
                <a:lstStyle/>
                <a:p>
                  <a:pPr>
                    <a:defRPr sz="1400" b="0" i="0" u="none" strike="noStrike" baseline="0">
                      <a:solidFill>
                        <a:srgbClr val="000000"/>
                      </a:solidFill>
                      <a:latin typeface="Calibri"/>
                      <a:ea typeface="Calibri"/>
                      <a:cs typeface="Calibri"/>
                    </a:defRPr>
                  </a:pPr>
                  <a:endParaRPr lang="en-US"/>
                </a:p>
              </c:txPr>
              <c:dLblPos val="r"/>
              <c:showLegendKey val="0"/>
              <c:showVal val="0"/>
              <c:showCatName val="0"/>
              <c:showSerName val="1"/>
              <c:showPercent val="0"/>
              <c:showBubbleSize val="0"/>
              <c:extLst>
                <c:ext xmlns:c15="http://schemas.microsoft.com/office/drawing/2012/chart" uri="{CE6537A1-D6FC-4f65-9D91-7224C49458BB}"/>
                <c:ext xmlns:c16="http://schemas.microsoft.com/office/drawing/2014/chart" uri="{C3380CC4-5D6E-409C-BE32-E72D297353CC}">
                  <c16:uniqueId val="{00000002-E078-884F-BDA2-2F1495EC2271}"/>
                </c:ext>
              </c:extLst>
            </c:dLbl>
            <c:spPr>
              <a:noFill/>
              <a:ln w="25400">
                <a:noFill/>
              </a:ln>
            </c:spPr>
            <c:txPr>
              <a:bodyPr wrap="square" lIns="38100" tIns="19050" rIns="38100" bIns="19050" anchor="ctr">
                <a:spAutoFit/>
              </a:bodyPr>
              <a:lstStyle/>
              <a:p>
                <a:pPr>
                  <a:defRPr sz="1400" b="0" i="0" u="none" strike="noStrike" baseline="0">
                    <a:solidFill>
                      <a:srgbClr val="000000"/>
                    </a:solidFill>
                    <a:latin typeface="Calibri"/>
                    <a:ea typeface="Calibri"/>
                    <a:cs typeface="Calibri"/>
                  </a:defRPr>
                </a:pPr>
                <a:endParaRPr lang="en-US"/>
              </a:p>
            </c:txPr>
            <c:dLblPos val="t"/>
            <c:showLegendKey val="0"/>
            <c:showVal val="0"/>
            <c:showCatName val="0"/>
            <c:showSerName val="1"/>
            <c:showPercent val="0"/>
            <c:showBubbleSize val="0"/>
            <c:showLeaderLines val="0"/>
            <c:extLst>
              <c:ext xmlns:c15="http://schemas.microsoft.com/office/drawing/2012/chart" uri="{CE6537A1-D6FC-4f65-9D91-7224C49458BB}">
                <c15:showLeaderLines val="0"/>
              </c:ext>
            </c:extLst>
          </c:dLbls>
          <c:xVal>
            <c:numRef>
              <c:f>'2.4'!$B$9</c:f>
              <c:numCache>
                <c:formatCode>General</c:formatCode>
                <c:ptCount val="1"/>
                <c:pt idx="0">
                  <c:v>6.72</c:v>
                </c:pt>
              </c:numCache>
            </c:numRef>
          </c:xVal>
          <c:yVal>
            <c:numRef>
              <c:f>'2.4'!$C$9</c:f>
              <c:numCache>
                <c:formatCode>General</c:formatCode>
                <c:ptCount val="1"/>
                <c:pt idx="0">
                  <c:v>32</c:v>
                </c:pt>
              </c:numCache>
            </c:numRef>
          </c:yVal>
          <c:bubbleSize>
            <c:numRef>
              <c:f>'2.4'!$D$9</c:f>
              <c:numCache>
                <c:formatCode>General</c:formatCode>
                <c:ptCount val="1"/>
                <c:pt idx="0">
                  <c:v>9.4</c:v>
                </c:pt>
              </c:numCache>
            </c:numRef>
          </c:bubbleSize>
          <c:bubble3D val="0"/>
          <c:extLst>
            <c:ext xmlns:c16="http://schemas.microsoft.com/office/drawing/2014/chart" uri="{C3380CC4-5D6E-409C-BE32-E72D297353CC}">
              <c16:uniqueId val="{00000003-E078-884F-BDA2-2F1495EC2271}"/>
            </c:ext>
          </c:extLst>
        </c:ser>
        <c:ser>
          <c:idx val="2"/>
          <c:order val="2"/>
          <c:tx>
            <c:strRef>
              <c:f>'2.4'!$A$11</c:f>
              <c:strCache>
                <c:ptCount val="1"/>
                <c:pt idx="0">
                  <c:v>France</c:v>
                </c:pt>
              </c:strCache>
            </c:strRef>
          </c:tx>
          <c:spPr>
            <a:solidFill>
              <a:srgbClr val="000000"/>
            </a:solidFill>
            <a:ln w="25400">
              <a:noFill/>
            </a:ln>
            <a:effectLst>
              <a:outerShdw dist="35921" dir="2700000" algn="br">
                <a:srgbClr val="000000"/>
              </a:outerShdw>
            </a:effectLst>
          </c:spPr>
          <c:invertIfNegative val="0"/>
          <c:dLbls>
            <c:dLbl>
              <c:idx val="0"/>
              <c:layout>
                <c:manualLayout>
                  <c:x val="-1.9556817131887245E-2"/>
                  <c:y val="4.5099739809193407E-2"/>
                </c:manualLayout>
              </c:layout>
              <c:spPr>
                <a:noFill/>
                <a:ln w="25400">
                  <a:noFill/>
                </a:ln>
              </c:spPr>
              <c:txPr>
                <a:bodyPr/>
                <a:lstStyle/>
                <a:p>
                  <a:pPr>
                    <a:defRPr sz="1400" b="0" i="0" u="none" strike="noStrike" baseline="0">
                      <a:solidFill>
                        <a:srgbClr val="000000"/>
                      </a:solidFill>
                      <a:latin typeface="Calibri"/>
                      <a:ea typeface="Calibri"/>
                      <a:cs typeface="Calibri"/>
                    </a:defRPr>
                  </a:pPr>
                  <a:endParaRPr lang="en-US"/>
                </a:p>
              </c:txPr>
              <c:dLblPos val="r"/>
              <c:showLegendKey val="0"/>
              <c:showVal val="0"/>
              <c:showCatName val="0"/>
              <c:showSerName val="1"/>
              <c:showPercent val="0"/>
              <c:showBubbleSize val="0"/>
              <c:extLst>
                <c:ext xmlns:c15="http://schemas.microsoft.com/office/drawing/2012/chart" uri="{CE6537A1-D6FC-4f65-9D91-7224C49458BB}"/>
                <c:ext xmlns:c16="http://schemas.microsoft.com/office/drawing/2014/chart" uri="{C3380CC4-5D6E-409C-BE32-E72D297353CC}">
                  <c16:uniqueId val="{00000004-E078-884F-BDA2-2F1495EC2271}"/>
                </c:ext>
              </c:extLst>
            </c:dLbl>
            <c:spPr>
              <a:noFill/>
              <a:ln w="25400">
                <a:noFill/>
              </a:ln>
            </c:spPr>
            <c:txPr>
              <a:bodyPr wrap="square" lIns="38100" tIns="19050" rIns="38100" bIns="19050" anchor="ctr">
                <a:spAutoFit/>
              </a:bodyPr>
              <a:lstStyle/>
              <a:p>
                <a:pPr>
                  <a:defRPr sz="1400" b="0" i="0" u="none" strike="noStrike" baseline="0">
                    <a:solidFill>
                      <a:srgbClr val="000000"/>
                    </a:solidFill>
                    <a:latin typeface="Calibri"/>
                    <a:ea typeface="Calibri"/>
                    <a:cs typeface="Calibri"/>
                  </a:defRPr>
                </a:pPr>
                <a:endParaRPr lang="en-US"/>
              </a:p>
            </c:txPr>
            <c:showLegendKey val="0"/>
            <c:showVal val="0"/>
            <c:showCatName val="0"/>
            <c:showSerName val="1"/>
            <c:showPercent val="0"/>
            <c:showBubbleSize val="0"/>
            <c:showLeaderLines val="0"/>
            <c:extLst>
              <c:ext xmlns:c15="http://schemas.microsoft.com/office/drawing/2012/chart" uri="{CE6537A1-D6FC-4f65-9D91-7224C49458BB}">
                <c15:showLeaderLines val="0"/>
              </c:ext>
            </c:extLst>
          </c:dLbls>
          <c:xVal>
            <c:numRef>
              <c:f>'2.4'!$B$11</c:f>
              <c:numCache>
                <c:formatCode>General</c:formatCode>
                <c:ptCount val="1"/>
                <c:pt idx="0">
                  <c:v>8.94</c:v>
                </c:pt>
              </c:numCache>
            </c:numRef>
          </c:xVal>
          <c:yVal>
            <c:numRef>
              <c:f>'2.4'!$C$11</c:f>
              <c:numCache>
                <c:formatCode>General</c:formatCode>
                <c:ptCount val="1"/>
                <c:pt idx="0">
                  <c:v>25</c:v>
                </c:pt>
              </c:numCache>
            </c:numRef>
          </c:yVal>
          <c:bubbleSize>
            <c:numRef>
              <c:f>'2.4'!$D$11</c:f>
              <c:numCache>
                <c:formatCode>General</c:formatCode>
                <c:ptCount val="1"/>
                <c:pt idx="0">
                  <c:v>62.8</c:v>
                </c:pt>
              </c:numCache>
            </c:numRef>
          </c:bubbleSize>
          <c:bubble3D val="0"/>
          <c:extLst>
            <c:ext xmlns:c16="http://schemas.microsoft.com/office/drawing/2014/chart" uri="{C3380CC4-5D6E-409C-BE32-E72D297353CC}">
              <c16:uniqueId val="{00000005-E078-884F-BDA2-2F1495EC2271}"/>
            </c:ext>
          </c:extLst>
        </c:ser>
        <c:ser>
          <c:idx val="3"/>
          <c:order val="3"/>
          <c:tx>
            <c:strRef>
              <c:f>'2.4'!$A$13</c:f>
              <c:strCache>
                <c:ptCount val="1"/>
                <c:pt idx="0">
                  <c:v>Finland</c:v>
                </c:pt>
              </c:strCache>
            </c:strRef>
          </c:tx>
          <c:spPr>
            <a:solidFill>
              <a:srgbClr val="000000"/>
            </a:solidFill>
            <a:ln w="25400">
              <a:noFill/>
            </a:ln>
            <a:effectLst>
              <a:outerShdw dist="35921" dir="2700000" algn="br">
                <a:srgbClr val="000000"/>
              </a:outerShdw>
            </a:effectLst>
          </c:spPr>
          <c:invertIfNegative val="0"/>
          <c:dLbls>
            <c:dLbl>
              <c:idx val="0"/>
              <c:layout>
                <c:manualLayout>
                  <c:x val="-9.3613941639647986E-3"/>
                  <c:y val="0"/>
                </c:manualLayout>
              </c:layout>
              <c:spPr>
                <a:noFill/>
                <a:ln w="25400">
                  <a:noFill/>
                </a:ln>
              </c:spPr>
              <c:txPr>
                <a:bodyPr/>
                <a:lstStyle/>
                <a:p>
                  <a:pPr>
                    <a:defRPr sz="1400" b="0" i="0" u="none" strike="noStrike" baseline="0">
                      <a:solidFill>
                        <a:srgbClr val="000000"/>
                      </a:solidFill>
                      <a:latin typeface="Calibri"/>
                      <a:ea typeface="Calibri"/>
                      <a:cs typeface="Calibri"/>
                    </a:defRPr>
                  </a:pPr>
                  <a:endParaRPr lang="en-US"/>
                </a:p>
              </c:txPr>
              <c:dLblPos val="r"/>
              <c:showLegendKey val="0"/>
              <c:showVal val="0"/>
              <c:showCatName val="0"/>
              <c:showSerName val="1"/>
              <c:showPercent val="0"/>
              <c:showBubbleSize val="0"/>
              <c:extLst>
                <c:ext xmlns:c15="http://schemas.microsoft.com/office/drawing/2012/chart" uri="{CE6537A1-D6FC-4f65-9D91-7224C49458BB}"/>
                <c:ext xmlns:c16="http://schemas.microsoft.com/office/drawing/2014/chart" uri="{C3380CC4-5D6E-409C-BE32-E72D297353CC}">
                  <c16:uniqueId val="{00000006-E078-884F-BDA2-2F1495EC2271}"/>
                </c:ext>
              </c:extLst>
            </c:dLbl>
            <c:spPr>
              <a:noFill/>
              <a:ln w="25400">
                <a:noFill/>
              </a:ln>
            </c:spPr>
            <c:txPr>
              <a:bodyPr wrap="square" lIns="38100" tIns="19050" rIns="38100" bIns="19050" anchor="ctr">
                <a:spAutoFit/>
              </a:bodyPr>
              <a:lstStyle/>
              <a:p>
                <a:pPr>
                  <a:defRPr sz="1400" b="0" i="0" u="none" strike="noStrike" baseline="0">
                    <a:solidFill>
                      <a:srgbClr val="000000"/>
                    </a:solidFill>
                    <a:latin typeface="Calibri"/>
                    <a:ea typeface="Calibri"/>
                    <a:cs typeface="Calibri"/>
                  </a:defRPr>
                </a:pPr>
                <a:endParaRPr lang="en-US"/>
              </a:p>
            </c:txPr>
            <c:showLegendKey val="0"/>
            <c:showVal val="0"/>
            <c:showCatName val="0"/>
            <c:showSerName val="1"/>
            <c:showPercent val="0"/>
            <c:showBubbleSize val="0"/>
            <c:showLeaderLines val="0"/>
            <c:extLst>
              <c:ext xmlns:c15="http://schemas.microsoft.com/office/drawing/2012/chart" uri="{CE6537A1-D6FC-4f65-9D91-7224C49458BB}">
                <c15:showLeaderLines val="0"/>
              </c:ext>
            </c:extLst>
          </c:dLbls>
          <c:xVal>
            <c:numRef>
              <c:f>'2.4'!$B$13</c:f>
              <c:numCache>
                <c:formatCode>General</c:formatCode>
                <c:ptCount val="1"/>
                <c:pt idx="0">
                  <c:v>7.86</c:v>
                </c:pt>
              </c:numCache>
            </c:numRef>
          </c:xVal>
          <c:yVal>
            <c:numRef>
              <c:f>'2.4'!$C$13</c:f>
              <c:numCache>
                <c:formatCode>General</c:formatCode>
                <c:ptCount val="1"/>
                <c:pt idx="0">
                  <c:v>31</c:v>
                </c:pt>
              </c:numCache>
            </c:numRef>
          </c:yVal>
          <c:bubbleSize>
            <c:numRef>
              <c:f>'2.4'!$D$13</c:f>
              <c:numCache>
                <c:formatCode>General</c:formatCode>
                <c:ptCount val="1"/>
                <c:pt idx="0">
                  <c:v>5.4</c:v>
                </c:pt>
              </c:numCache>
            </c:numRef>
          </c:bubbleSize>
          <c:bubble3D val="0"/>
          <c:extLst>
            <c:ext xmlns:c16="http://schemas.microsoft.com/office/drawing/2014/chart" uri="{C3380CC4-5D6E-409C-BE32-E72D297353CC}">
              <c16:uniqueId val="{00000007-E078-884F-BDA2-2F1495EC2271}"/>
            </c:ext>
          </c:extLst>
        </c:ser>
        <c:ser>
          <c:idx val="4"/>
          <c:order val="4"/>
          <c:tx>
            <c:strRef>
              <c:f>'2.4'!$A$15</c:f>
              <c:strCache>
                <c:ptCount val="1"/>
                <c:pt idx="0">
                  <c:v>Germany</c:v>
                </c:pt>
              </c:strCache>
            </c:strRef>
          </c:tx>
          <c:spPr>
            <a:solidFill>
              <a:srgbClr val="000000"/>
            </a:solidFill>
            <a:ln w="25400">
              <a:noFill/>
            </a:ln>
            <a:effectLst>
              <a:outerShdw dist="35921" dir="2700000" algn="br">
                <a:srgbClr val="000000"/>
              </a:outerShdw>
            </a:effectLst>
          </c:spPr>
          <c:invertIfNegative val="0"/>
          <c:dLbls>
            <c:dLbl>
              <c:idx val="0"/>
              <c:layout>
                <c:manualLayout>
                  <c:x val="-1.5645371577574969E-2"/>
                  <c:y val="3.2957502168256721E-2"/>
                </c:manualLayout>
              </c:layout>
              <c:spPr>
                <a:noFill/>
                <a:ln w="25400">
                  <a:noFill/>
                </a:ln>
              </c:spPr>
              <c:txPr>
                <a:bodyPr/>
                <a:lstStyle/>
                <a:p>
                  <a:pPr>
                    <a:defRPr sz="1400" b="0" i="0" u="none" strike="noStrike" baseline="0">
                      <a:solidFill>
                        <a:srgbClr val="000000"/>
                      </a:solidFill>
                      <a:latin typeface="Calibri"/>
                      <a:ea typeface="Calibri"/>
                      <a:cs typeface="Calibri"/>
                    </a:defRPr>
                  </a:pPr>
                  <a:endParaRPr lang="en-US"/>
                </a:p>
              </c:txPr>
              <c:dLblPos val="r"/>
              <c:showLegendKey val="0"/>
              <c:showVal val="0"/>
              <c:showCatName val="0"/>
              <c:showSerName val="1"/>
              <c:showPercent val="0"/>
              <c:showBubbleSize val="0"/>
              <c:extLst>
                <c:ext xmlns:c15="http://schemas.microsoft.com/office/drawing/2012/chart" uri="{CE6537A1-D6FC-4f65-9D91-7224C49458BB}"/>
                <c:ext xmlns:c16="http://schemas.microsoft.com/office/drawing/2014/chart" uri="{C3380CC4-5D6E-409C-BE32-E72D297353CC}">
                  <c16:uniqueId val="{00000008-E078-884F-BDA2-2F1495EC2271}"/>
                </c:ext>
              </c:extLst>
            </c:dLbl>
            <c:spPr>
              <a:noFill/>
              <a:ln w="25400">
                <a:noFill/>
              </a:ln>
            </c:spPr>
            <c:txPr>
              <a:bodyPr wrap="square" lIns="38100" tIns="19050" rIns="38100" bIns="19050" anchor="ctr">
                <a:spAutoFit/>
              </a:bodyPr>
              <a:lstStyle/>
              <a:p>
                <a:pPr>
                  <a:defRPr sz="1400" b="0" i="0" u="none" strike="noStrike" baseline="0">
                    <a:solidFill>
                      <a:srgbClr val="000000"/>
                    </a:solidFill>
                    <a:latin typeface="Calibri"/>
                    <a:ea typeface="Calibri"/>
                    <a:cs typeface="Calibri"/>
                  </a:defRPr>
                </a:pPr>
                <a:endParaRPr lang="en-US"/>
              </a:p>
            </c:txPr>
            <c:showLegendKey val="0"/>
            <c:showVal val="0"/>
            <c:showCatName val="0"/>
            <c:showSerName val="1"/>
            <c:showPercent val="0"/>
            <c:showBubbleSize val="0"/>
            <c:showLeaderLines val="0"/>
            <c:extLst>
              <c:ext xmlns:c15="http://schemas.microsoft.com/office/drawing/2012/chart" uri="{CE6537A1-D6FC-4f65-9D91-7224C49458BB}">
                <c15:showLeaderLines val="0"/>
              </c:ext>
            </c:extLst>
          </c:dLbls>
          <c:xVal>
            <c:numRef>
              <c:f>'2.4'!$B$15</c:f>
              <c:numCache>
                <c:formatCode>General</c:formatCode>
                <c:ptCount val="1"/>
                <c:pt idx="0">
                  <c:v>10.88</c:v>
                </c:pt>
              </c:numCache>
            </c:numRef>
          </c:xVal>
          <c:yVal>
            <c:numRef>
              <c:f>'2.4'!$C$15</c:f>
              <c:numCache>
                <c:formatCode>General</c:formatCode>
                <c:ptCount val="1"/>
                <c:pt idx="0">
                  <c:v>34</c:v>
                </c:pt>
              </c:numCache>
            </c:numRef>
          </c:yVal>
          <c:bubbleSize>
            <c:numRef>
              <c:f>'2.4'!$D$15</c:f>
              <c:numCache>
                <c:formatCode>General</c:formatCode>
                <c:ptCount val="1"/>
                <c:pt idx="0">
                  <c:v>82.3</c:v>
                </c:pt>
              </c:numCache>
            </c:numRef>
          </c:bubbleSize>
          <c:bubble3D val="0"/>
          <c:extLst>
            <c:ext xmlns:c16="http://schemas.microsoft.com/office/drawing/2014/chart" uri="{C3380CC4-5D6E-409C-BE32-E72D297353CC}">
              <c16:uniqueId val="{00000009-E078-884F-BDA2-2F1495EC2271}"/>
            </c:ext>
          </c:extLst>
        </c:ser>
        <c:ser>
          <c:idx val="5"/>
          <c:order val="5"/>
          <c:tx>
            <c:strRef>
              <c:f>'2.4'!$A$17</c:f>
              <c:strCache>
                <c:ptCount val="1"/>
                <c:pt idx="0">
                  <c:v>Denmark</c:v>
                </c:pt>
              </c:strCache>
            </c:strRef>
          </c:tx>
          <c:spPr>
            <a:solidFill>
              <a:srgbClr val="000000"/>
            </a:solidFill>
            <a:ln w="25400">
              <a:noFill/>
            </a:ln>
            <a:effectLst>
              <a:outerShdw dist="35921" dir="2700000" algn="br">
                <a:srgbClr val="000000"/>
              </a:outerShdw>
            </a:effectLst>
          </c:spPr>
          <c:invertIfNegative val="0"/>
          <c:dLbls>
            <c:dLbl>
              <c:idx val="0"/>
              <c:layout>
                <c:manualLayout>
                  <c:x val="-0.10905357821145888"/>
                  <c:y val="-2.0815264527320035E-2"/>
                </c:manualLayout>
              </c:layout>
              <c:spPr>
                <a:noFill/>
                <a:ln w="25400">
                  <a:noFill/>
                </a:ln>
              </c:spPr>
              <c:txPr>
                <a:bodyPr/>
                <a:lstStyle/>
                <a:p>
                  <a:pPr>
                    <a:defRPr sz="1400" b="0" i="0" u="none" strike="noStrike" baseline="0">
                      <a:solidFill>
                        <a:srgbClr val="000000"/>
                      </a:solidFill>
                      <a:latin typeface="Calibri"/>
                      <a:ea typeface="Calibri"/>
                      <a:cs typeface="Calibri"/>
                    </a:defRPr>
                  </a:pPr>
                  <a:endParaRPr lang="en-US"/>
                </a:p>
              </c:txPr>
              <c:dLblPos val="r"/>
              <c:showLegendKey val="0"/>
              <c:showVal val="0"/>
              <c:showCatName val="0"/>
              <c:showSerName val="1"/>
              <c:showPercent val="0"/>
              <c:showBubbleSize val="0"/>
              <c:extLst>
                <c:ext xmlns:c15="http://schemas.microsoft.com/office/drawing/2012/chart" uri="{CE6537A1-D6FC-4f65-9D91-7224C49458BB}"/>
                <c:ext xmlns:c16="http://schemas.microsoft.com/office/drawing/2014/chart" uri="{C3380CC4-5D6E-409C-BE32-E72D297353CC}">
                  <c16:uniqueId val="{0000000A-E078-884F-BDA2-2F1495EC2271}"/>
                </c:ext>
              </c:extLst>
            </c:dLbl>
            <c:spPr>
              <a:noFill/>
              <a:ln w="25400">
                <a:noFill/>
              </a:ln>
            </c:spPr>
            <c:txPr>
              <a:bodyPr wrap="square" lIns="38100" tIns="19050" rIns="38100" bIns="19050" anchor="ctr">
                <a:spAutoFit/>
              </a:bodyPr>
              <a:lstStyle/>
              <a:p>
                <a:pPr>
                  <a:defRPr sz="1400" b="0" i="0" u="none" strike="noStrike" baseline="0">
                    <a:solidFill>
                      <a:srgbClr val="000000"/>
                    </a:solidFill>
                    <a:latin typeface="Calibri"/>
                    <a:ea typeface="Calibri"/>
                    <a:cs typeface="Calibri"/>
                  </a:defRPr>
                </a:pPr>
                <a:endParaRPr lang="en-US"/>
              </a:p>
            </c:txPr>
            <c:dLblPos val="l"/>
            <c:showLegendKey val="0"/>
            <c:showVal val="0"/>
            <c:showCatName val="0"/>
            <c:showSerName val="1"/>
            <c:showPercent val="0"/>
            <c:showBubbleSize val="0"/>
            <c:showLeaderLines val="0"/>
            <c:extLst>
              <c:ext xmlns:c15="http://schemas.microsoft.com/office/drawing/2012/chart" uri="{CE6537A1-D6FC-4f65-9D91-7224C49458BB}">
                <c15:showLeaderLines val="0"/>
              </c:ext>
            </c:extLst>
          </c:dLbls>
          <c:xVal>
            <c:numRef>
              <c:f>'2.4'!$B$17</c:f>
              <c:numCache>
                <c:formatCode>General</c:formatCode>
                <c:ptCount val="1"/>
                <c:pt idx="0">
                  <c:v>4.29</c:v>
                </c:pt>
              </c:numCache>
            </c:numRef>
          </c:xVal>
          <c:yVal>
            <c:numRef>
              <c:f>'2.4'!$C$17</c:f>
              <c:numCache>
                <c:formatCode>General</c:formatCode>
                <c:ptCount val="1"/>
                <c:pt idx="0">
                  <c:v>34</c:v>
                </c:pt>
              </c:numCache>
            </c:numRef>
          </c:yVal>
          <c:bubbleSize>
            <c:numRef>
              <c:f>'2.4'!$D$17</c:f>
              <c:numCache>
                <c:formatCode>General</c:formatCode>
                <c:ptCount val="1"/>
                <c:pt idx="0">
                  <c:v>5.6</c:v>
                </c:pt>
              </c:numCache>
            </c:numRef>
          </c:bubbleSize>
          <c:bubble3D val="0"/>
          <c:extLst>
            <c:ext xmlns:c16="http://schemas.microsoft.com/office/drawing/2014/chart" uri="{C3380CC4-5D6E-409C-BE32-E72D297353CC}">
              <c16:uniqueId val="{0000000B-E078-884F-BDA2-2F1495EC2271}"/>
            </c:ext>
          </c:extLst>
        </c:ser>
        <c:ser>
          <c:idx val="6"/>
          <c:order val="6"/>
          <c:tx>
            <c:strRef>
              <c:f>'2.4'!$A$8</c:f>
              <c:strCache>
                <c:ptCount val="1"/>
                <c:pt idx="0">
                  <c:v>Netherlands</c:v>
                </c:pt>
              </c:strCache>
            </c:strRef>
          </c:tx>
          <c:spPr>
            <a:solidFill>
              <a:srgbClr val="000000"/>
            </a:solidFill>
            <a:ln w="25400">
              <a:noFill/>
            </a:ln>
            <a:effectLst>
              <a:outerShdw dist="35921" dir="2700000" algn="br">
                <a:srgbClr val="000000"/>
              </a:outerShdw>
            </a:effectLst>
          </c:spPr>
          <c:invertIfNegative val="0"/>
          <c:dLbls>
            <c:dLbl>
              <c:idx val="0"/>
              <c:layout>
                <c:manualLayout>
                  <c:x val="-0.15073822747384735"/>
                  <c:y val="-2.3445035545751926E-2"/>
                </c:manualLayout>
              </c:layout>
              <c:spPr>
                <a:noFill/>
                <a:ln w="25400">
                  <a:noFill/>
                </a:ln>
              </c:spPr>
              <c:txPr>
                <a:bodyPr/>
                <a:lstStyle/>
                <a:p>
                  <a:pPr>
                    <a:defRPr sz="1400" b="0" i="0" u="none" strike="noStrike" baseline="0">
                      <a:solidFill>
                        <a:srgbClr val="000000"/>
                      </a:solidFill>
                      <a:latin typeface="Calibri"/>
                      <a:ea typeface="Calibri"/>
                      <a:cs typeface="Calibri"/>
                    </a:defRPr>
                  </a:pPr>
                  <a:endParaRPr lang="en-US"/>
                </a:p>
              </c:txPr>
              <c:dLblPos val="r"/>
              <c:showLegendKey val="0"/>
              <c:showVal val="0"/>
              <c:showCatName val="0"/>
              <c:showSerName val="1"/>
              <c:showPercent val="0"/>
              <c:showBubbleSize val="0"/>
              <c:extLst>
                <c:ext xmlns:c15="http://schemas.microsoft.com/office/drawing/2012/chart" uri="{CE6537A1-D6FC-4f65-9D91-7224C49458BB}"/>
                <c:ext xmlns:c16="http://schemas.microsoft.com/office/drawing/2014/chart" uri="{C3380CC4-5D6E-409C-BE32-E72D297353CC}">
                  <c16:uniqueId val="{0000000C-E078-884F-BDA2-2F1495EC2271}"/>
                </c:ext>
              </c:extLst>
            </c:dLbl>
            <c:spPr>
              <a:noFill/>
              <a:ln w="25400">
                <a:noFill/>
              </a:ln>
            </c:spPr>
            <c:txPr>
              <a:bodyPr wrap="square" lIns="38100" tIns="19050" rIns="38100" bIns="19050" anchor="ctr">
                <a:spAutoFit/>
              </a:bodyPr>
              <a:lstStyle/>
              <a:p>
                <a:pPr>
                  <a:defRPr sz="1400" b="0" i="0" u="none" strike="noStrike" baseline="0">
                    <a:solidFill>
                      <a:srgbClr val="000000"/>
                    </a:solidFill>
                    <a:latin typeface="Calibri"/>
                    <a:ea typeface="Calibri"/>
                    <a:cs typeface="Calibri"/>
                  </a:defRPr>
                </a:pPr>
                <a:endParaRPr lang="en-US"/>
              </a:p>
            </c:txPr>
            <c:dLblPos val="t"/>
            <c:showLegendKey val="0"/>
            <c:showVal val="0"/>
            <c:showCatName val="0"/>
            <c:showSerName val="1"/>
            <c:showPercent val="0"/>
            <c:showBubbleSize val="0"/>
            <c:showLeaderLines val="0"/>
            <c:extLst>
              <c:ext xmlns:c15="http://schemas.microsoft.com/office/drawing/2012/chart" uri="{CE6537A1-D6FC-4f65-9D91-7224C49458BB}">
                <c15:showLeaderLines val="0"/>
              </c:ext>
            </c:extLst>
          </c:dLbls>
          <c:xVal>
            <c:numRef>
              <c:f>'2.4'!$B$8</c:f>
              <c:numCache>
                <c:formatCode>General</c:formatCode>
                <c:ptCount val="1"/>
                <c:pt idx="0">
                  <c:v>5.38</c:v>
                </c:pt>
              </c:numCache>
            </c:numRef>
          </c:xVal>
          <c:yVal>
            <c:numRef>
              <c:f>'2.4'!$C$8</c:f>
              <c:numCache>
                <c:formatCode>General</c:formatCode>
                <c:ptCount val="1"/>
                <c:pt idx="0">
                  <c:v>51</c:v>
                </c:pt>
              </c:numCache>
            </c:numRef>
          </c:yVal>
          <c:bubbleSize>
            <c:numRef>
              <c:f>'2.4'!$D$8</c:f>
              <c:numCache>
                <c:formatCode>General</c:formatCode>
                <c:ptCount val="1"/>
                <c:pt idx="0">
                  <c:v>16.600000000000001</c:v>
                </c:pt>
              </c:numCache>
            </c:numRef>
          </c:bubbleSize>
          <c:bubble3D val="0"/>
          <c:extLst>
            <c:ext xmlns:c16="http://schemas.microsoft.com/office/drawing/2014/chart" uri="{C3380CC4-5D6E-409C-BE32-E72D297353CC}">
              <c16:uniqueId val="{0000000D-E078-884F-BDA2-2F1495EC2271}"/>
            </c:ext>
          </c:extLst>
        </c:ser>
        <c:ser>
          <c:idx val="7"/>
          <c:order val="7"/>
          <c:tx>
            <c:strRef>
              <c:f>'2.4'!$A$10</c:f>
              <c:strCache>
                <c:ptCount val="1"/>
                <c:pt idx="0">
                  <c:v>Norway</c:v>
                </c:pt>
              </c:strCache>
            </c:strRef>
          </c:tx>
          <c:spPr>
            <a:solidFill>
              <a:srgbClr val="000000"/>
            </a:solidFill>
            <a:ln w="25400">
              <a:solidFill>
                <a:srgbClr val="FFFFFF"/>
              </a:solidFill>
              <a:prstDash val="solid"/>
            </a:ln>
            <a:effectLst>
              <a:outerShdw dist="35921" dir="2700000" algn="br">
                <a:srgbClr val="000000"/>
              </a:outerShdw>
            </a:effectLst>
          </c:spPr>
          <c:invertIfNegative val="0"/>
          <c:dLbls>
            <c:dLbl>
              <c:idx val="0"/>
              <c:layout>
                <c:manualLayout>
                  <c:x val="-9.4885072221252656E-2"/>
                  <c:y val="-1.2142237640936623E-2"/>
                </c:manualLayout>
              </c:layout>
              <c:spPr>
                <a:noFill/>
                <a:ln w="25400">
                  <a:noFill/>
                </a:ln>
              </c:spPr>
              <c:txPr>
                <a:bodyPr/>
                <a:lstStyle/>
                <a:p>
                  <a:pPr>
                    <a:defRPr sz="1400" b="0" i="0" u="none" strike="noStrike" baseline="0">
                      <a:solidFill>
                        <a:srgbClr val="000000"/>
                      </a:solidFill>
                      <a:latin typeface="Calibri"/>
                      <a:ea typeface="Calibri"/>
                      <a:cs typeface="Calibri"/>
                    </a:defRPr>
                  </a:pPr>
                  <a:endParaRPr lang="en-US"/>
                </a:p>
              </c:txPr>
              <c:dLblPos val="r"/>
              <c:showLegendKey val="0"/>
              <c:showVal val="0"/>
              <c:showCatName val="0"/>
              <c:showSerName val="1"/>
              <c:showPercent val="0"/>
              <c:showBubbleSize val="0"/>
              <c:extLst>
                <c:ext xmlns:c15="http://schemas.microsoft.com/office/drawing/2012/chart" uri="{CE6537A1-D6FC-4f65-9D91-7224C49458BB}"/>
                <c:ext xmlns:c16="http://schemas.microsoft.com/office/drawing/2014/chart" uri="{C3380CC4-5D6E-409C-BE32-E72D297353CC}">
                  <c16:uniqueId val="{0000000E-E078-884F-BDA2-2F1495EC2271}"/>
                </c:ext>
              </c:extLst>
            </c:dLbl>
            <c:spPr>
              <a:noFill/>
              <a:ln w="25400">
                <a:noFill/>
              </a:ln>
            </c:spPr>
            <c:txPr>
              <a:bodyPr wrap="square" lIns="38100" tIns="19050" rIns="38100" bIns="19050" anchor="ctr">
                <a:spAutoFit/>
              </a:bodyPr>
              <a:lstStyle/>
              <a:p>
                <a:pPr>
                  <a:defRPr sz="1400" b="0" i="0" u="none" strike="noStrike" baseline="0">
                    <a:solidFill>
                      <a:srgbClr val="000000"/>
                    </a:solidFill>
                    <a:latin typeface="Calibri"/>
                    <a:ea typeface="Calibri"/>
                    <a:cs typeface="Calibri"/>
                  </a:defRPr>
                </a:pPr>
                <a:endParaRPr lang="en-US"/>
              </a:p>
            </c:txPr>
            <c:dLblPos val="l"/>
            <c:showLegendKey val="0"/>
            <c:showVal val="0"/>
            <c:showCatName val="0"/>
            <c:showSerName val="1"/>
            <c:showPercent val="0"/>
            <c:showBubbleSize val="0"/>
            <c:showLeaderLines val="0"/>
            <c:extLst>
              <c:ext xmlns:c15="http://schemas.microsoft.com/office/drawing/2012/chart" uri="{CE6537A1-D6FC-4f65-9D91-7224C49458BB}">
                <c15:showLeaderLines val="0"/>
              </c:ext>
            </c:extLst>
          </c:dLbls>
          <c:xVal>
            <c:numRef>
              <c:f>'2.4'!$B$10</c:f>
              <c:numCache>
                <c:formatCode>General</c:formatCode>
                <c:ptCount val="1"/>
                <c:pt idx="0">
                  <c:v>7.94</c:v>
                </c:pt>
              </c:numCache>
            </c:numRef>
          </c:xVal>
          <c:yVal>
            <c:numRef>
              <c:f>'2.4'!$C$10</c:f>
              <c:numCache>
                <c:formatCode>General</c:formatCode>
                <c:ptCount val="1"/>
                <c:pt idx="0">
                  <c:v>26</c:v>
                </c:pt>
              </c:numCache>
            </c:numRef>
          </c:yVal>
          <c:bubbleSize>
            <c:numRef>
              <c:f>'2.4'!$D$10</c:f>
              <c:numCache>
                <c:formatCode>General</c:formatCode>
                <c:ptCount val="1"/>
                <c:pt idx="0">
                  <c:v>4.9000000000000004</c:v>
                </c:pt>
              </c:numCache>
            </c:numRef>
          </c:bubbleSize>
          <c:bubble3D val="0"/>
          <c:extLst>
            <c:ext xmlns:c16="http://schemas.microsoft.com/office/drawing/2014/chart" uri="{C3380CC4-5D6E-409C-BE32-E72D297353CC}">
              <c16:uniqueId val="{0000000F-E078-884F-BDA2-2F1495EC2271}"/>
            </c:ext>
          </c:extLst>
        </c:ser>
        <c:ser>
          <c:idx val="8"/>
          <c:order val="8"/>
          <c:tx>
            <c:strRef>
              <c:f>'2.4'!$A$12</c:f>
              <c:strCache>
                <c:ptCount val="1"/>
                <c:pt idx="0">
                  <c:v>Canada</c:v>
                </c:pt>
              </c:strCache>
            </c:strRef>
          </c:tx>
          <c:spPr>
            <a:solidFill>
              <a:srgbClr val="000000"/>
            </a:solidFill>
            <a:ln w="25400">
              <a:noFill/>
            </a:ln>
            <a:effectLst>
              <a:outerShdw dist="35921" dir="2700000" algn="br">
                <a:srgbClr val="000000"/>
              </a:outerShdw>
            </a:effectLst>
          </c:spPr>
          <c:invertIfNegative val="0"/>
          <c:dLbls>
            <c:dLbl>
              <c:idx val="0"/>
              <c:layout>
                <c:manualLayout>
                  <c:x val="-6.8162284799145864E-2"/>
                  <c:y val="5.2096209136043473E-2"/>
                </c:manualLayout>
              </c:layout>
              <c:spPr>
                <a:noFill/>
                <a:ln w="25400">
                  <a:noFill/>
                </a:ln>
              </c:spPr>
              <c:txPr>
                <a:bodyPr/>
                <a:lstStyle/>
                <a:p>
                  <a:pPr>
                    <a:defRPr sz="1400" b="0" i="0" u="none" strike="noStrike" baseline="0">
                      <a:solidFill>
                        <a:srgbClr val="000000"/>
                      </a:solidFill>
                      <a:latin typeface="Calibri"/>
                      <a:ea typeface="Calibri"/>
                      <a:cs typeface="Calibri"/>
                    </a:defRPr>
                  </a:pPr>
                  <a:endParaRPr lang="en-US"/>
                </a:p>
              </c:txPr>
              <c:dLblPos val="r"/>
              <c:showLegendKey val="0"/>
              <c:showVal val="0"/>
              <c:showCatName val="0"/>
              <c:showSerName val="1"/>
              <c:showPercent val="0"/>
              <c:showBubbleSize val="0"/>
              <c:extLst>
                <c:ext xmlns:c15="http://schemas.microsoft.com/office/drawing/2012/chart" uri="{CE6537A1-D6FC-4f65-9D91-7224C49458BB}"/>
                <c:ext xmlns:c16="http://schemas.microsoft.com/office/drawing/2014/chart" uri="{C3380CC4-5D6E-409C-BE32-E72D297353CC}">
                  <c16:uniqueId val="{00000010-E078-884F-BDA2-2F1495EC2271}"/>
                </c:ext>
              </c:extLst>
            </c:dLbl>
            <c:spPr>
              <a:noFill/>
              <a:ln w="25400">
                <a:noFill/>
              </a:ln>
            </c:spPr>
            <c:txPr>
              <a:bodyPr wrap="square" lIns="38100" tIns="19050" rIns="38100" bIns="19050" anchor="ctr">
                <a:spAutoFit/>
              </a:bodyPr>
              <a:lstStyle/>
              <a:p>
                <a:pPr>
                  <a:defRPr sz="1400" b="0" i="0" u="none" strike="noStrike" baseline="0">
                    <a:solidFill>
                      <a:srgbClr val="000000"/>
                    </a:solidFill>
                    <a:latin typeface="Calibri"/>
                    <a:ea typeface="Calibri"/>
                    <a:cs typeface="Calibri"/>
                  </a:defRPr>
                </a:pPr>
                <a:endParaRPr lang="en-US"/>
              </a:p>
            </c:txPr>
            <c:dLblPos val="b"/>
            <c:showLegendKey val="0"/>
            <c:showVal val="0"/>
            <c:showCatName val="0"/>
            <c:showSerName val="1"/>
            <c:showPercent val="0"/>
            <c:showBubbleSize val="0"/>
            <c:showLeaderLines val="0"/>
            <c:extLst>
              <c:ext xmlns:c15="http://schemas.microsoft.com/office/drawing/2012/chart" uri="{CE6537A1-D6FC-4f65-9D91-7224C49458BB}">
                <c15:showLeaderLines val="0"/>
              </c:ext>
            </c:extLst>
          </c:dLbls>
          <c:xVal>
            <c:numRef>
              <c:f>'2.4'!$B$12</c:f>
              <c:numCache>
                <c:formatCode>General</c:formatCode>
                <c:ptCount val="1"/>
                <c:pt idx="0">
                  <c:v>13.78</c:v>
                </c:pt>
              </c:numCache>
            </c:numRef>
          </c:xVal>
          <c:yVal>
            <c:numRef>
              <c:f>'2.4'!$C$12</c:f>
              <c:numCache>
                <c:formatCode>General</c:formatCode>
                <c:ptCount val="1"/>
                <c:pt idx="0">
                  <c:v>12</c:v>
                </c:pt>
              </c:numCache>
            </c:numRef>
          </c:yVal>
          <c:bubbleSize>
            <c:numRef>
              <c:f>'2.4'!$D$12</c:f>
              <c:numCache>
                <c:formatCode>General</c:formatCode>
                <c:ptCount val="1"/>
                <c:pt idx="0">
                  <c:v>34</c:v>
                </c:pt>
              </c:numCache>
            </c:numRef>
          </c:bubbleSize>
          <c:bubble3D val="0"/>
          <c:extLst>
            <c:ext xmlns:c16="http://schemas.microsoft.com/office/drawing/2014/chart" uri="{C3380CC4-5D6E-409C-BE32-E72D297353CC}">
              <c16:uniqueId val="{00000011-E078-884F-BDA2-2F1495EC2271}"/>
            </c:ext>
          </c:extLst>
        </c:ser>
        <c:ser>
          <c:idx val="9"/>
          <c:order val="9"/>
          <c:tx>
            <c:strRef>
              <c:f>'2.4'!$A$14</c:f>
              <c:strCache>
                <c:ptCount val="1"/>
                <c:pt idx="0">
                  <c:v>Ireland</c:v>
                </c:pt>
              </c:strCache>
            </c:strRef>
          </c:tx>
          <c:spPr>
            <a:solidFill>
              <a:srgbClr val="000000"/>
            </a:solidFill>
            <a:ln w="25400">
              <a:noFill/>
            </a:ln>
            <a:effectLst>
              <a:outerShdw dist="35921" dir="2700000" algn="br">
                <a:srgbClr val="000000"/>
              </a:outerShdw>
            </a:effectLst>
          </c:spPr>
          <c:invertIfNegative val="0"/>
          <c:dLbls>
            <c:dLbl>
              <c:idx val="0"/>
              <c:layout>
                <c:manualLayout>
                  <c:x val="-6.51890482398957E-3"/>
                  <c:y val="1.0407632263659891E-2"/>
                </c:manualLayout>
              </c:layout>
              <c:spPr>
                <a:noFill/>
                <a:ln w="25400">
                  <a:noFill/>
                </a:ln>
              </c:spPr>
              <c:txPr>
                <a:bodyPr/>
                <a:lstStyle/>
                <a:p>
                  <a:pPr>
                    <a:defRPr sz="1400" b="0" i="0" u="none" strike="noStrike" baseline="0">
                      <a:solidFill>
                        <a:srgbClr val="000000"/>
                      </a:solidFill>
                      <a:latin typeface="Calibri"/>
                      <a:ea typeface="Calibri"/>
                      <a:cs typeface="Calibri"/>
                    </a:defRPr>
                  </a:pPr>
                  <a:endParaRPr lang="en-US"/>
                </a:p>
              </c:txPr>
              <c:dLblPos val="r"/>
              <c:showLegendKey val="0"/>
              <c:showVal val="0"/>
              <c:showCatName val="0"/>
              <c:showSerName val="1"/>
              <c:showPercent val="0"/>
              <c:showBubbleSize val="0"/>
              <c:extLst>
                <c:ext xmlns:c15="http://schemas.microsoft.com/office/drawing/2012/chart" uri="{CE6537A1-D6FC-4f65-9D91-7224C49458BB}"/>
                <c:ext xmlns:c16="http://schemas.microsoft.com/office/drawing/2014/chart" uri="{C3380CC4-5D6E-409C-BE32-E72D297353CC}">
                  <c16:uniqueId val="{00000012-E078-884F-BDA2-2F1495EC2271}"/>
                </c:ext>
              </c:extLst>
            </c:dLbl>
            <c:spPr>
              <a:noFill/>
              <a:ln w="25400">
                <a:noFill/>
              </a:ln>
            </c:spPr>
            <c:txPr>
              <a:bodyPr wrap="square" lIns="38100" tIns="19050" rIns="38100" bIns="19050" anchor="ctr">
                <a:spAutoFit/>
              </a:bodyPr>
              <a:lstStyle/>
              <a:p>
                <a:pPr>
                  <a:defRPr sz="1400" b="0" i="0" u="none" strike="noStrike" baseline="0">
                    <a:solidFill>
                      <a:srgbClr val="000000"/>
                    </a:solidFill>
                    <a:latin typeface="Calibri"/>
                    <a:ea typeface="Calibri"/>
                    <a:cs typeface="Calibri"/>
                  </a:defRPr>
                </a:pPr>
                <a:endParaRPr lang="en-US"/>
              </a:p>
            </c:txPr>
            <c:showLegendKey val="0"/>
            <c:showVal val="0"/>
            <c:showCatName val="0"/>
            <c:showSerName val="1"/>
            <c:showPercent val="0"/>
            <c:showBubbleSize val="0"/>
            <c:showLeaderLines val="0"/>
            <c:extLst>
              <c:ext xmlns:c15="http://schemas.microsoft.com/office/drawing/2012/chart" uri="{CE6537A1-D6FC-4f65-9D91-7224C49458BB}">
                <c15:showLeaderLines val="0"/>
              </c:ext>
            </c:extLst>
          </c:dLbls>
          <c:xVal>
            <c:numRef>
              <c:f>'2.4'!$B$14</c:f>
              <c:numCache>
                <c:formatCode>General</c:formatCode>
                <c:ptCount val="1"/>
                <c:pt idx="0">
                  <c:v>10.3</c:v>
                </c:pt>
              </c:numCache>
            </c:numRef>
          </c:xVal>
          <c:yVal>
            <c:numRef>
              <c:f>'2.4'!$C$14</c:f>
              <c:numCache>
                <c:formatCode>General</c:formatCode>
                <c:ptCount val="1"/>
                <c:pt idx="0">
                  <c:v>13</c:v>
                </c:pt>
              </c:numCache>
            </c:numRef>
          </c:yVal>
          <c:bubbleSize>
            <c:numRef>
              <c:f>'2.4'!$D$14</c:f>
              <c:numCache>
                <c:formatCode>General</c:formatCode>
                <c:ptCount val="1"/>
                <c:pt idx="0">
                  <c:v>4.5</c:v>
                </c:pt>
              </c:numCache>
            </c:numRef>
          </c:bubbleSize>
          <c:bubble3D val="0"/>
          <c:extLst>
            <c:ext xmlns:c16="http://schemas.microsoft.com/office/drawing/2014/chart" uri="{C3380CC4-5D6E-409C-BE32-E72D297353CC}">
              <c16:uniqueId val="{00000013-E078-884F-BDA2-2F1495EC2271}"/>
            </c:ext>
          </c:extLst>
        </c:ser>
        <c:ser>
          <c:idx val="10"/>
          <c:order val="10"/>
          <c:tx>
            <c:strRef>
              <c:f>'2.4'!$A$16</c:f>
              <c:strCache>
                <c:ptCount val="1"/>
                <c:pt idx="0">
                  <c:v>United Kingdom</c:v>
                </c:pt>
              </c:strCache>
            </c:strRef>
          </c:tx>
          <c:spPr>
            <a:solidFill>
              <a:srgbClr val="000000"/>
            </a:solidFill>
            <a:ln w="25400">
              <a:noFill/>
            </a:ln>
            <a:effectLst>
              <a:outerShdw dist="35921" dir="2700000" algn="br">
                <a:srgbClr val="000000"/>
              </a:outerShdw>
            </a:effectLst>
          </c:spPr>
          <c:invertIfNegative val="0"/>
          <c:dLbls>
            <c:dLbl>
              <c:idx val="0"/>
              <c:layout>
                <c:manualLayout>
                  <c:x val="-1.1412600478395317E-2"/>
                  <c:y val="3.5756089898996798E-2"/>
                </c:manualLayout>
              </c:layout>
              <c:spPr>
                <a:noFill/>
                <a:ln w="25400">
                  <a:noFill/>
                </a:ln>
              </c:spPr>
              <c:txPr>
                <a:bodyPr/>
                <a:lstStyle/>
                <a:p>
                  <a:pPr>
                    <a:defRPr sz="1400" b="0" i="0" u="none" strike="noStrike" baseline="0">
                      <a:solidFill>
                        <a:srgbClr val="000000"/>
                      </a:solidFill>
                      <a:latin typeface="Calibri"/>
                      <a:ea typeface="Calibri"/>
                      <a:cs typeface="Calibri"/>
                    </a:defRPr>
                  </a:pPr>
                  <a:endParaRPr lang="en-US"/>
                </a:p>
              </c:txPr>
              <c:dLblPos val="r"/>
              <c:showLegendKey val="0"/>
              <c:showVal val="0"/>
              <c:showCatName val="0"/>
              <c:showSerName val="1"/>
              <c:showPercent val="0"/>
              <c:showBubbleSize val="0"/>
              <c:extLst>
                <c:ext xmlns:c15="http://schemas.microsoft.com/office/drawing/2012/chart" uri="{CE6537A1-D6FC-4f65-9D91-7224C49458BB}"/>
                <c:ext xmlns:c16="http://schemas.microsoft.com/office/drawing/2014/chart" uri="{C3380CC4-5D6E-409C-BE32-E72D297353CC}">
                  <c16:uniqueId val="{00000014-E078-884F-BDA2-2F1495EC2271}"/>
                </c:ext>
              </c:extLst>
            </c:dLbl>
            <c:spPr>
              <a:noFill/>
              <a:ln w="25400">
                <a:noFill/>
              </a:ln>
            </c:spPr>
            <c:txPr>
              <a:bodyPr wrap="square" lIns="38100" tIns="19050" rIns="38100" bIns="19050" anchor="ctr">
                <a:spAutoFit/>
              </a:bodyPr>
              <a:lstStyle/>
              <a:p>
                <a:pPr>
                  <a:defRPr sz="1400" b="0" i="0" u="none" strike="noStrike" baseline="0">
                    <a:solidFill>
                      <a:srgbClr val="000000"/>
                    </a:solidFill>
                    <a:latin typeface="Calibri"/>
                    <a:ea typeface="Calibri"/>
                    <a:cs typeface="Calibri"/>
                  </a:defRPr>
                </a:pPr>
                <a:endParaRPr lang="en-US"/>
              </a:p>
            </c:txPr>
            <c:dLblPos val="b"/>
            <c:showLegendKey val="0"/>
            <c:showVal val="0"/>
            <c:showCatName val="0"/>
            <c:showSerName val="1"/>
            <c:showPercent val="0"/>
            <c:showBubbleSize val="0"/>
            <c:showLeaderLines val="0"/>
            <c:extLst>
              <c:ext xmlns:c15="http://schemas.microsoft.com/office/drawing/2012/chart" uri="{CE6537A1-D6FC-4f65-9D91-7224C49458BB}">
                <c15:showLeaderLines val="0"/>
              </c:ext>
            </c:extLst>
          </c:dLbls>
          <c:xVal>
            <c:numRef>
              <c:f>'2.4'!$B$16</c:f>
              <c:numCache>
                <c:formatCode>General</c:formatCode>
                <c:ptCount val="1"/>
                <c:pt idx="0">
                  <c:v>15.45</c:v>
                </c:pt>
              </c:numCache>
            </c:numRef>
          </c:xVal>
          <c:yVal>
            <c:numRef>
              <c:f>'2.4'!$C$16</c:f>
              <c:numCache>
                <c:formatCode>General</c:formatCode>
                <c:ptCount val="1"/>
                <c:pt idx="0">
                  <c:v>24</c:v>
                </c:pt>
              </c:numCache>
            </c:numRef>
          </c:yVal>
          <c:bubbleSize>
            <c:numRef>
              <c:f>'2.4'!$D$16</c:f>
              <c:numCache>
                <c:formatCode>General</c:formatCode>
                <c:ptCount val="1"/>
                <c:pt idx="0">
                  <c:v>62</c:v>
                </c:pt>
              </c:numCache>
            </c:numRef>
          </c:bubbleSize>
          <c:bubble3D val="0"/>
          <c:extLst>
            <c:ext xmlns:c16="http://schemas.microsoft.com/office/drawing/2014/chart" uri="{C3380CC4-5D6E-409C-BE32-E72D297353CC}">
              <c16:uniqueId val="{00000015-E078-884F-BDA2-2F1495EC2271}"/>
            </c:ext>
          </c:extLst>
        </c:ser>
        <c:ser>
          <c:idx val="11"/>
          <c:order val="11"/>
          <c:tx>
            <c:strRef>
              <c:f>'2.4'!$A$18</c:f>
              <c:strCache>
                <c:ptCount val="1"/>
                <c:pt idx="0">
                  <c:v>United States</c:v>
                </c:pt>
              </c:strCache>
            </c:strRef>
          </c:tx>
          <c:spPr>
            <a:solidFill>
              <a:srgbClr val="000000"/>
            </a:solidFill>
            <a:ln w="25400">
              <a:noFill/>
            </a:ln>
            <a:effectLst>
              <a:outerShdw dist="35921" dir="2700000" algn="br">
                <a:srgbClr val="000000"/>
              </a:outerShdw>
            </a:effectLst>
          </c:spPr>
          <c:invertIfNegative val="0"/>
          <c:dLbls>
            <c:spPr>
              <a:noFill/>
              <a:ln w="25400">
                <a:noFill/>
              </a:ln>
            </c:spPr>
            <c:txPr>
              <a:bodyPr wrap="square" lIns="38100" tIns="19050" rIns="38100" bIns="19050" anchor="ctr">
                <a:spAutoFit/>
              </a:bodyPr>
              <a:lstStyle/>
              <a:p>
                <a:pPr>
                  <a:defRPr sz="1400" b="0" i="0" u="none" strike="noStrike" baseline="0">
                    <a:solidFill>
                      <a:srgbClr val="000000"/>
                    </a:solidFill>
                    <a:latin typeface="Calibri"/>
                    <a:ea typeface="Calibri"/>
                    <a:cs typeface="Calibri"/>
                  </a:defRPr>
                </a:pPr>
                <a:endParaRPr lang="en-US"/>
              </a:p>
            </c:txPr>
            <c:dLblPos val="r"/>
            <c:showLegendKey val="0"/>
            <c:showVal val="0"/>
            <c:showCatName val="0"/>
            <c:showSerName val="1"/>
            <c:showPercent val="0"/>
            <c:showBubbleSize val="0"/>
            <c:showLeaderLines val="0"/>
            <c:extLst>
              <c:ext xmlns:c15="http://schemas.microsoft.com/office/drawing/2012/chart" uri="{CE6537A1-D6FC-4f65-9D91-7224C49458BB}">
                <c15:showLeaderLines val="0"/>
              </c:ext>
            </c:extLst>
          </c:dLbls>
          <c:xVal>
            <c:numRef>
              <c:f>'2.4'!$B$18</c:f>
              <c:numCache>
                <c:formatCode>General</c:formatCode>
                <c:ptCount val="1"/>
                <c:pt idx="0">
                  <c:v>17.670000000000002</c:v>
                </c:pt>
              </c:numCache>
            </c:numRef>
          </c:xVal>
          <c:yVal>
            <c:numRef>
              <c:f>'2.4'!$C$18</c:f>
              <c:numCache>
                <c:formatCode>General</c:formatCode>
                <c:ptCount val="1"/>
                <c:pt idx="0">
                  <c:v>3.5</c:v>
                </c:pt>
              </c:numCache>
            </c:numRef>
          </c:yVal>
          <c:bubbleSize>
            <c:numRef>
              <c:f>'2.4'!$D$18</c:f>
              <c:numCache>
                <c:formatCode>General</c:formatCode>
                <c:ptCount val="1"/>
                <c:pt idx="0">
                  <c:v>310.39999999999998</c:v>
                </c:pt>
              </c:numCache>
            </c:numRef>
          </c:bubbleSize>
          <c:bubble3D val="0"/>
          <c:extLst>
            <c:ext xmlns:c16="http://schemas.microsoft.com/office/drawing/2014/chart" uri="{C3380CC4-5D6E-409C-BE32-E72D297353CC}">
              <c16:uniqueId val="{00000016-E078-884F-BDA2-2F1495EC2271}"/>
            </c:ext>
          </c:extLst>
        </c:ser>
        <c:dLbls>
          <c:showLegendKey val="0"/>
          <c:showVal val="0"/>
          <c:showCatName val="0"/>
          <c:showSerName val="0"/>
          <c:showPercent val="0"/>
          <c:showBubbleSize val="0"/>
        </c:dLbls>
        <c:bubbleScale val="100"/>
        <c:showNegBubbles val="0"/>
        <c:axId val="918005679"/>
        <c:axId val="1"/>
      </c:bubbleChart>
      <c:valAx>
        <c:axId val="918005679"/>
        <c:scaling>
          <c:orientation val="minMax"/>
        </c:scaling>
        <c:delete val="0"/>
        <c:axPos val="b"/>
        <c:majorGridlines>
          <c:spPr>
            <a:ln w="3175">
              <a:solidFill>
                <a:srgbClr val="808080"/>
              </a:solidFill>
              <a:prstDash val="solid"/>
            </a:ln>
          </c:spPr>
        </c:majorGridlines>
        <c:title>
          <c:tx>
            <c:rich>
              <a:bodyPr/>
              <a:lstStyle/>
              <a:p>
                <a:pPr>
                  <a:defRPr sz="1400" b="1" i="0" u="none" strike="noStrike" baseline="0">
                    <a:solidFill>
                      <a:srgbClr val="000000"/>
                    </a:solidFill>
                    <a:latin typeface="Calibri"/>
                    <a:ea typeface="Calibri"/>
                    <a:cs typeface="Calibri"/>
                  </a:defRPr>
                </a:pPr>
                <a:r>
                  <a:rPr lang="en-GB"/>
                  <a:t>Inequality: Income share of the best-off one percent of the population (% all income taken by this group)</a:t>
                </a:r>
              </a:p>
            </c:rich>
          </c:tx>
          <c:layout>
            <c:manualLayout>
              <c:xMode val="edge"/>
              <c:yMode val="edge"/>
              <c:x val="0.13373195538057744"/>
              <c:y val="0.94797006925339156"/>
            </c:manualLayout>
          </c:layout>
          <c:overlay val="0"/>
          <c:spPr>
            <a:noFill/>
            <a:ln w="25400">
              <a:noFill/>
            </a:ln>
          </c:spPr>
        </c:title>
        <c:numFmt formatCode="General" sourceLinked="1"/>
        <c:majorTickMark val="out"/>
        <c:minorTickMark val="none"/>
        <c:tickLblPos val="nextTo"/>
        <c:spPr>
          <a:ln w="3175">
            <a:solidFill>
              <a:srgbClr val="808080"/>
            </a:solidFill>
            <a:prstDash val="solid"/>
          </a:ln>
        </c:spPr>
        <c:txPr>
          <a:bodyPr rot="0" vert="horz"/>
          <a:lstStyle/>
          <a:p>
            <a:pPr>
              <a:defRPr sz="1600" b="0" i="0" u="none" strike="noStrike" baseline="0">
                <a:solidFill>
                  <a:srgbClr val="000000"/>
                </a:solidFill>
                <a:latin typeface="Calibri"/>
                <a:ea typeface="Calibri"/>
                <a:cs typeface="Calibri"/>
              </a:defRPr>
            </a:pPr>
            <a:endParaRPr lang="en-US"/>
          </a:p>
        </c:txPr>
        <c:crossAx val="1"/>
        <c:crosses val="autoZero"/>
        <c:crossBetween val="midCat"/>
      </c:valAx>
      <c:valAx>
        <c:axId val="1"/>
        <c:scaling>
          <c:orientation val="minMax"/>
          <c:min val="0"/>
        </c:scaling>
        <c:delete val="0"/>
        <c:axPos val="l"/>
        <c:majorGridlines>
          <c:spPr>
            <a:ln w="3175">
              <a:solidFill>
                <a:srgbClr val="808080"/>
              </a:solidFill>
              <a:prstDash val="solid"/>
            </a:ln>
          </c:spPr>
        </c:majorGridlines>
        <c:title>
          <c:tx>
            <c:rich>
              <a:bodyPr/>
              <a:lstStyle/>
              <a:p>
                <a:pPr>
                  <a:defRPr sz="1400" b="1" i="0" u="none" strike="noStrike" baseline="0">
                    <a:solidFill>
                      <a:srgbClr val="000000"/>
                    </a:solidFill>
                    <a:latin typeface="Calibri"/>
                    <a:ea typeface="Calibri"/>
                    <a:cs typeface="Calibri"/>
                  </a:defRPr>
                </a:pPr>
                <a:r>
                  <a:rPr lang="en-GB"/>
                  <a:t>Proportion of the population who cycle or walk to work as their main form of transport</a:t>
                </a:r>
              </a:p>
            </c:rich>
          </c:tx>
          <c:overlay val="0"/>
          <c:spPr>
            <a:noFill/>
            <a:ln w="25400">
              <a:noFill/>
            </a:ln>
          </c:spPr>
        </c:title>
        <c:numFmt formatCode="General" sourceLinked="1"/>
        <c:majorTickMark val="out"/>
        <c:minorTickMark val="none"/>
        <c:tickLblPos val="nextTo"/>
        <c:spPr>
          <a:ln w="3175">
            <a:solidFill>
              <a:srgbClr val="808080"/>
            </a:solidFill>
            <a:prstDash val="solid"/>
          </a:ln>
        </c:spPr>
        <c:txPr>
          <a:bodyPr rot="0" vert="horz"/>
          <a:lstStyle/>
          <a:p>
            <a:pPr>
              <a:defRPr sz="1600" b="0" i="0" u="none" strike="noStrike" baseline="0">
                <a:solidFill>
                  <a:srgbClr val="000000"/>
                </a:solidFill>
                <a:latin typeface="Calibri"/>
                <a:ea typeface="Calibri"/>
                <a:cs typeface="Calibri"/>
              </a:defRPr>
            </a:pPr>
            <a:endParaRPr lang="en-US"/>
          </a:p>
        </c:txPr>
        <c:crossAx val="918005679"/>
        <c:crosses val="autoZero"/>
        <c:crossBetween val="midCat"/>
      </c:valAx>
      <c:spPr>
        <a:solidFill>
          <a:srgbClr val="FFFFFF"/>
        </a:solidFill>
        <a:ln w="25400">
          <a:noFill/>
        </a:ln>
      </c:spPr>
    </c:plotArea>
    <c:plotVisOnly val="0"/>
    <c:dispBlanksAs val="gap"/>
    <c:showDLblsOverMax val="0"/>
  </c:chart>
  <c:spPr>
    <a:solidFill>
      <a:srgbClr val="FFFFFF"/>
    </a:solidFill>
    <a:ln w="3175">
      <a:solidFill>
        <a:srgbClr val="808080"/>
      </a:solidFill>
      <a:prstDash val="solid"/>
    </a:ln>
  </c:spPr>
  <c:txPr>
    <a:bodyPr/>
    <a:lstStyle/>
    <a:p>
      <a:pPr>
        <a:defRPr sz="1000" b="0" i="0" u="none" strike="noStrike" baseline="0">
          <a:solidFill>
            <a:srgbClr val="000000"/>
          </a:solidFill>
          <a:latin typeface="Calibri"/>
          <a:ea typeface="Calibri"/>
          <a:cs typeface="Calibri"/>
        </a:defRPr>
      </a:pPr>
      <a:endParaRPr lang="en-US"/>
    </a:p>
  </c:txPr>
  <c:printSettings>
    <c:headerFooter alignWithMargins="0"/>
    <c:pageMargins b="1" l="0.75" r="0.75" t="1" header="0.5" footer="0.5"/>
    <c:pageSetup paperSize="9" orientation="portrait" horizontalDpi="-4" verticalDpi="-4"/>
  </c:printSettings>
</c:chartSpace>
</file>

<file path=xl/charts/chart1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920" b="0" i="0" u="none" strike="noStrike" kern="1200" spc="0" baseline="0">
                <a:solidFill>
                  <a:schemeClr val="tx1">
                    <a:lumMod val="65000"/>
                    <a:lumOff val="35000"/>
                  </a:schemeClr>
                </a:solidFill>
                <a:latin typeface="+mn-lt"/>
                <a:ea typeface="+mn-ea"/>
                <a:cs typeface="+mn-cs"/>
              </a:defRPr>
            </a:pPr>
            <a:r>
              <a:rPr lang="en-US"/>
              <a:t>Weekly mortality (left  hand scale) and influenza-like illness diagnosis rate (right)</a:t>
            </a:r>
          </a:p>
          <a:p>
            <a:pPr>
              <a:defRPr/>
            </a:pPr>
            <a:r>
              <a:rPr lang="en-US"/>
              <a:t>England and Wales 1999-2016</a:t>
            </a:r>
          </a:p>
        </c:rich>
      </c:tx>
      <c:layout>
        <c:manualLayout>
          <c:xMode val="edge"/>
          <c:yMode val="edge"/>
          <c:x val="0.15865116179278679"/>
          <c:y val="4.0048543689320391E-2"/>
        </c:manualLayout>
      </c:layout>
      <c:overlay val="0"/>
      <c:spPr>
        <a:noFill/>
        <a:ln>
          <a:noFill/>
        </a:ln>
        <a:effectLst/>
      </c:spPr>
      <c:txPr>
        <a:bodyPr rot="0" spcFirstLastPara="1" vertOverflow="ellipsis" vert="horz" wrap="square" anchor="ctr" anchorCtr="1"/>
        <a:lstStyle/>
        <a:p>
          <a:pPr>
            <a:defRPr sz="192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lineChart>
        <c:grouping val="standard"/>
        <c:varyColors val="0"/>
        <c:ser>
          <c:idx val="2"/>
          <c:order val="1"/>
          <c:tx>
            <c:v>weekly mortality, deaths in the week (all causes)</c:v>
          </c:tx>
          <c:spPr>
            <a:ln w="28575" cap="rnd">
              <a:solidFill>
                <a:schemeClr val="tx1"/>
              </a:solidFill>
              <a:round/>
            </a:ln>
            <a:effectLst/>
          </c:spPr>
          <c:marker>
            <c:symbol val="none"/>
          </c:marker>
          <c:cat>
            <c:numRef>
              <c:f>'2.10'!$D$7:$D$895</c:f>
              <c:numCache>
                <c:formatCode>General</c:formatCode>
                <c:ptCount val="889"/>
                <c:pt idx="0">
                  <c:v>1999</c:v>
                </c:pt>
                <c:pt idx="1">
                  <c:v>1999</c:v>
                </c:pt>
                <c:pt idx="2">
                  <c:v>1999</c:v>
                </c:pt>
                <c:pt idx="3">
                  <c:v>1999</c:v>
                </c:pt>
                <c:pt idx="4">
                  <c:v>1999</c:v>
                </c:pt>
                <c:pt idx="5">
                  <c:v>1999</c:v>
                </c:pt>
                <c:pt idx="6">
                  <c:v>1999</c:v>
                </c:pt>
                <c:pt idx="7">
                  <c:v>1999</c:v>
                </c:pt>
                <c:pt idx="8">
                  <c:v>1999</c:v>
                </c:pt>
                <c:pt idx="9">
                  <c:v>1999</c:v>
                </c:pt>
                <c:pt idx="10">
                  <c:v>1999</c:v>
                </c:pt>
                <c:pt idx="11">
                  <c:v>1999</c:v>
                </c:pt>
                <c:pt idx="12">
                  <c:v>1999</c:v>
                </c:pt>
                <c:pt idx="13">
                  <c:v>1999</c:v>
                </c:pt>
                <c:pt idx="14">
                  <c:v>1999</c:v>
                </c:pt>
                <c:pt idx="15">
                  <c:v>1999</c:v>
                </c:pt>
                <c:pt idx="16">
                  <c:v>1999</c:v>
                </c:pt>
                <c:pt idx="17">
                  <c:v>1999</c:v>
                </c:pt>
                <c:pt idx="18">
                  <c:v>1999</c:v>
                </c:pt>
                <c:pt idx="19">
                  <c:v>1999</c:v>
                </c:pt>
                <c:pt idx="20">
                  <c:v>1999</c:v>
                </c:pt>
                <c:pt idx="21">
                  <c:v>1999</c:v>
                </c:pt>
                <c:pt idx="22">
                  <c:v>2000</c:v>
                </c:pt>
                <c:pt idx="23">
                  <c:v>2000</c:v>
                </c:pt>
                <c:pt idx="24">
                  <c:v>2000</c:v>
                </c:pt>
                <c:pt idx="25">
                  <c:v>2000</c:v>
                </c:pt>
                <c:pt idx="26">
                  <c:v>2000</c:v>
                </c:pt>
                <c:pt idx="27">
                  <c:v>2000</c:v>
                </c:pt>
                <c:pt idx="28">
                  <c:v>2000</c:v>
                </c:pt>
                <c:pt idx="29">
                  <c:v>2000</c:v>
                </c:pt>
                <c:pt idx="30">
                  <c:v>2000</c:v>
                </c:pt>
                <c:pt idx="31">
                  <c:v>2000</c:v>
                </c:pt>
                <c:pt idx="32">
                  <c:v>2000</c:v>
                </c:pt>
                <c:pt idx="33">
                  <c:v>2000</c:v>
                </c:pt>
                <c:pt idx="34">
                  <c:v>2000</c:v>
                </c:pt>
                <c:pt idx="35">
                  <c:v>2000</c:v>
                </c:pt>
                <c:pt idx="36">
                  <c:v>2000</c:v>
                </c:pt>
                <c:pt idx="37">
                  <c:v>2000</c:v>
                </c:pt>
                <c:pt idx="38">
                  <c:v>2000</c:v>
                </c:pt>
                <c:pt idx="39">
                  <c:v>2000</c:v>
                </c:pt>
                <c:pt idx="40">
                  <c:v>2000</c:v>
                </c:pt>
                <c:pt idx="41">
                  <c:v>2000</c:v>
                </c:pt>
                <c:pt idx="42">
                  <c:v>2000</c:v>
                </c:pt>
                <c:pt idx="43">
                  <c:v>2000</c:v>
                </c:pt>
                <c:pt idx="44">
                  <c:v>2000</c:v>
                </c:pt>
                <c:pt idx="45">
                  <c:v>2000</c:v>
                </c:pt>
                <c:pt idx="46">
                  <c:v>2000</c:v>
                </c:pt>
                <c:pt idx="47">
                  <c:v>2000</c:v>
                </c:pt>
                <c:pt idx="48">
                  <c:v>2000</c:v>
                </c:pt>
                <c:pt idx="49">
                  <c:v>2000</c:v>
                </c:pt>
                <c:pt idx="50">
                  <c:v>2000</c:v>
                </c:pt>
                <c:pt idx="51">
                  <c:v>2000</c:v>
                </c:pt>
                <c:pt idx="52">
                  <c:v>2000</c:v>
                </c:pt>
                <c:pt idx="53">
                  <c:v>2000</c:v>
                </c:pt>
                <c:pt idx="54">
                  <c:v>2000</c:v>
                </c:pt>
                <c:pt idx="55">
                  <c:v>2000</c:v>
                </c:pt>
                <c:pt idx="56">
                  <c:v>2000</c:v>
                </c:pt>
                <c:pt idx="57">
                  <c:v>2000</c:v>
                </c:pt>
                <c:pt idx="58">
                  <c:v>2000</c:v>
                </c:pt>
                <c:pt idx="59">
                  <c:v>2000</c:v>
                </c:pt>
                <c:pt idx="60">
                  <c:v>2000</c:v>
                </c:pt>
                <c:pt idx="61">
                  <c:v>2000</c:v>
                </c:pt>
                <c:pt idx="62">
                  <c:v>2000</c:v>
                </c:pt>
                <c:pt idx="63">
                  <c:v>2000</c:v>
                </c:pt>
                <c:pt idx="64">
                  <c:v>2000</c:v>
                </c:pt>
                <c:pt idx="65">
                  <c:v>2000</c:v>
                </c:pt>
                <c:pt idx="66">
                  <c:v>2000</c:v>
                </c:pt>
                <c:pt idx="67">
                  <c:v>2000</c:v>
                </c:pt>
                <c:pt idx="68">
                  <c:v>2000</c:v>
                </c:pt>
                <c:pt idx="69">
                  <c:v>2000</c:v>
                </c:pt>
                <c:pt idx="70">
                  <c:v>2000</c:v>
                </c:pt>
                <c:pt idx="71">
                  <c:v>2000</c:v>
                </c:pt>
                <c:pt idx="72">
                  <c:v>2000</c:v>
                </c:pt>
                <c:pt idx="73">
                  <c:v>2000</c:v>
                </c:pt>
                <c:pt idx="74">
                  <c:v>2001</c:v>
                </c:pt>
                <c:pt idx="75">
                  <c:v>2001</c:v>
                </c:pt>
                <c:pt idx="76">
                  <c:v>2001</c:v>
                </c:pt>
                <c:pt idx="77">
                  <c:v>2001</c:v>
                </c:pt>
                <c:pt idx="78">
                  <c:v>2001</c:v>
                </c:pt>
                <c:pt idx="79">
                  <c:v>2001</c:v>
                </c:pt>
                <c:pt idx="80">
                  <c:v>2001</c:v>
                </c:pt>
                <c:pt idx="81">
                  <c:v>2001</c:v>
                </c:pt>
                <c:pt idx="82">
                  <c:v>2001</c:v>
                </c:pt>
                <c:pt idx="83">
                  <c:v>2001</c:v>
                </c:pt>
                <c:pt idx="84">
                  <c:v>2001</c:v>
                </c:pt>
                <c:pt idx="85">
                  <c:v>2001</c:v>
                </c:pt>
                <c:pt idx="86">
                  <c:v>2001</c:v>
                </c:pt>
                <c:pt idx="87">
                  <c:v>2001</c:v>
                </c:pt>
                <c:pt idx="88">
                  <c:v>2001</c:v>
                </c:pt>
                <c:pt idx="89">
                  <c:v>2001</c:v>
                </c:pt>
                <c:pt idx="90">
                  <c:v>2001</c:v>
                </c:pt>
                <c:pt idx="91">
                  <c:v>2001</c:v>
                </c:pt>
                <c:pt idx="92">
                  <c:v>2001</c:v>
                </c:pt>
                <c:pt idx="93">
                  <c:v>2001</c:v>
                </c:pt>
                <c:pt idx="94">
                  <c:v>2001</c:v>
                </c:pt>
                <c:pt idx="95">
                  <c:v>2001</c:v>
                </c:pt>
                <c:pt idx="96">
                  <c:v>2001</c:v>
                </c:pt>
                <c:pt idx="97">
                  <c:v>2001</c:v>
                </c:pt>
                <c:pt idx="98">
                  <c:v>2001</c:v>
                </c:pt>
                <c:pt idx="99">
                  <c:v>2001</c:v>
                </c:pt>
                <c:pt idx="100">
                  <c:v>2001</c:v>
                </c:pt>
                <c:pt idx="101">
                  <c:v>2001</c:v>
                </c:pt>
                <c:pt idx="102">
                  <c:v>2001</c:v>
                </c:pt>
                <c:pt idx="103">
                  <c:v>2001</c:v>
                </c:pt>
                <c:pt idx="104">
                  <c:v>2001</c:v>
                </c:pt>
                <c:pt idx="105">
                  <c:v>2001</c:v>
                </c:pt>
                <c:pt idx="106">
                  <c:v>2001</c:v>
                </c:pt>
                <c:pt idx="107">
                  <c:v>2001</c:v>
                </c:pt>
                <c:pt idx="108">
                  <c:v>2001</c:v>
                </c:pt>
                <c:pt idx="109">
                  <c:v>2001</c:v>
                </c:pt>
                <c:pt idx="110">
                  <c:v>2001</c:v>
                </c:pt>
                <c:pt idx="111">
                  <c:v>2001</c:v>
                </c:pt>
                <c:pt idx="112">
                  <c:v>2001</c:v>
                </c:pt>
                <c:pt idx="113">
                  <c:v>2001</c:v>
                </c:pt>
                <c:pt idx="114">
                  <c:v>2001</c:v>
                </c:pt>
                <c:pt idx="115">
                  <c:v>2001</c:v>
                </c:pt>
                <c:pt idx="116">
                  <c:v>2001</c:v>
                </c:pt>
                <c:pt idx="117">
                  <c:v>2001</c:v>
                </c:pt>
                <c:pt idx="118">
                  <c:v>2001</c:v>
                </c:pt>
                <c:pt idx="119">
                  <c:v>2001</c:v>
                </c:pt>
                <c:pt idx="120">
                  <c:v>2001</c:v>
                </c:pt>
                <c:pt idx="121">
                  <c:v>2001</c:v>
                </c:pt>
                <c:pt idx="122">
                  <c:v>2001</c:v>
                </c:pt>
                <c:pt idx="123">
                  <c:v>2001</c:v>
                </c:pt>
                <c:pt idx="124">
                  <c:v>2001</c:v>
                </c:pt>
                <c:pt idx="125">
                  <c:v>2001</c:v>
                </c:pt>
                <c:pt idx="126">
                  <c:v>2002</c:v>
                </c:pt>
                <c:pt idx="127">
                  <c:v>2002</c:v>
                </c:pt>
                <c:pt idx="128">
                  <c:v>2002</c:v>
                </c:pt>
                <c:pt idx="129">
                  <c:v>2002</c:v>
                </c:pt>
                <c:pt idx="130">
                  <c:v>2002</c:v>
                </c:pt>
                <c:pt idx="131">
                  <c:v>2002</c:v>
                </c:pt>
                <c:pt idx="132">
                  <c:v>2002</c:v>
                </c:pt>
                <c:pt idx="133">
                  <c:v>2002</c:v>
                </c:pt>
                <c:pt idx="134">
                  <c:v>2002</c:v>
                </c:pt>
                <c:pt idx="135">
                  <c:v>2002</c:v>
                </c:pt>
                <c:pt idx="136">
                  <c:v>2002</c:v>
                </c:pt>
                <c:pt idx="137">
                  <c:v>2002</c:v>
                </c:pt>
                <c:pt idx="138">
                  <c:v>2002</c:v>
                </c:pt>
                <c:pt idx="139">
                  <c:v>2002</c:v>
                </c:pt>
                <c:pt idx="140">
                  <c:v>2002</c:v>
                </c:pt>
                <c:pt idx="141">
                  <c:v>2002</c:v>
                </c:pt>
                <c:pt idx="142">
                  <c:v>2002</c:v>
                </c:pt>
                <c:pt idx="143">
                  <c:v>2002</c:v>
                </c:pt>
                <c:pt idx="144">
                  <c:v>2002</c:v>
                </c:pt>
                <c:pt idx="145">
                  <c:v>2002</c:v>
                </c:pt>
                <c:pt idx="146">
                  <c:v>2002</c:v>
                </c:pt>
                <c:pt idx="147">
                  <c:v>2002</c:v>
                </c:pt>
                <c:pt idx="148">
                  <c:v>2002</c:v>
                </c:pt>
                <c:pt idx="149">
                  <c:v>2002</c:v>
                </c:pt>
                <c:pt idx="150">
                  <c:v>2002</c:v>
                </c:pt>
                <c:pt idx="151">
                  <c:v>2002</c:v>
                </c:pt>
                <c:pt idx="152">
                  <c:v>2002</c:v>
                </c:pt>
                <c:pt idx="153">
                  <c:v>2002</c:v>
                </c:pt>
                <c:pt idx="154">
                  <c:v>2002</c:v>
                </c:pt>
                <c:pt idx="155">
                  <c:v>2002</c:v>
                </c:pt>
                <c:pt idx="156">
                  <c:v>2002</c:v>
                </c:pt>
                <c:pt idx="157">
                  <c:v>2002</c:v>
                </c:pt>
                <c:pt idx="158">
                  <c:v>2002</c:v>
                </c:pt>
                <c:pt idx="159">
                  <c:v>2002</c:v>
                </c:pt>
                <c:pt idx="160">
                  <c:v>2002</c:v>
                </c:pt>
                <c:pt idx="161">
                  <c:v>2002</c:v>
                </c:pt>
                <c:pt idx="162">
                  <c:v>2002</c:v>
                </c:pt>
                <c:pt idx="163">
                  <c:v>2002</c:v>
                </c:pt>
                <c:pt idx="164">
                  <c:v>2002</c:v>
                </c:pt>
                <c:pt idx="165">
                  <c:v>2002</c:v>
                </c:pt>
                <c:pt idx="166">
                  <c:v>2002</c:v>
                </c:pt>
                <c:pt idx="167">
                  <c:v>2002</c:v>
                </c:pt>
                <c:pt idx="168">
                  <c:v>2002</c:v>
                </c:pt>
                <c:pt idx="169">
                  <c:v>2002</c:v>
                </c:pt>
                <c:pt idx="170">
                  <c:v>2002</c:v>
                </c:pt>
                <c:pt idx="171">
                  <c:v>2002</c:v>
                </c:pt>
                <c:pt idx="172">
                  <c:v>2002</c:v>
                </c:pt>
                <c:pt idx="173">
                  <c:v>2002</c:v>
                </c:pt>
                <c:pt idx="174">
                  <c:v>2002</c:v>
                </c:pt>
                <c:pt idx="175">
                  <c:v>2002</c:v>
                </c:pt>
                <c:pt idx="176">
                  <c:v>2002</c:v>
                </c:pt>
                <c:pt idx="177">
                  <c:v>2002</c:v>
                </c:pt>
                <c:pt idx="178">
                  <c:v>2003</c:v>
                </c:pt>
                <c:pt idx="179">
                  <c:v>2003</c:v>
                </c:pt>
                <c:pt idx="180">
                  <c:v>2003</c:v>
                </c:pt>
                <c:pt idx="181">
                  <c:v>2003</c:v>
                </c:pt>
                <c:pt idx="182">
                  <c:v>2003</c:v>
                </c:pt>
                <c:pt idx="183">
                  <c:v>2003</c:v>
                </c:pt>
                <c:pt idx="184">
                  <c:v>2003</c:v>
                </c:pt>
                <c:pt idx="185">
                  <c:v>2003</c:v>
                </c:pt>
                <c:pt idx="186">
                  <c:v>2003</c:v>
                </c:pt>
                <c:pt idx="187">
                  <c:v>2003</c:v>
                </c:pt>
                <c:pt idx="188">
                  <c:v>2003</c:v>
                </c:pt>
                <c:pt idx="189">
                  <c:v>2003</c:v>
                </c:pt>
                <c:pt idx="190">
                  <c:v>2003</c:v>
                </c:pt>
                <c:pt idx="191">
                  <c:v>2003</c:v>
                </c:pt>
                <c:pt idx="192">
                  <c:v>2003</c:v>
                </c:pt>
                <c:pt idx="193">
                  <c:v>2003</c:v>
                </c:pt>
                <c:pt idx="194">
                  <c:v>2003</c:v>
                </c:pt>
                <c:pt idx="195">
                  <c:v>2003</c:v>
                </c:pt>
                <c:pt idx="196">
                  <c:v>2003</c:v>
                </c:pt>
                <c:pt idx="197">
                  <c:v>2003</c:v>
                </c:pt>
                <c:pt idx="198">
                  <c:v>2003</c:v>
                </c:pt>
                <c:pt idx="199">
                  <c:v>2003</c:v>
                </c:pt>
                <c:pt idx="200">
                  <c:v>2003</c:v>
                </c:pt>
                <c:pt idx="201">
                  <c:v>2003</c:v>
                </c:pt>
                <c:pt idx="202">
                  <c:v>2003</c:v>
                </c:pt>
                <c:pt idx="203">
                  <c:v>2003</c:v>
                </c:pt>
                <c:pt idx="204">
                  <c:v>2003</c:v>
                </c:pt>
                <c:pt idx="205">
                  <c:v>2003</c:v>
                </c:pt>
                <c:pt idx="206">
                  <c:v>2003</c:v>
                </c:pt>
                <c:pt idx="207">
                  <c:v>2003</c:v>
                </c:pt>
                <c:pt idx="208">
                  <c:v>2003</c:v>
                </c:pt>
                <c:pt idx="209">
                  <c:v>2003</c:v>
                </c:pt>
                <c:pt idx="210">
                  <c:v>2003</c:v>
                </c:pt>
                <c:pt idx="211">
                  <c:v>2003</c:v>
                </c:pt>
                <c:pt idx="212">
                  <c:v>2003</c:v>
                </c:pt>
                <c:pt idx="213">
                  <c:v>2003</c:v>
                </c:pt>
                <c:pt idx="214">
                  <c:v>2003</c:v>
                </c:pt>
                <c:pt idx="215">
                  <c:v>2003</c:v>
                </c:pt>
                <c:pt idx="216">
                  <c:v>2003</c:v>
                </c:pt>
                <c:pt idx="217">
                  <c:v>2003</c:v>
                </c:pt>
                <c:pt idx="218">
                  <c:v>2003</c:v>
                </c:pt>
                <c:pt idx="219">
                  <c:v>2003</c:v>
                </c:pt>
                <c:pt idx="220">
                  <c:v>2003</c:v>
                </c:pt>
                <c:pt idx="221">
                  <c:v>2003</c:v>
                </c:pt>
                <c:pt idx="222">
                  <c:v>2003</c:v>
                </c:pt>
                <c:pt idx="223">
                  <c:v>2003</c:v>
                </c:pt>
                <c:pt idx="224">
                  <c:v>2003</c:v>
                </c:pt>
                <c:pt idx="225">
                  <c:v>2003</c:v>
                </c:pt>
                <c:pt idx="226">
                  <c:v>2003</c:v>
                </c:pt>
                <c:pt idx="227">
                  <c:v>2003</c:v>
                </c:pt>
                <c:pt idx="228">
                  <c:v>2003</c:v>
                </c:pt>
                <c:pt idx="229">
                  <c:v>2003</c:v>
                </c:pt>
                <c:pt idx="230">
                  <c:v>2004</c:v>
                </c:pt>
                <c:pt idx="231">
                  <c:v>2004</c:v>
                </c:pt>
                <c:pt idx="232">
                  <c:v>2004</c:v>
                </c:pt>
                <c:pt idx="233">
                  <c:v>2004</c:v>
                </c:pt>
                <c:pt idx="234">
                  <c:v>2004</c:v>
                </c:pt>
                <c:pt idx="235">
                  <c:v>2004</c:v>
                </c:pt>
                <c:pt idx="236">
                  <c:v>2004</c:v>
                </c:pt>
                <c:pt idx="237">
                  <c:v>2004</c:v>
                </c:pt>
                <c:pt idx="238">
                  <c:v>2004</c:v>
                </c:pt>
                <c:pt idx="239">
                  <c:v>2004</c:v>
                </c:pt>
                <c:pt idx="240">
                  <c:v>2004</c:v>
                </c:pt>
                <c:pt idx="241">
                  <c:v>2004</c:v>
                </c:pt>
                <c:pt idx="242">
                  <c:v>2004</c:v>
                </c:pt>
                <c:pt idx="243">
                  <c:v>2004</c:v>
                </c:pt>
                <c:pt idx="244">
                  <c:v>2004</c:v>
                </c:pt>
                <c:pt idx="245">
                  <c:v>2004</c:v>
                </c:pt>
                <c:pt idx="246">
                  <c:v>2004</c:v>
                </c:pt>
                <c:pt idx="247">
                  <c:v>2004</c:v>
                </c:pt>
                <c:pt idx="248">
                  <c:v>2004</c:v>
                </c:pt>
                <c:pt idx="249">
                  <c:v>2004</c:v>
                </c:pt>
                <c:pt idx="250">
                  <c:v>2004</c:v>
                </c:pt>
                <c:pt idx="251">
                  <c:v>2004</c:v>
                </c:pt>
                <c:pt idx="252">
                  <c:v>2004</c:v>
                </c:pt>
                <c:pt idx="253">
                  <c:v>2004</c:v>
                </c:pt>
                <c:pt idx="254">
                  <c:v>2004</c:v>
                </c:pt>
                <c:pt idx="255">
                  <c:v>2004</c:v>
                </c:pt>
                <c:pt idx="256">
                  <c:v>2004</c:v>
                </c:pt>
                <c:pt idx="257">
                  <c:v>2004</c:v>
                </c:pt>
                <c:pt idx="258">
                  <c:v>2004</c:v>
                </c:pt>
                <c:pt idx="259">
                  <c:v>2004</c:v>
                </c:pt>
                <c:pt idx="260">
                  <c:v>2004</c:v>
                </c:pt>
                <c:pt idx="261">
                  <c:v>2004</c:v>
                </c:pt>
                <c:pt idx="262">
                  <c:v>2004</c:v>
                </c:pt>
                <c:pt idx="263">
                  <c:v>2004</c:v>
                </c:pt>
                <c:pt idx="264">
                  <c:v>2004</c:v>
                </c:pt>
                <c:pt idx="265">
                  <c:v>2004</c:v>
                </c:pt>
                <c:pt idx="266">
                  <c:v>2004</c:v>
                </c:pt>
                <c:pt idx="267">
                  <c:v>2004</c:v>
                </c:pt>
                <c:pt idx="268">
                  <c:v>2004</c:v>
                </c:pt>
                <c:pt idx="269">
                  <c:v>2004</c:v>
                </c:pt>
                <c:pt idx="270">
                  <c:v>2004</c:v>
                </c:pt>
                <c:pt idx="271">
                  <c:v>2004</c:v>
                </c:pt>
                <c:pt idx="272">
                  <c:v>2004</c:v>
                </c:pt>
                <c:pt idx="273">
                  <c:v>2004</c:v>
                </c:pt>
                <c:pt idx="274">
                  <c:v>2004</c:v>
                </c:pt>
                <c:pt idx="275">
                  <c:v>2004</c:v>
                </c:pt>
                <c:pt idx="276">
                  <c:v>2004</c:v>
                </c:pt>
                <c:pt idx="277">
                  <c:v>2004</c:v>
                </c:pt>
                <c:pt idx="278">
                  <c:v>2004</c:v>
                </c:pt>
                <c:pt idx="279">
                  <c:v>2004</c:v>
                </c:pt>
                <c:pt idx="280">
                  <c:v>2004</c:v>
                </c:pt>
                <c:pt idx="281">
                  <c:v>2004</c:v>
                </c:pt>
                <c:pt idx="282">
                  <c:v>2004</c:v>
                </c:pt>
                <c:pt idx="283">
                  <c:v>2005</c:v>
                </c:pt>
                <c:pt idx="284">
                  <c:v>2005</c:v>
                </c:pt>
                <c:pt idx="285">
                  <c:v>2005</c:v>
                </c:pt>
                <c:pt idx="286">
                  <c:v>2005</c:v>
                </c:pt>
                <c:pt idx="287">
                  <c:v>2005</c:v>
                </c:pt>
                <c:pt idx="288">
                  <c:v>2005</c:v>
                </c:pt>
                <c:pt idx="289">
                  <c:v>2005</c:v>
                </c:pt>
                <c:pt idx="290">
                  <c:v>2005</c:v>
                </c:pt>
                <c:pt idx="291">
                  <c:v>2005</c:v>
                </c:pt>
                <c:pt idx="292">
                  <c:v>2005</c:v>
                </c:pt>
                <c:pt idx="293">
                  <c:v>2005</c:v>
                </c:pt>
                <c:pt idx="294">
                  <c:v>2005</c:v>
                </c:pt>
                <c:pt idx="295">
                  <c:v>2005</c:v>
                </c:pt>
                <c:pt idx="296">
                  <c:v>2005</c:v>
                </c:pt>
                <c:pt idx="297">
                  <c:v>2005</c:v>
                </c:pt>
                <c:pt idx="298">
                  <c:v>2005</c:v>
                </c:pt>
                <c:pt idx="299">
                  <c:v>2005</c:v>
                </c:pt>
                <c:pt idx="300">
                  <c:v>2005</c:v>
                </c:pt>
                <c:pt idx="301">
                  <c:v>2005</c:v>
                </c:pt>
                <c:pt idx="302">
                  <c:v>2005</c:v>
                </c:pt>
                <c:pt idx="303">
                  <c:v>2005</c:v>
                </c:pt>
                <c:pt idx="304">
                  <c:v>2005</c:v>
                </c:pt>
                <c:pt idx="305">
                  <c:v>2005</c:v>
                </c:pt>
                <c:pt idx="306">
                  <c:v>2005</c:v>
                </c:pt>
                <c:pt idx="307">
                  <c:v>2005</c:v>
                </c:pt>
                <c:pt idx="308">
                  <c:v>2005</c:v>
                </c:pt>
                <c:pt idx="309">
                  <c:v>2005</c:v>
                </c:pt>
                <c:pt idx="310">
                  <c:v>2005</c:v>
                </c:pt>
                <c:pt idx="311">
                  <c:v>2005</c:v>
                </c:pt>
                <c:pt idx="312">
                  <c:v>2005</c:v>
                </c:pt>
                <c:pt idx="313">
                  <c:v>2005</c:v>
                </c:pt>
                <c:pt idx="314">
                  <c:v>2005</c:v>
                </c:pt>
                <c:pt idx="315">
                  <c:v>2005</c:v>
                </c:pt>
                <c:pt idx="316">
                  <c:v>2005</c:v>
                </c:pt>
                <c:pt idx="317">
                  <c:v>2005</c:v>
                </c:pt>
                <c:pt idx="318">
                  <c:v>2005</c:v>
                </c:pt>
                <c:pt idx="319">
                  <c:v>2005</c:v>
                </c:pt>
                <c:pt idx="320">
                  <c:v>2005</c:v>
                </c:pt>
                <c:pt idx="321">
                  <c:v>2005</c:v>
                </c:pt>
                <c:pt idx="322">
                  <c:v>2005</c:v>
                </c:pt>
                <c:pt idx="323">
                  <c:v>2005</c:v>
                </c:pt>
                <c:pt idx="324">
                  <c:v>2005</c:v>
                </c:pt>
                <c:pt idx="325">
                  <c:v>2005</c:v>
                </c:pt>
                <c:pt idx="326">
                  <c:v>2005</c:v>
                </c:pt>
                <c:pt idx="327">
                  <c:v>2005</c:v>
                </c:pt>
                <c:pt idx="328">
                  <c:v>2005</c:v>
                </c:pt>
                <c:pt idx="329">
                  <c:v>2005</c:v>
                </c:pt>
                <c:pt idx="330">
                  <c:v>2005</c:v>
                </c:pt>
                <c:pt idx="331">
                  <c:v>2005</c:v>
                </c:pt>
                <c:pt idx="332">
                  <c:v>2005</c:v>
                </c:pt>
                <c:pt idx="333">
                  <c:v>2005</c:v>
                </c:pt>
                <c:pt idx="334">
                  <c:v>2005</c:v>
                </c:pt>
                <c:pt idx="335">
                  <c:v>2006</c:v>
                </c:pt>
                <c:pt idx="336">
                  <c:v>2006</c:v>
                </c:pt>
                <c:pt idx="337">
                  <c:v>2006</c:v>
                </c:pt>
                <c:pt idx="338">
                  <c:v>2006</c:v>
                </c:pt>
                <c:pt idx="339">
                  <c:v>2006</c:v>
                </c:pt>
                <c:pt idx="340">
                  <c:v>2006</c:v>
                </c:pt>
                <c:pt idx="341">
                  <c:v>2006</c:v>
                </c:pt>
                <c:pt idx="342">
                  <c:v>2006</c:v>
                </c:pt>
                <c:pt idx="343">
                  <c:v>2006</c:v>
                </c:pt>
                <c:pt idx="344">
                  <c:v>2006</c:v>
                </c:pt>
                <c:pt idx="345">
                  <c:v>2006</c:v>
                </c:pt>
                <c:pt idx="346">
                  <c:v>2006</c:v>
                </c:pt>
                <c:pt idx="347">
                  <c:v>2006</c:v>
                </c:pt>
                <c:pt idx="348">
                  <c:v>2006</c:v>
                </c:pt>
                <c:pt idx="349">
                  <c:v>2006</c:v>
                </c:pt>
                <c:pt idx="350">
                  <c:v>2006</c:v>
                </c:pt>
                <c:pt idx="351">
                  <c:v>2006</c:v>
                </c:pt>
                <c:pt idx="352">
                  <c:v>2006</c:v>
                </c:pt>
                <c:pt idx="353">
                  <c:v>2006</c:v>
                </c:pt>
                <c:pt idx="354">
                  <c:v>2006</c:v>
                </c:pt>
                <c:pt idx="355">
                  <c:v>2006</c:v>
                </c:pt>
                <c:pt idx="356">
                  <c:v>2006</c:v>
                </c:pt>
                <c:pt idx="357">
                  <c:v>2006</c:v>
                </c:pt>
                <c:pt idx="358">
                  <c:v>2006</c:v>
                </c:pt>
                <c:pt idx="359">
                  <c:v>2006</c:v>
                </c:pt>
                <c:pt idx="360">
                  <c:v>2006</c:v>
                </c:pt>
                <c:pt idx="361">
                  <c:v>2006</c:v>
                </c:pt>
                <c:pt idx="362">
                  <c:v>2006</c:v>
                </c:pt>
                <c:pt idx="363">
                  <c:v>2006</c:v>
                </c:pt>
                <c:pt idx="364">
                  <c:v>2006</c:v>
                </c:pt>
                <c:pt idx="365">
                  <c:v>2006</c:v>
                </c:pt>
                <c:pt idx="366">
                  <c:v>2006</c:v>
                </c:pt>
                <c:pt idx="367">
                  <c:v>2006</c:v>
                </c:pt>
                <c:pt idx="368">
                  <c:v>2006</c:v>
                </c:pt>
                <c:pt idx="369">
                  <c:v>2006</c:v>
                </c:pt>
                <c:pt idx="370">
                  <c:v>2006</c:v>
                </c:pt>
                <c:pt idx="371">
                  <c:v>2006</c:v>
                </c:pt>
                <c:pt idx="372">
                  <c:v>2006</c:v>
                </c:pt>
                <c:pt idx="373">
                  <c:v>2006</c:v>
                </c:pt>
                <c:pt idx="374">
                  <c:v>2006</c:v>
                </c:pt>
                <c:pt idx="375">
                  <c:v>2006</c:v>
                </c:pt>
                <c:pt idx="376">
                  <c:v>2006</c:v>
                </c:pt>
                <c:pt idx="377">
                  <c:v>2006</c:v>
                </c:pt>
                <c:pt idx="378">
                  <c:v>2006</c:v>
                </c:pt>
                <c:pt idx="379">
                  <c:v>2006</c:v>
                </c:pt>
                <c:pt idx="380">
                  <c:v>2006</c:v>
                </c:pt>
                <c:pt idx="381">
                  <c:v>2006</c:v>
                </c:pt>
                <c:pt idx="382">
                  <c:v>2006</c:v>
                </c:pt>
                <c:pt idx="383">
                  <c:v>2006</c:v>
                </c:pt>
                <c:pt idx="384">
                  <c:v>2006</c:v>
                </c:pt>
                <c:pt idx="385">
                  <c:v>2006</c:v>
                </c:pt>
                <c:pt idx="386">
                  <c:v>2006</c:v>
                </c:pt>
                <c:pt idx="387">
                  <c:v>2007</c:v>
                </c:pt>
                <c:pt idx="388">
                  <c:v>2007</c:v>
                </c:pt>
                <c:pt idx="389">
                  <c:v>2007</c:v>
                </c:pt>
                <c:pt idx="390">
                  <c:v>2007</c:v>
                </c:pt>
                <c:pt idx="391">
                  <c:v>2007</c:v>
                </c:pt>
                <c:pt idx="392">
                  <c:v>2007</c:v>
                </c:pt>
                <c:pt idx="393">
                  <c:v>2007</c:v>
                </c:pt>
                <c:pt idx="394">
                  <c:v>2007</c:v>
                </c:pt>
                <c:pt idx="395">
                  <c:v>2007</c:v>
                </c:pt>
                <c:pt idx="396">
                  <c:v>2007</c:v>
                </c:pt>
                <c:pt idx="397">
                  <c:v>2007</c:v>
                </c:pt>
                <c:pt idx="398">
                  <c:v>2007</c:v>
                </c:pt>
                <c:pt idx="399">
                  <c:v>2007</c:v>
                </c:pt>
                <c:pt idx="400">
                  <c:v>2007</c:v>
                </c:pt>
                <c:pt idx="401">
                  <c:v>2007</c:v>
                </c:pt>
                <c:pt idx="402">
                  <c:v>2007</c:v>
                </c:pt>
                <c:pt idx="403">
                  <c:v>2007</c:v>
                </c:pt>
                <c:pt idx="404">
                  <c:v>2007</c:v>
                </c:pt>
                <c:pt idx="405">
                  <c:v>2007</c:v>
                </c:pt>
                <c:pt idx="406">
                  <c:v>2007</c:v>
                </c:pt>
                <c:pt idx="407">
                  <c:v>2007</c:v>
                </c:pt>
                <c:pt idx="408">
                  <c:v>2007</c:v>
                </c:pt>
                <c:pt idx="409">
                  <c:v>2007</c:v>
                </c:pt>
                <c:pt idx="410">
                  <c:v>2007</c:v>
                </c:pt>
                <c:pt idx="411">
                  <c:v>2007</c:v>
                </c:pt>
                <c:pt idx="412">
                  <c:v>2007</c:v>
                </c:pt>
                <c:pt idx="413">
                  <c:v>2007</c:v>
                </c:pt>
                <c:pt idx="414">
                  <c:v>2007</c:v>
                </c:pt>
                <c:pt idx="415">
                  <c:v>2007</c:v>
                </c:pt>
                <c:pt idx="416">
                  <c:v>2007</c:v>
                </c:pt>
                <c:pt idx="417">
                  <c:v>2007</c:v>
                </c:pt>
                <c:pt idx="418">
                  <c:v>2007</c:v>
                </c:pt>
                <c:pt idx="419">
                  <c:v>2007</c:v>
                </c:pt>
                <c:pt idx="420">
                  <c:v>2007</c:v>
                </c:pt>
                <c:pt idx="421">
                  <c:v>2007</c:v>
                </c:pt>
                <c:pt idx="422">
                  <c:v>2007</c:v>
                </c:pt>
                <c:pt idx="423">
                  <c:v>2007</c:v>
                </c:pt>
                <c:pt idx="424">
                  <c:v>2007</c:v>
                </c:pt>
                <c:pt idx="425">
                  <c:v>2007</c:v>
                </c:pt>
                <c:pt idx="426">
                  <c:v>2007</c:v>
                </c:pt>
                <c:pt idx="427">
                  <c:v>2007</c:v>
                </c:pt>
                <c:pt idx="428">
                  <c:v>2007</c:v>
                </c:pt>
                <c:pt idx="429">
                  <c:v>2007</c:v>
                </c:pt>
                <c:pt idx="430">
                  <c:v>2007</c:v>
                </c:pt>
                <c:pt idx="431">
                  <c:v>2007</c:v>
                </c:pt>
                <c:pt idx="432">
                  <c:v>2007</c:v>
                </c:pt>
                <c:pt idx="433">
                  <c:v>2007</c:v>
                </c:pt>
                <c:pt idx="434">
                  <c:v>2007</c:v>
                </c:pt>
                <c:pt idx="435">
                  <c:v>2007</c:v>
                </c:pt>
                <c:pt idx="436">
                  <c:v>2007</c:v>
                </c:pt>
                <c:pt idx="437">
                  <c:v>2007</c:v>
                </c:pt>
                <c:pt idx="438">
                  <c:v>2007</c:v>
                </c:pt>
                <c:pt idx="439">
                  <c:v>2008</c:v>
                </c:pt>
                <c:pt idx="440">
                  <c:v>2008</c:v>
                </c:pt>
                <c:pt idx="441">
                  <c:v>2008</c:v>
                </c:pt>
                <c:pt idx="442">
                  <c:v>2008</c:v>
                </c:pt>
                <c:pt idx="443">
                  <c:v>2008</c:v>
                </c:pt>
                <c:pt idx="444">
                  <c:v>2008</c:v>
                </c:pt>
                <c:pt idx="445">
                  <c:v>2008</c:v>
                </c:pt>
                <c:pt idx="446">
                  <c:v>2008</c:v>
                </c:pt>
                <c:pt idx="447">
                  <c:v>2008</c:v>
                </c:pt>
                <c:pt idx="448">
                  <c:v>2008</c:v>
                </c:pt>
                <c:pt idx="449">
                  <c:v>2008</c:v>
                </c:pt>
                <c:pt idx="450">
                  <c:v>2008</c:v>
                </c:pt>
                <c:pt idx="451">
                  <c:v>2008</c:v>
                </c:pt>
                <c:pt idx="452">
                  <c:v>2008</c:v>
                </c:pt>
                <c:pt idx="453">
                  <c:v>2008</c:v>
                </c:pt>
                <c:pt idx="454">
                  <c:v>2008</c:v>
                </c:pt>
                <c:pt idx="455">
                  <c:v>2008</c:v>
                </c:pt>
                <c:pt idx="456">
                  <c:v>2008</c:v>
                </c:pt>
                <c:pt idx="457">
                  <c:v>2008</c:v>
                </c:pt>
                <c:pt idx="458">
                  <c:v>2008</c:v>
                </c:pt>
                <c:pt idx="459">
                  <c:v>2008</c:v>
                </c:pt>
                <c:pt idx="460">
                  <c:v>2008</c:v>
                </c:pt>
                <c:pt idx="461">
                  <c:v>2008</c:v>
                </c:pt>
                <c:pt idx="462">
                  <c:v>2008</c:v>
                </c:pt>
                <c:pt idx="463">
                  <c:v>2008</c:v>
                </c:pt>
                <c:pt idx="464">
                  <c:v>2008</c:v>
                </c:pt>
                <c:pt idx="465">
                  <c:v>2008</c:v>
                </c:pt>
                <c:pt idx="466">
                  <c:v>2008</c:v>
                </c:pt>
                <c:pt idx="467">
                  <c:v>2008</c:v>
                </c:pt>
                <c:pt idx="468">
                  <c:v>2008</c:v>
                </c:pt>
                <c:pt idx="469">
                  <c:v>2008</c:v>
                </c:pt>
                <c:pt idx="470">
                  <c:v>2008</c:v>
                </c:pt>
                <c:pt idx="471">
                  <c:v>2008</c:v>
                </c:pt>
                <c:pt idx="472">
                  <c:v>2008</c:v>
                </c:pt>
                <c:pt idx="473">
                  <c:v>2008</c:v>
                </c:pt>
                <c:pt idx="474">
                  <c:v>2008</c:v>
                </c:pt>
                <c:pt idx="475">
                  <c:v>2008</c:v>
                </c:pt>
                <c:pt idx="476">
                  <c:v>2008</c:v>
                </c:pt>
                <c:pt idx="477">
                  <c:v>2008</c:v>
                </c:pt>
                <c:pt idx="478">
                  <c:v>2008</c:v>
                </c:pt>
                <c:pt idx="479">
                  <c:v>2008</c:v>
                </c:pt>
                <c:pt idx="480">
                  <c:v>2008</c:v>
                </c:pt>
                <c:pt idx="481">
                  <c:v>2008</c:v>
                </c:pt>
                <c:pt idx="482">
                  <c:v>2008</c:v>
                </c:pt>
                <c:pt idx="483">
                  <c:v>2008</c:v>
                </c:pt>
                <c:pt idx="484">
                  <c:v>2008</c:v>
                </c:pt>
                <c:pt idx="485">
                  <c:v>2008</c:v>
                </c:pt>
                <c:pt idx="486">
                  <c:v>2008</c:v>
                </c:pt>
                <c:pt idx="487">
                  <c:v>2008</c:v>
                </c:pt>
                <c:pt idx="488">
                  <c:v>2008</c:v>
                </c:pt>
                <c:pt idx="489">
                  <c:v>2008</c:v>
                </c:pt>
                <c:pt idx="490">
                  <c:v>2008</c:v>
                </c:pt>
                <c:pt idx="491">
                  <c:v>2009</c:v>
                </c:pt>
                <c:pt idx="492">
                  <c:v>2009</c:v>
                </c:pt>
                <c:pt idx="493">
                  <c:v>2009</c:v>
                </c:pt>
                <c:pt idx="494">
                  <c:v>2009</c:v>
                </c:pt>
                <c:pt idx="495">
                  <c:v>2009</c:v>
                </c:pt>
                <c:pt idx="496">
                  <c:v>2009</c:v>
                </c:pt>
                <c:pt idx="497">
                  <c:v>2009</c:v>
                </c:pt>
                <c:pt idx="498">
                  <c:v>2009</c:v>
                </c:pt>
                <c:pt idx="499">
                  <c:v>2009</c:v>
                </c:pt>
                <c:pt idx="500">
                  <c:v>2009</c:v>
                </c:pt>
                <c:pt idx="501">
                  <c:v>2009</c:v>
                </c:pt>
                <c:pt idx="502">
                  <c:v>2009</c:v>
                </c:pt>
                <c:pt idx="503">
                  <c:v>2009</c:v>
                </c:pt>
                <c:pt idx="504">
                  <c:v>2009</c:v>
                </c:pt>
                <c:pt idx="505">
                  <c:v>2009</c:v>
                </c:pt>
                <c:pt idx="506">
                  <c:v>2009</c:v>
                </c:pt>
                <c:pt idx="507">
                  <c:v>2009</c:v>
                </c:pt>
                <c:pt idx="508">
                  <c:v>2009</c:v>
                </c:pt>
                <c:pt idx="509">
                  <c:v>2009</c:v>
                </c:pt>
                <c:pt idx="510">
                  <c:v>2009</c:v>
                </c:pt>
                <c:pt idx="511">
                  <c:v>2009</c:v>
                </c:pt>
                <c:pt idx="512">
                  <c:v>2009</c:v>
                </c:pt>
                <c:pt idx="513">
                  <c:v>2009</c:v>
                </c:pt>
                <c:pt idx="514">
                  <c:v>2009</c:v>
                </c:pt>
                <c:pt idx="515">
                  <c:v>2009</c:v>
                </c:pt>
                <c:pt idx="516">
                  <c:v>2009</c:v>
                </c:pt>
                <c:pt idx="517">
                  <c:v>2009</c:v>
                </c:pt>
                <c:pt idx="518">
                  <c:v>2009</c:v>
                </c:pt>
                <c:pt idx="519">
                  <c:v>2009</c:v>
                </c:pt>
                <c:pt idx="520">
                  <c:v>2009</c:v>
                </c:pt>
                <c:pt idx="521">
                  <c:v>2009</c:v>
                </c:pt>
                <c:pt idx="522">
                  <c:v>2009</c:v>
                </c:pt>
                <c:pt idx="523">
                  <c:v>2009</c:v>
                </c:pt>
                <c:pt idx="524">
                  <c:v>2009</c:v>
                </c:pt>
                <c:pt idx="525">
                  <c:v>2009</c:v>
                </c:pt>
                <c:pt idx="526">
                  <c:v>2009</c:v>
                </c:pt>
                <c:pt idx="527">
                  <c:v>2009</c:v>
                </c:pt>
                <c:pt idx="528">
                  <c:v>2009</c:v>
                </c:pt>
                <c:pt idx="529">
                  <c:v>2009</c:v>
                </c:pt>
                <c:pt idx="530">
                  <c:v>2009</c:v>
                </c:pt>
                <c:pt idx="531">
                  <c:v>2009</c:v>
                </c:pt>
                <c:pt idx="532">
                  <c:v>2009</c:v>
                </c:pt>
                <c:pt idx="533">
                  <c:v>2009</c:v>
                </c:pt>
                <c:pt idx="534">
                  <c:v>2009</c:v>
                </c:pt>
                <c:pt idx="535">
                  <c:v>2009</c:v>
                </c:pt>
                <c:pt idx="536">
                  <c:v>2009</c:v>
                </c:pt>
                <c:pt idx="537">
                  <c:v>2009</c:v>
                </c:pt>
                <c:pt idx="538">
                  <c:v>2009</c:v>
                </c:pt>
                <c:pt idx="539">
                  <c:v>2009</c:v>
                </c:pt>
                <c:pt idx="540">
                  <c:v>2009</c:v>
                </c:pt>
                <c:pt idx="541">
                  <c:v>2009</c:v>
                </c:pt>
                <c:pt idx="542">
                  <c:v>2009</c:v>
                </c:pt>
                <c:pt idx="543">
                  <c:v>2009</c:v>
                </c:pt>
                <c:pt idx="544">
                  <c:v>2010</c:v>
                </c:pt>
                <c:pt idx="545">
                  <c:v>2010</c:v>
                </c:pt>
                <c:pt idx="546">
                  <c:v>2010</c:v>
                </c:pt>
                <c:pt idx="547">
                  <c:v>2010</c:v>
                </c:pt>
                <c:pt idx="548">
                  <c:v>2010</c:v>
                </c:pt>
                <c:pt idx="549">
                  <c:v>2010</c:v>
                </c:pt>
                <c:pt idx="550">
                  <c:v>2010</c:v>
                </c:pt>
                <c:pt idx="551">
                  <c:v>2010</c:v>
                </c:pt>
                <c:pt idx="552">
                  <c:v>2010</c:v>
                </c:pt>
                <c:pt idx="553">
                  <c:v>2010</c:v>
                </c:pt>
                <c:pt idx="554">
                  <c:v>2010</c:v>
                </c:pt>
                <c:pt idx="555">
                  <c:v>2010</c:v>
                </c:pt>
                <c:pt idx="556">
                  <c:v>2010</c:v>
                </c:pt>
                <c:pt idx="557">
                  <c:v>2010</c:v>
                </c:pt>
                <c:pt idx="558">
                  <c:v>2010</c:v>
                </c:pt>
                <c:pt idx="559">
                  <c:v>2010</c:v>
                </c:pt>
                <c:pt idx="560">
                  <c:v>2010</c:v>
                </c:pt>
                <c:pt idx="561">
                  <c:v>2010</c:v>
                </c:pt>
                <c:pt idx="562">
                  <c:v>2010</c:v>
                </c:pt>
                <c:pt idx="563">
                  <c:v>2010</c:v>
                </c:pt>
                <c:pt idx="564">
                  <c:v>2010</c:v>
                </c:pt>
                <c:pt idx="565">
                  <c:v>2010</c:v>
                </c:pt>
                <c:pt idx="566">
                  <c:v>2010</c:v>
                </c:pt>
                <c:pt idx="567">
                  <c:v>2010</c:v>
                </c:pt>
                <c:pt idx="568">
                  <c:v>2010</c:v>
                </c:pt>
                <c:pt idx="569">
                  <c:v>2010</c:v>
                </c:pt>
                <c:pt idx="570">
                  <c:v>2010</c:v>
                </c:pt>
                <c:pt idx="571">
                  <c:v>2010</c:v>
                </c:pt>
                <c:pt idx="572">
                  <c:v>2010</c:v>
                </c:pt>
                <c:pt idx="573">
                  <c:v>2010</c:v>
                </c:pt>
                <c:pt idx="574">
                  <c:v>2010</c:v>
                </c:pt>
                <c:pt idx="575">
                  <c:v>2010</c:v>
                </c:pt>
                <c:pt idx="576">
                  <c:v>2010</c:v>
                </c:pt>
                <c:pt idx="577">
                  <c:v>2010</c:v>
                </c:pt>
                <c:pt idx="578">
                  <c:v>2010</c:v>
                </c:pt>
                <c:pt idx="579">
                  <c:v>2010</c:v>
                </c:pt>
                <c:pt idx="580">
                  <c:v>2010</c:v>
                </c:pt>
                <c:pt idx="581">
                  <c:v>2010</c:v>
                </c:pt>
                <c:pt idx="582">
                  <c:v>2010</c:v>
                </c:pt>
                <c:pt idx="583">
                  <c:v>2010</c:v>
                </c:pt>
                <c:pt idx="584">
                  <c:v>2010</c:v>
                </c:pt>
                <c:pt idx="585">
                  <c:v>2010</c:v>
                </c:pt>
                <c:pt idx="586">
                  <c:v>2010</c:v>
                </c:pt>
                <c:pt idx="587">
                  <c:v>2010</c:v>
                </c:pt>
                <c:pt idx="588">
                  <c:v>2010</c:v>
                </c:pt>
                <c:pt idx="589">
                  <c:v>2010</c:v>
                </c:pt>
                <c:pt idx="590">
                  <c:v>2010</c:v>
                </c:pt>
                <c:pt idx="591">
                  <c:v>2010</c:v>
                </c:pt>
                <c:pt idx="592">
                  <c:v>2010</c:v>
                </c:pt>
                <c:pt idx="593">
                  <c:v>2010</c:v>
                </c:pt>
                <c:pt idx="594">
                  <c:v>2010</c:v>
                </c:pt>
                <c:pt idx="595">
                  <c:v>2010</c:v>
                </c:pt>
                <c:pt idx="596">
                  <c:v>2011</c:v>
                </c:pt>
                <c:pt idx="597">
                  <c:v>2011</c:v>
                </c:pt>
                <c:pt idx="598">
                  <c:v>2011</c:v>
                </c:pt>
                <c:pt idx="599">
                  <c:v>2011</c:v>
                </c:pt>
                <c:pt idx="600">
                  <c:v>2011</c:v>
                </c:pt>
                <c:pt idx="601">
                  <c:v>2011</c:v>
                </c:pt>
                <c:pt idx="602">
                  <c:v>2011</c:v>
                </c:pt>
                <c:pt idx="603">
                  <c:v>2011</c:v>
                </c:pt>
                <c:pt idx="604">
                  <c:v>2011</c:v>
                </c:pt>
                <c:pt idx="605">
                  <c:v>2011</c:v>
                </c:pt>
                <c:pt idx="606">
                  <c:v>2011</c:v>
                </c:pt>
                <c:pt idx="607">
                  <c:v>2011</c:v>
                </c:pt>
                <c:pt idx="608">
                  <c:v>2011</c:v>
                </c:pt>
                <c:pt idx="609">
                  <c:v>2011</c:v>
                </c:pt>
                <c:pt idx="610">
                  <c:v>2011</c:v>
                </c:pt>
                <c:pt idx="611">
                  <c:v>2011</c:v>
                </c:pt>
                <c:pt idx="612">
                  <c:v>2011</c:v>
                </c:pt>
                <c:pt idx="613">
                  <c:v>2011</c:v>
                </c:pt>
                <c:pt idx="614">
                  <c:v>2011</c:v>
                </c:pt>
                <c:pt idx="615">
                  <c:v>2011</c:v>
                </c:pt>
                <c:pt idx="616">
                  <c:v>2011</c:v>
                </c:pt>
                <c:pt idx="617">
                  <c:v>2011</c:v>
                </c:pt>
                <c:pt idx="618">
                  <c:v>2011</c:v>
                </c:pt>
                <c:pt idx="619">
                  <c:v>2011</c:v>
                </c:pt>
                <c:pt idx="620">
                  <c:v>2011</c:v>
                </c:pt>
                <c:pt idx="621">
                  <c:v>2011</c:v>
                </c:pt>
                <c:pt idx="622">
                  <c:v>2011</c:v>
                </c:pt>
                <c:pt idx="623">
                  <c:v>2011</c:v>
                </c:pt>
                <c:pt idx="624">
                  <c:v>2011</c:v>
                </c:pt>
                <c:pt idx="625">
                  <c:v>2011</c:v>
                </c:pt>
                <c:pt idx="626">
                  <c:v>2011</c:v>
                </c:pt>
                <c:pt idx="627">
                  <c:v>2011</c:v>
                </c:pt>
                <c:pt idx="628">
                  <c:v>2011</c:v>
                </c:pt>
                <c:pt idx="629">
                  <c:v>2011</c:v>
                </c:pt>
                <c:pt idx="630">
                  <c:v>2011</c:v>
                </c:pt>
                <c:pt idx="631">
                  <c:v>2011</c:v>
                </c:pt>
                <c:pt idx="632">
                  <c:v>2011</c:v>
                </c:pt>
                <c:pt idx="633">
                  <c:v>2011</c:v>
                </c:pt>
                <c:pt idx="634">
                  <c:v>2011</c:v>
                </c:pt>
                <c:pt idx="635">
                  <c:v>2011</c:v>
                </c:pt>
                <c:pt idx="636">
                  <c:v>2011</c:v>
                </c:pt>
                <c:pt idx="637">
                  <c:v>2011</c:v>
                </c:pt>
                <c:pt idx="638">
                  <c:v>2011</c:v>
                </c:pt>
                <c:pt idx="639">
                  <c:v>2011</c:v>
                </c:pt>
                <c:pt idx="640">
                  <c:v>2011</c:v>
                </c:pt>
                <c:pt idx="641">
                  <c:v>2011</c:v>
                </c:pt>
                <c:pt idx="642">
                  <c:v>2011</c:v>
                </c:pt>
                <c:pt idx="643">
                  <c:v>2011</c:v>
                </c:pt>
                <c:pt idx="644">
                  <c:v>2011</c:v>
                </c:pt>
                <c:pt idx="645">
                  <c:v>2011</c:v>
                </c:pt>
                <c:pt idx="646">
                  <c:v>2011</c:v>
                </c:pt>
                <c:pt idx="647">
                  <c:v>2011</c:v>
                </c:pt>
                <c:pt idx="648">
                  <c:v>2012</c:v>
                </c:pt>
                <c:pt idx="649">
                  <c:v>2012</c:v>
                </c:pt>
                <c:pt idx="650">
                  <c:v>2012</c:v>
                </c:pt>
                <c:pt idx="651">
                  <c:v>2012</c:v>
                </c:pt>
                <c:pt idx="652">
                  <c:v>2012</c:v>
                </c:pt>
                <c:pt idx="653">
                  <c:v>2012</c:v>
                </c:pt>
                <c:pt idx="654">
                  <c:v>2012</c:v>
                </c:pt>
                <c:pt idx="655">
                  <c:v>2012</c:v>
                </c:pt>
                <c:pt idx="656">
                  <c:v>2012</c:v>
                </c:pt>
                <c:pt idx="657">
                  <c:v>2012</c:v>
                </c:pt>
                <c:pt idx="658">
                  <c:v>2012</c:v>
                </c:pt>
                <c:pt idx="659">
                  <c:v>2012</c:v>
                </c:pt>
                <c:pt idx="660">
                  <c:v>2012</c:v>
                </c:pt>
                <c:pt idx="661">
                  <c:v>2012</c:v>
                </c:pt>
                <c:pt idx="662">
                  <c:v>2012</c:v>
                </c:pt>
                <c:pt idx="663">
                  <c:v>2012</c:v>
                </c:pt>
                <c:pt idx="664">
                  <c:v>2012</c:v>
                </c:pt>
                <c:pt idx="665">
                  <c:v>2012</c:v>
                </c:pt>
                <c:pt idx="666">
                  <c:v>2012</c:v>
                </c:pt>
                <c:pt idx="667">
                  <c:v>2012</c:v>
                </c:pt>
                <c:pt idx="668">
                  <c:v>2012</c:v>
                </c:pt>
                <c:pt idx="669">
                  <c:v>2012</c:v>
                </c:pt>
                <c:pt idx="670">
                  <c:v>2012</c:v>
                </c:pt>
                <c:pt idx="671">
                  <c:v>2012</c:v>
                </c:pt>
                <c:pt idx="672">
                  <c:v>2012</c:v>
                </c:pt>
                <c:pt idx="673">
                  <c:v>2012</c:v>
                </c:pt>
                <c:pt idx="674">
                  <c:v>2012</c:v>
                </c:pt>
                <c:pt idx="675">
                  <c:v>2012</c:v>
                </c:pt>
                <c:pt idx="676">
                  <c:v>2012</c:v>
                </c:pt>
                <c:pt idx="677">
                  <c:v>2012</c:v>
                </c:pt>
                <c:pt idx="678">
                  <c:v>2012</c:v>
                </c:pt>
                <c:pt idx="679">
                  <c:v>2012</c:v>
                </c:pt>
                <c:pt idx="680">
                  <c:v>2012</c:v>
                </c:pt>
                <c:pt idx="681">
                  <c:v>2012</c:v>
                </c:pt>
                <c:pt idx="682">
                  <c:v>2012</c:v>
                </c:pt>
                <c:pt idx="683">
                  <c:v>2012</c:v>
                </c:pt>
                <c:pt idx="684">
                  <c:v>2012</c:v>
                </c:pt>
                <c:pt idx="685">
                  <c:v>2012</c:v>
                </c:pt>
                <c:pt idx="686">
                  <c:v>2012</c:v>
                </c:pt>
                <c:pt idx="687">
                  <c:v>2012</c:v>
                </c:pt>
                <c:pt idx="688">
                  <c:v>2012</c:v>
                </c:pt>
                <c:pt idx="689">
                  <c:v>2012</c:v>
                </c:pt>
                <c:pt idx="690">
                  <c:v>2012</c:v>
                </c:pt>
                <c:pt idx="691">
                  <c:v>2012</c:v>
                </c:pt>
                <c:pt idx="692">
                  <c:v>2012</c:v>
                </c:pt>
                <c:pt idx="693">
                  <c:v>2012</c:v>
                </c:pt>
                <c:pt idx="694">
                  <c:v>2012</c:v>
                </c:pt>
                <c:pt idx="695">
                  <c:v>2012</c:v>
                </c:pt>
                <c:pt idx="696">
                  <c:v>2012</c:v>
                </c:pt>
                <c:pt idx="697">
                  <c:v>2012</c:v>
                </c:pt>
                <c:pt idx="698">
                  <c:v>2012</c:v>
                </c:pt>
                <c:pt idx="699">
                  <c:v>2012</c:v>
                </c:pt>
                <c:pt idx="700">
                  <c:v>2013</c:v>
                </c:pt>
                <c:pt idx="701">
                  <c:v>2013</c:v>
                </c:pt>
                <c:pt idx="702">
                  <c:v>2013</c:v>
                </c:pt>
                <c:pt idx="703">
                  <c:v>2013</c:v>
                </c:pt>
                <c:pt idx="704">
                  <c:v>2013</c:v>
                </c:pt>
                <c:pt idx="705">
                  <c:v>2013</c:v>
                </c:pt>
                <c:pt idx="706">
                  <c:v>2013</c:v>
                </c:pt>
                <c:pt idx="707">
                  <c:v>2013</c:v>
                </c:pt>
                <c:pt idx="708">
                  <c:v>2013</c:v>
                </c:pt>
                <c:pt idx="709">
                  <c:v>2013</c:v>
                </c:pt>
                <c:pt idx="710">
                  <c:v>2013</c:v>
                </c:pt>
                <c:pt idx="711">
                  <c:v>2013</c:v>
                </c:pt>
                <c:pt idx="712">
                  <c:v>2013</c:v>
                </c:pt>
                <c:pt idx="713">
                  <c:v>2013</c:v>
                </c:pt>
                <c:pt idx="714">
                  <c:v>2013</c:v>
                </c:pt>
                <c:pt idx="715">
                  <c:v>2013</c:v>
                </c:pt>
                <c:pt idx="716">
                  <c:v>2013</c:v>
                </c:pt>
                <c:pt idx="717">
                  <c:v>2013</c:v>
                </c:pt>
                <c:pt idx="718">
                  <c:v>2013</c:v>
                </c:pt>
                <c:pt idx="719">
                  <c:v>2013</c:v>
                </c:pt>
                <c:pt idx="720">
                  <c:v>2013</c:v>
                </c:pt>
                <c:pt idx="721">
                  <c:v>2013</c:v>
                </c:pt>
                <c:pt idx="722">
                  <c:v>2013</c:v>
                </c:pt>
                <c:pt idx="723">
                  <c:v>2013</c:v>
                </c:pt>
                <c:pt idx="724">
                  <c:v>2013</c:v>
                </c:pt>
                <c:pt idx="725">
                  <c:v>2013</c:v>
                </c:pt>
                <c:pt idx="726">
                  <c:v>2013</c:v>
                </c:pt>
                <c:pt idx="727">
                  <c:v>2013</c:v>
                </c:pt>
                <c:pt idx="728">
                  <c:v>2013</c:v>
                </c:pt>
                <c:pt idx="729">
                  <c:v>2013</c:v>
                </c:pt>
                <c:pt idx="730">
                  <c:v>2013</c:v>
                </c:pt>
                <c:pt idx="731">
                  <c:v>2013</c:v>
                </c:pt>
                <c:pt idx="732">
                  <c:v>2013</c:v>
                </c:pt>
                <c:pt idx="733">
                  <c:v>2013</c:v>
                </c:pt>
                <c:pt idx="734">
                  <c:v>2013</c:v>
                </c:pt>
                <c:pt idx="735">
                  <c:v>2013</c:v>
                </c:pt>
                <c:pt idx="736">
                  <c:v>2013</c:v>
                </c:pt>
                <c:pt idx="737">
                  <c:v>2013</c:v>
                </c:pt>
                <c:pt idx="738">
                  <c:v>2013</c:v>
                </c:pt>
                <c:pt idx="739">
                  <c:v>2013</c:v>
                </c:pt>
                <c:pt idx="740">
                  <c:v>2013</c:v>
                </c:pt>
                <c:pt idx="741">
                  <c:v>2013</c:v>
                </c:pt>
                <c:pt idx="742">
                  <c:v>2013</c:v>
                </c:pt>
                <c:pt idx="743">
                  <c:v>2013</c:v>
                </c:pt>
                <c:pt idx="744">
                  <c:v>2013</c:v>
                </c:pt>
                <c:pt idx="745">
                  <c:v>2013</c:v>
                </c:pt>
                <c:pt idx="746">
                  <c:v>2013</c:v>
                </c:pt>
                <c:pt idx="747">
                  <c:v>2013</c:v>
                </c:pt>
                <c:pt idx="748">
                  <c:v>2013</c:v>
                </c:pt>
                <c:pt idx="749">
                  <c:v>2013</c:v>
                </c:pt>
                <c:pt idx="750">
                  <c:v>2013</c:v>
                </c:pt>
                <c:pt idx="751">
                  <c:v>2013</c:v>
                </c:pt>
                <c:pt idx="752">
                  <c:v>2014</c:v>
                </c:pt>
                <c:pt idx="753">
                  <c:v>2014</c:v>
                </c:pt>
                <c:pt idx="754">
                  <c:v>2014</c:v>
                </c:pt>
                <c:pt idx="755">
                  <c:v>2014</c:v>
                </c:pt>
                <c:pt idx="756">
                  <c:v>2014</c:v>
                </c:pt>
                <c:pt idx="757">
                  <c:v>2014</c:v>
                </c:pt>
                <c:pt idx="758">
                  <c:v>2014</c:v>
                </c:pt>
                <c:pt idx="759">
                  <c:v>2014</c:v>
                </c:pt>
                <c:pt idx="760">
                  <c:v>2014</c:v>
                </c:pt>
                <c:pt idx="761">
                  <c:v>2014</c:v>
                </c:pt>
                <c:pt idx="762">
                  <c:v>2014</c:v>
                </c:pt>
                <c:pt idx="763">
                  <c:v>2014</c:v>
                </c:pt>
                <c:pt idx="764">
                  <c:v>2014</c:v>
                </c:pt>
                <c:pt idx="765">
                  <c:v>2014</c:v>
                </c:pt>
                <c:pt idx="766">
                  <c:v>2014</c:v>
                </c:pt>
                <c:pt idx="767">
                  <c:v>2014</c:v>
                </c:pt>
                <c:pt idx="768">
                  <c:v>2014</c:v>
                </c:pt>
                <c:pt idx="769">
                  <c:v>2014</c:v>
                </c:pt>
                <c:pt idx="770">
                  <c:v>2014</c:v>
                </c:pt>
                <c:pt idx="771">
                  <c:v>2014</c:v>
                </c:pt>
                <c:pt idx="772">
                  <c:v>2014</c:v>
                </c:pt>
                <c:pt idx="773">
                  <c:v>2014</c:v>
                </c:pt>
                <c:pt idx="774">
                  <c:v>2014</c:v>
                </c:pt>
                <c:pt idx="775">
                  <c:v>2014</c:v>
                </c:pt>
                <c:pt idx="776">
                  <c:v>2014</c:v>
                </c:pt>
                <c:pt idx="777">
                  <c:v>2014</c:v>
                </c:pt>
                <c:pt idx="778">
                  <c:v>2014</c:v>
                </c:pt>
                <c:pt idx="779">
                  <c:v>2014</c:v>
                </c:pt>
                <c:pt idx="780">
                  <c:v>2014</c:v>
                </c:pt>
                <c:pt idx="781">
                  <c:v>2014</c:v>
                </c:pt>
                <c:pt idx="782">
                  <c:v>2014</c:v>
                </c:pt>
                <c:pt idx="783">
                  <c:v>2014</c:v>
                </c:pt>
                <c:pt idx="784">
                  <c:v>2014</c:v>
                </c:pt>
                <c:pt idx="785">
                  <c:v>2014</c:v>
                </c:pt>
                <c:pt idx="786">
                  <c:v>2014</c:v>
                </c:pt>
                <c:pt idx="787">
                  <c:v>2014</c:v>
                </c:pt>
                <c:pt idx="788">
                  <c:v>2014</c:v>
                </c:pt>
                <c:pt idx="789">
                  <c:v>2014</c:v>
                </c:pt>
                <c:pt idx="790">
                  <c:v>2014</c:v>
                </c:pt>
                <c:pt idx="791">
                  <c:v>2014</c:v>
                </c:pt>
                <c:pt idx="792">
                  <c:v>2014</c:v>
                </c:pt>
                <c:pt idx="793">
                  <c:v>2014</c:v>
                </c:pt>
                <c:pt idx="794">
                  <c:v>2014</c:v>
                </c:pt>
                <c:pt idx="795">
                  <c:v>2014</c:v>
                </c:pt>
                <c:pt idx="796">
                  <c:v>2014</c:v>
                </c:pt>
                <c:pt idx="797">
                  <c:v>2014</c:v>
                </c:pt>
                <c:pt idx="798">
                  <c:v>2014</c:v>
                </c:pt>
                <c:pt idx="799">
                  <c:v>2014</c:v>
                </c:pt>
                <c:pt idx="800">
                  <c:v>2014</c:v>
                </c:pt>
                <c:pt idx="801">
                  <c:v>2014</c:v>
                </c:pt>
                <c:pt idx="802">
                  <c:v>2014</c:v>
                </c:pt>
                <c:pt idx="803">
                  <c:v>2014</c:v>
                </c:pt>
                <c:pt idx="804">
                  <c:v>2015</c:v>
                </c:pt>
                <c:pt idx="805">
                  <c:v>2015</c:v>
                </c:pt>
                <c:pt idx="806">
                  <c:v>2015</c:v>
                </c:pt>
                <c:pt idx="807">
                  <c:v>2015</c:v>
                </c:pt>
                <c:pt idx="808">
                  <c:v>2015</c:v>
                </c:pt>
                <c:pt idx="809">
                  <c:v>2015</c:v>
                </c:pt>
                <c:pt idx="810">
                  <c:v>2015</c:v>
                </c:pt>
                <c:pt idx="811">
                  <c:v>2015</c:v>
                </c:pt>
                <c:pt idx="812">
                  <c:v>2015</c:v>
                </c:pt>
                <c:pt idx="813">
                  <c:v>2015</c:v>
                </c:pt>
                <c:pt idx="814">
                  <c:v>2015</c:v>
                </c:pt>
                <c:pt idx="815">
                  <c:v>2015</c:v>
                </c:pt>
                <c:pt idx="816">
                  <c:v>2015</c:v>
                </c:pt>
                <c:pt idx="817">
                  <c:v>2015</c:v>
                </c:pt>
                <c:pt idx="818">
                  <c:v>2015</c:v>
                </c:pt>
                <c:pt idx="819">
                  <c:v>2015</c:v>
                </c:pt>
                <c:pt idx="820">
                  <c:v>2015</c:v>
                </c:pt>
                <c:pt idx="821">
                  <c:v>2015</c:v>
                </c:pt>
                <c:pt idx="822">
                  <c:v>2015</c:v>
                </c:pt>
                <c:pt idx="823">
                  <c:v>2015</c:v>
                </c:pt>
                <c:pt idx="824">
                  <c:v>2015</c:v>
                </c:pt>
                <c:pt idx="825">
                  <c:v>2015</c:v>
                </c:pt>
                <c:pt idx="826">
                  <c:v>2015</c:v>
                </c:pt>
                <c:pt idx="827">
                  <c:v>2015</c:v>
                </c:pt>
                <c:pt idx="828">
                  <c:v>2015</c:v>
                </c:pt>
                <c:pt idx="829">
                  <c:v>2015</c:v>
                </c:pt>
                <c:pt idx="830">
                  <c:v>2015</c:v>
                </c:pt>
                <c:pt idx="831">
                  <c:v>2015</c:v>
                </c:pt>
                <c:pt idx="832">
                  <c:v>2015</c:v>
                </c:pt>
                <c:pt idx="833">
                  <c:v>2015</c:v>
                </c:pt>
                <c:pt idx="834">
                  <c:v>2015</c:v>
                </c:pt>
                <c:pt idx="835">
                  <c:v>2015</c:v>
                </c:pt>
                <c:pt idx="836">
                  <c:v>2015</c:v>
                </c:pt>
                <c:pt idx="837">
                  <c:v>2015</c:v>
                </c:pt>
                <c:pt idx="838">
                  <c:v>2015</c:v>
                </c:pt>
                <c:pt idx="839">
                  <c:v>2015</c:v>
                </c:pt>
                <c:pt idx="840">
                  <c:v>2015</c:v>
                </c:pt>
                <c:pt idx="841">
                  <c:v>2015</c:v>
                </c:pt>
                <c:pt idx="842">
                  <c:v>2015</c:v>
                </c:pt>
                <c:pt idx="843">
                  <c:v>2015</c:v>
                </c:pt>
                <c:pt idx="844">
                  <c:v>2015</c:v>
                </c:pt>
                <c:pt idx="845">
                  <c:v>2015</c:v>
                </c:pt>
                <c:pt idx="846">
                  <c:v>2015</c:v>
                </c:pt>
                <c:pt idx="847">
                  <c:v>2015</c:v>
                </c:pt>
                <c:pt idx="848">
                  <c:v>2015</c:v>
                </c:pt>
                <c:pt idx="849">
                  <c:v>2015</c:v>
                </c:pt>
                <c:pt idx="850">
                  <c:v>2015</c:v>
                </c:pt>
                <c:pt idx="851">
                  <c:v>2015</c:v>
                </c:pt>
                <c:pt idx="852">
                  <c:v>2015</c:v>
                </c:pt>
                <c:pt idx="853">
                  <c:v>2015</c:v>
                </c:pt>
                <c:pt idx="854">
                  <c:v>2015</c:v>
                </c:pt>
                <c:pt idx="855">
                  <c:v>2015</c:v>
                </c:pt>
                <c:pt idx="856">
                  <c:v>2015</c:v>
                </c:pt>
                <c:pt idx="857">
                  <c:v>2016</c:v>
                </c:pt>
                <c:pt idx="858">
                  <c:v>2016</c:v>
                </c:pt>
                <c:pt idx="859">
                  <c:v>2016</c:v>
                </c:pt>
                <c:pt idx="860">
                  <c:v>2016</c:v>
                </c:pt>
                <c:pt idx="861">
                  <c:v>2016</c:v>
                </c:pt>
                <c:pt idx="862">
                  <c:v>2016</c:v>
                </c:pt>
                <c:pt idx="863">
                  <c:v>2016</c:v>
                </c:pt>
                <c:pt idx="864">
                  <c:v>2016</c:v>
                </c:pt>
                <c:pt idx="865">
                  <c:v>2016</c:v>
                </c:pt>
                <c:pt idx="866">
                  <c:v>2016</c:v>
                </c:pt>
                <c:pt idx="867">
                  <c:v>2016</c:v>
                </c:pt>
                <c:pt idx="868">
                  <c:v>2016</c:v>
                </c:pt>
                <c:pt idx="869">
                  <c:v>2016</c:v>
                </c:pt>
                <c:pt idx="870">
                  <c:v>2016</c:v>
                </c:pt>
                <c:pt idx="871">
                  <c:v>2016</c:v>
                </c:pt>
                <c:pt idx="872">
                  <c:v>2016</c:v>
                </c:pt>
                <c:pt idx="873">
                  <c:v>2016</c:v>
                </c:pt>
                <c:pt idx="874">
                  <c:v>2016</c:v>
                </c:pt>
                <c:pt idx="875">
                  <c:v>2016</c:v>
                </c:pt>
                <c:pt idx="876">
                  <c:v>2016</c:v>
                </c:pt>
                <c:pt idx="877">
                  <c:v>2016</c:v>
                </c:pt>
                <c:pt idx="878">
                  <c:v>2016</c:v>
                </c:pt>
                <c:pt idx="879">
                  <c:v>2016</c:v>
                </c:pt>
                <c:pt idx="880">
                  <c:v>2016</c:v>
                </c:pt>
                <c:pt idx="881">
                  <c:v>2016</c:v>
                </c:pt>
                <c:pt idx="882">
                  <c:v>2016</c:v>
                </c:pt>
                <c:pt idx="883">
                  <c:v>2016</c:v>
                </c:pt>
                <c:pt idx="884">
                  <c:v>2016</c:v>
                </c:pt>
                <c:pt idx="885">
                  <c:v>2016</c:v>
                </c:pt>
                <c:pt idx="886">
                  <c:v>2016</c:v>
                </c:pt>
              </c:numCache>
            </c:numRef>
          </c:cat>
          <c:val>
            <c:numRef>
              <c:f>'2.10'!$C$7:$C$895</c:f>
              <c:numCache>
                <c:formatCode>#,##0</c:formatCode>
                <c:ptCount val="889"/>
                <c:pt idx="0">
                  <c:v>9386</c:v>
                </c:pt>
                <c:pt idx="1">
                  <c:v>9098</c:v>
                </c:pt>
                <c:pt idx="2">
                  <c:v>9218</c:v>
                </c:pt>
                <c:pt idx="3">
                  <c:v>9469</c:v>
                </c:pt>
                <c:pt idx="4">
                  <c:v>9426</c:v>
                </c:pt>
                <c:pt idx="5">
                  <c:v>9295</c:v>
                </c:pt>
                <c:pt idx="6">
                  <c:v>9209</c:v>
                </c:pt>
                <c:pt idx="7">
                  <c:v>9224</c:v>
                </c:pt>
                <c:pt idx="8">
                  <c:v>9642</c:v>
                </c:pt>
                <c:pt idx="9">
                  <c:v>10016</c:v>
                </c:pt>
                <c:pt idx="10">
                  <c:v>9863</c:v>
                </c:pt>
                <c:pt idx="11">
                  <c:v>10203</c:v>
                </c:pt>
                <c:pt idx="12">
                  <c:v>10092</c:v>
                </c:pt>
                <c:pt idx="13">
                  <c:v>9950</c:v>
                </c:pt>
                <c:pt idx="14">
                  <c:v>9871</c:v>
                </c:pt>
                <c:pt idx="15">
                  <c:v>10510</c:v>
                </c:pt>
                <c:pt idx="16">
                  <c:v>10474</c:v>
                </c:pt>
                <c:pt idx="17">
                  <c:v>10842</c:v>
                </c:pt>
                <c:pt idx="18">
                  <c:v>11834</c:v>
                </c:pt>
                <c:pt idx="19">
                  <c:v>12542</c:v>
                </c:pt>
                <c:pt idx="20">
                  <c:v>15772</c:v>
                </c:pt>
                <c:pt idx="21">
                  <c:v>18581</c:v>
                </c:pt>
                <c:pt idx="22">
                  <c:v>17970</c:v>
                </c:pt>
                <c:pt idx="23">
                  <c:v>15445</c:v>
                </c:pt>
                <c:pt idx="24">
                  <c:v>13472</c:v>
                </c:pt>
                <c:pt idx="25">
                  <c:v>12426</c:v>
                </c:pt>
                <c:pt idx="26">
                  <c:v>11311</c:v>
                </c:pt>
                <c:pt idx="27">
                  <c:v>10754</c:v>
                </c:pt>
                <c:pt idx="28">
                  <c:v>10699</c:v>
                </c:pt>
                <c:pt idx="29">
                  <c:v>10375</c:v>
                </c:pt>
                <c:pt idx="30">
                  <c:v>10520</c:v>
                </c:pt>
                <c:pt idx="31">
                  <c:v>10084</c:v>
                </c:pt>
                <c:pt idx="32">
                  <c:v>9801</c:v>
                </c:pt>
                <c:pt idx="33">
                  <c:v>9746</c:v>
                </c:pt>
                <c:pt idx="34">
                  <c:v>9958</c:v>
                </c:pt>
                <c:pt idx="35">
                  <c:v>9860</c:v>
                </c:pt>
                <c:pt idx="36">
                  <c:v>10263</c:v>
                </c:pt>
                <c:pt idx="37">
                  <c:v>10236</c:v>
                </c:pt>
                <c:pt idx="38">
                  <c:v>9748</c:v>
                </c:pt>
                <c:pt idx="39">
                  <c:v>9598</c:v>
                </c:pt>
                <c:pt idx="40">
                  <c:v>9419</c:v>
                </c:pt>
                <c:pt idx="41">
                  <c:v>9216</c:v>
                </c:pt>
                <c:pt idx="42">
                  <c:v>9425</c:v>
                </c:pt>
                <c:pt idx="43">
                  <c:v>9375</c:v>
                </c:pt>
                <c:pt idx="44">
                  <c:v>9502</c:v>
                </c:pt>
                <c:pt idx="45">
                  <c:v>9679</c:v>
                </c:pt>
                <c:pt idx="46">
                  <c:v>9409</c:v>
                </c:pt>
                <c:pt idx="47">
                  <c:v>9268</c:v>
                </c:pt>
                <c:pt idx="48">
                  <c:v>9190</c:v>
                </c:pt>
                <c:pt idx="49">
                  <c:v>9345</c:v>
                </c:pt>
                <c:pt idx="50">
                  <c:v>9271</c:v>
                </c:pt>
                <c:pt idx="51">
                  <c:v>9351</c:v>
                </c:pt>
                <c:pt idx="52">
                  <c:v>9068</c:v>
                </c:pt>
                <c:pt idx="53">
                  <c:v>8908</c:v>
                </c:pt>
                <c:pt idx="54">
                  <c:v>9016</c:v>
                </c:pt>
                <c:pt idx="55">
                  <c:v>8937</c:v>
                </c:pt>
                <c:pt idx="56">
                  <c:v>8921</c:v>
                </c:pt>
                <c:pt idx="57">
                  <c:v>9113</c:v>
                </c:pt>
                <c:pt idx="58">
                  <c:v>9057</c:v>
                </c:pt>
                <c:pt idx="59">
                  <c:v>9319</c:v>
                </c:pt>
                <c:pt idx="60">
                  <c:v>9107</c:v>
                </c:pt>
                <c:pt idx="61">
                  <c:v>9289</c:v>
                </c:pt>
                <c:pt idx="62">
                  <c:v>10001</c:v>
                </c:pt>
                <c:pt idx="63">
                  <c:v>9655</c:v>
                </c:pt>
                <c:pt idx="64">
                  <c:v>9834</c:v>
                </c:pt>
                <c:pt idx="65">
                  <c:v>10362</c:v>
                </c:pt>
                <c:pt idx="66">
                  <c:v>10456</c:v>
                </c:pt>
                <c:pt idx="67">
                  <c:v>10226</c:v>
                </c:pt>
                <c:pt idx="68">
                  <c:v>10366</c:v>
                </c:pt>
                <c:pt idx="69">
                  <c:v>10287</c:v>
                </c:pt>
                <c:pt idx="70">
                  <c:v>10321</c:v>
                </c:pt>
                <c:pt idx="71">
                  <c:v>10324</c:v>
                </c:pt>
                <c:pt idx="72">
                  <c:v>10968</c:v>
                </c:pt>
                <c:pt idx="73">
                  <c:v>11837</c:v>
                </c:pt>
                <c:pt idx="74">
                  <c:v>12261</c:v>
                </c:pt>
                <c:pt idx="75">
                  <c:v>11700</c:v>
                </c:pt>
                <c:pt idx="76">
                  <c:v>11615</c:v>
                </c:pt>
                <c:pt idx="77">
                  <c:v>11696</c:v>
                </c:pt>
                <c:pt idx="78">
                  <c:v>11244</c:v>
                </c:pt>
                <c:pt idx="79">
                  <c:v>11272</c:v>
                </c:pt>
                <c:pt idx="80">
                  <c:v>10745</c:v>
                </c:pt>
                <c:pt idx="81">
                  <c:v>11009</c:v>
                </c:pt>
                <c:pt idx="82">
                  <c:v>11586</c:v>
                </c:pt>
                <c:pt idx="83">
                  <c:v>11505</c:v>
                </c:pt>
                <c:pt idx="84">
                  <c:v>10928</c:v>
                </c:pt>
                <c:pt idx="85">
                  <c:v>10533</c:v>
                </c:pt>
                <c:pt idx="86">
                  <c:v>10563</c:v>
                </c:pt>
                <c:pt idx="87">
                  <c:v>10156</c:v>
                </c:pt>
                <c:pt idx="88">
                  <c:v>10257</c:v>
                </c:pt>
                <c:pt idx="89">
                  <c:v>10170</c:v>
                </c:pt>
                <c:pt idx="90">
                  <c:v>10316</c:v>
                </c:pt>
                <c:pt idx="91">
                  <c:v>10162</c:v>
                </c:pt>
                <c:pt idx="92">
                  <c:v>9988</c:v>
                </c:pt>
                <c:pt idx="93">
                  <c:v>9865</c:v>
                </c:pt>
                <c:pt idx="94">
                  <c:v>9627</c:v>
                </c:pt>
                <c:pt idx="95">
                  <c:v>9289</c:v>
                </c:pt>
                <c:pt idx="96">
                  <c:v>9478</c:v>
                </c:pt>
                <c:pt idx="97">
                  <c:v>9556</c:v>
                </c:pt>
                <c:pt idx="98">
                  <c:v>9456</c:v>
                </c:pt>
                <c:pt idx="99">
                  <c:v>9656</c:v>
                </c:pt>
                <c:pt idx="100">
                  <c:v>9690</c:v>
                </c:pt>
                <c:pt idx="101">
                  <c:v>8923</c:v>
                </c:pt>
                <c:pt idx="102">
                  <c:v>9187</c:v>
                </c:pt>
                <c:pt idx="103">
                  <c:v>9748</c:v>
                </c:pt>
                <c:pt idx="104">
                  <c:v>9140</c:v>
                </c:pt>
                <c:pt idx="105">
                  <c:v>8964</c:v>
                </c:pt>
                <c:pt idx="106">
                  <c:v>9235</c:v>
                </c:pt>
                <c:pt idx="107">
                  <c:v>9133</c:v>
                </c:pt>
                <c:pt idx="108">
                  <c:v>8880</c:v>
                </c:pt>
                <c:pt idx="109">
                  <c:v>9099</c:v>
                </c:pt>
                <c:pt idx="110">
                  <c:v>9283</c:v>
                </c:pt>
                <c:pt idx="111">
                  <c:v>9811</c:v>
                </c:pt>
                <c:pt idx="112">
                  <c:v>9798</c:v>
                </c:pt>
                <c:pt idx="113">
                  <c:v>9635</c:v>
                </c:pt>
                <c:pt idx="114">
                  <c:v>9581</c:v>
                </c:pt>
                <c:pt idx="115">
                  <c:v>9398</c:v>
                </c:pt>
                <c:pt idx="116">
                  <c:v>9485</c:v>
                </c:pt>
                <c:pt idx="117">
                  <c:v>9548</c:v>
                </c:pt>
                <c:pt idx="118">
                  <c:v>9893</c:v>
                </c:pt>
                <c:pt idx="119">
                  <c:v>10107</c:v>
                </c:pt>
                <c:pt idx="120">
                  <c:v>10372</c:v>
                </c:pt>
                <c:pt idx="121">
                  <c:v>10412</c:v>
                </c:pt>
                <c:pt idx="122">
                  <c:v>10330</c:v>
                </c:pt>
                <c:pt idx="123">
                  <c:v>10504</c:v>
                </c:pt>
                <c:pt idx="124">
                  <c:v>11325</c:v>
                </c:pt>
                <c:pt idx="125">
                  <c:v>12457</c:v>
                </c:pt>
                <c:pt idx="126">
                  <c:v>13276</c:v>
                </c:pt>
                <c:pt idx="127">
                  <c:v>12934</c:v>
                </c:pt>
                <c:pt idx="128">
                  <c:v>12343</c:v>
                </c:pt>
                <c:pt idx="129">
                  <c:v>12074</c:v>
                </c:pt>
                <c:pt idx="130">
                  <c:v>11439</c:v>
                </c:pt>
                <c:pt idx="131">
                  <c:v>11016</c:v>
                </c:pt>
                <c:pt idx="132">
                  <c:v>10622</c:v>
                </c:pt>
                <c:pt idx="133">
                  <c:v>10974</c:v>
                </c:pt>
                <c:pt idx="134">
                  <c:v>10792</c:v>
                </c:pt>
                <c:pt idx="135">
                  <c:v>10796</c:v>
                </c:pt>
                <c:pt idx="136">
                  <c:v>10800</c:v>
                </c:pt>
                <c:pt idx="137">
                  <c:v>10401</c:v>
                </c:pt>
                <c:pt idx="138">
                  <c:v>9950</c:v>
                </c:pt>
                <c:pt idx="139">
                  <c:v>10228</c:v>
                </c:pt>
                <c:pt idx="140">
                  <c:v>10220</c:v>
                </c:pt>
                <c:pt idx="141">
                  <c:v>10155</c:v>
                </c:pt>
                <c:pt idx="142">
                  <c:v>9920</c:v>
                </c:pt>
                <c:pt idx="143">
                  <c:v>9899</c:v>
                </c:pt>
                <c:pt idx="144">
                  <c:v>9593</c:v>
                </c:pt>
                <c:pt idx="145">
                  <c:v>9640</c:v>
                </c:pt>
                <c:pt idx="146">
                  <c:v>9539</c:v>
                </c:pt>
                <c:pt idx="147">
                  <c:v>9727</c:v>
                </c:pt>
                <c:pt idx="148">
                  <c:v>9438</c:v>
                </c:pt>
                <c:pt idx="149">
                  <c:v>9662</c:v>
                </c:pt>
                <c:pt idx="150">
                  <c:v>9525</c:v>
                </c:pt>
                <c:pt idx="151">
                  <c:v>9523</c:v>
                </c:pt>
                <c:pt idx="152">
                  <c:v>9475</c:v>
                </c:pt>
                <c:pt idx="153">
                  <c:v>9426</c:v>
                </c:pt>
                <c:pt idx="154">
                  <c:v>9344</c:v>
                </c:pt>
                <c:pt idx="155">
                  <c:v>9425</c:v>
                </c:pt>
                <c:pt idx="156">
                  <c:v>9707</c:v>
                </c:pt>
                <c:pt idx="157">
                  <c:v>9019</c:v>
                </c:pt>
                <c:pt idx="158">
                  <c:v>9509</c:v>
                </c:pt>
                <c:pt idx="159">
                  <c:v>8927</c:v>
                </c:pt>
                <c:pt idx="160">
                  <c:v>8849</c:v>
                </c:pt>
                <c:pt idx="161">
                  <c:v>9280</c:v>
                </c:pt>
                <c:pt idx="162">
                  <c:v>9383</c:v>
                </c:pt>
                <c:pt idx="163">
                  <c:v>9259</c:v>
                </c:pt>
                <c:pt idx="164">
                  <c:v>9688</c:v>
                </c:pt>
                <c:pt idx="165">
                  <c:v>9653</c:v>
                </c:pt>
                <c:pt idx="166">
                  <c:v>9743</c:v>
                </c:pt>
                <c:pt idx="167">
                  <c:v>10195</c:v>
                </c:pt>
                <c:pt idx="168">
                  <c:v>10615</c:v>
                </c:pt>
                <c:pt idx="169">
                  <c:v>10263</c:v>
                </c:pt>
                <c:pt idx="170">
                  <c:v>10125</c:v>
                </c:pt>
                <c:pt idx="171">
                  <c:v>10113</c:v>
                </c:pt>
                <c:pt idx="172">
                  <c:v>10012</c:v>
                </c:pt>
                <c:pt idx="173">
                  <c:v>10281</c:v>
                </c:pt>
                <c:pt idx="174">
                  <c:v>10351</c:v>
                </c:pt>
                <c:pt idx="175">
                  <c:v>11089</c:v>
                </c:pt>
                <c:pt idx="176">
                  <c:v>11637</c:v>
                </c:pt>
                <c:pt idx="177">
                  <c:v>12071</c:v>
                </c:pt>
                <c:pt idx="178">
                  <c:v>11887</c:v>
                </c:pt>
                <c:pt idx="179">
                  <c:v>11970</c:v>
                </c:pt>
                <c:pt idx="180">
                  <c:v>11871</c:v>
                </c:pt>
                <c:pt idx="181">
                  <c:v>11318</c:v>
                </c:pt>
                <c:pt idx="182">
                  <c:v>10954</c:v>
                </c:pt>
                <c:pt idx="183">
                  <c:v>11098</c:v>
                </c:pt>
                <c:pt idx="184">
                  <c:v>10910</c:v>
                </c:pt>
                <c:pt idx="185">
                  <c:v>11268</c:v>
                </c:pt>
                <c:pt idx="186">
                  <c:v>11157</c:v>
                </c:pt>
                <c:pt idx="187">
                  <c:v>10918</c:v>
                </c:pt>
                <c:pt idx="188">
                  <c:v>10512</c:v>
                </c:pt>
                <c:pt idx="189">
                  <c:v>10445</c:v>
                </c:pt>
                <c:pt idx="190">
                  <c:v>10601</c:v>
                </c:pt>
                <c:pt idx="191">
                  <c:v>10431</c:v>
                </c:pt>
                <c:pt idx="192">
                  <c:v>10629</c:v>
                </c:pt>
                <c:pt idx="193">
                  <c:v>10561</c:v>
                </c:pt>
                <c:pt idx="194">
                  <c:v>10335</c:v>
                </c:pt>
                <c:pt idx="195">
                  <c:v>10054</c:v>
                </c:pt>
                <c:pt idx="196">
                  <c:v>9733</c:v>
                </c:pt>
                <c:pt idx="197">
                  <c:v>9879</c:v>
                </c:pt>
                <c:pt idx="198">
                  <c:v>9762</c:v>
                </c:pt>
                <c:pt idx="199">
                  <c:v>9831</c:v>
                </c:pt>
                <c:pt idx="200">
                  <c:v>9326</c:v>
                </c:pt>
                <c:pt idx="201">
                  <c:v>9400</c:v>
                </c:pt>
                <c:pt idx="202">
                  <c:v>9180</c:v>
                </c:pt>
                <c:pt idx="203">
                  <c:v>9269</c:v>
                </c:pt>
                <c:pt idx="204">
                  <c:v>9063</c:v>
                </c:pt>
                <c:pt idx="205">
                  <c:v>9468</c:v>
                </c:pt>
                <c:pt idx="206">
                  <c:v>9597</c:v>
                </c:pt>
                <c:pt idx="207">
                  <c:v>9011</c:v>
                </c:pt>
                <c:pt idx="208">
                  <c:v>9172</c:v>
                </c:pt>
                <c:pt idx="209">
                  <c:v>10633</c:v>
                </c:pt>
                <c:pt idx="210">
                  <c:v>9861</c:v>
                </c:pt>
                <c:pt idx="211">
                  <c:v>9307</c:v>
                </c:pt>
                <c:pt idx="212">
                  <c:v>8939</c:v>
                </c:pt>
                <c:pt idx="213">
                  <c:v>9183</c:v>
                </c:pt>
                <c:pt idx="214">
                  <c:v>9254</c:v>
                </c:pt>
                <c:pt idx="215">
                  <c:v>9553</c:v>
                </c:pt>
                <c:pt idx="216">
                  <c:v>9348</c:v>
                </c:pt>
                <c:pt idx="217">
                  <c:v>9684</c:v>
                </c:pt>
                <c:pt idx="218">
                  <c:v>9910</c:v>
                </c:pt>
                <c:pt idx="219">
                  <c:v>9766</c:v>
                </c:pt>
                <c:pt idx="220">
                  <c:v>10263</c:v>
                </c:pt>
                <c:pt idx="221">
                  <c:v>11024</c:v>
                </c:pt>
                <c:pt idx="222">
                  <c:v>11127</c:v>
                </c:pt>
                <c:pt idx="223">
                  <c:v>11121</c:v>
                </c:pt>
                <c:pt idx="224">
                  <c:v>10678</c:v>
                </c:pt>
                <c:pt idx="225">
                  <c:v>11068</c:v>
                </c:pt>
                <c:pt idx="226">
                  <c:v>10909</c:v>
                </c:pt>
                <c:pt idx="227">
                  <c:v>11413</c:v>
                </c:pt>
                <c:pt idx="228">
                  <c:v>11511</c:v>
                </c:pt>
                <c:pt idx="229">
                  <c:v>12191</c:v>
                </c:pt>
                <c:pt idx="230">
                  <c:v>12411</c:v>
                </c:pt>
                <c:pt idx="231">
                  <c:v>12636</c:v>
                </c:pt>
                <c:pt idx="232">
                  <c:v>11746</c:v>
                </c:pt>
                <c:pt idx="233">
                  <c:v>11164</c:v>
                </c:pt>
                <c:pt idx="234">
                  <c:v>11113</c:v>
                </c:pt>
                <c:pt idx="235">
                  <c:v>10692</c:v>
                </c:pt>
                <c:pt idx="236">
                  <c:v>10201</c:v>
                </c:pt>
                <c:pt idx="237">
                  <c:v>10043</c:v>
                </c:pt>
                <c:pt idx="238">
                  <c:v>10572</c:v>
                </c:pt>
                <c:pt idx="239">
                  <c:v>10411</c:v>
                </c:pt>
                <c:pt idx="240">
                  <c:v>10315</c:v>
                </c:pt>
                <c:pt idx="241">
                  <c:v>10380</c:v>
                </c:pt>
                <c:pt idx="242">
                  <c:v>9845</c:v>
                </c:pt>
                <c:pt idx="243">
                  <c:v>10026</c:v>
                </c:pt>
                <c:pt idx="244">
                  <c:v>9733</c:v>
                </c:pt>
                <c:pt idx="245">
                  <c:v>9629</c:v>
                </c:pt>
                <c:pt idx="246">
                  <c:v>9582</c:v>
                </c:pt>
                <c:pt idx="247">
                  <c:v>9478</c:v>
                </c:pt>
                <c:pt idx="248">
                  <c:v>9384</c:v>
                </c:pt>
                <c:pt idx="249">
                  <c:v>9309</c:v>
                </c:pt>
                <c:pt idx="250">
                  <c:v>9197</c:v>
                </c:pt>
                <c:pt idx="251">
                  <c:v>9436</c:v>
                </c:pt>
                <c:pt idx="252">
                  <c:v>9181</c:v>
                </c:pt>
                <c:pt idx="253">
                  <c:v>9349</c:v>
                </c:pt>
                <c:pt idx="254">
                  <c:v>8894</c:v>
                </c:pt>
                <c:pt idx="255">
                  <c:v>9278</c:v>
                </c:pt>
                <c:pt idx="256">
                  <c:v>9073</c:v>
                </c:pt>
                <c:pt idx="257">
                  <c:v>9017</c:v>
                </c:pt>
                <c:pt idx="258">
                  <c:v>9152</c:v>
                </c:pt>
                <c:pt idx="259">
                  <c:v>8908</c:v>
                </c:pt>
                <c:pt idx="260">
                  <c:v>9054</c:v>
                </c:pt>
                <c:pt idx="261">
                  <c:v>9511</c:v>
                </c:pt>
                <c:pt idx="262">
                  <c:v>8926</c:v>
                </c:pt>
                <c:pt idx="263">
                  <c:v>8711</c:v>
                </c:pt>
                <c:pt idx="264">
                  <c:v>8865</c:v>
                </c:pt>
                <c:pt idx="265">
                  <c:v>9145</c:v>
                </c:pt>
                <c:pt idx="266">
                  <c:v>8861</c:v>
                </c:pt>
                <c:pt idx="267">
                  <c:v>8808</c:v>
                </c:pt>
                <c:pt idx="268">
                  <c:v>9161</c:v>
                </c:pt>
                <c:pt idx="269">
                  <c:v>9100</c:v>
                </c:pt>
                <c:pt idx="270">
                  <c:v>9402</c:v>
                </c:pt>
                <c:pt idx="271">
                  <c:v>9629</c:v>
                </c:pt>
                <c:pt idx="272">
                  <c:v>9732</c:v>
                </c:pt>
                <c:pt idx="273">
                  <c:v>9627</c:v>
                </c:pt>
                <c:pt idx="274">
                  <c:v>9347</c:v>
                </c:pt>
                <c:pt idx="275">
                  <c:v>9324</c:v>
                </c:pt>
                <c:pt idx="276">
                  <c:v>9784</c:v>
                </c:pt>
                <c:pt idx="277">
                  <c:v>9766</c:v>
                </c:pt>
                <c:pt idx="278">
                  <c:v>9961</c:v>
                </c:pt>
                <c:pt idx="279">
                  <c:v>10097</c:v>
                </c:pt>
                <c:pt idx="280">
                  <c:v>10751</c:v>
                </c:pt>
                <c:pt idx="281">
                  <c:v>11341</c:v>
                </c:pt>
                <c:pt idx="282">
                  <c:v>12193</c:v>
                </c:pt>
                <c:pt idx="283">
                  <c:v>12736</c:v>
                </c:pt>
                <c:pt idx="284">
                  <c:v>11885</c:v>
                </c:pt>
                <c:pt idx="285">
                  <c:v>11222</c:v>
                </c:pt>
                <c:pt idx="286">
                  <c:v>11323</c:v>
                </c:pt>
                <c:pt idx="287">
                  <c:v>10973</c:v>
                </c:pt>
                <c:pt idx="288">
                  <c:v>10933</c:v>
                </c:pt>
                <c:pt idx="289">
                  <c:v>11149</c:v>
                </c:pt>
                <c:pt idx="290">
                  <c:v>11357</c:v>
                </c:pt>
                <c:pt idx="291">
                  <c:v>11490</c:v>
                </c:pt>
                <c:pt idx="292">
                  <c:v>11503</c:v>
                </c:pt>
                <c:pt idx="293">
                  <c:v>11249</c:v>
                </c:pt>
                <c:pt idx="294">
                  <c:v>10628</c:v>
                </c:pt>
                <c:pt idx="295">
                  <c:v>10097</c:v>
                </c:pt>
                <c:pt idx="296">
                  <c:v>10090</c:v>
                </c:pt>
                <c:pt idx="297">
                  <c:v>10062</c:v>
                </c:pt>
                <c:pt idx="298">
                  <c:v>9770</c:v>
                </c:pt>
                <c:pt idx="299">
                  <c:v>9776</c:v>
                </c:pt>
                <c:pt idx="300">
                  <c:v>9529</c:v>
                </c:pt>
                <c:pt idx="301">
                  <c:v>9570</c:v>
                </c:pt>
                <c:pt idx="302">
                  <c:v>9638</c:v>
                </c:pt>
                <c:pt idx="303">
                  <c:v>9585</c:v>
                </c:pt>
                <c:pt idx="304">
                  <c:v>9024</c:v>
                </c:pt>
                <c:pt idx="305">
                  <c:v>8869</c:v>
                </c:pt>
                <c:pt idx="306">
                  <c:v>9358</c:v>
                </c:pt>
                <c:pt idx="307">
                  <c:v>9176</c:v>
                </c:pt>
                <c:pt idx="308">
                  <c:v>8832</c:v>
                </c:pt>
                <c:pt idx="309">
                  <c:v>8738</c:v>
                </c:pt>
                <c:pt idx="310">
                  <c:v>9128</c:v>
                </c:pt>
                <c:pt idx="311">
                  <c:v>8481</c:v>
                </c:pt>
                <c:pt idx="312">
                  <c:v>8810</c:v>
                </c:pt>
                <c:pt idx="313">
                  <c:v>8494</c:v>
                </c:pt>
                <c:pt idx="314">
                  <c:v>8928</c:v>
                </c:pt>
                <c:pt idx="315">
                  <c:v>8786</c:v>
                </c:pt>
                <c:pt idx="316">
                  <c:v>8602</c:v>
                </c:pt>
                <c:pt idx="317">
                  <c:v>8744</c:v>
                </c:pt>
                <c:pt idx="318">
                  <c:v>8622</c:v>
                </c:pt>
                <c:pt idx="319">
                  <c:v>8588</c:v>
                </c:pt>
                <c:pt idx="320">
                  <c:v>8733</c:v>
                </c:pt>
                <c:pt idx="321">
                  <c:v>8787</c:v>
                </c:pt>
                <c:pt idx="322">
                  <c:v>9032</c:v>
                </c:pt>
                <c:pt idx="323">
                  <c:v>9040</c:v>
                </c:pt>
                <c:pt idx="324">
                  <c:v>9145</c:v>
                </c:pt>
                <c:pt idx="325">
                  <c:v>9390</c:v>
                </c:pt>
                <c:pt idx="326">
                  <c:v>9120</c:v>
                </c:pt>
                <c:pt idx="327">
                  <c:v>9210</c:v>
                </c:pt>
                <c:pt idx="328">
                  <c:v>9609</c:v>
                </c:pt>
                <c:pt idx="329">
                  <c:v>10020</c:v>
                </c:pt>
                <c:pt idx="330">
                  <c:v>10359</c:v>
                </c:pt>
                <c:pt idx="331">
                  <c:v>10218</c:v>
                </c:pt>
                <c:pt idx="332">
                  <c:v>10471</c:v>
                </c:pt>
                <c:pt idx="333">
                  <c:v>10802</c:v>
                </c:pt>
                <c:pt idx="334">
                  <c:v>11160</c:v>
                </c:pt>
                <c:pt idx="335">
                  <c:v>11031</c:v>
                </c:pt>
                <c:pt idx="336">
                  <c:v>11031</c:v>
                </c:pt>
                <c:pt idx="337">
                  <c:v>10548</c:v>
                </c:pt>
                <c:pt idx="338">
                  <c:v>10377</c:v>
                </c:pt>
                <c:pt idx="339">
                  <c:v>10507</c:v>
                </c:pt>
                <c:pt idx="340">
                  <c:v>10756</c:v>
                </c:pt>
                <c:pt idx="341">
                  <c:v>10838</c:v>
                </c:pt>
                <c:pt idx="342">
                  <c:v>10767</c:v>
                </c:pt>
                <c:pt idx="343">
                  <c:v>10828</c:v>
                </c:pt>
                <c:pt idx="344">
                  <c:v>10860</c:v>
                </c:pt>
                <c:pt idx="345">
                  <c:v>10740</c:v>
                </c:pt>
                <c:pt idx="346">
                  <c:v>10894</c:v>
                </c:pt>
                <c:pt idx="347">
                  <c:v>10614</c:v>
                </c:pt>
                <c:pt idx="348">
                  <c:v>10142</c:v>
                </c:pt>
                <c:pt idx="349">
                  <c:v>10279</c:v>
                </c:pt>
                <c:pt idx="350">
                  <c:v>9953</c:v>
                </c:pt>
                <c:pt idx="351">
                  <c:v>9510</c:v>
                </c:pt>
                <c:pt idx="352">
                  <c:v>9464</c:v>
                </c:pt>
                <c:pt idx="353">
                  <c:v>9278</c:v>
                </c:pt>
                <c:pt idx="354">
                  <c:v>9138</c:v>
                </c:pt>
                <c:pt idx="355">
                  <c:v>9088</c:v>
                </c:pt>
                <c:pt idx="356">
                  <c:v>9207</c:v>
                </c:pt>
                <c:pt idx="357">
                  <c:v>9580</c:v>
                </c:pt>
                <c:pt idx="358">
                  <c:v>9206</c:v>
                </c:pt>
                <c:pt idx="359">
                  <c:v>8704</c:v>
                </c:pt>
                <c:pt idx="360">
                  <c:v>9143</c:v>
                </c:pt>
                <c:pt idx="361">
                  <c:v>8908</c:v>
                </c:pt>
                <c:pt idx="362">
                  <c:v>8614</c:v>
                </c:pt>
                <c:pt idx="363">
                  <c:v>9727</c:v>
                </c:pt>
                <c:pt idx="364">
                  <c:v>9087</c:v>
                </c:pt>
                <c:pt idx="365">
                  <c:v>8684</c:v>
                </c:pt>
                <c:pt idx="366">
                  <c:v>8492</c:v>
                </c:pt>
                <c:pt idx="367">
                  <c:v>8612</c:v>
                </c:pt>
                <c:pt idx="368">
                  <c:v>8539</c:v>
                </c:pt>
                <c:pt idx="369">
                  <c:v>8705</c:v>
                </c:pt>
                <c:pt idx="370">
                  <c:v>8574</c:v>
                </c:pt>
                <c:pt idx="371">
                  <c:v>8652</c:v>
                </c:pt>
                <c:pt idx="372">
                  <c:v>8759</c:v>
                </c:pt>
                <c:pt idx="373">
                  <c:v>8392</c:v>
                </c:pt>
                <c:pt idx="374">
                  <c:v>8671</c:v>
                </c:pt>
                <c:pt idx="375">
                  <c:v>9079</c:v>
                </c:pt>
                <c:pt idx="376">
                  <c:v>9206</c:v>
                </c:pt>
                <c:pt idx="377">
                  <c:v>9519</c:v>
                </c:pt>
                <c:pt idx="378">
                  <c:v>9437</c:v>
                </c:pt>
                <c:pt idx="379">
                  <c:v>9587</c:v>
                </c:pt>
                <c:pt idx="380">
                  <c:v>9723</c:v>
                </c:pt>
                <c:pt idx="381">
                  <c:v>9854</c:v>
                </c:pt>
                <c:pt idx="382">
                  <c:v>9588</c:v>
                </c:pt>
                <c:pt idx="383">
                  <c:v>9736</c:v>
                </c:pt>
                <c:pt idx="384">
                  <c:v>9685</c:v>
                </c:pt>
                <c:pt idx="385">
                  <c:v>10157</c:v>
                </c:pt>
                <c:pt idx="386">
                  <c:v>10574</c:v>
                </c:pt>
                <c:pt idx="387">
                  <c:v>10978</c:v>
                </c:pt>
                <c:pt idx="388">
                  <c:v>10787</c:v>
                </c:pt>
                <c:pt idx="389">
                  <c:v>10586</c:v>
                </c:pt>
                <c:pt idx="390">
                  <c:v>10580</c:v>
                </c:pt>
                <c:pt idx="391">
                  <c:v>10765</c:v>
                </c:pt>
                <c:pt idx="392">
                  <c:v>11356</c:v>
                </c:pt>
                <c:pt idx="393">
                  <c:v>11526</c:v>
                </c:pt>
                <c:pt idx="394">
                  <c:v>11271</c:v>
                </c:pt>
                <c:pt idx="395">
                  <c:v>10814</c:v>
                </c:pt>
                <c:pt idx="396">
                  <c:v>10296</c:v>
                </c:pt>
                <c:pt idx="397">
                  <c:v>10023</c:v>
                </c:pt>
                <c:pt idx="398">
                  <c:v>9957</c:v>
                </c:pt>
                <c:pt idx="399">
                  <c:v>9948</c:v>
                </c:pt>
                <c:pt idx="400">
                  <c:v>10062</c:v>
                </c:pt>
                <c:pt idx="401">
                  <c:v>9895</c:v>
                </c:pt>
                <c:pt idx="402">
                  <c:v>9515</c:v>
                </c:pt>
                <c:pt idx="403">
                  <c:v>9272</c:v>
                </c:pt>
                <c:pt idx="404">
                  <c:v>9178</c:v>
                </c:pt>
                <c:pt idx="405">
                  <c:v>9185</c:v>
                </c:pt>
                <c:pt idx="406">
                  <c:v>9213</c:v>
                </c:pt>
                <c:pt idx="407">
                  <c:v>9155</c:v>
                </c:pt>
                <c:pt idx="408">
                  <c:v>9076</c:v>
                </c:pt>
                <c:pt idx="409">
                  <c:v>9080</c:v>
                </c:pt>
                <c:pt idx="410">
                  <c:v>8925</c:v>
                </c:pt>
                <c:pt idx="411">
                  <c:v>8732</c:v>
                </c:pt>
                <c:pt idx="412">
                  <c:v>8983</c:v>
                </c:pt>
                <c:pt idx="413">
                  <c:v>8721</c:v>
                </c:pt>
                <c:pt idx="414">
                  <c:v>8708</c:v>
                </c:pt>
                <c:pt idx="415">
                  <c:v>8930</c:v>
                </c:pt>
                <c:pt idx="416">
                  <c:v>8624</c:v>
                </c:pt>
                <c:pt idx="417">
                  <c:v>8931</c:v>
                </c:pt>
                <c:pt idx="418">
                  <c:v>8510</c:v>
                </c:pt>
                <c:pt idx="419">
                  <c:v>8534</c:v>
                </c:pt>
                <c:pt idx="420">
                  <c:v>8735</c:v>
                </c:pt>
                <c:pt idx="421">
                  <c:v>8502</c:v>
                </c:pt>
                <c:pt idx="422">
                  <c:v>8554</c:v>
                </c:pt>
                <c:pt idx="423">
                  <c:v>8537</c:v>
                </c:pt>
                <c:pt idx="424">
                  <c:v>8886</c:v>
                </c:pt>
                <c:pt idx="425">
                  <c:v>8938</c:v>
                </c:pt>
                <c:pt idx="426">
                  <c:v>8962</c:v>
                </c:pt>
                <c:pt idx="427">
                  <c:v>9006</c:v>
                </c:pt>
                <c:pt idx="428">
                  <c:v>9094</c:v>
                </c:pt>
                <c:pt idx="429">
                  <c:v>9700</c:v>
                </c:pt>
                <c:pt idx="430">
                  <c:v>9292</c:v>
                </c:pt>
                <c:pt idx="431">
                  <c:v>9429</c:v>
                </c:pt>
                <c:pt idx="432">
                  <c:v>9715</c:v>
                </c:pt>
                <c:pt idx="433">
                  <c:v>10022</c:v>
                </c:pt>
                <c:pt idx="434">
                  <c:v>10319</c:v>
                </c:pt>
                <c:pt idx="435">
                  <c:v>10356</c:v>
                </c:pt>
                <c:pt idx="436">
                  <c:v>10149</c:v>
                </c:pt>
                <c:pt idx="437">
                  <c:v>10863</c:v>
                </c:pt>
                <c:pt idx="438">
                  <c:v>11611</c:v>
                </c:pt>
                <c:pt idx="439">
                  <c:v>11957</c:v>
                </c:pt>
                <c:pt idx="440">
                  <c:v>11703</c:v>
                </c:pt>
                <c:pt idx="441">
                  <c:v>11019</c:v>
                </c:pt>
                <c:pt idx="442">
                  <c:v>10129</c:v>
                </c:pt>
                <c:pt idx="443">
                  <c:v>10076</c:v>
                </c:pt>
                <c:pt idx="444">
                  <c:v>10075</c:v>
                </c:pt>
                <c:pt idx="445">
                  <c:v>9876</c:v>
                </c:pt>
                <c:pt idx="446">
                  <c:v>10454</c:v>
                </c:pt>
                <c:pt idx="447">
                  <c:v>10375</c:v>
                </c:pt>
                <c:pt idx="448">
                  <c:v>9968</c:v>
                </c:pt>
                <c:pt idx="449">
                  <c:v>10124</c:v>
                </c:pt>
                <c:pt idx="450">
                  <c:v>9890</c:v>
                </c:pt>
                <c:pt idx="451">
                  <c:v>10380</c:v>
                </c:pt>
                <c:pt idx="452">
                  <c:v>10326</c:v>
                </c:pt>
                <c:pt idx="453">
                  <c:v>10357</c:v>
                </c:pt>
                <c:pt idx="454">
                  <c:v>9968</c:v>
                </c:pt>
                <c:pt idx="455">
                  <c:v>9948</c:v>
                </c:pt>
                <c:pt idx="456">
                  <c:v>9525</c:v>
                </c:pt>
                <c:pt idx="457">
                  <c:v>9184</c:v>
                </c:pt>
                <c:pt idx="458">
                  <c:v>8976</c:v>
                </c:pt>
                <c:pt idx="459">
                  <c:v>9022</c:v>
                </c:pt>
                <c:pt idx="460">
                  <c:v>8884</c:v>
                </c:pt>
                <c:pt idx="461">
                  <c:v>8701</c:v>
                </c:pt>
                <c:pt idx="462">
                  <c:v>8692</c:v>
                </c:pt>
                <c:pt idx="463">
                  <c:v>8829</c:v>
                </c:pt>
                <c:pt idx="464">
                  <c:v>8646</c:v>
                </c:pt>
                <c:pt idx="465">
                  <c:v>8669</c:v>
                </c:pt>
                <c:pt idx="466">
                  <c:v>8508</c:v>
                </c:pt>
                <c:pt idx="467">
                  <c:v>8497</c:v>
                </c:pt>
                <c:pt idx="468">
                  <c:v>8787</c:v>
                </c:pt>
                <c:pt idx="469">
                  <c:v>8739</c:v>
                </c:pt>
                <c:pt idx="470">
                  <c:v>8189</c:v>
                </c:pt>
                <c:pt idx="471">
                  <c:v>8294</c:v>
                </c:pt>
                <c:pt idx="472">
                  <c:v>8310</c:v>
                </c:pt>
                <c:pt idx="473">
                  <c:v>8532</c:v>
                </c:pt>
                <c:pt idx="474">
                  <c:v>8311</c:v>
                </c:pt>
                <c:pt idx="475">
                  <c:v>8519</c:v>
                </c:pt>
                <c:pt idx="476">
                  <c:v>8633</c:v>
                </c:pt>
                <c:pt idx="477">
                  <c:v>8783</c:v>
                </c:pt>
                <c:pt idx="478">
                  <c:v>9225</c:v>
                </c:pt>
                <c:pt idx="479">
                  <c:v>9321</c:v>
                </c:pt>
                <c:pt idx="480">
                  <c:v>9170</c:v>
                </c:pt>
                <c:pt idx="481">
                  <c:v>9172</c:v>
                </c:pt>
                <c:pt idx="482">
                  <c:v>9577</c:v>
                </c:pt>
                <c:pt idx="483">
                  <c:v>9814</c:v>
                </c:pt>
                <c:pt idx="484">
                  <c:v>9614</c:v>
                </c:pt>
                <c:pt idx="485">
                  <c:v>9589</c:v>
                </c:pt>
                <c:pt idx="486">
                  <c:v>10095</c:v>
                </c:pt>
                <c:pt idx="487">
                  <c:v>10980</c:v>
                </c:pt>
                <c:pt idx="488">
                  <c:v>11874</c:v>
                </c:pt>
                <c:pt idx="489">
                  <c:v>12553</c:v>
                </c:pt>
                <c:pt idx="490">
                  <c:v>12785</c:v>
                </c:pt>
                <c:pt idx="491">
                  <c:v>13434</c:v>
                </c:pt>
                <c:pt idx="492">
                  <c:v>13185</c:v>
                </c:pt>
                <c:pt idx="493">
                  <c:v>12255</c:v>
                </c:pt>
                <c:pt idx="494">
                  <c:v>11513</c:v>
                </c:pt>
                <c:pt idx="495">
                  <c:v>10646</c:v>
                </c:pt>
                <c:pt idx="496">
                  <c:v>10741</c:v>
                </c:pt>
                <c:pt idx="497">
                  <c:v>10531</c:v>
                </c:pt>
                <c:pt idx="498">
                  <c:v>9963</c:v>
                </c:pt>
                <c:pt idx="499">
                  <c:v>9683</c:v>
                </c:pt>
                <c:pt idx="500">
                  <c:v>9612</c:v>
                </c:pt>
                <c:pt idx="501">
                  <c:v>9331</c:v>
                </c:pt>
                <c:pt idx="502">
                  <c:v>9243</c:v>
                </c:pt>
                <c:pt idx="503">
                  <c:v>9422</c:v>
                </c:pt>
                <c:pt idx="504">
                  <c:v>9383</c:v>
                </c:pt>
                <c:pt idx="505">
                  <c:v>9547</c:v>
                </c:pt>
                <c:pt idx="506">
                  <c:v>9051</c:v>
                </c:pt>
                <c:pt idx="507">
                  <c:v>8778</c:v>
                </c:pt>
                <c:pt idx="508">
                  <c:v>8761</c:v>
                </c:pt>
                <c:pt idx="509">
                  <c:v>8730</c:v>
                </c:pt>
                <c:pt idx="510">
                  <c:v>8742</c:v>
                </c:pt>
                <c:pt idx="511">
                  <c:v>8929</c:v>
                </c:pt>
                <c:pt idx="512">
                  <c:v>8801</c:v>
                </c:pt>
                <c:pt idx="513">
                  <c:v>8529</c:v>
                </c:pt>
                <c:pt idx="514">
                  <c:v>8593</c:v>
                </c:pt>
                <c:pt idx="515">
                  <c:v>8396</c:v>
                </c:pt>
                <c:pt idx="516">
                  <c:v>8476</c:v>
                </c:pt>
                <c:pt idx="517">
                  <c:v>8588</c:v>
                </c:pt>
                <c:pt idx="518">
                  <c:v>8162</c:v>
                </c:pt>
                <c:pt idx="519">
                  <c:v>8224</c:v>
                </c:pt>
                <c:pt idx="520">
                  <c:v>8338</c:v>
                </c:pt>
                <c:pt idx="521">
                  <c:v>8170</c:v>
                </c:pt>
                <c:pt idx="522">
                  <c:v>8404</c:v>
                </c:pt>
                <c:pt idx="523">
                  <c:v>8286</c:v>
                </c:pt>
                <c:pt idx="524">
                  <c:v>8032</c:v>
                </c:pt>
                <c:pt idx="525">
                  <c:v>8025</c:v>
                </c:pt>
                <c:pt idx="526">
                  <c:v>8388</c:v>
                </c:pt>
                <c:pt idx="527">
                  <c:v>8398</c:v>
                </c:pt>
                <c:pt idx="528">
                  <c:v>8652</c:v>
                </c:pt>
                <c:pt idx="529">
                  <c:v>8451</c:v>
                </c:pt>
                <c:pt idx="530">
                  <c:v>8653</c:v>
                </c:pt>
                <c:pt idx="531">
                  <c:v>9057</c:v>
                </c:pt>
                <c:pt idx="532">
                  <c:v>8970</c:v>
                </c:pt>
                <c:pt idx="533">
                  <c:v>9619</c:v>
                </c:pt>
                <c:pt idx="534">
                  <c:v>9294</c:v>
                </c:pt>
                <c:pt idx="535">
                  <c:v>9245</c:v>
                </c:pt>
                <c:pt idx="536">
                  <c:v>9401</c:v>
                </c:pt>
                <c:pt idx="537">
                  <c:v>9324</c:v>
                </c:pt>
                <c:pt idx="538">
                  <c:v>9363</c:v>
                </c:pt>
                <c:pt idx="539">
                  <c:v>9904</c:v>
                </c:pt>
                <c:pt idx="540">
                  <c:v>9772</c:v>
                </c:pt>
                <c:pt idx="541">
                  <c:v>10166</c:v>
                </c:pt>
                <c:pt idx="542">
                  <c:v>11207</c:v>
                </c:pt>
                <c:pt idx="543">
                  <c:v>11425</c:v>
                </c:pt>
                <c:pt idx="544">
                  <c:v>11817</c:v>
                </c:pt>
                <c:pt idx="545">
                  <c:v>11772</c:v>
                </c:pt>
                <c:pt idx="546">
                  <c:v>10782</c:v>
                </c:pt>
                <c:pt idx="547">
                  <c:v>10510</c:v>
                </c:pt>
                <c:pt idx="548">
                  <c:v>10363</c:v>
                </c:pt>
                <c:pt idx="549">
                  <c:v>10063</c:v>
                </c:pt>
                <c:pt idx="550">
                  <c:v>10172</c:v>
                </c:pt>
                <c:pt idx="551">
                  <c:v>10143</c:v>
                </c:pt>
                <c:pt idx="552">
                  <c:v>9508</c:v>
                </c:pt>
                <c:pt idx="553">
                  <c:v>9687</c:v>
                </c:pt>
                <c:pt idx="554">
                  <c:v>9665</c:v>
                </c:pt>
                <c:pt idx="555">
                  <c:v>9446</c:v>
                </c:pt>
                <c:pt idx="556">
                  <c:v>9335</c:v>
                </c:pt>
                <c:pt idx="557">
                  <c:v>9365</c:v>
                </c:pt>
                <c:pt idx="558">
                  <c:v>9065</c:v>
                </c:pt>
                <c:pt idx="559">
                  <c:v>9348</c:v>
                </c:pt>
                <c:pt idx="560">
                  <c:v>8996</c:v>
                </c:pt>
                <c:pt idx="561">
                  <c:v>8889</c:v>
                </c:pt>
                <c:pt idx="562">
                  <c:v>9063</c:v>
                </c:pt>
                <c:pt idx="563">
                  <c:v>9331</c:v>
                </c:pt>
                <c:pt idx="564">
                  <c:v>8733</c:v>
                </c:pt>
                <c:pt idx="565">
                  <c:v>8926</c:v>
                </c:pt>
                <c:pt idx="566">
                  <c:v>8283</c:v>
                </c:pt>
                <c:pt idx="567">
                  <c:v>8292</c:v>
                </c:pt>
                <c:pt idx="568">
                  <c:v>8934</c:v>
                </c:pt>
                <c:pt idx="569">
                  <c:v>8775</c:v>
                </c:pt>
                <c:pt idx="570">
                  <c:v>8378</c:v>
                </c:pt>
                <c:pt idx="571">
                  <c:v>8142</c:v>
                </c:pt>
                <c:pt idx="572">
                  <c:v>8218</c:v>
                </c:pt>
                <c:pt idx="573">
                  <c:v>8175</c:v>
                </c:pt>
                <c:pt idx="574">
                  <c:v>8185</c:v>
                </c:pt>
                <c:pt idx="575">
                  <c:v>8446</c:v>
                </c:pt>
                <c:pt idx="576">
                  <c:v>8570</c:v>
                </c:pt>
                <c:pt idx="577">
                  <c:v>8274</c:v>
                </c:pt>
                <c:pt idx="578">
                  <c:v>8514</c:v>
                </c:pt>
                <c:pt idx="579">
                  <c:v>8507</c:v>
                </c:pt>
                <c:pt idx="580">
                  <c:v>8570</c:v>
                </c:pt>
                <c:pt idx="581">
                  <c:v>8727</c:v>
                </c:pt>
                <c:pt idx="582">
                  <c:v>9103</c:v>
                </c:pt>
                <c:pt idx="583">
                  <c:v>8995</c:v>
                </c:pt>
                <c:pt idx="584">
                  <c:v>9088</c:v>
                </c:pt>
                <c:pt idx="585">
                  <c:v>9396</c:v>
                </c:pt>
                <c:pt idx="586">
                  <c:v>9440</c:v>
                </c:pt>
                <c:pt idx="587">
                  <c:v>9234</c:v>
                </c:pt>
                <c:pt idx="588">
                  <c:v>9365</c:v>
                </c:pt>
                <c:pt idx="589">
                  <c:v>9245</c:v>
                </c:pt>
                <c:pt idx="590">
                  <c:v>9687</c:v>
                </c:pt>
                <c:pt idx="591">
                  <c:v>10392</c:v>
                </c:pt>
                <c:pt idx="592">
                  <c:v>10886</c:v>
                </c:pt>
                <c:pt idx="593">
                  <c:v>11114</c:v>
                </c:pt>
                <c:pt idx="594">
                  <c:v>11882</c:v>
                </c:pt>
                <c:pt idx="595">
                  <c:v>12554</c:v>
                </c:pt>
                <c:pt idx="596">
                  <c:v>12425</c:v>
                </c:pt>
                <c:pt idx="597">
                  <c:v>11430</c:v>
                </c:pt>
                <c:pt idx="598">
                  <c:v>10284</c:v>
                </c:pt>
                <c:pt idx="599">
                  <c:v>9958</c:v>
                </c:pt>
                <c:pt idx="600">
                  <c:v>10070</c:v>
                </c:pt>
                <c:pt idx="601">
                  <c:v>9692</c:v>
                </c:pt>
                <c:pt idx="602">
                  <c:v>9588</c:v>
                </c:pt>
                <c:pt idx="603">
                  <c:v>9409</c:v>
                </c:pt>
                <c:pt idx="604">
                  <c:v>9368</c:v>
                </c:pt>
                <c:pt idx="605">
                  <c:v>9919</c:v>
                </c:pt>
                <c:pt idx="606">
                  <c:v>9540</c:v>
                </c:pt>
                <c:pt idx="607">
                  <c:v>9481</c:v>
                </c:pt>
                <c:pt idx="608">
                  <c:v>9459</c:v>
                </c:pt>
                <c:pt idx="609">
                  <c:v>9226</c:v>
                </c:pt>
                <c:pt idx="610">
                  <c:v>9252</c:v>
                </c:pt>
                <c:pt idx="611">
                  <c:v>9445</c:v>
                </c:pt>
                <c:pt idx="612">
                  <c:v>8933</c:v>
                </c:pt>
                <c:pt idx="613">
                  <c:v>9223</c:v>
                </c:pt>
                <c:pt idx="614">
                  <c:v>8604</c:v>
                </c:pt>
                <c:pt idx="615">
                  <c:v>8960</c:v>
                </c:pt>
                <c:pt idx="616">
                  <c:v>8718</c:v>
                </c:pt>
                <c:pt idx="617">
                  <c:v>8657</c:v>
                </c:pt>
                <c:pt idx="618">
                  <c:v>8616</c:v>
                </c:pt>
                <c:pt idx="619">
                  <c:v>8664</c:v>
                </c:pt>
                <c:pt idx="620">
                  <c:v>8630</c:v>
                </c:pt>
                <c:pt idx="621">
                  <c:v>8551</c:v>
                </c:pt>
                <c:pt idx="622">
                  <c:v>8466</c:v>
                </c:pt>
                <c:pt idx="623">
                  <c:v>8400</c:v>
                </c:pt>
                <c:pt idx="624">
                  <c:v>8381</c:v>
                </c:pt>
                <c:pt idx="625">
                  <c:v>8525</c:v>
                </c:pt>
                <c:pt idx="626">
                  <c:v>8590</c:v>
                </c:pt>
                <c:pt idx="627">
                  <c:v>8342</c:v>
                </c:pt>
                <c:pt idx="628">
                  <c:v>8238</c:v>
                </c:pt>
                <c:pt idx="629">
                  <c:v>8201</c:v>
                </c:pt>
                <c:pt idx="630">
                  <c:v>8418</c:v>
                </c:pt>
                <c:pt idx="631">
                  <c:v>8558</c:v>
                </c:pt>
                <c:pt idx="632">
                  <c:v>8378</c:v>
                </c:pt>
                <c:pt idx="633">
                  <c:v>8665</c:v>
                </c:pt>
                <c:pt idx="634">
                  <c:v>8788</c:v>
                </c:pt>
                <c:pt idx="635">
                  <c:v>8466</c:v>
                </c:pt>
                <c:pt idx="636">
                  <c:v>8411</c:v>
                </c:pt>
                <c:pt idx="637">
                  <c:v>8964</c:v>
                </c:pt>
                <c:pt idx="638">
                  <c:v>9312</c:v>
                </c:pt>
                <c:pt idx="639">
                  <c:v>9228</c:v>
                </c:pt>
                <c:pt idx="640">
                  <c:v>9025</c:v>
                </c:pt>
                <c:pt idx="641">
                  <c:v>9060</c:v>
                </c:pt>
                <c:pt idx="642">
                  <c:v>9163</c:v>
                </c:pt>
                <c:pt idx="643">
                  <c:v>9624</c:v>
                </c:pt>
                <c:pt idx="644">
                  <c:v>9874</c:v>
                </c:pt>
                <c:pt idx="645">
                  <c:v>10507</c:v>
                </c:pt>
                <c:pt idx="646">
                  <c:v>10794</c:v>
                </c:pt>
                <c:pt idx="647">
                  <c:v>10637</c:v>
                </c:pt>
                <c:pt idx="648">
                  <c:v>10692</c:v>
                </c:pt>
                <c:pt idx="649">
                  <c:v>10083</c:v>
                </c:pt>
                <c:pt idx="650">
                  <c:v>10236</c:v>
                </c:pt>
                <c:pt idx="651">
                  <c:v>9944</c:v>
                </c:pt>
                <c:pt idx="652">
                  <c:v>10459</c:v>
                </c:pt>
                <c:pt idx="653">
                  <c:v>10557</c:v>
                </c:pt>
                <c:pt idx="654">
                  <c:v>11035</c:v>
                </c:pt>
                <c:pt idx="655">
                  <c:v>10941</c:v>
                </c:pt>
                <c:pt idx="656">
                  <c:v>10424</c:v>
                </c:pt>
                <c:pt idx="657">
                  <c:v>10248</c:v>
                </c:pt>
                <c:pt idx="658">
                  <c:v>9795</c:v>
                </c:pt>
                <c:pt idx="659">
                  <c:v>9746</c:v>
                </c:pt>
                <c:pt idx="660">
                  <c:v>9805</c:v>
                </c:pt>
                <c:pt idx="661">
                  <c:v>9752</c:v>
                </c:pt>
                <c:pt idx="662">
                  <c:v>9824</c:v>
                </c:pt>
                <c:pt idx="663">
                  <c:v>9986</c:v>
                </c:pt>
                <c:pt idx="664">
                  <c:v>9765</c:v>
                </c:pt>
                <c:pt idx="665">
                  <c:v>9428</c:v>
                </c:pt>
                <c:pt idx="666">
                  <c:v>9373</c:v>
                </c:pt>
                <c:pt idx="667">
                  <c:v>9338</c:v>
                </c:pt>
                <c:pt idx="668">
                  <c:v>9376</c:v>
                </c:pt>
                <c:pt idx="669">
                  <c:v>8933</c:v>
                </c:pt>
                <c:pt idx="670">
                  <c:v>8924</c:v>
                </c:pt>
                <c:pt idx="671">
                  <c:v>8811</c:v>
                </c:pt>
                <c:pt idx="672">
                  <c:v>8721</c:v>
                </c:pt>
                <c:pt idx="673">
                  <c:v>8829</c:v>
                </c:pt>
                <c:pt idx="674">
                  <c:v>8630</c:v>
                </c:pt>
                <c:pt idx="675">
                  <c:v>8562</c:v>
                </c:pt>
                <c:pt idx="676">
                  <c:v>8694</c:v>
                </c:pt>
                <c:pt idx="677">
                  <c:v>8956</c:v>
                </c:pt>
                <c:pt idx="678">
                  <c:v>8801</c:v>
                </c:pt>
                <c:pt idx="679">
                  <c:v>8745</c:v>
                </c:pt>
                <c:pt idx="680">
                  <c:v>8857</c:v>
                </c:pt>
                <c:pt idx="681">
                  <c:v>8220</c:v>
                </c:pt>
                <c:pt idx="682">
                  <c:v>8515</c:v>
                </c:pt>
                <c:pt idx="683">
                  <c:v>8528</c:v>
                </c:pt>
                <c:pt idx="684">
                  <c:v>8610</c:v>
                </c:pt>
                <c:pt idx="685">
                  <c:v>8684</c:v>
                </c:pt>
                <c:pt idx="686">
                  <c:v>9053</c:v>
                </c:pt>
                <c:pt idx="687">
                  <c:v>9297</c:v>
                </c:pt>
                <c:pt idx="688">
                  <c:v>9238</c:v>
                </c:pt>
                <c:pt idx="689">
                  <c:v>9480</c:v>
                </c:pt>
                <c:pt idx="690">
                  <c:v>9100</c:v>
                </c:pt>
                <c:pt idx="691">
                  <c:v>9442</c:v>
                </c:pt>
                <c:pt idx="692">
                  <c:v>9590</c:v>
                </c:pt>
                <c:pt idx="693">
                  <c:v>9516</c:v>
                </c:pt>
                <c:pt idx="694">
                  <c:v>9415</c:v>
                </c:pt>
                <c:pt idx="695">
                  <c:v>9559</c:v>
                </c:pt>
                <c:pt idx="696">
                  <c:v>10161</c:v>
                </c:pt>
                <c:pt idx="697">
                  <c:v>10809</c:v>
                </c:pt>
                <c:pt idx="698">
                  <c:v>11228</c:v>
                </c:pt>
                <c:pt idx="699">
                  <c:v>11195</c:v>
                </c:pt>
                <c:pt idx="700">
                  <c:v>11621</c:v>
                </c:pt>
                <c:pt idx="701">
                  <c:v>11017</c:v>
                </c:pt>
                <c:pt idx="702">
                  <c:v>11102</c:v>
                </c:pt>
                <c:pt idx="703">
                  <c:v>11147</c:v>
                </c:pt>
                <c:pt idx="704">
                  <c:v>11186</c:v>
                </c:pt>
                <c:pt idx="705">
                  <c:v>11002</c:v>
                </c:pt>
                <c:pt idx="706">
                  <c:v>10906</c:v>
                </c:pt>
                <c:pt idx="707">
                  <c:v>10717</c:v>
                </c:pt>
                <c:pt idx="708">
                  <c:v>11290</c:v>
                </c:pt>
                <c:pt idx="709">
                  <c:v>11266</c:v>
                </c:pt>
                <c:pt idx="710">
                  <c:v>11099</c:v>
                </c:pt>
                <c:pt idx="711">
                  <c:v>10908</c:v>
                </c:pt>
                <c:pt idx="712">
                  <c:v>11068</c:v>
                </c:pt>
                <c:pt idx="713">
                  <c:v>11261</c:v>
                </c:pt>
                <c:pt idx="714">
                  <c:v>11354</c:v>
                </c:pt>
                <c:pt idx="715">
                  <c:v>10230</c:v>
                </c:pt>
                <c:pt idx="716">
                  <c:v>9882</c:v>
                </c:pt>
                <c:pt idx="717">
                  <c:v>9563</c:v>
                </c:pt>
                <c:pt idx="718">
                  <c:v>9188</c:v>
                </c:pt>
                <c:pt idx="719">
                  <c:v>9424</c:v>
                </c:pt>
                <c:pt idx="720">
                  <c:v>9098</c:v>
                </c:pt>
                <c:pt idx="721">
                  <c:v>8929</c:v>
                </c:pt>
                <c:pt idx="722">
                  <c:v>8692</c:v>
                </c:pt>
                <c:pt idx="723">
                  <c:v>8774</c:v>
                </c:pt>
                <c:pt idx="724">
                  <c:v>8702</c:v>
                </c:pt>
                <c:pt idx="725">
                  <c:v>8408</c:v>
                </c:pt>
                <c:pt idx="726">
                  <c:v>8573</c:v>
                </c:pt>
                <c:pt idx="727">
                  <c:v>8652</c:v>
                </c:pt>
                <c:pt idx="728">
                  <c:v>8574</c:v>
                </c:pt>
                <c:pt idx="729">
                  <c:v>8191</c:v>
                </c:pt>
                <c:pt idx="730">
                  <c:v>8288</c:v>
                </c:pt>
                <c:pt idx="731">
                  <c:v>8107</c:v>
                </c:pt>
                <c:pt idx="732">
                  <c:v>8368</c:v>
                </c:pt>
                <c:pt idx="733">
                  <c:v>8347</c:v>
                </c:pt>
                <c:pt idx="734">
                  <c:v>8363</c:v>
                </c:pt>
                <c:pt idx="735">
                  <c:v>8149</c:v>
                </c:pt>
                <c:pt idx="736">
                  <c:v>8650</c:v>
                </c:pt>
                <c:pt idx="737">
                  <c:v>9036</c:v>
                </c:pt>
                <c:pt idx="738">
                  <c:v>8815</c:v>
                </c:pt>
                <c:pt idx="739">
                  <c:v>8924</c:v>
                </c:pt>
                <c:pt idx="740">
                  <c:v>9003</c:v>
                </c:pt>
                <c:pt idx="741">
                  <c:v>9198</c:v>
                </c:pt>
                <c:pt idx="742">
                  <c:v>9192</c:v>
                </c:pt>
                <c:pt idx="743">
                  <c:v>8920</c:v>
                </c:pt>
                <c:pt idx="744">
                  <c:v>9205</c:v>
                </c:pt>
                <c:pt idx="745">
                  <c:v>9509</c:v>
                </c:pt>
                <c:pt idx="746">
                  <c:v>9463</c:v>
                </c:pt>
                <c:pt idx="747">
                  <c:v>9592</c:v>
                </c:pt>
                <c:pt idx="748">
                  <c:v>9807</c:v>
                </c:pt>
                <c:pt idx="749">
                  <c:v>9928</c:v>
                </c:pt>
                <c:pt idx="750">
                  <c:v>10046</c:v>
                </c:pt>
                <c:pt idx="751">
                  <c:v>10451</c:v>
                </c:pt>
                <c:pt idx="752">
                  <c:v>10727</c:v>
                </c:pt>
                <c:pt idx="753">
                  <c:v>10521</c:v>
                </c:pt>
                <c:pt idx="754">
                  <c:v>10080</c:v>
                </c:pt>
                <c:pt idx="755">
                  <c:v>9993</c:v>
                </c:pt>
                <c:pt idx="756">
                  <c:v>9947</c:v>
                </c:pt>
                <c:pt idx="757">
                  <c:v>10180</c:v>
                </c:pt>
                <c:pt idx="758">
                  <c:v>10376</c:v>
                </c:pt>
                <c:pt idx="759">
                  <c:v>10245</c:v>
                </c:pt>
                <c:pt idx="760">
                  <c:v>10011</c:v>
                </c:pt>
                <c:pt idx="761">
                  <c:v>9679</c:v>
                </c:pt>
                <c:pt idx="762">
                  <c:v>9562</c:v>
                </c:pt>
                <c:pt idx="763">
                  <c:v>9553</c:v>
                </c:pt>
                <c:pt idx="764">
                  <c:v>9520</c:v>
                </c:pt>
                <c:pt idx="765">
                  <c:v>9746</c:v>
                </c:pt>
                <c:pt idx="766">
                  <c:v>9227</c:v>
                </c:pt>
                <c:pt idx="767">
                  <c:v>9296</c:v>
                </c:pt>
                <c:pt idx="768">
                  <c:v>9362</c:v>
                </c:pt>
                <c:pt idx="769">
                  <c:v>9241</c:v>
                </c:pt>
                <c:pt idx="770">
                  <c:v>9093</c:v>
                </c:pt>
                <c:pt idx="771">
                  <c:v>8910</c:v>
                </c:pt>
                <c:pt idx="772">
                  <c:v>8923</c:v>
                </c:pt>
                <c:pt idx="773">
                  <c:v>8717</c:v>
                </c:pt>
                <c:pt idx="774">
                  <c:v>9073</c:v>
                </c:pt>
                <c:pt idx="775">
                  <c:v>8997</c:v>
                </c:pt>
                <c:pt idx="776">
                  <c:v>8663</c:v>
                </c:pt>
                <c:pt idx="777">
                  <c:v>8741</c:v>
                </c:pt>
                <c:pt idx="778">
                  <c:v>8759</c:v>
                </c:pt>
                <c:pt idx="779">
                  <c:v>8895</c:v>
                </c:pt>
                <c:pt idx="780">
                  <c:v>9036</c:v>
                </c:pt>
                <c:pt idx="781">
                  <c:v>8775</c:v>
                </c:pt>
                <c:pt idx="782">
                  <c:v>8560</c:v>
                </c:pt>
                <c:pt idx="783">
                  <c:v>8567</c:v>
                </c:pt>
                <c:pt idx="784">
                  <c:v>8547</c:v>
                </c:pt>
                <c:pt idx="785">
                  <c:v>8900</c:v>
                </c:pt>
                <c:pt idx="786">
                  <c:v>9094</c:v>
                </c:pt>
                <c:pt idx="787">
                  <c:v>9025</c:v>
                </c:pt>
                <c:pt idx="788">
                  <c:v>8804</c:v>
                </c:pt>
                <c:pt idx="789">
                  <c:v>8942</c:v>
                </c:pt>
                <c:pt idx="790">
                  <c:v>8948</c:v>
                </c:pt>
                <c:pt idx="791">
                  <c:v>9108</c:v>
                </c:pt>
                <c:pt idx="792">
                  <c:v>9331</c:v>
                </c:pt>
                <c:pt idx="793">
                  <c:v>9707</c:v>
                </c:pt>
                <c:pt idx="794">
                  <c:v>9498</c:v>
                </c:pt>
                <c:pt idx="795">
                  <c:v>9578</c:v>
                </c:pt>
                <c:pt idx="796">
                  <c:v>9756</c:v>
                </c:pt>
                <c:pt idx="797">
                  <c:v>9989</c:v>
                </c:pt>
                <c:pt idx="798">
                  <c:v>9699</c:v>
                </c:pt>
                <c:pt idx="799">
                  <c:v>10017</c:v>
                </c:pt>
                <c:pt idx="800">
                  <c:v>10473</c:v>
                </c:pt>
                <c:pt idx="801">
                  <c:v>11360</c:v>
                </c:pt>
                <c:pt idx="802">
                  <c:v>12256</c:v>
                </c:pt>
                <c:pt idx="803">
                  <c:v>12941</c:v>
                </c:pt>
                <c:pt idx="804">
                  <c:v>14428</c:v>
                </c:pt>
                <c:pt idx="805">
                  <c:v>14628</c:v>
                </c:pt>
                <c:pt idx="806">
                  <c:v>13425</c:v>
                </c:pt>
                <c:pt idx="807">
                  <c:v>12453</c:v>
                </c:pt>
                <c:pt idx="808">
                  <c:v>12186</c:v>
                </c:pt>
                <c:pt idx="809">
                  <c:v>11663</c:v>
                </c:pt>
                <c:pt idx="810">
                  <c:v>11834</c:v>
                </c:pt>
                <c:pt idx="811">
                  <c:v>11368</c:v>
                </c:pt>
                <c:pt idx="812">
                  <c:v>11324</c:v>
                </c:pt>
                <c:pt idx="813">
                  <c:v>10825</c:v>
                </c:pt>
                <c:pt idx="814">
                  <c:v>10513</c:v>
                </c:pt>
                <c:pt idx="815">
                  <c:v>10486</c:v>
                </c:pt>
                <c:pt idx="816">
                  <c:v>10717</c:v>
                </c:pt>
                <c:pt idx="817">
                  <c:v>10581</c:v>
                </c:pt>
                <c:pt idx="818">
                  <c:v>10166</c:v>
                </c:pt>
                <c:pt idx="819">
                  <c:v>10008</c:v>
                </c:pt>
                <c:pt idx="820">
                  <c:v>9849</c:v>
                </c:pt>
                <c:pt idx="821">
                  <c:v>9806</c:v>
                </c:pt>
                <c:pt idx="822">
                  <c:v>9585</c:v>
                </c:pt>
                <c:pt idx="823">
                  <c:v>9545</c:v>
                </c:pt>
                <c:pt idx="824">
                  <c:v>9526</c:v>
                </c:pt>
                <c:pt idx="825">
                  <c:v>9260</c:v>
                </c:pt>
                <c:pt idx="826">
                  <c:v>9372</c:v>
                </c:pt>
                <c:pt idx="827">
                  <c:v>9338</c:v>
                </c:pt>
                <c:pt idx="828">
                  <c:v>8959</c:v>
                </c:pt>
                <c:pt idx="829">
                  <c:v>9013</c:v>
                </c:pt>
                <c:pt idx="830">
                  <c:v>9121</c:v>
                </c:pt>
                <c:pt idx="831">
                  <c:v>8585</c:v>
                </c:pt>
                <c:pt idx="832">
                  <c:v>8553</c:v>
                </c:pt>
                <c:pt idx="833">
                  <c:v>8518</c:v>
                </c:pt>
                <c:pt idx="834">
                  <c:v>8912</c:v>
                </c:pt>
                <c:pt idx="835">
                  <c:v>9126</c:v>
                </c:pt>
                <c:pt idx="836">
                  <c:v>8947</c:v>
                </c:pt>
                <c:pt idx="837">
                  <c:v>8937</c:v>
                </c:pt>
                <c:pt idx="838">
                  <c:v>8742</c:v>
                </c:pt>
                <c:pt idx="839">
                  <c:v>8574</c:v>
                </c:pt>
                <c:pt idx="840">
                  <c:v>9007</c:v>
                </c:pt>
                <c:pt idx="841">
                  <c:v>9357</c:v>
                </c:pt>
                <c:pt idx="842">
                  <c:v>9329</c:v>
                </c:pt>
                <c:pt idx="843">
                  <c:v>9657</c:v>
                </c:pt>
                <c:pt idx="844">
                  <c:v>9557</c:v>
                </c:pt>
                <c:pt idx="845">
                  <c:v>9624</c:v>
                </c:pt>
                <c:pt idx="846">
                  <c:v>9691</c:v>
                </c:pt>
                <c:pt idx="847">
                  <c:v>9813</c:v>
                </c:pt>
                <c:pt idx="848">
                  <c:v>9773</c:v>
                </c:pt>
                <c:pt idx="849">
                  <c:v>9524</c:v>
                </c:pt>
                <c:pt idx="850">
                  <c:v>9553</c:v>
                </c:pt>
                <c:pt idx="851">
                  <c:v>10107</c:v>
                </c:pt>
                <c:pt idx="852">
                  <c:v>10408</c:v>
                </c:pt>
                <c:pt idx="853">
                  <c:v>10339</c:v>
                </c:pt>
                <c:pt idx="854">
                  <c:v>10172</c:v>
                </c:pt>
                <c:pt idx="855">
                  <c:v>10221</c:v>
                </c:pt>
                <c:pt idx="856">
                  <c:v>10661</c:v>
                </c:pt>
                <c:pt idx="857">
                  <c:v>11104</c:v>
                </c:pt>
                <c:pt idx="858">
                  <c:v>11114</c:v>
                </c:pt>
                <c:pt idx="859">
                  <c:v>11459</c:v>
                </c:pt>
                <c:pt idx="860">
                  <c:v>10821</c:v>
                </c:pt>
                <c:pt idx="861">
                  <c:v>11193</c:v>
                </c:pt>
                <c:pt idx="862">
                  <c:v>10903</c:v>
                </c:pt>
                <c:pt idx="863">
                  <c:v>10962</c:v>
                </c:pt>
                <c:pt idx="864">
                  <c:v>10902</c:v>
                </c:pt>
                <c:pt idx="865">
                  <c:v>11238</c:v>
                </c:pt>
                <c:pt idx="866">
                  <c:v>11241</c:v>
                </c:pt>
                <c:pt idx="867">
                  <c:v>11125</c:v>
                </c:pt>
                <c:pt idx="868">
                  <c:v>10845</c:v>
                </c:pt>
                <c:pt idx="869">
                  <c:v>10534</c:v>
                </c:pt>
                <c:pt idx="870">
                  <c:v>10571</c:v>
                </c:pt>
                <c:pt idx="871">
                  <c:v>10404</c:v>
                </c:pt>
                <c:pt idx="872">
                  <c:v>10071</c:v>
                </c:pt>
                <c:pt idx="873">
                  <c:v>9933</c:v>
                </c:pt>
                <c:pt idx="874">
                  <c:v>9861</c:v>
                </c:pt>
                <c:pt idx="875">
                  <c:v>9538</c:v>
                </c:pt>
                <c:pt idx="876">
                  <c:v>9432</c:v>
                </c:pt>
                <c:pt idx="877">
                  <c:v>8963</c:v>
                </c:pt>
                <c:pt idx="878">
                  <c:v>9133</c:v>
                </c:pt>
                <c:pt idx="879">
                  <c:v>9312</c:v>
                </c:pt>
                <c:pt idx="880">
                  <c:v>9109</c:v>
                </c:pt>
                <c:pt idx="881">
                  <c:v>8922</c:v>
                </c:pt>
                <c:pt idx="882">
                  <c:v>8796</c:v>
                </c:pt>
                <c:pt idx="883">
                  <c:v>9398</c:v>
                </c:pt>
                <c:pt idx="884">
                  <c:v>9081</c:v>
                </c:pt>
                <c:pt idx="885">
                  <c:v>9664</c:v>
                </c:pt>
                <c:pt idx="886">
                  <c:v>8907</c:v>
                </c:pt>
              </c:numCache>
            </c:numRef>
          </c:val>
          <c:smooth val="0"/>
          <c:extLst>
            <c:ext xmlns:c16="http://schemas.microsoft.com/office/drawing/2014/chart" uri="{C3380CC4-5D6E-409C-BE32-E72D297353CC}">
              <c16:uniqueId val="{00000000-84E5-FF40-8028-9D2654CEB95C}"/>
            </c:ext>
          </c:extLst>
        </c:ser>
        <c:dLbls>
          <c:showLegendKey val="0"/>
          <c:showVal val="0"/>
          <c:showCatName val="0"/>
          <c:showSerName val="0"/>
          <c:showPercent val="0"/>
          <c:showBubbleSize val="0"/>
        </c:dLbls>
        <c:marker val="1"/>
        <c:smooth val="0"/>
        <c:axId val="1578749872"/>
        <c:axId val="1537157808"/>
      </c:lineChart>
      <c:lineChart>
        <c:grouping val="standard"/>
        <c:varyColors val="0"/>
        <c:ser>
          <c:idx val="1"/>
          <c:order val="0"/>
          <c:tx>
            <c:v>flu diagnosed, per 100,000 people</c:v>
          </c:tx>
          <c:spPr>
            <a:ln w="28575" cap="rnd">
              <a:solidFill>
                <a:schemeClr val="tx1"/>
              </a:solidFill>
              <a:prstDash val="sysDot"/>
              <a:round/>
            </a:ln>
            <a:effectLst/>
          </c:spPr>
          <c:marker>
            <c:symbol val="none"/>
          </c:marker>
          <c:cat>
            <c:numRef>
              <c:f>'2.10'!$D$7:$D$895</c:f>
              <c:numCache>
                <c:formatCode>General</c:formatCode>
                <c:ptCount val="889"/>
                <c:pt idx="0">
                  <c:v>1999</c:v>
                </c:pt>
                <c:pt idx="1">
                  <c:v>1999</c:v>
                </c:pt>
                <c:pt idx="2">
                  <c:v>1999</c:v>
                </c:pt>
                <c:pt idx="3">
                  <c:v>1999</c:v>
                </c:pt>
                <c:pt idx="4">
                  <c:v>1999</c:v>
                </c:pt>
                <c:pt idx="5">
                  <c:v>1999</c:v>
                </c:pt>
                <c:pt idx="6">
                  <c:v>1999</c:v>
                </c:pt>
                <c:pt idx="7">
                  <c:v>1999</c:v>
                </c:pt>
                <c:pt idx="8">
                  <c:v>1999</c:v>
                </c:pt>
                <c:pt idx="9">
                  <c:v>1999</c:v>
                </c:pt>
                <c:pt idx="10">
                  <c:v>1999</c:v>
                </c:pt>
                <c:pt idx="11">
                  <c:v>1999</c:v>
                </c:pt>
                <c:pt idx="12">
                  <c:v>1999</c:v>
                </c:pt>
                <c:pt idx="13">
                  <c:v>1999</c:v>
                </c:pt>
                <c:pt idx="14">
                  <c:v>1999</c:v>
                </c:pt>
                <c:pt idx="15">
                  <c:v>1999</c:v>
                </c:pt>
                <c:pt idx="16">
                  <c:v>1999</c:v>
                </c:pt>
                <c:pt idx="17">
                  <c:v>1999</c:v>
                </c:pt>
                <c:pt idx="18">
                  <c:v>1999</c:v>
                </c:pt>
                <c:pt idx="19">
                  <c:v>1999</c:v>
                </c:pt>
                <c:pt idx="20">
                  <c:v>1999</c:v>
                </c:pt>
                <c:pt idx="21">
                  <c:v>1999</c:v>
                </c:pt>
                <c:pt idx="22">
                  <c:v>2000</c:v>
                </c:pt>
                <c:pt idx="23">
                  <c:v>2000</c:v>
                </c:pt>
                <c:pt idx="24">
                  <c:v>2000</c:v>
                </c:pt>
                <c:pt idx="25">
                  <c:v>2000</c:v>
                </c:pt>
                <c:pt idx="26">
                  <c:v>2000</c:v>
                </c:pt>
                <c:pt idx="27">
                  <c:v>2000</c:v>
                </c:pt>
                <c:pt idx="28">
                  <c:v>2000</c:v>
                </c:pt>
                <c:pt idx="29">
                  <c:v>2000</c:v>
                </c:pt>
                <c:pt idx="30">
                  <c:v>2000</c:v>
                </c:pt>
                <c:pt idx="31">
                  <c:v>2000</c:v>
                </c:pt>
                <c:pt idx="32">
                  <c:v>2000</c:v>
                </c:pt>
                <c:pt idx="33">
                  <c:v>2000</c:v>
                </c:pt>
                <c:pt idx="34">
                  <c:v>2000</c:v>
                </c:pt>
                <c:pt idx="35">
                  <c:v>2000</c:v>
                </c:pt>
                <c:pt idx="36">
                  <c:v>2000</c:v>
                </c:pt>
                <c:pt idx="37">
                  <c:v>2000</c:v>
                </c:pt>
                <c:pt idx="38">
                  <c:v>2000</c:v>
                </c:pt>
                <c:pt idx="39">
                  <c:v>2000</c:v>
                </c:pt>
                <c:pt idx="40">
                  <c:v>2000</c:v>
                </c:pt>
                <c:pt idx="41">
                  <c:v>2000</c:v>
                </c:pt>
                <c:pt idx="42">
                  <c:v>2000</c:v>
                </c:pt>
                <c:pt idx="43">
                  <c:v>2000</c:v>
                </c:pt>
                <c:pt idx="44">
                  <c:v>2000</c:v>
                </c:pt>
                <c:pt idx="45">
                  <c:v>2000</c:v>
                </c:pt>
                <c:pt idx="46">
                  <c:v>2000</c:v>
                </c:pt>
                <c:pt idx="47">
                  <c:v>2000</c:v>
                </c:pt>
                <c:pt idx="48">
                  <c:v>2000</c:v>
                </c:pt>
                <c:pt idx="49">
                  <c:v>2000</c:v>
                </c:pt>
                <c:pt idx="50">
                  <c:v>2000</c:v>
                </c:pt>
                <c:pt idx="51">
                  <c:v>2000</c:v>
                </c:pt>
                <c:pt idx="52">
                  <c:v>2000</c:v>
                </c:pt>
                <c:pt idx="53">
                  <c:v>2000</c:v>
                </c:pt>
                <c:pt idx="54">
                  <c:v>2000</c:v>
                </c:pt>
                <c:pt idx="55">
                  <c:v>2000</c:v>
                </c:pt>
                <c:pt idx="56">
                  <c:v>2000</c:v>
                </c:pt>
                <c:pt idx="57">
                  <c:v>2000</c:v>
                </c:pt>
                <c:pt idx="58">
                  <c:v>2000</c:v>
                </c:pt>
                <c:pt idx="59">
                  <c:v>2000</c:v>
                </c:pt>
                <c:pt idx="60">
                  <c:v>2000</c:v>
                </c:pt>
                <c:pt idx="61">
                  <c:v>2000</c:v>
                </c:pt>
                <c:pt idx="62">
                  <c:v>2000</c:v>
                </c:pt>
                <c:pt idx="63">
                  <c:v>2000</c:v>
                </c:pt>
                <c:pt idx="64">
                  <c:v>2000</c:v>
                </c:pt>
                <c:pt idx="65">
                  <c:v>2000</c:v>
                </c:pt>
                <c:pt idx="66">
                  <c:v>2000</c:v>
                </c:pt>
                <c:pt idx="67">
                  <c:v>2000</c:v>
                </c:pt>
                <c:pt idx="68">
                  <c:v>2000</c:v>
                </c:pt>
                <c:pt idx="69">
                  <c:v>2000</c:v>
                </c:pt>
                <c:pt idx="70">
                  <c:v>2000</c:v>
                </c:pt>
                <c:pt idx="71">
                  <c:v>2000</c:v>
                </c:pt>
                <c:pt idx="72">
                  <c:v>2000</c:v>
                </c:pt>
                <c:pt idx="73">
                  <c:v>2000</c:v>
                </c:pt>
                <c:pt idx="74">
                  <c:v>2001</c:v>
                </c:pt>
                <c:pt idx="75">
                  <c:v>2001</c:v>
                </c:pt>
                <c:pt idx="76">
                  <c:v>2001</c:v>
                </c:pt>
                <c:pt idx="77">
                  <c:v>2001</c:v>
                </c:pt>
                <c:pt idx="78">
                  <c:v>2001</c:v>
                </c:pt>
                <c:pt idx="79">
                  <c:v>2001</c:v>
                </c:pt>
                <c:pt idx="80">
                  <c:v>2001</c:v>
                </c:pt>
                <c:pt idx="81">
                  <c:v>2001</c:v>
                </c:pt>
                <c:pt idx="82">
                  <c:v>2001</c:v>
                </c:pt>
                <c:pt idx="83">
                  <c:v>2001</c:v>
                </c:pt>
                <c:pt idx="84">
                  <c:v>2001</c:v>
                </c:pt>
                <c:pt idx="85">
                  <c:v>2001</c:v>
                </c:pt>
                <c:pt idx="86">
                  <c:v>2001</c:v>
                </c:pt>
                <c:pt idx="87">
                  <c:v>2001</c:v>
                </c:pt>
                <c:pt idx="88">
                  <c:v>2001</c:v>
                </c:pt>
                <c:pt idx="89">
                  <c:v>2001</c:v>
                </c:pt>
                <c:pt idx="90">
                  <c:v>2001</c:v>
                </c:pt>
                <c:pt idx="91">
                  <c:v>2001</c:v>
                </c:pt>
                <c:pt idx="92">
                  <c:v>2001</c:v>
                </c:pt>
                <c:pt idx="93">
                  <c:v>2001</c:v>
                </c:pt>
                <c:pt idx="94">
                  <c:v>2001</c:v>
                </c:pt>
                <c:pt idx="95">
                  <c:v>2001</c:v>
                </c:pt>
                <c:pt idx="96">
                  <c:v>2001</c:v>
                </c:pt>
                <c:pt idx="97">
                  <c:v>2001</c:v>
                </c:pt>
                <c:pt idx="98">
                  <c:v>2001</c:v>
                </c:pt>
                <c:pt idx="99">
                  <c:v>2001</c:v>
                </c:pt>
                <c:pt idx="100">
                  <c:v>2001</c:v>
                </c:pt>
                <c:pt idx="101">
                  <c:v>2001</c:v>
                </c:pt>
                <c:pt idx="102">
                  <c:v>2001</c:v>
                </c:pt>
                <c:pt idx="103">
                  <c:v>2001</c:v>
                </c:pt>
                <c:pt idx="104">
                  <c:v>2001</c:v>
                </c:pt>
                <c:pt idx="105">
                  <c:v>2001</c:v>
                </c:pt>
                <c:pt idx="106">
                  <c:v>2001</c:v>
                </c:pt>
                <c:pt idx="107">
                  <c:v>2001</c:v>
                </c:pt>
                <c:pt idx="108">
                  <c:v>2001</c:v>
                </c:pt>
                <c:pt idx="109">
                  <c:v>2001</c:v>
                </c:pt>
                <c:pt idx="110">
                  <c:v>2001</c:v>
                </c:pt>
                <c:pt idx="111">
                  <c:v>2001</c:v>
                </c:pt>
                <c:pt idx="112">
                  <c:v>2001</c:v>
                </c:pt>
                <c:pt idx="113">
                  <c:v>2001</c:v>
                </c:pt>
                <c:pt idx="114">
                  <c:v>2001</c:v>
                </c:pt>
                <c:pt idx="115">
                  <c:v>2001</c:v>
                </c:pt>
                <c:pt idx="116">
                  <c:v>2001</c:v>
                </c:pt>
                <c:pt idx="117">
                  <c:v>2001</c:v>
                </c:pt>
                <c:pt idx="118">
                  <c:v>2001</c:v>
                </c:pt>
                <c:pt idx="119">
                  <c:v>2001</c:v>
                </c:pt>
                <c:pt idx="120">
                  <c:v>2001</c:v>
                </c:pt>
                <c:pt idx="121">
                  <c:v>2001</c:v>
                </c:pt>
                <c:pt idx="122">
                  <c:v>2001</c:v>
                </c:pt>
                <c:pt idx="123">
                  <c:v>2001</c:v>
                </c:pt>
                <c:pt idx="124">
                  <c:v>2001</c:v>
                </c:pt>
                <c:pt idx="125">
                  <c:v>2001</c:v>
                </c:pt>
                <c:pt idx="126">
                  <c:v>2002</c:v>
                </c:pt>
                <c:pt idx="127">
                  <c:v>2002</c:v>
                </c:pt>
                <c:pt idx="128">
                  <c:v>2002</c:v>
                </c:pt>
                <c:pt idx="129">
                  <c:v>2002</c:v>
                </c:pt>
                <c:pt idx="130">
                  <c:v>2002</c:v>
                </c:pt>
                <c:pt idx="131">
                  <c:v>2002</c:v>
                </c:pt>
                <c:pt idx="132">
                  <c:v>2002</c:v>
                </c:pt>
                <c:pt idx="133">
                  <c:v>2002</c:v>
                </c:pt>
                <c:pt idx="134">
                  <c:v>2002</c:v>
                </c:pt>
                <c:pt idx="135">
                  <c:v>2002</c:v>
                </c:pt>
                <c:pt idx="136">
                  <c:v>2002</c:v>
                </c:pt>
                <c:pt idx="137">
                  <c:v>2002</c:v>
                </c:pt>
                <c:pt idx="138">
                  <c:v>2002</c:v>
                </c:pt>
                <c:pt idx="139">
                  <c:v>2002</c:v>
                </c:pt>
                <c:pt idx="140">
                  <c:v>2002</c:v>
                </c:pt>
                <c:pt idx="141">
                  <c:v>2002</c:v>
                </c:pt>
                <c:pt idx="142">
                  <c:v>2002</c:v>
                </c:pt>
                <c:pt idx="143">
                  <c:v>2002</c:v>
                </c:pt>
                <c:pt idx="144">
                  <c:v>2002</c:v>
                </c:pt>
                <c:pt idx="145">
                  <c:v>2002</c:v>
                </c:pt>
                <c:pt idx="146">
                  <c:v>2002</c:v>
                </c:pt>
                <c:pt idx="147">
                  <c:v>2002</c:v>
                </c:pt>
                <c:pt idx="148">
                  <c:v>2002</c:v>
                </c:pt>
                <c:pt idx="149">
                  <c:v>2002</c:v>
                </c:pt>
                <c:pt idx="150">
                  <c:v>2002</c:v>
                </c:pt>
                <c:pt idx="151">
                  <c:v>2002</c:v>
                </c:pt>
                <c:pt idx="152">
                  <c:v>2002</c:v>
                </c:pt>
                <c:pt idx="153">
                  <c:v>2002</c:v>
                </c:pt>
                <c:pt idx="154">
                  <c:v>2002</c:v>
                </c:pt>
                <c:pt idx="155">
                  <c:v>2002</c:v>
                </c:pt>
                <c:pt idx="156">
                  <c:v>2002</c:v>
                </c:pt>
                <c:pt idx="157">
                  <c:v>2002</c:v>
                </c:pt>
                <c:pt idx="158">
                  <c:v>2002</c:v>
                </c:pt>
                <c:pt idx="159">
                  <c:v>2002</c:v>
                </c:pt>
                <c:pt idx="160">
                  <c:v>2002</c:v>
                </c:pt>
                <c:pt idx="161">
                  <c:v>2002</c:v>
                </c:pt>
                <c:pt idx="162">
                  <c:v>2002</c:v>
                </c:pt>
                <c:pt idx="163">
                  <c:v>2002</c:v>
                </c:pt>
                <c:pt idx="164">
                  <c:v>2002</c:v>
                </c:pt>
                <c:pt idx="165">
                  <c:v>2002</c:v>
                </c:pt>
                <c:pt idx="166">
                  <c:v>2002</c:v>
                </c:pt>
                <c:pt idx="167">
                  <c:v>2002</c:v>
                </c:pt>
                <c:pt idx="168">
                  <c:v>2002</c:v>
                </c:pt>
                <c:pt idx="169">
                  <c:v>2002</c:v>
                </c:pt>
                <c:pt idx="170">
                  <c:v>2002</c:v>
                </c:pt>
                <c:pt idx="171">
                  <c:v>2002</c:v>
                </c:pt>
                <c:pt idx="172">
                  <c:v>2002</c:v>
                </c:pt>
                <c:pt idx="173">
                  <c:v>2002</c:v>
                </c:pt>
                <c:pt idx="174">
                  <c:v>2002</c:v>
                </c:pt>
                <c:pt idx="175">
                  <c:v>2002</c:v>
                </c:pt>
                <c:pt idx="176">
                  <c:v>2002</c:v>
                </c:pt>
                <c:pt idx="177">
                  <c:v>2002</c:v>
                </c:pt>
                <c:pt idx="178">
                  <c:v>2003</c:v>
                </c:pt>
                <c:pt idx="179">
                  <c:v>2003</c:v>
                </c:pt>
                <c:pt idx="180">
                  <c:v>2003</c:v>
                </c:pt>
                <c:pt idx="181">
                  <c:v>2003</c:v>
                </c:pt>
                <c:pt idx="182">
                  <c:v>2003</c:v>
                </c:pt>
                <c:pt idx="183">
                  <c:v>2003</c:v>
                </c:pt>
                <c:pt idx="184">
                  <c:v>2003</c:v>
                </c:pt>
                <c:pt idx="185">
                  <c:v>2003</c:v>
                </c:pt>
                <c:pt idx="186">
                  <c:v>2003</c:v>
                </c:pt>
                <c:pt idx="187">
                  <c:v>2003</c:v>
                </c:pt>
                <c:pt idx="188">
                  <c:v>2003</c:v>
                </c:pt>
                <c:pt idx="189">
                  <c:v>2003</c:v>
                </c:pt>
                <c:pt idx="190">
                  <c:v>2003</c:v>
                </c:pt>
                <c:pt idx="191">
                  <c:v>2003</c:v>
                </c:pt>
                <c:pt idx="192">
                  <c:v>2003</c:v>
                </c:pt>
                <c:pt idx="193">
                  <c:v>2003</c:v>
                </c:pt>
                <c:pt idx="194">
                  <c:v>2003</c:v>
                </c:pt>
                <c:pt idx="195">
                  <c:v>2003</c:v>
                </c:pt>
                <c:pt idx="196">
                  <c:v>2003</c:v>
                </c:pt>
                <c:pt idx="197">
                  <c:v>2003</c:v>
                </c:pt>
                <c:pt idx="198">
                  <c:v>2003</c:v>
                </c:pt>
                <c:pt idx="199">
                  <c:v>2003</c:v>
                </c:pt>
                <c:pt idx="200">
                  <c:v>2003</c:v>
                </c:pt>
                <c:pt idx="201">
                  <c:v>2003</c:v>
                </c:pt>
                <c:pt idx="202">
                  <c:v>2003</c:v>
                </c:pt>
                <c:pt idx="203">
                  <c:v>2003</c:v>
                </c:pt>
                <c:pt idx="204">
                  <c:v>2003</c:v>
                </c:pt>
                <c:pt idx="205">
                  <c:v>2003</c:v>
                </c:pt>
                <c:pt idx="206">
                  <c:v>2003</c:v>
                </c:pt>
                <c:pt idx="207">
                  <c:v>2003</c:v>
                </c:pt>
                <c:pt idx="208">
                  <c:v>2003</c:v>
                </c:pt>
                <c:pt idx="209">
                  <c:v>2003</c:v>
                </c:pt>
                <c:pt idx="210">
                  <c:v>2003</c:v>
                </c:pt>
                <c:pt idx="211">
                  <c:v>2003</c:v>
                </c:pt>
                <c:pt idx="212">
                  <c:v>2003</c:v>
                </c:pt>
                <c:pt idx="213">
                  <c:v>2003</c:v>
                </c:pt>
                <c:pt idx="214">
                  <c:v>2003</c:v>
                </c:pt>
                <c:pt idx="215">
                  <c:v>2003</c:v>
                </c:pt>
                <c:pt idx="216">
                  <c:v>2003</c:v>
                </c:pt>
                <c:pt idx="217">
                  <c:v>2003</c:v>
                </c:pt>
                <c:pt idx="218">
                  <c:v>2003</c:v>
                </c:pt>
                <c:pt idx="219">
                  <c:v>2003</c:v>
                </c:pt>
                <c:pt idx="220">
                  <c:v>2003</c:v>
                </c:pt>
                <c:pt idx="221">
                  <c:v>2003</c:v>
                </c:pt>
                <c:pt idx="222">
                  <c:v>2003</c:v>
                </c:pt>
                <c:pt idx="223">
                  <c:v>2003</c:v>
                </c:pt>
                <c:pt idx="224">
                  <c:v>2003</c:v>
                </c:pt>
                <c:pt idx="225">
                  <c:v>2003</c:v>
                </c:pt>
                <c:pt idx="226">
                  <c:v>2003</c:v>
                </c:pt>
                <c:pt idx="227">
                  <c:v>2003</c:v>
                </c:pt>
                <c:pt idx="228">
                  <c:v>2003</c:v>
                </c:pt>
                <c:pt idx="229">
                  <c:v>2003</c:v>
                </c:pt>
                <c:pt idx="230">
                  <c:v>2004</c:v>
                </c:pt>
                <c:pt idx="231">
                  <c:v>2004</c:v>
                </c:pt>
                <c:pt idx="232">
                  <c:v>2004</c:v>
                </c:pt>
                <c:pt idx="233">
                  <c:v>2004</c:v>
                </c:pt>
                <c:pt idx="234">
                  <c:v>2004</c:v>
                </c:pt>
                <c:pt idx="235">
                  <c:v>2004</c:v>
                </c:pt>
                <c:pt idx="236">
                  <c:v>2004</c:v>
                </c:pt>
                <c:pt idx="237">
                  <c:v>2004</c:v>
                </c:pt>
                <c:pt idx="238">
                  <c:v>2004</c:v>
                </c:pt>
                <c:pt idx="239">
                  <c:v>2004</c:v>
                </c:pt>
                <c:pt idx="240">
                  <c:v>2004</c:v>
                </c:pt>
                <c:pt idx="241">
                  <c:v>2004</c:v>
                </c:pt>
                <c:pt idx="242">
                  <c:v>2004</c:v>
                </c:pt>
                <c:pt idx="243">
                  <c:v>2004</c:v>
                </c:pt>
                <c:pt idx="244">
                  <c:v>2004</c:v>
                </c:pt>
                <c:pt idx="245">
                  <c:v>2004</c:v>
                </c:pt>
                <c:pt idx="246">
                  <c:v>2004</c:v>
                </c:pt>
                <c:pt idx="247">
                  <c:v>2004</c:v>
                </c:pt>
                <c:pt idx="248">
                  <c:v>2004</c:v>
                </c:pt>
                <c:pt idx="249">
                  <c:v>2004</c:v>
                </c:pt>
                <c:pt idx="250">
                  <c:v>2004</c:v>
                </c:pt>
                <c:pt idx="251">
                  <c:v>2004</c:v>
                </c:pt>
                <c:pt idx="252">
                  <c:v>2004</c:v>
                </c:pt>
                <c:pt idx="253">
                  <c:v>2004</c:v>
                </c:pt>
                <c:pt idx="254">
                  <c:v>2004</c:v>
                </c:pt>
                <c:pt idx="255">
                  <c:v>2004</c:v>
                </c:pt>
                <c:pt idx="256">
                  <c:v>2004</c:v>
                </c:pt>
                <c:pt idx="257">
                  <c:v>2004</c:v>
                </c:pt>
                <c:pt idx="258">
                  <c:v>2004</c:v>
                </c:pt>
                <c:pt idx="259">
                  <c:v>2004</c:v>
                </c:pt>
                <c:pt idx="260">
                  <c:v>2004</c:v>
                </c:pt>
                <c:pt idx="261">
                  <c:v>2004</c:v>
                </c:pt>
                <c:pt idx="262">
                  <c:v>2004</c:v>
                </c:pt>
                <c:pt idx="263">
                  <c:v>2004</c:v>
                </c:pt>
                <c:pt idx="264">
                  <c:v>2004</c:v>
                </c:pt>
                <c:pt idx="265">
                  <c:v>2004</c:v>
                </c:pt>
                <c:pt idx="266">
                  <c:v>2004</c:v>
                </c:pt>
                <c:pt idx="267">
                  <c:v>2004</c:v>
                </c:pt>
                <c:pt idx="268">
                  <c:v>2004</c:v>
                </c:pt>
                <c:pt idx="269">
                  <c:v>2004</c:v>
                </c:pt>
                <c:pt idx="270">
                  <c:v>2004</c:v>
                </c:pt>
                <c:pt idx="271">
                  <c:v>2004</c:v>
                </c:pt>
                <c:pt idx="272">
                  <c:v>2004</c:v>
                </c:pt>
                <c:pt idx="273">
                  <c:v>2004</c:v>
                </c:pt>
                <c:pt idx="274">
                  <c:v>2004</c:v>
                </c:pt>
                <c:pt idx="275">
                  <c:v>2004</c:v>
                </c:pt>
                <c:pt idx="276">
                  <c:v>2004</c:v>
                </c:pt>
                <c:pt idx="277">
                  <c:v>2004</c:v>
                </c:pt>
                <c:pt idx="278">
                  <c:v>2004</c:v>
                </c:pt>
                <c:pt idx="279">
                  <c:v>2004</c:v>
                </c:pt>
                <c:pt idx="280">
                  <c:v>2004</c:v>
                </c:pt>
                <c:pt idx="281">
                  <c:v>2004</c:v>
                </c:pt>
                <c:pt idx="282">
                  <c:v>2004</c:v>
                </c:pt>
                <c:pt idx="283">
                  <c:v>2005</c:v>
                </c:pt>
                <c:pt idx="284">
                  <c:v>2005</c:v>
                </c:pt>
                <c:pt idx="285">
                  <c:v>2005</c:v>
                </c:pt>
                <c:pt idx="286">
                  <c:v>2005</c:v>
                </c:pt>
                <c:pt idx="287">
                  <c:v>2005</c:v>
                </c:pt>
                <c:pt idx="288">
                  <c:v>2005</c:v>
                </c:pt>
                <c:pt idx="289">
                  <c:v>2005</c:v>
                </c:pt>
                <c:pt idx="290">
                  <c:v>2005</c:v>
                </c:pt>
                <c:pt idx="291">
                  <c:v>2005</c:v>
                </c:pt>
                <c:pt idx="292">
                  <c:v>2005</c:v>
                </c:pt>
                <c:pt idx="293">
                  <c:v>2005</c:v>
                </c:pt>
                <c:pt idx="294">
                  <c:v>2005</c:v>
                </c:pt>
                <c:pt idx="295">
                  <c:v>2005</c:v>
                </c:pt>
                <c:pt idx="296">
                  <c:v>2005</c:v>
                </c:pt>
                <c:pt idx="297">
                  <c:v>2005</c:v>
                </c:pt>
                <c:pt idx="298">
                  <c:v>2005</c:v>
                </c:pt>
                <c:pt idx="299">
                  <c:v>2005</c:v>
                </c:pt>
                <c:pt idx="300">
                  <c:v>2005</c:v>
                </c:pt>
                <c:pt idx="301">
                  <c:v>2005</c:v>
                </c:pt>
                <c:pt idx="302">
                  <c:v>2005</c:v>
                </c:pt>
                <c:pt idx="303">
                  <c:v>2005</c:v>
                </c:pt>
                <c:pt idx="304">
                  <c:v>2005</c:v>
                </c:pt>
                <c:pt idx="305">
                  <c:v>2005</c:v>
                </c:pt>
                <c:pt idx="306">
                  <c:v>2005</c:v>
                </c:pt>
                <c:pt idx="307">
                  <c:v>2005</c:v>
                </c:pt>
                <c:pt idx="308">
                  <c:v>2005</c:v>
                </c:pt>
                <c:pt idx="309">
                  <c:v>2005</c:v>
                </c:pt>
                <c:pt idx="310">
                  <c:v>2005</c:v>
                </c:pt>
                <c:pt idx="311">
                  <c:v>2005</c:v>
                </c:pt>
                <c:pt idx="312">
                  <c:v>2005</c:v>
                </c:pt>
                <c:pt idx="313">
                  <c:v>2005</c:v>
                </c:pt>
                <c:pt idx="314">
                  <c:v>2005</c:v>
                </c:pt>
                <c:pt idx="315">
                  <c:v>2005</c:v>
                </c:pt>
                <c:pt idx="316">
                  <c:v>2005</c:v>
                </c:pt>
                <c:pt idx="317">
                  <c:v>2005</c:v>
                </c:pt>
                <c:pt idx="318">
                  <c:v>2005</c:v>
                </c:pt>
                <c:pt idx="319">
                  <c:v>2005</c:v>
                </c:pt>
                <c:pt idx="320">
                  <c:v>2005</c:v>
                </c:pt>
                <c:pt idx="321">
                  <c:v>2005</c:v>
                </c:pt>
                <c:pt idx="322">
                  <c:v>2005</c:v>
                </c:pt>
                <c:pt idx="323">
                  <c:v>2005</c:v>
                </c:pt>
                <c:pt idx="324">
                  <c:v>2005</c:v>
                </c:pt>
                <c:pt idx="325">
                  <c:v>2005</c:v>
                </c:pt>
                <c:pt idx="326">
                  <c:v>2005</c:v>
                </c:pt>
                <c:pt idx="327">
                  <c:v>2005</c:v>
                </c:pt>
                <c:pt idx="328">
                  <c:v>2005</c:v>
                </c:pt>
                <c:pt idx="329">
                  <c:v>2005</c:v>
                </c:pt>
                <c:pt idx="330">
                  <c:v>2005</c:v>
                </c:pt>
                <c:pt idx="331">
                  <c:v>2005</c:v>
                </c:pt>
                <c:pt idx="332">
                  <c:v>2005</c:v>
                </c:pt>
                <c:pt idx="333">
                  <c:v>2005</c:v>
                </c:pt>
                <c:pt idx="334">
                  <c:v>2005</c:v>
                </c:pt>
                <c:pt idx="335">
                  <c:v>2006</c:v>
                </c:pt>
                <c:pt idx="336">
                  <c:v>2006</c:v>
                </c:pt>
                <c:pt idx="337">
                  <c:v>2006</c:v>
                </c:pt>
                <c:pt idx="338">
                  <c:v>2006</c:v>
                </c:pt>
                <c:pt idx="339">
                  <c:v>2006</c:v>
                </c:pt>
                <c:pt idx="340">
                  <c:v>2006</c:v>
                </c:pt>
                <c:pt idx="341">
                  <c:v>2006</c:v>
                </c:pt>
                <c:pt idx="342">
                  <c:v>2006</c:v>
                </c:pt>
                <c:pt idx="343">
                  <c:v>2006</c:v>
                </c:pt>
                <c:pt idx="344">
                  <c:v>2006</c:v>
                </c:pt>
                <c:pt idx="345">
                  <c:v>2006</c:v>
                </c:pt>
                <c:pt idx="346">
                  <c:v>2006</c:v>
                </c:pt>
                <c:pt idx="347">
                  <c:v>2006</c:v>
                </c:pt>
                <c:pt idx="348">
                  <c:v>2006</c:v>
                </c:pt>
                <c:pt idx="349">
                  <c:v>2006</c:v>
                </c:pt>
                <c:pt idx="350">
                  <c:v>2006</c:v>
                </c:pt>
                <c:pt idx="351">
                  <c:v>2006</c:v>
                </c:pt>
                <c:pt idx="352">
                  <c:v>2006</c:v>
                </c:pt>
                <c:pt idx="353">
                  <c:v>2006</c:v>
                </c:pt>
                <c:pt idx="354">
                  <c:v>2006</c:v>
                </c:pt>
                <c:pt idx="355">
                  <c:v>2006</c:v>
                </c:pt>
                <c:pt idx="356">
                  <c:v>2006</c:v>
                </c:pt>
                <c:pt idx="357">
                  <c:v>2006</c:v>
                </c:pt>
                <c:pt idx="358">
                  <c:v>2006</c:v>
                </c:pt>
                <c:pt idx="359">
                  <c:v>2006</c:v>
                </c:pt>
                <c:pt idx="360">
                  <c:v>2006</c:v>
                </c:pt>
                <c:pt idx="361">
                  <c:v>2006</c:v>
                </c:pt>
                <c:pt idx="362">
                  <c:v>2006</c:v>
                </c:pt>
                <c:pt idx="363">
                  <c:v>2006</c:v>
                </c:pt>
                <c:pt idx="364">
                  <c:v>2006</c:v>
                </c:pt>
                <c:pt idx="365">
                  <c:v>2006</c:v>
                </c:pt>
                <c:pt idx="366">
                  <c:v>2006</c:v>
                </c:pt>
                <c:pt idx="367">
                  <c:v>2006</c:v>
                </c:pt>
                <c:pt idx="368">
                  <c:v>2006</c:v>
                </c:pt>
                <c:pt idx="369">
                  <c:v>2006</c:v>
                </c:pt>
                <c:pt idx="370">
                  <c:v>2006</c:v>
                </c:pt>
                <c:pt idx="371">
                  <c:v>2006</c:v>
                </c:pt>
                <c:pt idx="372">
                  <c:v>2006</c:v>
                </c:pt>
                <c:pt idx="373">
                  <c:v>2006</c:v>
                </c:pt>
                <c:pt idx="374">
                  <c:v>2006</c:v>
                </c:pt>
                <c:pt idx="375">
                  <c:v>2006</c:v>
                </c:pt>
                <c:pt idx="376">
                  <c:v>2006</c:v>
                </c:pt>
                <c:pt idx="377">
                  <c:v>2006</c:v>
                </c:pt>
                <c:pt idx="378">
                  <c:v>2006</c:v>
                </c:pt>
                <c:pt idx="379">
                  <c:v>2006</c:v>
                </c:pt>
                <c:pt idx="380">
                  <c:v>2006</c:v>
                </c:pt>
                <c:pt idx="381">
                  <c:v>2006</c:v>
                </c:pt>
                <c:pt idx="382">
                  <c:v>2006</c:v>
                </c:pt>
                <c:pt idx="383">
                  <c:v>2006</c:v>
                </c:pt>
                <c:pt idx="384">
                  <c:v>2006</c:v>
                </c:pt>
                <c:pt idx="385">
                  <c:v>2006</c:v>
                </c:pt>
                <c:pt idx="386">
                  <c:v>2006</c:v>
                </c:pt>
                <c:pt idx="387">
                  <c:v>2007</c:v>
                </c:pt>
                <c:pt idx="388">
                  <c:v>2007</c:v>
                </c:pt>
                <c:pt idx="389">
                  <c:v>2007</c:v>
                </c:pt>
                <c:pt idx="390">
                  <c:v>2007</c:v>
                </c:pt>
                <c:pt idx="391">
                  <c:v>2007</c:v>
                </c:pt>
                <c:pt idx="392">
                  <c:v>2007</c:v>
                </c:pt>
                <c:pt idx="393">
                  <c:v>2007</c:v>
                </c:pt>
                <c:pt idx="394">
                  <c:v>2007</c:v>
                </c:pt>
                <c:pt idx="395">
                  <c:v>2007</c:v>
                </c:pt>
                <c:pt idx="396">
                  <c:v>2007</c:v>
                </c:pt>
                <c:pt idx="397">
                  <c:v>2007</c:v>
                </c:pt>
                <c:pt idx="398">
                  <c:v>2007</c:v>
                </c:pt>
                <c:pt idx="399">
                  <c:v>2007</c:v>
                </c:pt>
                <c:pt idx="400">
                  <c:v>2007</c:v>
                </c:pt>
                <c:pt idx="401">
                  <c:v>2007</c:v>
                </c:pt>
                <c:pt idx="402">
                  <c:v>2007</c:v>
                </c:pt>
                <c:pt idx="403">
                  <c:v>2007</c:v>
                </c:pt>
                <c:pt idx="404">
                  <c:v>2007</c:v>
                </c:pt>
                <c:pt idx="405">
                  <c:v>2007</c:v>
                </c:pt>
                <c:pt idx="406">
                  <c:v>2007</c:v>
                </c:pt>
                <c:pt idx="407">
                  <c:v>2007</c:v>
                </c:pt>
                <c:pt idx="408">
                  <c:v>2007</c:v>
                </c:pt>
                <c:pt idx="409">
                  <c:v>2007</c:v>
                </c:pt>
                <c:pt idx="410">
                  <c:v>2007</c:v>
                </c:pt>
                <c:pt idx="411">
                  <c:v>2007</c:v>
                </c:pt>
                <c:pt idx="412">
                  <c:v>2007</c:v>
                </c:pt>
                <c:pt idx="413">
                  <c:v>2007</c:v>
                </c:pt>
                <c:pt idx="414">
                  <c:v>2007</c:v>
                </c:pt>
                <c:pt idx="415">
                  <c:v>2007</c:v>
                </c:pt>
                <c:pt idx="416">
                  <c:v>2007</c:v>
                </c:pt>
                <c:pt idx="417">
                  <c:v>2007</c:v>
                </c:pt>
                <c:pt idx="418">
                  <c:v>2007</c:v>
                </c:pt>
                <c:pt idx="419">
                  <c:v>2007</c:v>
                </c:pt>
                <c:pt idx="420">
                  <c:v>2007</c:v>
                </c:pt>
                <c:pt idx="421">
                  <c:v>2007</c:v>
                </c:pt>
                <c:pt idx="422">
                  <c:v>2007</c:v>
                </c:pt>
                <c:pt idx="423">
                  <c:v>2007</c:v>
                </c:pt>
                <c:pt idx="424">
                  <c:v>2007</c:v>
                </c:pt>
                <c:pt idx="425">
                  <c:v>2007</c:v>
                </c:pt>
                <c:pt idx="426">
                  <c:v>2007</c:v>
                </c:pt>
                <c:pt idx="427">
                  <c:v>2007</c:v>
                </c:pt>
                <c:pt idx="428">
                  <c:v>2007</c:v>
                </c:pt>
                <c:pt idx="429">
                  <c:v>2007</c:v>
                </c:pt>
                <c:pt idx="430">
                  <c:v>2007</c:v>
                </c:pt>
                <c:pt idx="431">
                  <c:v>2007</c:v>
                </c:pt>
                <c:pt idx="432">
                  <c:v>2007</c:v>
                </c:pt>
                <c:pt idx="433">
                  <c:v>2007</c:v>
                </c:pt>
                <c:pt idx="434">
                  <c:v>2007</c:v>
                </c:pt>
                <c:pt idx="435">
                  <c:v>2007</c:v>
                </c:pt>
                <c:pt idx="436">
                  <c:v>2007</c:v>
                </c:pt>
                <c:pt idx="437">
                  <c:v>2007</c:v>
                </c:pt>
                <c:pt idx="438">
                  <c:v>2007</c:v>
                </c:pt>
                <c:pt idx="439">
                  <c:v>2008</c:v>
                </c:pt>
                <c:pt idx="440">
                  <c:v>2008</c:v>
                </c:pt>
                <c:pt idx="441">
                  <c:v>2008</c:v>
                </c:pt>
                <c:pt idx="442">
                  <c:v>2008</c:v>
                </c:pt>
                <c:pt idx="443">
                  <c:v>2008</c:v>
                </c:pt>
                <c:pt idx="444">
                  <c:v>2008</c:v>
                </c:pt>
                <c:pt idx="445">
                  <c:v>2008</c:v>
                </c:pt>
                <c:pt idx="446">
                  <c:v>2008</c:v>
                </c:pt>
                <c:pt idx="447">
                  <c:v>2008</c:v>
                </c:pt>
                <c:pt idx="448">
                  <c:v>2008</c:v>
                </c:pt>
                <c:pt idx="449">
                  <c:v>2008</c:v>
                </c:pt>
                <c:pt idx="450">
                  <c:v>2008</c:v>
                </c:pt>
                <c:pt idx="451">
                  <c:v>2008</c:v>
                </c:pt>
                <c:pt idx="452">
                  <c:v>2008</c:v>
                </c:pt>
                <c:pt idx="453">
                  <c:v>2008</c:v>
                </c:pt>
                <c:pt idx="454">
                  <c:v>2008</c:v>
                </c:pt>
                <c:pt idx="455">
                  <c:v>2008</c:v>
                </c:pt>
                <c:pt idx="456">
                  <c:v>2008</c:v>
                </c:pt>
                <c:pt idx="457">
                  <c:v>2008</c:v>
                </c:pt>
                <c:pt idx="458">
                  <c:v>2008</c:v>
                </c:pt>
                <c:pt idx="459">
                  <c:v>2008</c:v>
                </c:pt>
                <c:pt idx="460">
                  <c:v>2008</c:v>
                </c:pt>
                <c:pt idx="461">
                  <c:v>2008</c:v>
                </c:pt>
                <c:pt idx="462">
                  <c:v>2008</c:v>
                </c:pt>
                <c:pt idx="463">
                  <c:v>2008</c:v>
                </c:pt>
                <c:pt idx="464">
                  <c:v>2008</c:v>
                </c:pt>
                <c:pt idx="465">
                  <c:v>2008</c:v>
                </c:pt>
                <c:pt idx="466">
                  <c:v>2008</c:v>
                </c:pt>
                <c:pt idx="467">
                  <c:v>2008</c:v>
                </c:pt>
                <c:pt idx="468">
                  <c:v>2008</c:v>
                </c:pt>
                <c:pt idx="469">
                  <c:v>2008</c:v>
                </c:pt>
                <c:pt idx="470">
                  <c:v>2008</c:v>
                </c:pt>
                <c:pt idx="471">
                  <c:v>2008</c:v>
                </c:pt>
                <c:pt idx="472">
                  <c:v>2008</c:v>
                </c:pt>
                <c:pt idx="473">
                  <c:v>2008</c:v>
                </c:pt>
                <c:pt idx="474">
                  <c:v>2008</c:v>
                </c:pt>
                <c:pt idx="475">
                  <c:v>2008</c:v>
                </c:pt>
                <c:pt idx="476">
                  <c:v>2008</c:v>
                </c:pt>
                <c:pt idx="477">
                  <c:v>2008</c:v>
                </c:pt>
                <c:pt idx="478">
                  <c:v>2008</c:v>
                </c:pt>
                <c:pt idx="479">
                  <c:v>2008</c:v>
                </c:pt>
                <c:pt idx="480">
                  <c:v>2008</c:v>
                </c:pt>
                <c:pt idx="481">
                  <c:v>2008</c:v>
                </c:pt>
                <c:pt idx="482">
                  <c:v>2008</c:v>
                </c:pt>
                <c:pt idx="483">
                  <c:v>2008</c:v>
                </c:pt>
                <c:pt idx="484">
                  <c:v>2008</c:v>
                </c:pt>
                <c:pt idx="485">
                  <c:v>2008</c:v>
                </c:pt>
                <c:pt idx="486">
                  <c:v>2008</c:v>
                </c:pt>
                <c:pt idx="487">
                  <c:v>2008</c:v>
                </c:pt>
                <c:pt idx="488">
                  <c:v>2008</c:v>
                </c:pt>
                <c:pt idx="489">
                  <c:v>2008</c:v>
                </c:pt>
                <c:pt idx="490">
                  <c:v>2008</c:v>
                </c:pt>
                <c:pt idx="491">
                  <c:v>2009</c:v>
                </c:pt>
                <c:pt idx="492">
                  <c:v>2009</c:v>
                </c:pt>
                <c:pt idx="493">
                  <c:v>2009</c:v>
                </c:pt>
                <c:pt idx="494">
                  <c:v>2009</c:v>
                </c:pt>
                <c:pt idx="495">
                  <c:v>2009</c:v>
                </c:pt>
                <c:pt idx="496">
                  <c:v>2009</c:v>
                </c:pt>
                <c:pt idx="497">
                  <c:v>2009</c:v>
                </c:pt>
                <c:pt idx="498">
                  <c:v>2009</c:v>
                </c:pt>
                <c:pt idx="499">
                  <c:v>2009</c:v>
                </c:pt>
                <c:pt idx="500">
                  <c:v>2009</c:v>
                </c:pt>
                <c:pt idx="501">
                  <c:v>2009</c:v>
                </c:pt>
                <c:pt idx="502">
                  <c:v>2009</c:v>
                </c:pt>
                <c:pt idx="503">
                  <c:v>2009</c:v>
                </c:pt>
                <c:pt idx="504">
                  <c:v>2009</c:v>
                </c:pt>
                <c:pt idx="505">
                  <c:v>2009</c:v>
                </c:pt>
                <c:pt idx="506">
                  <c:v>2009</c:v>
                </c:pt>
                <c:pt idx="507">
                  <c:v>2009</c:v>
                </c:pt>
                <c:pt idx="508">
                  <c:v>2009</c:v>
                </c:pt>
                <c:pt idx="509">
                  <c:v>2009</c:v>
                </c:pt>
                <c:pt idx="510">
                  <c:v>2009</c:v>
                </c:pt>
                <c:pt idx="511">
                  <c:v>2009</c:v>
                </c:pt>
                <c:pt idx="512">
                  <c:v>2009</c:v>
                </c:pt>
                <c:pt idx="513">
                  <c:v>2009</c:v>
                </c:pt>
                <c:pt idx="514">
                  <c:v>2009</c:v>
                </c:pt>
                <c:pt idx="515">
                  <c:v>2009</c:v>
                </c:pt>
                <c:pt idx="516">
                  <c:v>2009</c:v>
                </c:pt>
                <c:pt idx="517">
                  <c:v>2009</c:v>
                </c:pt>
                <c:pt idx="518">
                  <c:v>2009</c:v>
                </c:pt>
                <c:pt idx="519">
                  <c:v>2009</c:v>
                </c:pt>
                <c:pt idx="520">
                  <c:v>2009</c:v>
                </c:pt>
                <c:pt idx="521">
                  <c:v>2009</c:v>
                </c:pt>
                <c:pt idx="522">
                  <c:v>2009</c:v>
                </c:pt>
                <c:pt idx="523">
                  <c:v>2009</c:v>
                </c:pt>
                <c:pt idx="524">
                  <c:v>2009</c:v>
                </c:pt>
                <c:pt idx="525">
                  <c:v>2009</c:v>
                </c:pt>
                <c:pt idx="526">
                  <c:v>2009</c:v>
                </c:pt>
                <c:pt idx="527">
                  <c:v>2009</c:v>
                </c:pt>
                <c:pt idx="528">
                  <c:v>2009</c:v>
                </c:pt>
                <c:pt idx="529">
                  <c:v>2009</c:v>
                </c:pt>
                <c:pt idx="530">
                  <c:v>2009</c:v>
                </c:pt>
                <c:pt idx="531">
                  <c:v>2009</c:v>
                </c:pt>
                <c:pt idx="532">
                  <c:v>2009</c:v>
                </c:pt>
                <c:pt idx="533">
                  <c:v>2009</c:v>
                </c:pt>
                <c:pt idx="534">
                  <c:v>2009</c:v>
                </c:pt>
                <c:pt idx="535">
                  <c:v>2009</c:v>
                </c:pt>
                <c:pt idx="536">
                  <c:v>2009</c:v>
                </c:pt>
                <c:pt idx="537">
                  <c:v>2009</c:v>
                </c:pt>
                <c:pt idx="538">
                  <c:v>2009</c:v>
                </c:pt>
                <c:pt idx="539">
                  <c:v>2009</c:v>
                </c:pt>
                <c:pt idx="540">
                  <c:v>2009</c:v>
                </c:pt>
                <c:pt idx="541">
                  <c:v>2009</c:v>
                </c:pt>
                <c:pt idx="542">
                  <c:v>2009</c:v>
                </c:pt>
                <c:pt idx="543">
                  <c:v>2009</c:v>
                </c:pt>
                <c:pt idx="544">
                  <c:v>2010</c:v>
                </c:pt>
                <c:pt idx="545">
                  <c:v>2010</c:v>
                </c:pt>
                <c:pt idx="546">
                  <c:v>2010</c:v>
                </c:pt>
                <c:pt idx="547">
                  <c:v>2010</c:v>
                </c:pt>
                <c:pt idx="548">
                  <c:v>2010</c:v>
                </c:pt>
                <c:pt idx="549">
                  <c:v>2010</c:v>
                </c:pt>
                <c:pt idx="550">
                  <c:v>2010</c:v>
                </c:pt>
                <c:pt idx="551">
                  <c:v>2010</c:v>
                </c:pt>
                <c:pt idx="552">
                  <c:v>2010</c:v>
                </c:pt>
                <c:pt idx="553">
                  <c:v>2010</c:v>
                </c:pt>
                <c:pt idx="554">
                  <c:v>2010</c:v>
                </c:pt>
                <c:pt idx="555">
                  <c:v>2010</c:v>
                </c:pt>
                <c:pt idx="556">
                  <c:v>2010</c:v>
                </c:pt>
                <c:pt idx="557">
                  <c:v>2010</c:v>
                </c:pt>
                <c:pt idx="558">
                  <c:v>2010</c:v>
                </c:pt>
                <c:pt idx="559">
                  <c:v>2010</c:v>
                </c:pt>
                <c:pt idx="560">
                  <c:v>2010</c:v>
                </c:pt>
                <c:pt idx="561">
                  <c:v>2010</c:v>
                </c:pt>
                <c:pt idx="562">
                  <c:v>2010</c:v>
                </c:pt>
                <c:pt idx="563">
                  <c:v>2010</c:v>
                </c:pt>
                <c:pt idx="564">
                  <c:v>2010</c:v>
                </c:pt>
                <c:pt idx="565">
                  <c:v>2010</c:v>
                </c:pt>
                <c:pt idx="566">
                  <c:v>2010</c:v>
                </c:pt>
                <c:pt idx="567">
                  <c:v>2010</c:v>
                </c:pt>
                <c:pt idx="568">
                  <c:v>2010</c:v>
                </c:pt>
                <c:pt idx="569">
                  <c:v>2010</c:v>
                </c:pt>
                <c:pt idx="570">
                  <c:v>2010</c:v>
                </c:pt>
                <c:pt idx="571">
                  <c:v>2010</c:v>
                </c:pt>
                <c:pt idx="572">
                  <c:v>2010</c:v>
                </c:pt>
                <c:pt idx="573">
                  <c:v>2010</c:v>
                </c:pt>
                <c:pt idx="574">
                  <c:v>2010</c:v>
                </c:pt>
                <c:pt idx="575">
                  <c:v>2010</c:v>
                </c:pt>
                <c:pt idx="576">
                  <c:v>2010</c:v>
                </c:pt>
                <c:pt idx="577">
                  <c:v>2010</c:v>
                </c:pt>
                <c:pt idx="578">
                  <c:v>2010</c:v>
                </c:pt>
                <c:pt idx="579">
                  <c:v>2010</c:v>
                </c:pt>
                <c:pt idx="580">
                  <c:v>2010</c:v>
                </c:pt>
                <c:pt idx="581">
                  <c:v>2010</c:v>
                </c:pt>
                <c:pt idx="582">
                  <c:v>2010</c:v>
                </c:pt>
                <c:pt idx="583">
                  <c:v>2010</c:v>
                </c:pt>
                <c:pt idx="584">
                  <c:v>2010</c:v>
                </c:pt>
                <c:pt idx="585">
                  <c:v>2010</c:v>
                </c:pt>
                <c:pt idx="586">
                  <c:v>2010</c:v>
                </c:pt>
                <c:pt idx="587">
                  <c:v>2010</c:v>
                </c:pt>
                <c:pt idx="588">
                  <c:v>2010</c:v>
                </c:pt>
                <c:pt idx="589">
                  <c:v>2010</c:v>
                </c:pt>
                <c:pt idx="590">
                  <c:v>2010</c:v>
                </c:pt>
                <c:pt idx="591">
                  <c:v>2010</c:v>
                </c:pt>
                <c:pt idx="592">
                  <c:v>2010</c:v>
                </c:pt>
                <c:pt idx="593">
                  <c:v>2010</c:v>
                </c:pt>
                <c:pt idx="594">
                  <c:v>2010</c:v>
                </c:pt>
                <c:pt idx="595">
                  <c:v>2010</c:v>
                </c:pt>
                <c:pt idx="596">
                  <c:v>2011</c:v>
                </c:pt>
                <c:pt idx="597">
                  <c:v>2011</c:v>
                </c:pt>
                <c:pt idx="598">
                  <c:v>2011</c:v>
                </c:pt>
                <c:pt idx="599">
                  <c:v>2011</c:v>
                </c:pt>
                <c:pt idx="600">
                  <c:v>2011</c:v>
                </c:pt>
                <c:pt idx="601">
                  <c:v>2011</c:v>
                </c:pt>
                <c:pt idx="602">
                  <c:v>2011</c:v>
                </c:pt>
                <c:pt idx="603">
                  <c:v>2011</c:v>
                </c:pt>
                <c:pt idx="604">
                  <c:v>2011</c:v>
                </c:pt>
                <c:pt idx="605">
                  <c:v>2011</c:v>
                </c:pt>
                <c:pt idx="606">
                  <c:v>2011</c:v>
                </c:pt>
                <c:pt idx="607">
                  <c:v>2011</c:v>
                </c:pt>
                <c:pt idx="608">
                  <c:v>2011</c:v>
                </c:pt>
                <c:pt idx="609">
                  <c:v>2011</c:v>
                </c:pt>
                <c:pt idx="610">
                  <c:v>2011</c:v>
                </c:pt>
                <c:pt idx="611">
                  <c:v>2011</c:v>
                </c:pt>
                <c:pt idx="612">
                  <c:v>2011</c:v>
                </c:pt>
                <c:pt idx="613">
                  <c:v>2011</c:v>
                </c:pt>
                <c:pt idx="614">
                  <c:v>2011</c:v>
                </c:pt>
                <c:pt idx="615">
                  <c:v>2011</c:v>
                </c:pt>
                <c:pt idx="616">
                  <c:v>2011</c:v>
                </c:pt>
                <c:pt idx="617">
                  <c:v>2011</c:v>
                </c:pt>
                <c:pt idx="618">
                  <c:v>2011</c:v>
                </c:pt>
                <c:pt idx="619">
                  <c:v>2011</c:v>
                </c:pt>
                <c:pt idx="620">
                  <c:v>2011</c:v>
                </c:pt>
                <c:pt idx="621">
                  <c:v>2011</c:v>
                </c:pt>
                <c:pt idx="622">
                  <c:v>2011</c:v>
                </c:pt>
                <c:pt idx="623">
                  <c:v>2011</c:v>
                </c:pt>
                <c:pt idx="624">
                  <c:v>2011</c:v>
                </c:pt>
                <c:pt idx="625">
                  <c:v>2011</c:v>
                </c:pt>
                <c:pt idx="626">
                  <c:v>2011</c:v>
                </c:pt>
                <c:pt idx="627">
                  <c:v>2011</c:v>
                </c:pt>
                <c:pt idx="628">
                  <c:v>2011</c:v>
                </c:pt>
                <c:pt idx="629">
                  <c:v>2011</c:v>
                </c:pt>
                <c:pt idx="630">
                  <c:v>2011</c:v>
                </c:pt>
                <c:pt idx="631">
                  <c:v>2011</c:v>
                </c:pt>
                <c:pt idx="632">
                  <c:v>2011</c:v>
                </c:pt>
                <c:pt idx="633">
                  <c:v>2011</c:v>
                </c:pt>
                <c:pt idx="634">
                  <c:v>2011</c:v>
                </c:pt>
                <c:pt idx="635">
                  <c:v>2011</c:v>
                </c:pt>
                <c:pt idx="636">
                  <c:v>2011</c:v>
                </c:pt>
                <c:pt idx="637">
                  <c:v>2011</c:v>
                </c:pt>
                <c:pt idx="638">
                  <c:v>2011</c:v>
                </c:pt>
                <c:pt idx="639">
                  <c:v>2011</c:v>
                </c:pt>
                <c:pt idx="640">
                  <c:v>2011</c:v>
                </c:pt>
                <c:pt idx="641">
                  <c:v>2011</c:v>
                </c:pt>
                <c:pt idx="642">
                  <c:v>2011</c:v>
                </c:pt>
                <c:pt idx="643">
                  <c:v>2011</c:v>
                </c:pt>
                <c:pt idx="644">
                  <c:v>2011</c:v>
                </c:pt>
                <c:pt idx="645">
                  <c:v>2011</c:v>
                </c:pt>
                <c:pt idx="646">
                  <c:v>2011</c:v>
                </c:pt>
                <c:pt idx="647">
                  <c:v>2011</c:v>
                </c:pt>
                <c:pt idx="648">
                  <c:v>2012</c:v>
                </c:pt>
                <c:pt idx="649">
                  <c:v>2012</c:v>
                </c:pt>
                <c:pt idx="650">
                  <c:v>2012</c:v>
                </c:pt>
                <c:pt idx="651">
                  <c:v>2012</c:v>
                </c:pt>
                <c:pt idx="652">
                  <c:v>2012</c:v>
                </c:pt>
                <c:pt idx="653">
                  <c:v>2012</c:v>
                </c:pt>
                <c:pt idx="654">
                  <c:v>2012</c:v>
                </c:pt>
                <c:pt idx="655">
                  <c:v>2012</c:v>
                </c:pt>
                <c:pt idx="656">
                  <c:v>2012</c:v>
                </c:pt>
                <c:pt idx="657">
                  <c:v>2012</c:v>
                </c:pt>
                <c:pt idx="658">
                  <c:v>2012</c:v>
                </c:pt>
                <c:pt idx="659">
                  <c:v>2012</c:v>
                </c:pt>
                <c:pt idx="660">
                  <c:v>2012</c:v>
                </c:pt>
                <c:pt idx="661">
                  <c:v>2012</c:v>
                </c:pt>
                <c:pt idx="662">
                  <c:v>2012</c:v>
                </c:pt>
                <c:pt idx="663">
                  <c:v>2012</c:v>
                </c:pt>
                <c:pt idx="664">
                  <c:v>2012</c:v>
                </c:pt>
                <c:pt idx="665">
                  <c:v>2012</c:v>
                </c:pt>
                <c:pt idx="666">
                  <c:v>2012</c:v>
                </c:pt>
                <c:pt idx="667">
                  <c:v>2012</c:v>
                </c:pt>
                <c:pt idx="668">
                  <c:v>2012</c:v>
                </c:pt>
                <c:pt idx="669">
                  <c:v>2012</c:v>
                </c:pt>
                <c:pt idx="670">
                  <c:v>2012</c:v>
                </c:pt>
                <c:pt idx="671">
                  <c:v>2012</c:v>
                </c:pt>
                <c:pt idx="672">
                  <c:v>2012</c:v>
                </c:pt>
                <c:pt idx="673">
                  <c:v>2012</c:v>
                </c:pt>
                <c:pt idx="674">
                  <c:v>2012</c:v>
                </c:pt>
                <c:pt idx="675">
                  <c:v>2012</c:v>
                </c:pt>
                <c:pt idx="676">
                  <c:v>2012</c:v>
                </c:pt>
                <c:pt idx="677">
                  <c:v>2012</c:v>
                </c:pt>
                <c:pt idx="678">
                  <c:v>2012</c:v>
                </c:pt>
                <c:pt idx="679">
                  <c:v>2012</c:v>
                </c:pt>
                <c:pt idx="680">
                  <c:v>2012</c:v>
                </c:pt>
                <c:pt idx="681">
                  <c:v>2012</c:v>
                </c:pt>
                <c:pt idx="682">
                  <c:v>2012</c:v>
                </c:pt>
                <c:pt idx="683">
                  <c:v>2012</c:v>
                </c:pt>
                <c:pt idx="684">
                  <c:v>2012</c:v>
                </c:pt>
                <c:pt idx="685">
                  <c:v>2012</c:v>
                </c:pt>
                <c:pt idx="686">
                  <c:v>2012</c:v>
                </c:pt>
                <c:pt idx="687">
                  <c:v>2012</c:v>
                </c:pt>
                <c:pt idx="688">
                  <c:v>2012</c:v>
                </c:pt>
                <c:pt idx="689">
                  <c:v>2012</c:v>
                </c:pt>
                <c:pt idx="690">
                  <c:v>2012</c:v>
                </c:pt>
                <c:pt idx="691">
                  <c:v>2012</c:v>
                </c:pt>
                <c:pt idx="692">
                  <c:v>2012</c:v>
                </c:pt>
                <c:pt idx="693">
                  <c:v>2012</c:v>
                </c:pt>
                <c:pt idx="694">
                  <c:v>2012</c:v>
                </c:pt>
                <c:pt idx="695">
                  <c:v>2012</c:v>
                </c:pt>
                <c:pt idx="696">
                  <c:v>2012</c:v>
                </c:pt>
                <c:pt idx="697">
                  <c:v>2012</c:v>
                </c:pt>
                <c:pt idx="698">
                  <c:v>2012</c:v>
                </c:pt>
                <c:pt idx="699">
                  <c:v>2012</c:v>
                </c:pt>
                <c:pt idx="700">
                  <c:v>2013</c:v>
                </c:pt>
                <c:pt idx="701">
                  <c:v>2013</c:v>
                </c:pt>
                <c:pt idx="702">
                  <c:v>2013</c:v>
                </c:pt>
                <c:pt idx="703">
                  <c:v>2013</c:v>
                </c:pt>
                <c:pt idx="704">
                  <c:v>2013</c:v>
                </c:pt>
                <c:pt idx="705">
                  <c:v>2013</c:v>
                </c:pt>
                <c:pt idx="706">
                  <c:v>2013</c:v>
                </c:pt>
                <c:pt idx="707">
                  <c:v>2013</c:v>
                </c:pt>
                <c:pt idx="708">
                  <c:v>2013</c:v>
                </c:pt>
                <c:pt idx="709">
                  <c:v>2013</c:v>
                </c:pt>
                <c:pt idx="710">
                  <c:v>2013</c:v>
                </c:pt>
                <c:pt idx="711">
                  <c:v>2013</c:v>
                </c:pt>
                <c:pt idx="712">
                  <c:v>2013</c:v>
                </c:pt>
                <c:pt idx="713">
                  <c:v>2013</c:v>
                </c:pt>
                <c:pt idx="714">
                  <c:v>2013</c:v>
                </c:pt>
                <c:pt idx="715">
                  <c:v>2013</c:v>
                </c:pt>
                <c:pt idx="716">
                  <c:v>2013</c:v>
                </c:pt>
                <c:pt idx="717">
                  <c:v>2013</c:v>
                </c:pt>
                <c:pt idx="718">
                  <c:v>2013</c:v>
                </c:pt>
                <c:pt idx="719">
                  <c:v>2013</c:v>
                </c:pt>
                <c:pt idx="720">
                  <c:v>2013</c:v>
                </c:pt>
                <c:pt idx="721">
                  <c:v>2013</c:v>
                </c:pt>
                <c:pt idx="722">
                  <c:v>2013</c:v>
                </c:pt>
                <c:pt idx="723">
                  <c:v>2013</c:v>
                </c:pt>
                <c:pt idx="724">
                  <c:v>2013</c:v>
                </c:pt>
                <c:pt idx="725">
                  <c:v>2013</c:v>
                </c:pt>
                <c:pt idx="726">
                  <c:v>2013</c:v>
                </c:pt>
                <c:pt idx="727">
                  <c:v>2013</c:v>
                </c:pt>
                <c:pt idx="728">
                  <c:v>2013</c:v>
                </c:pt>
                <c:pt idx="729">
                  <c:v>2013</c:v>
                </c:pt>
                <c:pt idx="730">
                  <c:v>2013</c:v>
                </c:pt>
                <c:pt idx="731">
                  <c:v>2013</c:v>
                </c:pt>
                <c:pt idx="732">
                  <c:v>2013</c:v>
                </c:pt>
                <c:pt idx="733">
                  <c:v>2013</c:v>
                </c:pt>
                <c:pt idx="734">
                  <c:v>2013</c:v>
                </c:pt>
                <c:pt idx="735">
                  <c:v>2013</c:v>
                </c:pt>
                <c:pt idx="736">
                  <c:v>2013</c:v>
                </c:pt>
                <c:pt idx="737">
                  <c:v>2013</c:v>
                </c:pt>
                <c:pt idx="738">
                  <c:v>2013</c:v>
                </c:pt>
                <c:pt idx="739">
                  <c:v>2013</c:v>
                </c:pt>
                <c:pt idx="740">
                  <c:v>2013</c:v>
                </c:pt>
                <c:pt idx="741">
                  <c:v>2013</c:v>
                </c:pt>
                <c:pt idx="742">
                  <c:v>2013</c:v>
                </c:pt>
                <c:pt idx="743">
                  <c:v>2013</c:v>
                </c:pt>
                <c:pt idx="744">
                  <c:v>2013</c:v>
                </c:pt>
                <c:pt idx="745">
                  <c:v>2013</c:v>
                </c:pt>
                <c:pt idx="746">
                  <c:v>2013</c:v>
                </c:pt>
                <c:pt idx="747">
                  <c:v>2013</c:v>
                </c:pt>
                <c:pt idx="748">
                  <c:v>2013</c:v>
                </c:pt>
                <c:pt idx="749">
                  <c:v>2013</c:v>
                </c:pt>
                <c:pt idx="750">
                  <c:v>2013</c:v>
                </c:pt>
                <c:pt idx="751">
                  <c:v>2013</c:v>
                </c:pt>
                <c:pt idx="752">
                  <c:v>2014</c:v>
                </c:pt>
                <c:pt idx="753">
                  <c:v>2014</c:v>
                </c:pt>
                <c:pt idx="754">
                  <c:v>2014</c:v>
                </c:pt>
                <c:pt idx="755">
                  <c:v>2014</c:v>
                </c:pt>
                <c:pt idx="756">
                  <c:v>2014</c:v>
                </c:pt>
                <c:pt idx="757">
                  <c:v>2014</c:v>
                </c:pt>
                <c:pt idx="758">
                  <c:v>2014</c:v>
                </c:pt>
                <c:pt idx="759">
                  <c:v>2014</c:v>
                </c:pt>
                <c:pt idx="760">
                  <c:v>2014</c:v>
                </c:pt>
                <c:pt idx="761">
                  <c:v>2014</c:v>
                </c:pt>
                <c:pt idx="762">
                  <c:v>2014</c:v>
                </c:pt>
                <c:pt idx="763">
                  <c:v>2014</c:v>
                </c:pt>
                <c:pt idx="764">
                  <c:v>2014</c:v>
                </c:pt>
                <c:pt idx="765">
                  <c:v>2014</c:v>
                </c:pt>
                <c:pt idx="766">
                  <c:v>2014</c:v>
                </c:pt>
                <c:pt idx="767">
                  <c:v>2014</c:v>
                </c:pt>
                <c:pt idx="768">
                  <c:v>2014</c:v>
                </c:pt>
                <c:pt idx="769">
                  <c:v>2014</c:v>
                </c:pt>
                <c:pt idx="770">
                  <c:v>2014</c:v>
                </c:pt>
                <c:pt idx="771">
                  <c:v>2014</c:v>
                </c:pt>
                <c:pt idx="772">
                  <c:v>2014</c:v>
                </c:pt>
                <c:pt idx="773">
                  <c:v>2014</c:v>
                </c:pt>
                <c:pt idx="774">
                  <c:v>2014</c:v>
                </c:pt>
                <c:pt idx="775">
                  <c:v>2014</c:v>
                </c:pt>
                <c:pt idx="776">
                  <c:v>2014</c:v>
                </c:pt>
                <c:pt idx="777">
                  <c:v>2014</c:v>
                </c:pt>
                <c:pt idx="778">
                  <c:v>2014</c:v>
                </c:pt>
                <c:pt idx="779">
                  <c:v>2014</c:v>
                </c:pt>
                <c:pt idx="780">
                  <c:v>2014</c:v>
                </c:pt>
                <c:pt idx="781">
                  <c:v>2014</c:v>
                </c:pt>
                <c:pt idx="782">
                  <c:v>2014</c:v>
                </c:pt>
                <c:pt idx="783">
                  <c:v>2014</c:v>
                </c:pt>
                <c:pt idx="784">
                  <c:v>2014</c:v>
                </c:pt>
                <c:pt idx="785">
                  <c:v>2014</c:v>
                </c:pt>
                <c:pt idx="786">
                  <c:v>2014</c:v>
                </c:pt>
                <c:pt idx="787">
                  <c:v>2014</c:v>
                </c:pt>
                <c:pt idx="788">
                  <c:v>2014</c:v>
                </c:pt>
                <c:pt idx="789">
                  <c:v>2014</c:v>
                </c:pt>
                <c:pt idx="790">
                  <c:v>2014</c:v>
                </c:pt>
                <c:pt idx="791">
                  <c:v>2014</c:v>
                </c:pt>
                <c:pt idx="792">
                  <c:v>2014</c:v>
                </c:pt>
                <c:pt idx="793">
                  <c:v>2014</c:v>
                </c:pt>
                <c:pt idx="794">
                  <c:v>2014</c:v>
                </c:pt>
                <c:pt idx="795">
                  <c:v>2014</c:v>
                </c:pt>
                <c:pt idx="796">
                  <c:v>2014</c:v>
                </c:pt>
                <c:pt idx="797">
                  <c:v>2014</c:v>
                </c:pt>
                <c:pt idx="798">
                  <c:v>2014</c:v>
                </c:pt>
                <c:pt idx="799">
                  <c:v>2014</c:v>
                </c:pt>
                <c:pt idx="800">
                  <c:v>2014</c:v>
                </c:pt>
                <c:pt idx="801">
                  <c:v>2014</c:v>
                </c:pt>
                <c:pt idx="802">
                  <c:v>2014</c:v>
                </c:pt>
                <c:pt idx="803">
                  <c:v>2014</c:v>
                </c:pt>
                <c:pt idx="804">
                  <c:v>2015</c:v>
                </c:pt>
                <c:pt idx="805">
                  <c:v>2015</c:v>
                </c:pt>
                <c:pt idx="806">
                  <c:v>2015</c:v>
                </c:pt>
                <c:pt idx="807">
                  <c:v>2015</c:v>
                </c:pt>
                <c:pt idx="808">
                  <c:v>2015</c:v>
                </c:pt>
                <c:pt idx="809">
                  <c:v>2015</c:v>
                </c:pt>
                <c:pt idx="810">
                  <c:v>2015</c:v>
                </c:pt>
                <c:pt idx="811">
                  <c:v>2015</c:v>
                </c:pt>
                <c:pt idx="812">
                  <c:v>2015</c:v>
                </c:pt>
                <c:pt idx="813">
                  <c:v>2015</c:v>
                </c:pt>
                <c:pt idx="814">
                  <c:v>2015</c:v>
                </c:pt>
                <c:pt idx="815">
                  <c:v>2015</c:v>
                </c:pt>
                <c:pt idx="816">
                  <c:v>2015</c:v>
                </c:pt>
                <c:pt idx="817">
                  <c:v>2015</c:v>
                </c:pt>
                <c:pt idx="818">
                  <c:v>2015</c:v>
                </c:pt>
                <c:pt idx="819">
                  <c:v>2015</c:v>
                </c:pt>
                <c:pt idx="820">
                  <c:v>2015</c:v>
                </c:pt>
                <c:pt idx="821">
                  <c:v>2015</c:v>
                </c:pt>
                <c:pt idx="822">
                  <c:v>2015</c:v>
                </c:pt>
                <c:pt idx="823">
                  <c:v>2015</c:v>
                </c:pt>
                <c:pt idx="824">
                  <c:v>2015</c:v>
                </c:pt>
                <c:pt idx="825">
                  <c:v>2015</c:v>
                </c:pt>
                <c:pt idx="826">
                  <c:v>2015</c:v>
                </c:pt>
                <c:pt idx="827">
                  <c:v>2015</c:v>
                </c:pt>
                <c:pt idx="828">
                  <c:v>2015</c:v>
                </c:pt>
                <c:pt idx="829">
                  <c:v>2015</c:v>
                </c:pt>
                <c:pt idx="830">
                  <c:v>2015</c:v>
                </c:pt>
                <c:pt idx="831">
                  <c:v>2015</c:v>
                </c:pt>
                <c:pt idx="832">
                  <c:v>2015</c:v>
                </c:pt>
                <c:pt idx="833">
                  <c:v>2015</c:v>
                </c:pt>
                <c:pt idx="834">
                  <c:v>2015</c:v>
                </c:pt>
                <c:pt idx="835">
                  <c:v>2015</c:v>
                </c:pt>
                <c:pt idx="836">
                  <c:v>2015</c:v>
                </c:pt>
                <c:pt idx="837">
                  <c:v>2015</c:v>
                </c:pt>
                <c:pt idx="838">
                  <c:v>2015</c:v>
                </c:pt>
                <c:pt idx="839">
                  <c:v>2015</c:v>
                </c:pt>
                <c:pt idx="840">
                  <c:v>2015</c:v>
                </c:pt>
                <c:pt idx="841">
                  <c:v>2015</c:v>
                </c:pt>
                <c:pt idx="842">
                  <c:v>2015</c:v>
                </c:pt>
                <c:pt idx="843">
                  <c:v>2015</c:v>
                </c:pt>
                <c:pt idx="844">
                  <c:v>2015</c:v>
                </c:pt>
                <c:pt idx="845">
                  <c:v>2015</c:v>
                </c:pt>
                <c:pt idx="846">
                  <c:v>2015</c:v>
                </c:pt>
                <c:pt idx="847">
                  <c:v>2015</c:v>
                </c:pt>
                <c:pt idx="848">
                  <c:v>2015</c:v>
                </c:pt>
                <c:pt idx="849">
                  <c:v>2015</c:v>
                </c:pt>
                <c:pt idx="850">
                  <c:v>2015</c:v>
                </c:pt>
                <c:pt idx="851">
                  <c:v>2015</c:v>
                </c:pt>
                <c:pt idx="852">
                  <c:v>2015</c:v>
                </c:pt>
                <c:pt idx="853">
                  <c:v>2015</c:v>
                </c:pt>
                <c:pt idx="854">
                  <c:v>2015</c:v>
                </c:pt>
                <c:pt idx="855">
                  <c:v>2015</c:v>
                </c:pt>
                <c:pt idx="856">
                  <c:v>2015</c:v>
                </c:pt>
                <c:pt idx="857">
                  <c:v>2016</c:v>
                </c:pt>
                <c:pt idx="858">
                  <c:v>2016</c:v>
                </c:pt>
                <c:pt idx="859">
                  <c:v>2016</c:v>
                </c:pt>
                <c:pt idx="860">
                  <c:v>2016</c:v>
                </c:pt>
                <c:pt idx="861">
                  <c:v>2016</c:v>
                </c:pt>
                <c:pt idx="862">
                  <c:v>2016</c:v>
                </c:pt>
                <c:pt idx="863">
                  <c:v>2016</c:v>
                </c:pt>
                <c:pt idx="864">
                  <c:v>2016</c:v>
                </c:pt>
                <c:pt idx="865">
                  <c:v>2016</c:v>
                </c:pt>
                <c:pt idx="866">
                  <c:v>2016</c:v>
                </c:pt>
                <c:pt idx="867">
                  <c:v>2016</c:v>
                </c:pt>
                <c:pt idx="868">
                  <c:v>2016</c:v>
                </c:pt>
                <c:pt idx="869">
                  <c:v>2016</c:v>
                </c:pt>
                <c:pt idx="870">
                  <c:v>2016</c:v>
                </c:pt>
                <c:pt idx="871">
                  <c:v>2016</c:v>
                </c:pt>
                <c:pt idx="872">
                  <c:v>2016</c:v>
                </c:pt>
                <c:pt idx="873">
                  <c:v>2016</c:v>
                </c:pt>
                <c:pt idx="874">
                  <c:v>2016</c:v>
                </c:pt>
                <c:pt idx="875">
                  <c:v>2016</c:v>
                </c:pt>
                <c:pt idx="876">
                  <c:v>2016</c:v>
                </c:pt>
                <c:pt idx="877">
                  <c:v>2016</c:v>
                </c:pt>
                <c:pt idx="878">
                  <c:v>2016</c:v>
                </c:pt>
                <c:pt idx="879">
                  <c:v>2016</c:v>
                </c:pt>
                <c:pt idx="880">
                  <c:v>2016</c:v>
                </c:pt>
                <c:pt idx="881">
                  <c:v>2016</c:v>
                </c:pt>
                <c:pt idx="882">
                  <c:v>2016</c:v>
                </c:pt>
                <c:pt idx="883">
                  <c:v>2016</c:v>
                </c:pt>
                <c:pt idx="884">
                  <c:v>2016</c:v>
                </c:pt>
                <c:pt idx="885">
                  <c:v>2016</c:v>
                </c:pt>
                <c:pt idx="886">
                  <c:v>2016</c:v>
                </c:pt>
              </c:numCache>
            </c:numRef>
          </c:cat>
          <c:val>
            <c:numRef>
              <c:f>'2.10'!$B$7:$B$895</c:f>
              <c:numCache>
                <c:formatCode>0.0</c:formatCode>
                <c:ptCount val="889"/>
                <c:pt idx="0">
                  <c:v>5.5</c:v>
                </c:pt>
                <c:pt idx="1">
                  <c:v>5.9</c:v>
                </c:pt>
                <c:pt idx="2">
                  <c:v>6.4</c:v>
                </c:pt>
                <c:pt idx="3">
                  <c:v>9.1999999999999993</c:v>
                </c:pt>
                <c:pt idx="4">
                  <c:v>7.1</c:v>
                </c:pt>
                <c:pt idx="5">
                  <c:v>10.3</c:v>
                </c:pt>
                <c:pt idx="6">
                  <c:v>11.9</c:v>
                </c:pt>
                <c:pt idx="7">
                  <c:v>12.7</c:v>
                </c:pt>
                <c:pt idx="8">
                  <c:v>15.5</c:v>
                </c:pt>
                <c:pt idx="9">
                  <c:v>21.5</c:v>
                </c:pt>
                <c:pt idx="10">
                  <c:v>21</c:v>
                </c:pt>
                <c:pt idx="11">
                  <c:v>20.6</c:v>
                </c:pt>
                <c:pt idx="12">
                  <c:v>19.600000000000001</c:v>
                </c:pt>
                <c:pt idx="13">
                  <c:v>17.7</c:v>
                </c:pt>
                <c:pt idx="14">
                  <c:v>19.399999999999999</c:v>
                </c:pt>
                <c:pt idx="15">
                  <c:v>22.1</c:v>
                </c:pt>
                <c:pt idx="16">
                  <c:v>30.7</c:v>
                </c:pt>
                <c:pt idx="17">
                  <c:v>38.9</c:v>
                </c:pt>
                <c:pt idx="18">
                  <c:v>46.8</c:v>
                </c:pt>
                <c:pt idx="19">
                  <c:v>69.2</c:v>
                </c:pt>
                <c:pt idx="20">
                  <c:v>124.5</c:v>
                </c:pt>
                <c:pt idx="21">
                  <c:v>149.4</c:v>
                </c:pt>
                <c:pt idx="22">
                  <c:v>225.7</c:v>
                </c:pt>
                <c:pt idx="23">
                  <c:v>233</c:v>
                </c:pt>
                <c:pt idx="24">
                  <c:v>114.4</c:v>
                </c:pt>
                <c:pt idx="25">
                  <c:v>58.6</c:v>
                </c:pt>
                <c:pt idx="26">
                  <c:v>45</c:v>
                </c:pt>
                <c:pt idx="27">
                  <c:v>27.2</c:v>
                </c:pt>
                <c:pt idx="28">
                  <c:v>19.8</c:v>
                </c:pt>
                <c:pt idx="29">
                  <c:v>15.9</c:v>
                </c:pt>
                <c:pt idx="30">
                  <c:v>12.7</c:v>
                </c:pt>
                <c:pt idx="31">
                  <c:v>12.2</c:v>
                </c:pt>
                <c:pt idx="32">
                  <c:v>11.9</c:v>
                </c:pt>
                <c:pt idx="33">
                  <c:v>11.3</c:v>
                </c:pt>
                <c:pt idx="34">
                  <c:v>14.4</c:v>
                </c:pt>
                <c:pt idx="35">
                  <c:v>11.9</c:v>
                </c:pt>
                <c:pt idx="36">
                  <c:v>13.9</c:v>
                </c:pt>
                <c:pt idx="37">
                  <c:v>7.9</c:v>
                </c:pt>
                <c:pt idx="38">
                  <c:v>11.9</c:v>
                </c:pt>
                <c:pt idx="39">
                  <c:v>6.9</c:v>
                </c:pt>
                <c:pt idx="40">
                  <c:v>7.8</c:v>
                </c:pt>
                <c:pt idx="41">
                  <c:v>5</c:v>
                </c:pt>
                <c:pt idx="42">
                  <c:v>9.9</c:v>
                </c:pt>
                <c:pt idx="43">
                  <c:v>7.4</c:v>
                </c:pt>
                <c:pt idx="44">
                  <c:v>9.3000000000000007</c:v>
                </c:pt>
                <c:pt idx="45">
                  <c:v>10</c:v>
                </c:pt>
                <c:pt idx="46">
                  <c:v>6.4</c:v>
                </c:pt>
                <c:pt idx="47">
                  <c:v>5</c:v>
                </c:pt>
                <c:pt idx="48">
                  <c:v>6.7</c:v>
                </c:pt>
                <c:pt idx="49">
                  <c:v>5.6</c:v>
                </c:pt>
                <c:pt idx="50">
                  <c:v>7.4</c:v>
                </c:pt>
                <c:pt idx="51">
                  <c:v>7.6</c:v>
                </c:pt>
                <c:pt idx="52">
                  <c:v>5.4</c:v>
                </c:pt>
                <c:pt idx="53">
                  <c:v>6.8</c:v>
                </c:pt>
                <c:pt idx="54">
                  <c:v>4.0999999999999996</c:v>
                </c:pt>
                <c:pt idx="55">
                  <c:v>5</c:v>
                </c:pt>
                <c:pt idx="56">
                  <c:v>4.2</c:v>
                </c:pt>
                <c:pt idx="57">
                  <c:v>9.3000000000000007</c:v>
                </c:pt>
                <c:pt idx="58">
                  <c:v>5.8</c:v>
                </c:pt>
                <c:pt idx="59">
                  <c:v>7.8</c:v>
                </c:pt>
                <c:pt idx="60">
                  <c:v>9.4</c:v>
                </c:pt>
                <c:pt idx="61">
                  <c:v>13.2</c:v>
                </c:pt>
                <c:pt idx="62">
                  <c:v>19.899999999999999</c:v>
                </c:pt>
                <c:pt idx="63">
                  <c:v>18.600000000000001</c:v>
                </c:pt>
                <c:pt idx="64">
                  <c:v>14.2</c:v>
                </c:pt>
                <c:pt idx="65">
                  <c:v>13.4</c:v>
                </c:pt>
                <c:pt idx="66">
                  <c:v>17.399999999999999</c:v>
                </c:pt>
                <c:pt idx="67">
                  <c:v>16.100000000000001</c:v>
                </c:pt>
                <c:pt idx="68">
                  <c:v>15.8</c:v>
                </c:pt>
                <c:pt idx="69">
                  <c:v>18.100000000000001</c:v>
                </c:pt>
                <c:pt idx="70">
                  <c:v>20.8</c:v>
                </c:pt>
                <c:pt idx="71">
                  <c:v>17.3</c:v>
                </c:pt>
                <c:pt idx="72">
                  <c:v>20.2</c:v>
                </c:pt>
                <c:pt idx="73">
                  <c:v>17</c:v>
                </c:pt>
                <c:pt idx="74">
                  <c:v>36.6</c:v>
                </c:pt>
                <c:pt idx="75">
                  <c:v>37.1</c:v>
                </c:pt>
                <c:pt idx="76">
                  <c:v>34</c:v>
                </c:pt>
                <c:pt idx="77">
                  <c:v>46.1</c:v>
                </c:pt>
                <c:pt idx="78">
                  <c:v>62.3</c:v>
                </c:pt>
                <c:pt idx="79">
                  <c:v>81.8</c:v>
                </c:pt>
                <c:pt idx="80">
                  <c:v>68.599999999999994</c:v>
                </c:pt>
                <c:pt idx="81">
                  <c:v>58.4</c:v>
                </c:pt>
                <c:pt idx="82">
                  <c:v>62.5</c:v>
                </c:pt>
                <c:pt idx="83">
                  <c:v>46.1</c:v>
                </c:pt>
                <c:pt idx="84">
                  <c:v>35.299999999999997</c:v>
                </c:pt>
                <c:pt idx="85">
                  <c:v>27.8</c:v>
                </c:pt>
                <c:pt idx="86">
                  <c:v>20.2</c:v>
                </c:pt>
                <c:pt idx="87">
                  <c:v>16.5</c:v>
                </c:pt>
                <c:pt idx="88">
                  <c:v>11.7</c:v>
                </c:pt>
                <c:pt idx="89">
                  <c:v>10.5</c:v>
                </c:pt>
                <c:pt idx="90">
                  <c:v>10.7</c:v>
                </c:pt>
                <c:pt idx="91">
                  <c:v>8.9</c:v>
                </c:pt>
                <c:pt idx="92">
                  <c:v>6.4</c:v>
                </c:pt>
                <c:pt idx="93">
                  <c:v>8.5</c:v>
                </c:pt>
                <c:pt idx="94">
                  <c:v>8</c:v>
                </c:pt>
                <c:pt idx="95">
                  <c:v>5.0999999999999996</c:v>
                </c:pt>
                <c:pt idx="96">
                  <c:v>4.5</c:v>
                </c:pt>
                <c:pt idx="97">
                  <c:v>6.5</c:v>
                </c:pt>
                <c:pt idx="98">
                  <c:v>7.4</c:v>
                </c:pt>
                <c:pt idx="99">
                  <c:v>5.0999999999999996</c:v>
                </c:pt>
                <c:pt idx="100">
                  <c:v>4.3</c:v>
                </c:pt>
                <c:pt idx="101">
                  <c:v>5.0999999999999996</c:v>
                </c:pt>
                <c:pt idx="102">
                  <c:v>6.1</c:v>
                </c:pt>
                <c:pt idx="103">
                  <c:v>4.9000000000000004</c:v>
                </c:pt>
                <c:pt idx="104">
                  <c:v>2.7</c:v>
                </c:pt>
                <c:pt idx="105">
                  <c:v>5.2</c:v>
                </c:pt>
                <c:pt idx="106">
                  <c:v>5</c:v>
                </c:pt>
                <c:pt idx="107">
                  <c:v>4.5</c:v>
                </c:pt>
                <c:pt idx="108">
                  <c:v>3.3</c:v>
                </c:pt>
                <c:pt idx="109">
                  <c:v>6.3</c:v>
                </c:pt>
                <c:pt idx="110">
                  <c:v>5.7</c:v>
                </c:pt>
                <c:pt idx="111">
                  <c:v>7.1</c:v>
                </c:pt>
                <c:pt idx="112">
                  <c:v>15.2</c:v>
                </c:pt>
                <c:pt idx="113">
                  <c:v>15.4</c:v>
                </c:pt>
                <c:pt idx="114">
                  <c:v>13.7</c:v>
                </c:pt>
                <c:pt idx="115">
                  <c:v>11.5</c:v>
                </c:pt>
                <c:pt idx="116">
                  <c:v>9.1999999999999993</c:v>
                </c:pt>
                <c:pt idx="117">
                  <c:v>12.8</c:v>
                </c:pt>
                <c:pt idx="118">
                  <c:v>15.9</c:v>
                </c:pt>
                <c:pt idx="119">
                  <c:v>15.5</c:v>
                </c:pt>
                <c:pt idx="120">
                  <c:v>16.2</c:v>
                </c:pt>
                <c:pt idx="121">
                  <c:v>17.2</c:v>
                </c:pt>
                <c:pt idx="122">
                  <c:v>21.6</c:v>
                </c:pt>
                <c:pt idx="123">
                  <c:v>18</c:v>
                </c:pt>
                <c:pt idx="124">
                  <c:v>25.5</c:v>
                </c:pt>
                <c:pt idx="125">
                  <c:v>15.7</c:v>
                </c:pt>
                <c:pt idx="126">
                  <c:v>32.5</c:v>
                </c:pt>
                <c:pt idx="127">
                  <c:v>30.7</c:v>
                </c:pt>
                <c:pt idx="128">
                  <c:v>38.200000000000003</c:v>
                </c:pt>
                <c:pt idx="129">
                  <c:v>44.1</c:v>
                </c:pt>
                <c:pt idx="130">
                  <c:v>42.5</c:v>
                </c:pt>
                <c:pt idx="131">
                  <c:v>45.7</c:v>
                </c:pt>
                <c:pt idx="132">
                  <c:v>33.1</c:v>
                </c:pt>
                <c:pt idx="133">
                  <c:v>24.6</c:v>
                </c:pt>
                <c:pt idx="134">
                  <c:v>21.3</c:v>
                </c:pt>
                <c:pt idx="135">
                  <c:v>20.8</c:v>
                </c:pt>
                <c:pt idx="136">
                  <c:v>15.6</c:v>
                </c:pt>
                <c:pt idx="137">
                  <c:v>15.1</c:v>
                </c:pt>
                <c:pt idx="138">
                  <c:v>10.5</c:v>
                </c:pt>
                <c:pt idx="139">
                  <c:v>9.5</c:v>
                </c:pt>
                <c:pt idx="140">
                  <c:v>8</c:v>
                </c:pt>
                <c:pt idx="141">
                  <c:v>10.6</c:v>
                </c:pt>
                <c:pt idx="142">
                  <c:v>9.9</c:v>
                </c:pt>
                <c:pt idx="143">
                  <c:v>10.6</c:v>
                </c:pt>
                <c:pt idx="144">
                  <c:v>6.9</c:v>
                </c:pt>
                <c:pt idx="145">
                  <c:v>10.5</c:v>
                </c:pt>
                <c:pt idx="146">
                  <c:v>8.9</c:v>
                </c:pt>
                <c:pt idx="147">
                  <c:v>6.4</c:v>
                </c:pt>
                <c:pt idx="148">
                  <c:v>5.7</c:v>
                </c:pt>
                <c:pt idx="149">
                  <c:v>4.4000000000000004</c:v>
                </c:pt>
                <c:pt idx="150">
                  <c:v>5.0999999999999996</c:v>
                </c:pt>
                <c:pt idx="151">
                  <c:v>6.1</c:v>
                </c:pt>
                <c:pt idx="152">
                  <c:v>4.9000000000000004</c:v>
                </c:pt>
                <c:pt idx="153">
                  <c:v>5.8</c:v>
                </c:pt>
                <c:pt idx="154">
                  <c:v>4.5999999999999996</c:v>
                </c:pt>
                <c:pt idx="155">
                  <c:v>4.5</c:v>
                </c:pt>
                <c:pt idx="156">
                  <c:v>5.5</c:v>
                </c:pt>
                <c:pt idx="157">
                  <c:v>4.0999999999999996</c:v>
                </c:pt>
                <c:pt idx="158">
                  <c:v>5.0999999999999996</c:v>
                </c:pt>
                <c:pt idx="159">
                  <c:v>4.0999999999999996</c:v>
                </c:pt>
                <c:pt idx="160">
                  <c:v>3.3</c:v>
                </c:pt>
                <c:pt idx="161">
                  <c:v>6.1</c:v>
                </c:pt>
                <c:pt idx="162">
                  <c:v>4.5</c:v>
                </c:pt>
                <c:pt idx="163">
                  <c:v>6.8</c:v>
                </c:pt>
                <c:pt idx="164">
                  <c:v>9.4</c:v>
                </c:pt>
                <c:pt idx="165">
                  <c:v>12.5</c:v>
                </c:pt>
                <c:pt idx="166">
                  <c:v>12.8</c:v>
                </c:pt>
                <c:pt idx="167">
                  <c:v>11.9</c:v>
                </c:pt>
                <c:pt idx="168">
                  <c:v>10.9</c:v>
                </c:pt>
                <c:pt idx="169">
                  <c:v>11.7</c:v>
                </c:pt>
                <c:pt idx="170">
                  <c:v>10.5</c:v>
                </c:pt>
                <c:pt idx="171">
                  <c:v>10.5</c:v>
                </c:pt>
                <c:pt idx="172">
                  <c:v>12.8</c:v>
                </c:pt>
                <c:pt idx="173">
                  <c:v>13</c:v>
                </c:pt>
                <c:pt idx="174">
                  <c:v>16.3</c:v>
                </c:pt>
                <c:pt idx="175">
                  <c:v>20.9</c:v>
                </c:pt>
                <c:pt idx="176">
                  <c:v>18.5</c:v>
                </c:pt>
                <c:pt idx="177">
                  <c:v>13</c:v>
                </c:pt>
                <c:pt idx="178">
                  <c:v>27.3</c:v>
                </c:pt>
                <c:pt idx="179">
                  <c:v>31.3</c:v>
                </c:pt>
                <c:pt idx="180">
                  <c:v>20.399999999999999</c:v>
                </c:pt>
                <c:pt idx="181">
                  <c:v>22.7</c:v>
                </c:pt>
                <c:pt idx="182">
                  <c:v>26.1</c:v>
                </c:pt>
                <c:pt idx="183">
                  <c:v>26.5</c:v>
                </c:pt>
                <c:pt idx="184">
                  <c:v>26.1</c:v>
                </c:pt>
                <c:pt idx="185">
                  <c:v>22.6</c:v>
                </c:pt>
                <c:pt idx="186">
                  <c:v>22.3</c:v>
                </c:pt>
                <c:pt idx="187">
                  <c:v>20.9</c:v>
                </c:pt>
                <c:pt idx="188">
                  <c:v>19.600000000000001</c:v>
                </c:pt>
                <c:pt idx="189">
                  <c:v>19.2</c:v>
                </c:pt>
                <c:pt idx="190">
                  <c:v>21.1</c:v>
                </c:pt>
                <c:pt idx="191">
                  <c:v>17.5</c:v>
                </c:pt>
                <c:pt idx="192">
                  <c:v>14.7</c:v>
                </c:pt>
                <c:pt idx="193">
                  <c:v>13.3</c:v>
                </c:pt>
                <c:pt idx="194">
                  <c:v>10.4</c:v>
                </c:pt>
                <c:pt idx="195">
                  <c:v>7.8</c:v>
                </c:pt>
                <c:pt idx="196">
                  <c:v>6.9</c:v>
                </c:pt>
                <c:pt idx="197">
                  <c:v>6.3</c:v>
                </c:pt>
                <c:pt idx="198">
                  <c:v>5.7</c:v>
                </c:pt>
                <c:pt idx="199">
                  <c:v>5</c:v>
                </c:pt>
                <c:pt idx="200">
                  <c:v>6.9</c:v>
                </c:pt>
                <c:pt idx="201">
                  <c:v>4.8</c:v>
                </c:pt>
                <c:pt idx="202">
                  <c:v>3.6</c:v>
                </c:pt>
                <c:pt idx="203">
                  <c:v>4.2</c:v>
                </c:pt>
                <c:pt idx="204">
                  <c:v>5.3</c:v>
                </c:pt>
                <c:pt idx="205">
                  <c:v>5.0999999999999996</c:v>
                </c:pt>
                <c:pt idx="206">
                  <c:v>3.7</c:v>
                </c:pt>
                <c:pt idx="207">
                  <c:v>3.7</c:v>
                </c:pt>
                <c:pt idx="208">
                  <c:v>4.2</c:v>
                </c:pt>
                <c:pt idx="209">
                  <c:v>2.2999999999999998</c:v>
                </c:pt>
                <c:pt idx="210">
                  <c:v>2.9</c:v>
                </c:pt>
                <c:pt idx="211">
                  <c:v>2.8</c:v>
                </c:pt>
                <c:pt idx="212">
                  <c:v>1.8</c:v>
                </c:pt>
                <c:pt idx="213">
                  <c:v>2.5</c:v>
                </c:pt>
                <c:pt idx="214">
                  <c:v>4.5999999999999996</c:v>
                </c:pt>
                <c:pt idx="215">
                  <c:v>5.6</c:v>
                </c:pt>
                <c:pt idx="216">
                  <c:v>8.1</c:v>
                </c:pt>
                <c:pt idx="217">
                  <c:v>10.5</c:v>
                </c:pt>
                <c:pt idx="218">
                  <c:v>14.1</c:v>
                </c:pt>
                <c:pt idx="219">
                  <c:v>16.3</c:v>
                </c:pt>
                <c:pt idx="220">
                  <c:v>23.1</c:v>
                </c:pt>
                <c:pt idx="221">
                  <c:v>36.4</c:v>
                </c:pt>
                <c:pt idx="222">
                  <c:v>47.2</c:v>
                </c:pt>
                <c:pt idx="223">
                  <c:v>61.8</c:v>
                </c:pt>
                <c:pt idx="224">
                  <c:v>54.7</c:v>
                </c:pt>
                <c:pt idx="225">
                  <c:v>52.8</c:v>
                </c:pt>
                <c:pt idx="226">
                  <c:v>57.9</c:v>
                </c:pt>
                <c:pt idx="227">
                  <c:v>37</c:v>
                </c:pt>
                <c:pt idx="228">
                  <c:v>41.2</c:v>
                </c:pt>
                <c:pt idx="229">
                  <c:v>20.5</c:v>
                </c:pt>
                <c:pt idx="230">
                  <c:v>28.2</c:v>
                </c:pt>
                <c:pt idx="231">
                  <c:v>33</c:v>
                </c:pt>
                <c:pt idx="232">
                  <c:v>20.5</c:v>
                </c:pt>
                <c:pt idx="233">
                  <c:v>12.2</c:v>
                </c:pt>
                <c:pt idx="234">
                  <c:v>10.8</c:v>
                </c:pt>
                <c:pt idx="235">
                  <c:v>14.5</c:v>
                </c:pt>
                <c:pt idx="236">
                  <c:v>7.5</c:v>
                </c:pt>
                <c:pt idx="237">
                  <c:v>8.5</c:v>
                </c:pt>
                <c:pt idx="238">
                  <c:v>8.3000000000000007</c:v>
                </c:pt>
                <c:pt idx="239">
                  <c:v>9.3000000000000007</c:v>
                </c:pt>
                <c:pt idx="240">
                  <c:v>7.4</c:v>
                </c:pt>
                <c:pt idx="241">
                  <c:v>8</c:v>
                </c:pt>
                <c:pt idx="242">
                  <c:v>8.3000000000000007</c:v>
                </c:pt>
                <c:pt idx="243">
                  <c:v>8.1999999999999993</c:v>
                </c:pt>
                <c:pt idx="244">
                  <c:v>5.9</c:v>
                </c:pt>
                <c:pt idx="245">
                  <c:v>5.4</c:v>
                </c:pt>
                <c:pt idx="246">
                  <c:v>5.6</c:v>
                </c:pt>
                <c:pt idx="247">
                  <c:v>3.8</c:v>
                </c:pt>
                <c:pt idx="248">
                  <c:v>1.6</c:v>
                </c:pt>
                <c:pt idx="249">
                  <c:v>4.5</c:v>
                </c:pt>
                <c:pt idx="250">
                  <c:v>4.0999999999999996</c:v>
                </c:pt>
                <c:pt idx="251">
                  <c:v>4.9000000000000004</c:v>
                </c:pt>
                <c:pt idx="252">
                  <c:v>4.3</c:v>
                </c:pt>
                <c:pt idx="253">
                  <c:v>2.9</c:v>
                </c:pt>
                <c:pt idx="254">
                  <c:v>3.5</c:v>
                </c:pt>
                <c:pt idx="255">
                  <c:v>5.6</c:v>
                </c:pt>
                <c:pt idx="256">
                  <c:v>3</c:v>
                </c:pt>
                <c:pt idx="257">
                  <c:v>2.5</c:v>
                </c:pt>
                <c:pt idx="258">
                  <c:v>4.8</c:v>
                </c:pt>
                <c:pt idx="259">
                  <c:v>5.4</c:v>
                </c:pt>
                <c:pt idx="260">
                  <c:v>2.9</c:v>
                </c:pt>
                <c:pt idx="261">
                  <c:v>4.4000000000000004</c:v>
                </c:pt>
                <c:pt idx="262">
                  <c:v>2.7</c:v>
                </c:pt>
                <c:pt idx="263">
                  <c:v>3.6</c:v>
                </c:pt>
                <c:pt idx="264">
                  <c:v>2.6</c:v>
                </c:pt>
                <c:pt idx="265">
                  <c:v>2.1</c:v>
                </c:pt>
                <c:pt idx="266">
                  <c:v>3.7</c:v>
                </c:pt>
                <c:pt idx="267">
                  <c:v>4.4000000000000004</c:v>
                </c:pt>
                <c:pt idx="268">
                  <c:v>7.7</c:v>
                </c:pt>
                <c:pt idx="269">
                  <c:v>9.5</c:v>
                </c:pt>
                <c:pt idx="270">
                  <c:v>10.5</c:v>
                </c:pt>
                <c:pt idx="271">
                  <c:v>9.6999999999999993</c:v>
                </c:pt>
                <c:pt idx="272">
                  <c:v>10</c:v>
                </c:pt>
                <c:pt idx="273">
                  <c:v>8.6999999999999993</c:v>
                </c:pt>
                <c:pt idx="274">
                  <c:v>11</c:v>
                </c:pt>
                <c:pt idx="275">
                  <c:v>11.6</c:v>
                </c:pt>
                <c:pt idx="276">
                  <c:v>12</c:v>
                </c:pt>
                <c:pt idx="277">
                  <c:v>14.5</c:v>
                </c:pt>
                <c:pt idx="278">
                  <c:v>14.8</c:v>
                </c:pt>
                <c:pt idx="279">
                  <c:v>14.5</c:v>
                </c:pt>
                <c:pt idx="280">
                  <c:v>19.600000000000001</c:v>
                </c:pt>
                <c:pt idx="281">
                  <c:v>26.7</c:v>
                </c:pt>
                <c:pt idx="282">
                  <c:v>21.6</c:v>
                </c:pt>
                <c:pt idx="283">
                  <c:v>38.9</c:v>
                </c:pt>
                <c:pt idx="284">
                  <c:v>34.9</c:v>
                </c:pt>
                <c:pt idx="285">
                  <c:v>33.299999999999997</c:v>
                </c:pt>
                <c:pt idx="286">
                  <c:v>30.5</c:v>
                </c:pt>
                <c:pt idx="287">
                  <c:v>34.299999999999997</c:v>
                </c:pt>
                <c:pt idx="288">
                  <c:v>32.299999999999997</c:v>
                </c:pt>
                <c:pt idx="289">
                  <c:v>26.9</c:v>
                </c:pt>
                <c:pt idx="290">
                  <c:v>25.9</c:v>
                </c:pt>
                <c:pt idx="291">
                  <c:v>28.2</c:v>
                </c:pt>
                <c:pt idx="292">
                  <c:v>18.399999999999999</c:v>
                </c:pt>
                <c:pt idx="293">
                  <c:v>26.9</c:v>
                </c:pt>
                <c:pt idx="294">
                  <c:v>15</c:v>
                </c:pt>
                <c:pt idx="295">
                  <c:v>12.9</c:v>
                </c:pt>
                <c:pt idx="296">
                  <c:v>6.7</c:v>
                </c:pt>
                <c:pt idx="297">
                  <c:v>8.9</c:v>
                </c:pt>
                <c:pt idx="298">
                  <c:v>7.6</c:v>
                </c:pt>
                <c:pt idx="299">
                  <c:v>6.3</c:v>
                </c:pt>
                <c:pt idx="300">
                  <c:v>6.7</c:v>
                </c:pt>
                <c:pt idx="301">
                  <c:v>3.9</c:v>
                </c:pt>
                <c:pt idx="302">
                  <c:v>5.8</c:v>
                </c:pt>
                <c:pt idx="303">
                  <c:v>5.5</c:v>
                </c:pt>
                <c:pt idx="304">
                  <c:v>2.8</c:v>
                </c:pt>
                <c:pt idx="305">
                  <c:v>2.8</c:v>
                </c:pt>
                <c:pt idx="306">
                  <c:v>3.8</c:v>
                </c:pt>
                <c:pt idx="307">
                  <c:v>2</c:v>
                </c:pt>
                <c:pt idx="308">
                  <c:v>3.9</c:v>
                </c:pt>
                <c:pt idx="309">
                  <c:v>3.3</c:v>
                </c:pt>
                <c:pt idx="310">
                  <c:v>3.3</c:v>
                </c:pt>
                <c:pt idx="311">
                  <c:v>3.6</c:v>
                </c:pt>
                <c:pt idx="312">
                  <c:v>3</c:v>
                </c:pt>
                <c:pt idx="313">
                  <c:v>4.4000000000000004</c:v>
                </c:pt>
                <c:pt idx="314">
                  <c:v>3.8</c:v>
                </c:pt>
                <c:pt idx="315">
                  <c:v>2.8</c:v>
                </c:pt>
                <c:pt idx="316">
                  <c:v>3.7</c:v>
                </c:pt>
                <c:pt idx="317">
                  <c:v>2.6</c:v>
                </c:pt>
                <c:pt idx="318">
                  <c:v>4.2</c:v>
                </c:pt>
                <c:pt idx="319">
                  <c:v>4.5</c:v>
                </c:pt>
                <c:pt idx="320">
                  <c:v>3.9</c:v>
                </c:pt>
                <c:pt idx="321">
                  <c:v>8.8000000000000007</c:v>
                </c:pt>
                <c:pt idx="322">
                  <c:v>8.5</c:v>
                </c:pt>
                <c:pt idx="323">
                  <c:v>12.2</c:v>
                </c:pt>
                <c:pt idx="324">
                  <c:v>10.1</c:v>
                </c:pt>
                <c:pt idx="325">
                  <c:v>9.5</c:v>
                </c:pt>
                <c:pt idx="326">
                  <c:v>10.7</c:v>
                </c:pt>
                <c:pt idx="327">
                  <c:v>10.6</c:v>
                </c:pt>
                <c:pt idx="328">
                  <c:v>10.7</c:v>
                </c:pt>
                <c:pt idx="329">
                  <c:v>10.6</c:v>
                </c:pt>
                <c:pt idx="330">
                  <c:v>13.2</c:v>
                </c:pt>
                <c:pt idx="331">
                  <c:v>11.1</c:v>
                </c:pt>
                <c:pt idx="332">
                  <c:v>13.1</c:v>
                </c:pt>
                <c:pt idx="333">
                  <c:v>10.7</c:v>
                </c:pt>
                <c:pt idx="334">
                  <c:v>11</c:v>
                </c:pt>
                <c:pt idx="335">
                  <c:v>14.7</c:v>
                </c:pt>
                <c:pt idx="336">
                  <c:v>18.2</c:v>
                </c:pt>
                <c:pt idx="337">
                  <c:v>16.8</c:v>
                </c:pt>
                <c:pt idx="338">
                  <c:v>17.399999999999999</c:v>
                </c:pt>
                <c:pt idx="339">
                  <c:v>36.9</c:v>
                </c:pt>
                <c:pt idx="340">
                  <c:v>41.6</c:v>
                </c:pt>
                <c:pt idx="341">
                  <c:v>42.2</c:v>
                </c:pt>
                <c:pt idx="342">
                  <c:v>29.1</c:v>
                </c:pt>
                <c:pt idx="343">
                  <c:v>23.9</c:v>
                </c:pt>
                <c:pt idx="344">
                  <c:v>21.5</c:v>
                </c:pt>
                <c:pt idx="345">
                  <c:v>23.3</c:v>
                </c:pt>
                <c:pt idx="346">
                  <c:v>22.3</c:v>
                </c:pt>
                <c:pt idx="347">
                  <c:v>23.9</c:v>
                </c:pt>
                <c:pt idx="348">
                  <c:v>15.3</c:v>
                </c:pt>
                <c:pt idx="349">
                  <c:v>8</c:v>
                </c:pt>
                <c:pt idx="350">
                  <c:v>7.4</c:v>
                </c:pt>
                <c:pt idx="351">
                  <c:v>7.1</c:v>
                </c:pt>
                <c:pt idx="352">
                  <c:v>4.7</c:v>
                </c:pt>
                <c:pt idx="353">
                  <c:v>6</c:v>
                </c:pt>
                <c:pt idx="354">
                  <c:v>4.7</c:v>
                </c:pt>
                <c:pt idx="355">
                  <c:v>4</c:v>
                </c:pt>
                <c:pt idx="356">
                  <c:v>2.7</c:v>
                </c:pt>
                <c:pt idx="357">
                  <c:v>3.6</c:v>
                </c:pt>
                <c:pt idx="358">
                  <c:v>1.6</c:v>
                </c:pt>
                <c:pt idx="359">
                  <c:v>2.5</c:v>
                </c:pt>
                <c:pt idx="360">
                  <c:v>2.2999999999999998</c:v>
                </c:pt>
                <c:pt idx="361">
                  <c:v>1.8</c:v>
                </c:pt>
                <c:pt idx="362">
                  <c:v>1.7</c:v>
                </c:pt>
                <c:pt idx="363">
                  <c:v>1.5</c:v>
                </c:pt>
                <c:pt idx="364">
                  <c:v>1.3</c:v>
                </c:pt>
                <c:pt idx="365">
                  <c:v>0.8</c:v>
                </c:pt>
                <c:pt idx="366">
                  <c:v>1.3</c:v>
                </c:pt>
                <c:pt idx="367">
                  <c:v>1.6</c:v>
                </c:pt>
                <c:pt idx="368">
                  <c:v>2.5</c:v>
                </c:pt>
                <c:pt idx="369">
                  <c:v>2.9</c:v>
                </c:pt>
                <c:pt idx="370">
                  <c:v>4.0999999999999996</c:v>
                </c:pt>
                <c:pt idx="371">
                  <c:v>5.3</c:v>
                </c:pt>
                <c:pt idx="372">
                  <c:v>3.1</c:v>
                </c:pt>
                <c:pt idx="373">
                  <c:v>5.5</c:v>
                </c:pt>
                <c:pt idx="374">
                  <c:v>5.6</c:v>
                </c:pt>
                <c:pt idx="375">
                  <c:v>5.3</c:v>
                </c:pt>
                <c:pt idx="376">
                  <c:v>8.8000000000000007</c:v>
                </c:pt>
                <c:pt idx="377">
                  <c:v>5.3</c:v>
                </c:pt>
                <c:pt idx="378">
                  <c:v>6.6</c:v>
                </c:pt>
                <c:pt idx="379">
                  <c:v>7.8</c:v>
                </c:pt>
                <c:pt idx="380">
                  <c:v>9.6999999999999993</c:v>
                </c:pt>
                <c:pt idx="381">
                  <c:v>10.1</c:v>
                </c:pt>
                <c:pt idx="382">
                  <c:v>10</c:v>
                </c:pt>
                <c:pt idx="383">
                  <c:v>9.9</c:v>
                </c:pt>
                <c:pt idx="384">
                  <c:v>8.4</c:v>
                </c:pt>
                <c:pt idx="385">
                  <c:v>8.8000000000000007</c:v>
                </c:pt>
                <c:pt idx="386">
                  <c:v>7.8</c:v>
                </c:pt>
                <c:pt idx="387">
                  <c:v>17.2</c:v>
                </c:pt>
                <c:pt idx="388">
                  <c:v>20</c:v>
                </c:pt>
                <c:pt idx="389">
                  <c:v>17.600000000000001</c:v>
                </c:pt>
                <c:pt idx="390">
                  <c:v>16.5</c:v>
                </c:pt>
                <c:pt idx="391">
                  <c:v>29.7</c:v>
                </c:pt>
                <c:pt idx="392">
                  <c:v>37.6</c:v>
                </c:pt>
                <c:pt idx="393">
                  <c:v>43.8</c:v>
                </c:pt>
                <c:pt idx="394">
                  <c:v>38.200000000000003</c:v>
                </c:pt>
                <c:pt idx="395">
                  <c:v>29</c:v>
                </c:pt>
                <c:pt idx="396">
                  <c:v>18.2</c:v>
                </c:pt>
                <c:pt idx="397">
                  <c:v>12.4</c:v>
                </c:pt>
                <c:pt idx="398">
                  <c:v>11.7</c:v>
                </c:pt>
                <c:pt idx="399">
                  <c:v>11.8</c:v>
                </c:pt>
                <c:pt idx="400">
                  <c:v>5.6</c:v>
                </c:pt>
                <c:pt idx="401">
                  <c:v>4.8</c:v>
                </c:pt>
                <c:pt idx="402">
                  <c:v>6.7</c:v>
                </c:pt>
                <c:pt idx="403">
                  <c:v>5.8</c:v>
                </c:pt>
                <c:pt idx="404">
                  <c:v>3.9</c:v>
                </c:pt>
                <c:pt idx="405">
                  <c:v>3.2</c:v>
                </c:pt>
                <c:pt idx="406">
                  <c:v>4.8</c:v>
                </c:pt>
                <c:pt idx="407">
                  <c:v>4.7</c:v>
                </c:pt>
                <c:pt idx="408">
                  <c:v>3.7</c:v>
                </c:pt>
                <c:pt idx="409">
                  <c:v>4.8</c:v>
                </c:pt>
                <c:pt idx="410">
                  <c:v>3.2</c:v>
                </c:pt>
                <c:pt idx="411">
                  <c:v>3.5</c:v>
                </c:pt>
                <c:pt idx="412">
                  <c:v>5.0999999999999996</c:v>
                </c:pt>
                <c:pt idx="413">
                  <c:v>3.2</c:v>
                </c:pt>
                <c:pt idx="414">
                  <c:v>3.4</c:v>
                </c:pt>
                <c:pt idx="415">
                  <c:v>3.3</c:v>
                </c:pt>
                <c:pt idx="416">
                  <c:v>3.3</c:v>
                </c:pt>
                <c:pt idx="417">
                  <c:v>2.5</c:v>
                </c:pt>
                <c:pt idx="418">
                  <c:v>3.4</c:v>
                </c:pt>
                <c:pt idx="419">
                  <c:v>2.9</c:v>
                </c:pt>
                <c:pt idx="420">
                  <c:v>3.9</c:v>
                </c:pt>
                <c:pt idx="421">
                  <c:v>2</c:v>
                </c:pt>
                <c:pt idx="422">
                  <c:v>2.2000000000000002</c:v>
                </c:pt>
                <c:pt idx="423">
                  <c:v>3.1</c:v>
                </c:pt>
                <c:pt idx="424">
                  <c:v>3.3</c:v>
                </c:pt>
                <c:pt idx="425">
                  <c:v>3.8</c:v>
                </c:pt>
                <c:pt idx="426">
                  <c:v>5.9</c:v>
                </c:pt>
                <c:pt idx="427">
                  <c:v>6.8</c:v>
                </c:pt>
                <c:pt idx="428">
                  <c:v>7.1</c:v>
                </c:pt>
                <c:pt idx="429">
                  <c:v>7.7</c:v>
                </c:pt>
                <c:pt idx="430">
                  <c:v>9.6</c:v>
                </c:pt>
                <c:pt idx="431">
                  <c:v>8.3000000000000007</c:v>
                </c:pt>
                <c:pt idx="432">
                  <c:v>9.1999999999999993</c:v>
                </c:pt>
                <c:pt idx="433">
                  <c:v>11.8</c:v>
                </c:pt>
                <c:pt idx="434">
                  <c:v>12.7</c:v>
                </c:pt>
                <c:pt idx="435">
                  <c:v>15.4</c:v>
                </c:pt>
                <c:pt idx="436">
                  <c:v>13.9</c:v>
                </c:pt>
                <c:pt idx="437">
                  <c:v>21.6</c:v>
                </c:pt>
                <c:pt idx="438">
                  <c:v>19.899999999999999</c:v>
                </c:pt>
                <c:pt idx="439">
                  <c:v>29.7</c:v>
                </c:pt>
                <c:pt idx="440">
                  <c:v>30.1</c:v>
                </c:pt>
                <c:pt idx="441">
                  <c:v>19</c:v>
                </c:pt>
                <c:pt idx="442">
                  <c:v>15.1</c:v>
                </c:pt>
                <c:pt idx="443">
                  <c:v>13.1</c:v>
                </c:pt>
                <c:pt idx="444">
                  <c:v>11.5</c:v>
                </c:pt>
                <c:pt idx="445">
                  <c:v>10.5</c:v>
                </c:pt>
                <c:pt idx="446">
                  <c:v>10.8</c:v>
                </c:pt>
                <c:pt idx="447">
                  <c:v>15.5</c:v>
                </c:pt>
                <c:pt idx="448">
                  <c:v>11.1</c:v>
                </c:pt>
                <c:pt idx="449">
                  <c:v>12.9</c:v>
                </c:pt>
                <c:pt idx="450">
                  <c:v>8.1999999999999993</c:v>
                </c:pt>
                <c:pt idx="451">
                  <c:v>11</c:v>
                </c:pt>
                <c:pt idx="452">
                  <c:v>14.6</c:v>
                </c:pt>
                <c:pt idx="453">
                  <c:v>9.1</c:v>
                </c:pt>
                <c:pt idx="454">
                  <c:v>10.1</c:v>
                </c:pt>
                <c:pt idx="455">
                  <c:v>9.3000000000000007</c:v>
                </c:pt>
                <c:pt idx="456">
                  <c:v>8.4</c:v>
                </c:pt>
                <c:pt idx="457">
                  <c:v>4.7</c:v>
                </c:pt>
                <c:pt idx="458">
                  <c:v>4.8</c:v>
                </c:pt>
                <c:pt idx="459">
                  <c:v>5.8</c:v>
                </c:pt>
                <c:pt idx="460">
                  <c:v>3.2</c:v>
                </c:pt>
                <c:pt idx="461">
                  <c:v>5.0999999999999996</c:v>
                </c:pt>
                <c:pt idx="462">
                  <c:v>2.8</c:v>
                </c:pt>
                <c:pt idx="463">
                  <c:v>3.5</c:v>
                </c:pt>
                <c:pt idx="464">
                  <c:v>3.3</c:v>
                </c:pt>
                <c:pt idx="465">
                  <c:v>3.6</c:v>
                </c:pt>
                <c:pt idx="466">
                  <c:v>2.5</c:v>
                </c:pt>
                <c:pt idx="467">
                  <c:v>2.7</c:v>
                </c:pt>
                <c:pt idx="468">
                  <c:v>1.9</c:v>
                </c:pt>
                <c:pt idx="469">
                  <c:v>3.2</c:v>
                </c:pt>
                <c:pt idx="470">
                  <c:v>2.2000000000000002</c:v>
                </c:pt>
                <c:pt idx="471">
                  <c:v>2.2000000000000002</c:v>
                </c:pt>
                <c:pt idx="472">
                  <c:v>2</c:v>
                </c:pt>
                <c:pt idx="473">
                  <c:v>1.8</c:v>
                </c:pt>
                <c:pt idx="474">
                  <c:v>1.9</c:v>
                </c:pt>
                <c:pt idx="475">
                  <c:v>2.6</c:v>
                </c:pt>
                <c:pt idx="476">
                  <c:v>3.8</c:v>
                </c:pt>
                <c:pt idx="477">
                  <c:v>5.5</c:v>
                </c:pt>
                <c:pt idx="478">
                  <c:v>6.4</c:v>
                </c:pt>
                <c:pt idx="479">
                  <c:v>7</c:v>
                </c:pt>
                <c:pt idx="480">
                  <c:v>8.1</c:v>
                </c:pt>
                <c:pt idx="481">
                  <c:v>8.4</c:v>
                </c:pt>
                <c:pt idx="482">
                  <c:v>6.4</c:v>
                </c:pt>
                <c:pt idx="483">
                  <c:v>9.6999999999999993</c:v>
                </c:pt>
                <c:pt idx="484">
                  <c:v>10.4</c:v>
                </c:pt>
                <c:pt idx="485">
                  <c:v>13.2</c:v>
                </c:pt>
                <c:pt idx="486">
                  <c:v>17.8</c:v>
                </c:pt>
                <c:pt idx="487">
                  <c:v>27.8</c:v>
                </c:pt>
                <c:pt idx="488">
                  <c:v>40.799999999999997</c:v>
                </c:pt>
                <c:pt idx="489">
                  <c:v>68.3</c:v>
                </c:pt>
                <c:pt idx="490">
                  <c:v>41.2</c:v>
                </c:pt>
                <c:pt idx="491">
                  <c:v>49.2</c:v>
                </c:pt>
                <c:pt idx="492">
                  <c:v>42.9</c:v>
                </c:pt>
                <c:pt idx="493">
                  <c:v>29.1</c:v>
                </c:pt>
                <c:pt idx="494">
                  <c:v>16.7</c:v>
                </c:pt>
                <c:pt idx="495">
                  <c:v>14.4</c:v>
                </c:pt>
                <c:pt idx="496">
                  <c:v>8.1999999999999993</c:v>
                </c:pt>
                <c:pt idx="497">
                  <c:v>7.5</c:v>
                </c:pt>
                <c:pt idx="498">
                  <c:v>7.3</c:v>
                </c:pt>
                <c:pt idx="499">
                  <c:v>6.6</c:v>
                </c:pt>
                <c:pt idx="500">
                  <c:v>7.2</c:v>
                </c:pt>
                <c:pt idx="501">
                  <c:v>6.4</c:v>
                </c:pt>
                <c:pt idx="502">
                  <c:v>5.9</c:v>
                </c:pt>
                <c:pt idx="503">
                  <c:v>3.4</c:v>
                </c:pt>
                <c:pt idx="504">
                  <c:v>4.4000000000000004</c:v>
                </c:pt>
                <c:pt idx="505">
                  <c:v>4</c:v>
                </c:pt>
                <c:pt idx="506">
                  <c:v>2.6</c:v>
                </c:pt>
                <c:pt idx="507">
                  <c:v>4.2</c:v>
                </c:pt>
                <c:pt idx="508">
                  <c:v>9.4</c:v>
                </c:pt>
                <c:pt idx="509">
                  <c:v>14</c:v>
                </c:pt>
                <c:pt idx="510">
                  <c:v>10.3</c:v>
                </c:pt>
                <c:pt idx="511">
                  <c:v>7.3</c:v>
                </c:pt>
                <c:pt idx="512">
                  <c:v>5</c:v>
                </c:pt>
                <c:pt idx="513">
                  <c:v>5.8</c:v>
                </c:pt>
                <c:pt idx="514">
                  <c:v>6.4</c:v>
                </c:pt>
                <c:pt idx="515">
                  <c:v>11</c:v>
                </c:pt>
                <c:pt idx="516">
                  <c:v>26.8</c:v>
                </c:pt>
                <c:pt idx="517">
                  <c:v>47.5</c:v>
                </c:pt>
                <c:pt idx="518">
                  <c:v>70.8</c:v>
                </c:pt>
                <c:pt idx="519">
                  <c:v>153.6</c:v>
                </c:pt>
                <c:pt idx="520">
                  <c:v>133.1</c:v>
                </c:pt>
                <c:pt idx="521">
                  <c:v>41.1</c:v>
                </c:pt>
                <c:pt idx="522">
                  <c:v>30.1</c:v>
                </c:pt>
                <c:pt idx="523">
                  <c:v>20.5</c:v>
                </c:pt>
                <c:pt idx="524">
                  <c:v>16.5</c:v>
                </c:pt>
                <c:pt idx="525">
                  <c:v>12.5</c:v>
                </c:pt>
                <c:pt idx="526">
                  <c:v>8.5</c:v>
                </c:pt>
                <c:pt idx="527">
                  <c:v>12.9</c:v>
                </c:pt>
                <c:pt idx="528">
                  <c:v>16.5</c:v>
                </c:pt>
                <c:pt idx="529">
                  <c:v>22</c:v>
                </c:pt>
                <c:pt idx="530">
                  <c:v>26</c:v>
                </c:pt>
                <c:pt idx="531">
                  <c:v>29</c:v>
                </c:pt>
                <c:pt idx="532">
                  <c:v>37.6</c:v>
                </c:pt>
                <c:pt idx="533">
                  <c:v>40.700000000000003</c:v>
                </c:pt>
                <c:pt idx="534">
                  <c:v>38.6</c:v>
                </c:pt>
                <c:pt idx="535">
                  <c:v>37.799999999999997</c:v>
                </c:pt>
                <c:pt idx="536">
                  <c:v>35.9</c:v>
                </c:pt>
                <c:pt idx="537">
                  <c:v>39.200000000000003</c:v>
                </c:pt>
                <c:pt idx="538">
                  <c:v>38.6</c:v>
                </c:pt>
                <c:pt idx="539">
                  <c:v>33.1</c:v>
                </c:pt>
                <c:pt idx="540">
                  <c:v>28.2</c:v>
                </c:pt>
                <c:pt idx="541">
                  <c:v>24.4</c:v>
                </c:pt>
                <c:pt idx="542">
                  <c:v>12.6</c:v>
                </c:pt>
                <c:pt idx="543">
                  <c:v>11.3</c:v>
                </c:pt>
                <c:pt idx="544">
                  <c:v>19.3</c:v>
                </c:pt>
                <c:pt idx="545">
                  <c:v>12.6</c:v>
                </c:pt>
                <c:pt idx="546">
                  <c:v>12.4</c:v>
                </c:pt>
                <c:pt idx="547">
                  <c:v>12.6</c:v>
                </c:pt>
                <c:pt idx="548">
                  <c:v>12.1</c:v>
                </c:pt>
                <c:pt idx="549">
                  <c:v>11.8</c:v>
                </c:pt>
                <c:pt idx="550">
                  <c:v>8</c:v>
                </c:pt>
                <c:pt idx="551">
                  <c:v>9.5</c:v>
                </c:pt>
                <c:pt idx="552">
                  <c:v>6</c:v>
                </c:pt>
                <c:pt idx="553">
                  <c:v>6.5</c:v>
                </c:pt>
                <c:pt idx="554">
                  <c:v>7.7</c:v>
                </c:pt>
                <c:pt idx="555">
                  <c:v>6.1</c:v>
                </c:pt>
                <c:pt idx="556">
                  <c:v>4.0999999999999996</c:v>
                </c:pt>
                <c:pt idx="557">
                  <c:v>3.9</c:v>
                </c:pt>
                <c:pt idx="558">
                  <c:v>5.7</c:v>
                </c:pt>
                <c:pt idx="559">
                  <c:v>4.3</c:v>
                </c:pt>
                <c:pt idx="560">
                  <c:v>3.3</c:v>
                </c:pt>
                <c:pt idx="561">
                  <c:v>3.6</c:v>
                </c:pt>
                <c:pt idx="562">
                  <c:v>3.9</c:v>
                </c:pt>
                <c:pt idx="563">
                  <c:v>3.7</c:v>
                </c:pt>
                <c:pt idx="564">
                  <c:v>2.4</c:v>
                </c:pt>
                <c:pt idx="565">
                  <c:v>2.8</c:v>
                </c:pt>
                <c:pt idx="566">
                  <c:v>2.2999999999999998</c:v>
                </c:pt>
                <c:pt idx="567">
                  <c:v>2.1</c:v>
                </c:pt>
                <c:pt idx="568">
                  <c:v>1.7</c:v>
                </c:pt>
                <c:pt idx="569">
                  <c:v>2</c:v>
                </c:pt>
                <c:pt idx="570">
                  <c:v>2</c:v>
                </c:pt>
                <c:pt idx="571">
                  <c:v>1.7</c:v>
                </c:pt>
                <c:pt idx="572">
                  <c:v>1.7</c:v>
                </c:pt>
                <c:pt idx="573">
                  <c:v>2.5</c:v>
                </c:pt>
                <c:pt idx="574">
                  <c:v>1.6</c:v>
                </c:pt>
                <c:pt idx="575">
                  <c:v>2.6</c:v>
                </c:pt>
                <c:pt idx="576">
                  <c:v>2.7</c:v>
                </c:pt>
                <c:pt idx="577">
                  <c:v>1.7</c:v>
                </c:pt>
                <c:pt idx="578">
                  <c:v>2.4</c:v>
                </c:pt>
                <c:pt idx="579">
                  <c:v>3.6</c:v>
                </c:pt>
                <c:pt idx="580">
                  <c:v>3.3</c:v>
                </c:pt>
                <c:pt idx="581">
                  <c:v>4.3</c:v>
                </c:pt>
                <c:pt idx="582">
                  <c:v>4.5</c:v>
                </c:pt>
                <c:pt idx="583">
                  <c:v>6.1</c:v>
                </c:pt>
                <c:pt idx="584">
                  <c:v>8.6</c:v>
                </c:pt>
                <c:pt idx="585">
                  <c:v>9.3000000000000007</c:v>
                </c:pt>
                <c:pt idx="586">
                  <c:v>8.8000000000000007</c:v>
                </c:pt>
                <c:pt idx="587">
                  <c:v>7.6</c:v>
                </c:pt>
                <c:pt idx="588">
                  <c:v>7.7</c:v>
                </c:pt>
                <c:pt idx="589">
                  <c:v>7.7</c:v>
                </c:pt>
                <c:pt idx="590">
                  <c:v>11.4</c:v>
                </c:pt>
                <c:pt idx="591">
                  <c:v>13.6</c:v>
                </c:pt>
                <c:pt idx="592">
                  <c:v>31.6</c:v>
                </c:pt>
                <c:pt idx="593">
                  <c:v>89.4</c:v>
                </c:pt>
                <c:pt idx="594">
                  <c:v>120.8</c:v>
                </c:pt>
                <c:pt idx="595">
                  <c:v>99.1</c:v>
                </c:pt>
                <c:pt idx="596">
                  <c:v>101.8</c:v>
                </c:pt>
                <c:pt idx="597">
                  <c:v>65.3</c:v>
                </c:pt>
                <c:pt idx="598">
                  <c:v>38.799999999999997</c:v>
                </c:pt>
                <c:pt idx="599">
                  <c:v>23.2</c:v>
                </c:pt>
                <c:pt idx="600">
                  <c:v>23</c:v>
                </c:pt>
                <c:pt idx="601">
                  <c:v>18.100000000000001</c:v>
                </c:pt>
                <c:pt idx="602">
                  <c:v>11.5</c:v>
                </c:pt>
                <c:pt idx="603">
                  <c:v>8.6</c:v>
                </c:pt>
                <c:pt idx="604">
                  <c:v>7.3</c:v>
                </c:pt>
                <c:pt idx="605">
                  <c:v>7.6</c:v>
                </c:pt>
                <c:pt idx="606">
                  <c:v>7.1</c:v>
                </c:pt>
                <c:pt idx="607">
                  <c:v>5.5</c:v>
                </c:pt>
                <c:pt idx="608">
                  <c:v>8</c:v>
                </c:pt>
                <c:pt idx="609">
                  <c:v>4.5</c:v>
                </c:pt>
                <c:pt idx="610">
                  <c:v>5.2</c:v>
                </c:pt>
                <c:pt idx="611">
                  <c:v>3</c:v>
                </c:pt>
                <c:pt idx="612">
                  <c:v>2.6</c:v>
                </c:pt>
                <c:pt idx="613">
                  <c:v>3.1</c:v>
                </c:pt>
                <c:pt idx="614">
                  <c:v>1.9</c:v>
                </c:pt>
                <c:pt idx="615">
                  <c:v>2</c:v>
                </c:pt>
                <c:pt idx="616">
                  <c:v>4.5999999999999996</c:v>
                </c:pt>
                <c:pt idx="617">
                  <c:v>3.2</c:v>
                </c:pt>
                <c:pt idx="618">
                  <c:v>3.4</c:v>
                </c:pt>
                <c:pt idx="619">
                  <c:v>1.6</c:v>
                </c:pt>
                <c:pt idx="620">
                  <c:v>3</c:v>
                </c:pt>
                <c:pt idx="621">
                  <c:v>2</c:v>
                </c:pt>
                <c:pt idx="622">
                  <c:v>1.5</c:v>
                </c:pt>
                <c:pt idx="623">
                  <c:v>2.8</c:v>
                </c:pt>
                <c:pt idx="624">
                  <c:v>1.8</c:v>
                </c:pt>
                <c:pt idx="625">
                  <c:v>2.1</c:v>
                </c:pt>
                <c:pt idx="626">
                  <c:v>1.9</c:v>
                </c:pt>
                <c:pt idx="627">
                  <c:v>3.1</c:v>
                </c:pt>
                <c:pt idx="628">
                  <c:v>2.6</c:v>
                </c:pt>
                <c:pt idx="629">
                  <c:v>2.2999999999999998</c:v>
                </c:pt>
                <c:pt idx="630">
                  <c:v>2.8</c:v>
                </c:pt>
                <c:pt idx="631">
                  <c:v>2.4</c:v>
                </c:pt>
                <c:pt idx="632">
                  <c:v>3.9</c:v>
                </c:pt>
                <c:pt idx="633">
                  <c:v>3.4</c:v>
                </c:pt>
                <c:pt idx="634">
                  <c:v>4.4000000000000004</c:v>
                </c:pt>
                <c:pt idx="635">
                  <c:v>5</c:v>
                </c:pt>
                <c:pt idx="636">
                  <c:v>6.3</c:v>
                </c:pt>
                <c:pt idx="637">
                  <c:v>6.2</c:v>
                </c:pt>
                <c:pt idx="638">
                  <c:v>8.5</c:v>
                </c:pt>
                <c:pt idx="639">
                  <c:v>7.2</c:v>
                </c:pt>
                <c:pt idx="640">
                  <c:v>8.5</c:v>
                </c:pt>
                <c:pt idx="641">
                  <c:v>8.5</c:v>
                </c:pt>
                <c:pt idx="642">
                  <c:v>9</c:v>
                </c:pt>
                <c:pt idx="643">
                  <c:v>9.1</c:v>
                </c:pt>
                <c:pt idx="644">
                  <c:v>9.4</c:v>
                </c:pt>
                <c:pt idx="645">
                  <c:v>5.8</c:v>
                </c:pt>
                <c:pt idx="646">
                  <c:v>9.6999999999999993</c:v>
                </c:pt>
                <c:pt idx="647">
                  <c:v>7.4</c:v>
                </c:pt>
                <c:pt idx="648">
                  <c:v>10.1</c:v>
                </c:pt>
                <c:pt idx="649">
                  <c:v>7.5</c:v>
                </c:pt>
                <c:pt idx="650">
                  <c:v>6.2</c:v>
                </c:pt>
                <c:pt idx="651">
                  <c:v>7.4</c:v>
                </c:pt>
                <c:pt idx="652">
                  <c:v>9.8000000000000007</c:v>
                </c:pt>
                <c:pt idx="653">
                  <c:v>14.7</c:v>
                </c:pt>
                <c:pt idx="654">
                  <c:v>19.3</c:v>
                </c:pt>
                <c:pt idx="655">
                  <c:v>17.399999999999999</c:v>
                </c:pt>
                <c:pt idx="656">
                  <c:v>15.1</c:v>
                </c:pt>
                <c:pt idx="657">
                  <c:v>12.8</c:v>
                </c:pt>
                <c:pt idx="658">
                  <c:v>14.5</c:v>
                </c:pt>
                <c:pt idx="659">
                  <c:v>9.4</c:v>
                </c:pt>
                <c:pt idx="660">
                  <c:v>8.8000000000000007</c:v>
                </c:pt>
                <c:pt idx="661">
                  <c:v>6.1</c:v>
                </c:pt>
                <c:pt idx="662">
                  <c:v>5.3</c:v>
                </c:pt>
                <c:pt idx="663">
                  <c:v>4.8</c:v>
                </c:pt>
                <c:pt idx="664">
                  <c:v>4.5999999999999996</c:v>
                </c:pt>
                <c:pt idx="665">
                  <c:v>6.2</c:v>
                </c:pt>
                <c:pt idx="666">
                  <c:v>5.2</c:v>
                </c:pt>
                <c:pt idx="667">
                  <c:v>7</c:v>
                </c:pt>
                <c:pt idx="668">
                  <c:v>3.5</c:v>
                </c:pt>
                <c:pt idx="669">
                  <c:v>3.6</c:v>
                </c:pt>
                <c:pt idx="670">
                  <c:v>2.2999999999999998</c:v>
                </c:pt>
                <c:pt idx="671">
                  <c:v>3.2</c:v>
                </c:pt>
                <c:pt idx="672">
                  <c:v>3.1</c:v>
                </c:pt>
                <c:pt idx="673">
                  <c:v>2.2000000000000002</c:v>
                </c:pt>
                <c:pt idx="674">
                  <c:v>2.9</c:v>
                </c:pt>
                <c:pt idx="675">
                  <c:v>4</c:v>
                </c:pt>
                <c:pt idx="676">
                  <c:v>3</c:v>
                </c:pt>
                <c:pt idx="677">
                  <c:v>3.4</c:v>
                </c:pt>
                <c:pt idx="678">
                  <c:v>2</c:v>
                </c:pt>
                <c:pt idx="679">
                  <c:v>1.7</c:v>
                </c:pt>
                <c:pt idx="680">
                  <c:v>2</c:v>
                </c:pt>
                <c:pt idx="681">
                  <c:v>2</c:v>
                </c:pt>
                <c:pt idx="682">
                  <c:v>1.2</c:v>
                </c:pt>
                <c:pt idx="683">
                  <c:v>1.8</c:v>
                </c:pt>
                <c:pt idx="684">
                  <c:v>2.7</c:v>
                </c:pt>
                <c:pt idx="685">
                  <c:v>3.1</c:v>
                </c:pt>
                <c:pt idx="686">
                  <c:v>3.9</c:v>
                </c:pt>
                <c:pt idx="687">
                  <c:v>4.4000000000000004</c:v>
                </c:pt>
                <c:pt idx="688">
                  <c:v>5.2</c:v>
                </c:pt>
                <c:pt idx="689">
                  <c:v>6.9</c:v>
                </c:pt>
                <c:pt idx="690">
                  <c:v>4.3</c:v>
                </c:pt>
                <c:pt idx="691">
                  <c:v>4.4000000000000004</c:v>
                </c:pt>
                <c:pt idx="692">
                  <c:v>4.5</c:v>
                </c:pt>
                <c:pt idx="693">
                  <c:v>6.7</c:v>
                </c:pt>
                <c:pt idx="694">
                  <c:v>7.8</c:v>
                </c:pt>
                <c:pt idx="695">
                  <c:v>9.5</c:v>
                </c:pt>
                <c:pt idx="696">
                  <c:v>13.8</c:v>
                </c:pt>
                <c:pt idx="697">
                  <c:v>23.4</c:v>
                </c:pt>
                <c:pt idx="698">
                  <c:v>29.4</c:v>
                </c:pt>
                <c:pt idx="699">
                  <c:v>30</c:v>
                </c:pt>
                <c:pt idx="700">
                  <c:v>28.5</c:v>
                </c:pt>
                <c:pt idx="701">
                  <c:v>25.3</c:v>
                </c:pt>
                <c:pt idx="702">
                  <c:v>13.6</c:v>
                </c:pt>
                <c:pt idx="703">
                  <c:v>10.8</c:v>
                </c:pt>
                <c:pt idx="704">
                  <c:v>12.7</c:v>
                </c:pt>
                <c:pt idx="705">
                  <c:v>13.8</c:v>
                </c:pt>
                <c:pt idx="706">
                  <c:v>21.4</c:v>
                </c:pt>
                <c:pt idx="707">
                  <c:v>15.9</c:v>
                </c:pt>
                <c:pt idx="708">
                  <c:v>14.8</c:v>
                </c:pt>
                <c:pt idx="709">
                  <c:v>16.399999999999999</c:v>
                </c:pt>
                <c:pt idx="710">
                  <c:v>10.9</c:v>
                </c:pt>
                <c:pt idx="711">
                  <c:v>11.6</c:v>
                </c:pt>
                <c:pt idx="712">
                  <c:v>7</c:v>
                </c:pt>
                <c:pt idx="713">
                  <c:v>6</c:v>
                </c:pt>
                <c:pt idx="714">
                  <c:v>5.4</c:v>
                </c:pt>
                <c:pt idx="715">
                  <c:v>5.3</c:v>
                </c:pt>
                <c:pt idx="716">
                  <c:v>5.3</c:v>
                </c:pt>
                <c:pt idx="717">
                  <c:v>3.9</c:v>
                </c:pt>
                <c:pt idx="718">
                  <c:v>5.3</c:v>
                </c:pt>
                <c:pt idx="719">
                  <c:v>3.2</c:v>
                </c:pt>
                <c:pt idx="720">
                  <c:v>3.1</c:v>
                </c:pt>
                <c:pt idx="721">
                  <c:v>1.9</c:v>
                </c:pt>
                <c:pt idx="722">
                  <c:v>0.9</c:v>
                </c:pt>
                <c:pt idx="723">
                  <c:v>1.7</c:v>
                </c:pt>
                <c:pt idx="724">
                  <c:v>4.5999999999999996</c:v>
                </c:pt>
                <c:pt idx="725">
                  <c:v>1.9</c:v>
                </c:pt>
                <c:pt idx="726">
                  <c:v>1.6</c:v>
                </c:pt>
                <c:pt idx="727">
                  <c:v>0.8</c:v>
                </c:pt>
                <c:pt idx="728">
                  <c:v>0.4</c:v>
                </c:pt>
                <c:pt idx="729">
                  <c:v>0.9</c:v>
                </c:pt>
                <c:pt idx="730">
                  <c:v>1.4</c:v>
                </c:pt>
                <c:pt idx="731">
                  <c:v>1.1000000000000001</c:v>
                </c:pt>
                <c:pt idx="732">
                  <c:v>0</c:v>
                </c:pt>
                <c:pt idx="733">
                  <c:v>0</c:v>
                </c:pt>
                <c:pt idx="734">
                  <c:v>0.5</c:v>
                </c:pt>
                <c:pt idx="735">
                  <c:v>2.9</c:v>
                </c:pt>
                <c:pt idx="736">
                  <c:v>1</c:v>
                </c:pt>
                <c:pt idx="737">
                  <c:v>3.1</c:v>
                </c:pt>
                <c:pt idx="738">
                  <c:v>4.3</c:v>
                </c:pt>
                <c:pt idx="739">
                  <c:v>3.6</c:v>
                </c:pt>
                <c:pt idx="740">
                  <c:v>5.3</c:v>
                </c:pt>
                <c:pt idx="741">
                  <c:v>9.6999999999999993</c:v>
                </c:pt>
                <c:pt idx="742">
                  <c:v>6.5</c:v>
                </c:pt>
                <c:pt idx="743">
                  <c:v>7</c:v>
                </c:pt>
                <c:pt idx="744">
                  <c:v>6.3</c:v>
                </c:pt>
                <c:pt idx="745">
                  <c:v>4.3</c:v>
                </c:pt>
                <c:pt idx="746">
                  <c:v>4.8</c:v>
                </c:pt>
                <c:pt idx="747">
                  <c:v>7.4</c:v>
                </c:pt>
                <c:pt idx="748">
                  <c:v>10.5</c:v>
                </c:pt>
                <c:pt idx="749">
                  <c:v>9.1</c:v>
                </c:pt>
                <c:pt idx="750">
                  <c:v>7.4</c:v>
                </c:pt>
                <c:pt idx="751">
                  <c:v>4.8</c:v>
                </c:pt>
                <c:pt idx="752">
                  <c:v>7.1</c:v>
                </c:pt>
                <c:pt idx="753">
                  <c:v>10</c:v>
                </c:pt>
                <c:pt idx="754">
                  <c:v>8.5</c:v>
                </c:pt>
                <c:pt idx="755">
                  <c:v>6.9</c:v>
                </c:pt>
                <c:pt idx="756">
                  <c:v>8.1999999999999993</c:v>
                </c:pt>
                <c:pt idx="757">
                  <c:v>10.4</c:v>
                </c:pt>
                <c:pt idx="758">
                  <c:v>10.9</c:v>
                </c:pt>
                <c:pt idx="759">
                  <c:v>10.3</c:v>
                </c:pt>
                <c:pt idx="760">
                  <c:v>11.2</c:v>
                </c:pt>
                <c:pt idx="761">
                  <c:v>7.6</c:v>
                </c:pt>
                <c:pt idx="762">
                  <c:v>8.9</c:v>
                </c:pt>
                <c:pt idx="763">
                  <c:v>7.3</c:v>
                </c:pt>
                <c:pt idx="764">
                  <c:v>8.4</c:v>
                </c:pt>
                <c:pt idx="765">
                  <c:v>7.2</c:v>
                </c:pt>
                <c:pt idx="766">
                  <c:v>3.6</c:v>
                </c:pt>
                <c:pt idx="767">
                  <c:v>3.5</c:v>
                </c:pt>
                <c:pt idx="768">
                  <c:v>3.7</c:v>
                </c:pt>
                <c:pt idx="769">
                  <c:v>4.5999999999999996</c:v>
                </c:pt>
                <c:pt idx="770">
                  <c:v>2.4</c:v>
                </c:pt>
                <c:pt idx="771">
                  <c:v>2.4</c:v>
                </c:pt>
                <c:pt idx="772">
                  <c:v>3.2</c:v>
                </c:pt>
                <c:pt idx="773">
                  <c:v>2</c:v>
                </c:pt>
                <c:pt idx="774">
                  <c:v>3.2</c:v>
                </c:pt>
                <c:pt idx="775">
                  <c:v>2.2000000000000002</c:v>
                </c:pt>
                <c:pt idx="776">
                  <c:v>1.6</c:v>
                </c:pt>
                <c:pt idx="777">
                  <c:v>3</c:v>
                </c:pt>
                <c:pt idx="778">
                  <c:v>1.9</c:v>
                </c:pt>
                <c:pt idx="779">
                  <c:v>2.2000000000000002</c:v>
                </c:pt>
                <c:pt idx="780">
                  <c:v>0.9</c:v>
                </c:pt>
                <c:pt idx="781">
                  <c:v>0.9</c:v>
                </c:pt>
                <c:pt idx="782">
                  <c:v>2</c:v>
                </c:pt>
                <c:pt idx="783">
                  <c:v>2.2000000000000002</c:v>
                </c:pt>
                <c:pt idx="784">
                  <c:v>1.3</c:v>
                </c:pt>
                <c:pt idx="785">
                  <c:v>2</c:v>
                </c:pt>
                <c:pt idx="786">
                  <c:v>1.8</c:v>
                </c:pt>
                <c:pt idx="787">
                  <c:v>3.4</c:v>
                </c:pt>
                <c:pt idx="788">
                  <c:v>3.7</c:v>
                </c:pt>
                <c:pt idx="789">
                  <c:v>3.4</c:v>
                </c:pt>
                <c:pt idx="790">
                  <c:v>4.9000000000000004</c:v>
                </c:pt>
                <c:pt idx="791">
                  <c:v>4.2</c:v>
                </c:pt>
                <c:pt idx="792">
                  <c:v>6.8</c:v>
                </c:pt>
                <c:pt idx="793">
                  <c:v>7.7</c:v>
                </c:pt>
                <c:pt idx="794">
                  <c:v>7.7</c:v>
                </c:pt>
                <c:pt idx="795">
                  <c:v>9.3000000000000007</c:v>
                </c:pt>
                <c:pt idx="796">
                  <c:v>10.1</c:v>
                </c:pt>
                <c:pt idx="797">
                  <c:v>8.6999999999999993</c:v>
                </c:pt>
                <c:pt idx="798">
                  <c:v>8.6</c:v>
                </c:pt>
                <c:pt idx="799">
                  <c:v>9.6999999999999993</c:v>
                </c:pt>
                <c:pt idx="800">
                  <c:v>13.8</c:v>
                </c:pt>
                <c:pt idx="801">
                  <c:v>16.899999999999999</c:v>
                </c:pt>
                <c:pt idx="802">
                  <c:v>24</c:v>
                </c:pt>
                <c:pt idx="803">
                  <c:v>17.5</c:v>
                </c:pt>
                <c:pt idx="804">
                  <c:v>29.8</c:v>
                </c:pt>
                <c:pt idx="805">
                  <c:v>29.7</c:v>
                </c:pt>
                <c:pt idx="806">
                  <c:v>25</c:v>
                </c:pt>
                <c:pt idx="807">
                  <c:v>18.8</c:v>
                </c:pt>
                <c:pt idx="808">
                  <c:v>20.3</c:v>
                </c:pt>
                <c:pt idx="809">
                  <c:v>19.3</c:v>
                </c:pt>
                <c:pt idx="810">
                  <c:v>24.2</c:v>
                </c:pt>
                <c:pt idx="811">
                  <c:v>21.8</c:v>
                </c:pt>
                <c:pt idx="812">
                  <c:v>19</c:v>
                </c:pt>
                <c:pt idx="813">
                  <c:v>17.100000000000001</c:v>
                </c:pt>
                <c:pt idx="814">
                  <c:v>14.4</c:v>
                </c:pt>
                <c:pt idx="815">
                  <c:v>15.7</c:v>
                </c:pt>
                <c:pt idx="816">
                  <c:v>15.4</c:v>
                </c:pt>
                <c:pt idx="817">
                  <c:v>11.8</c:v>
                </c:pt>
                <c:pt idx="818">
                  <c:v>11.2</c:v>
                </c:pt>
                <c:pt idx="819">
                  <c:v>9.9</c:v>
                </c:pt>
                <c:pt idx="820">
                  <c:v>6.7</c:v>
                </c:pt>
                <c:pt idx="821">
                  <c:v>6.2</c:v>
                </c:pt>
                <c:pt idx="822">
                  <c:v>4.0999999999999996</c:v>
                </c:pt>
                <c:pt idx="823">
                  <c:v>5.4</c:v>
                </c:pt>
                <c:pt idx="824">
                  <c:v>3.8</c:v>
                </c:pt>
                <c:pt idx="825">
                  <c:v>2.6</c:v>
                </c:pt>
                <c:pt idx="826">
                  <c:v>3.5</c:v>
                </c:pt>
                <c:pt idx="827">
                  <c:v>2</c:v>
                </c:pt>
                <c:pt idx="828">
                  <c:v>2.2999999999999998</c:v>
                </c:pt>
                <c:pt idx="829">
                  <c:v>1.8</c:v>
                </c:pt>
                <c:pt idx="830">
                  <c:v>1</c:v>
                </c:pt>
                <c:pt idx="831">
                  <c:v>1.6</c:v>
                </c:pt>
                <c:pt idx="832">
                  <c:v>1.9</c:v>
                </c:pt>
                <c:pt idx="833">
                  <c:v>1.1000000000000001</c:v>
                </c:pt>
                <c:pt idx="834">
                  <c:v>1.4</c:v>
                </c:pt>
                <c:pt idx="835">
                  <c:v>1.6</c:v>
                </c:pt>
                <c:pt idx="836">
                  <c:v>1.8</c:v>
                </c:pt>
                <c:pt idx="837">
                  <c:v>1.8</c:v>
                </c:pt>
                <c:pt idx="838">
                  <c:v>1.5</c:v>
                </c:pt>
                <c:pt idx="839">
                  <c:v>2</c:v>
                </c:pt>
                <c:pt idx="840">
                  <c:v>2</c:v>
                </c:pt>
                <c:pt idx="841">
                  <c:v>3.2</c:v>
                </c:pt>
                <c:pt idx="842">
                  <c:v>3.2</c:v>
                </c:pt>
                <c:pt idx="843">
                  <c:v>4.3</c:v>
                </c:pt>
                <c:pt idx="844">
                  <c:v>5.7</c:v>
                </c:pt>
                <c:pt idx="845">
                  <c:v>6.4</c:v>
                </c:pt>
                <c:pt idx="846">
                  <c:v>6.8</c:v>
                </c:pt>
                <c:pt idx="847">
                  <c:v>5.2</c:v>
                </c:pt>
                <c:pt idx="848">
                  <c:v>5.3</c:v>
                </c:pt>
                <c:pt idx="849">
                  <c:v>6.7</c:v>
                </c:pt>
                <c:pt idx="850">
                  <c:v>6.1</c:v>
                </c:pt>
                <c:pt idx="851">
                  <c:v>8.1999999999999993</c:v>
                </c:pt>
                <c:pt idx="852">
                  <c:v>8.1</c:v>
                </c:pt>
                <c:pt idx="853">
                  <c:v>8.8000000000000007</c:v>
                </c:pt>
                <c:pt idx="854">
                  <c:v>7.9</c:v>
                </c:pt>
                <c:pt idx="855">
                  <c:v>6.4</c:v>
                </c:pt>
                <c:pt idx="856">
                  <c:v>8.6</c:v>
                </c:pt>
                <c:pt idx="857">
                  <c:v>14.9</c:v>
                </c:pt>
                <c:pt idx="858">
                  <c:v>12.7</c:v>
                </c:pt>
                <c:pt idx="859">
                  <c:v>15.2</c:v>
                </c:pt>
                <c:pt idx="860">
                  <c:v>17.600000000000001</c:v>
                </c:pt>
                <c:pt idx="861">
                  <c:v>17.100000000000001</c:v>
                </c:pt>
                <c:pt idx="862">
                  <c:v>18.2</c:v>
                </c:pt>
                <c:pt idx="863">
                  <c:v>15.7</c:v>
                </c:pt>
                <c:pt idx="864">
                  <c:v>18.100000000000001</c:v>
                </c:pt>
                <c:pt idx="865">
                  <c:v>23.5</c:v>
                </c:pt>
                <c:pt idx="866">
                  <c:v>25.1</c:v>
                </c:pt>
                <c:pt idx="867">
                  <c:v>27.6</c:v>
                </c:pt>
                <c:pt idx="868">
                  <c:v>22.4</c:v>
                </c:pt>
                <c:pt idx="869">
                  <c:v>20.8</c:v>
                </c:pt>
                <c:pt idx="870">
                  <c:v>17.899999999999999</c:v>
                </c:pt>
                <c:pt idx="871">
                  <c:v>12.8</c:v>
                </c:pt>
                <c:pt idx="872">
                  <c:v>8.3000000000000007</c:v>
                </c:pt>
                <c:pt idx="873">
                  <c:v>7.9</c:v>
                </c:pt>
                <c:pt idx="874">
                  <c:v>5.2</c:v>
                </c:pt>
                <c:pt idx="875">
                  <c:v>4.7</c:v>
                </c:pt>
                <c:pt idx="876">
                  <c:v>4.3</c:v>
                </c:pt>
                <c:pt idx="877">
                  <c:v>3.3</c:v>
                </c:pt>
                <c:pt idx="878">
                  <c:v>2.6</c:v>
                </c:pt>
                <c:pt idx="879">
                  <c:v>1.5</c:v>
                </c:pt>
                <c:pt idx="880">
                  <c:v>2.1</c:v>
                </c:pt>
                <c:pt idx="881">
                  <c:v>1.6</c:v>
                </c:pt>
                <c:pt idx="882">
                  <c:v>2.6</c:v>
                </c:pt>
                <c:pt idx="883">
                  <c:v>2.2999999999999998</c:v>
                </c:pt>
                <c:pt idx="884">
                  <c:v>3</c:v>
                </c:pt>
                <c:pt idx="885">
                  <c:v>1.7</c:v>
                </c:pt>
                <c:pt idx="886">
                  <c:v>2.1</c:v>
                </c:pt>
              </c:numCache>
            </c:numRef>
          </c:val>
          <c:smooth val="0"/>
          <c:extLst>
            <c:ext xmlns:c16="http://schemas.microsoft.com/office/drawing/2014/chart" uri="{C3380CC4-5D6E-409C-BE32-E72D297353CC}">
              <c16:uniqueId val="{00000001-84E5-FF40-8028-9D2654CEB95C}"/>
            </c:ext>
          </c:extLst>
        </c:ser>
        <c:dLbls>
          <c:showLegendKey val="0"/>
          <c:showVal val="0"/>
          <c:showCatName val="0"/>
          <c:showSerName val="0"/>
          <c:showPercent val="0"/>
          <c:showBubbleSize val="0"/>
        </c:dLbls>
        <c:marker val="1"/>
        <c:smooth val="0"/>
        <c:axId val="1526232928"/>
        <c:axId val="1579322240"/>
      </c:lineChart>
      <c:catAx>
        <c:axId val="1578749872"/>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600" b="0" i="0" u="none" strike="noStrike" kern="1200" baseline="0">
                <a:solidFill>
                  <a:schemeClr val="tx1">
                    <a:lumMod val="65000"/>
                    <a:lumOff val="35000"/>
                  </a:schemeClr>
                </a:solidFill>
                <a:latin typeface="+mn-lt"/>
                <a:ea typeface="+mn-ea"/>
                <a:cs typeface="+mn-cs"/>
              </a:defRPr>
            </a:pPr>
            <a:endParaRPr lang="en-US"/>
          </a:p>
        </c:txPr>
        <c:crossAx val="1537157808"/>
        <c:crosses val="autoZero"/>
        <c:auto val="1"/>
        <c:lblAlgn val="ctr"/>
        <c:lblOffset val="100"/>
        <c:tickLblSkip val="52"/>
        <c:noMultiLvlLbl val="0"/>
      </c:catAx>
      <c:valAx>
        <c:axId val="1537157808"/>
        <c:scaling>
          <c:orientation val="minMax"/>
          <c:max val="28000"/>
          <c:min val="9000"/>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1600" b="0" i="0" u="none" strike="noStrike" kern="1200" baseline="0">
                <a:solidFill>
                  <a:schemeClr val="tx1">
                    <a:lumMod val="65000"/>
                    <a:lumOff val="35000"/>
                  </a:schemeClr>
                </a:solidFill>
                <a:latin typeface="+mn-lt"/>
                <a:ea typeface="+mn-ea"/>
                <a:cs typeface="+mn-cs"/>
              </a:defRPr>
            </a:pPr>
            <a:endParaRPr lang="en-US"/>
          </a:p>
        </c:txPr>
        <c:crossAx val="1578749872"/>
        <c:crosses val="autoZero"/>
        <c:crossBetween val="between"/>
      </c:valAx>
      <c:valAx>
        <c:axId val="1579322240"/>
        <c:scaling>
          <c:orientation val="minMax"/>
        </c:scaling>
        <c:delete val="0"/>
        <c:axPos val="r"/>
        <c:numFmt formatCode="0" sourceLinked="0"/>
        <c:majorTickMark val="out"/>
        <c:minorTickMark val="none"/>
        <c:tickLblPos val="nextTo"/>
        <c:spPr>
          <a:noFill/>
          <a:ln>
            <a:noFill/>
          </a:ln>
          <a:effectLst/>
        </c:spPr>
        <c:txPr>
          <a:bodyPr rot="-60000000" spcFirstLastPara="1" vertOverflow="ellipsis" vert="horz" wrap="square" anchor="ctr" anchorCtr="1"/>
          <a:lstStyle/>
          <a:p>
            <a:pPr>
              <a:defRPr sz="1600" b="0" i="0" u="none" strike="noStrike" kern="1200" baseline="0">
                <a:solidFill>
                  <a:schemeClr val="tx1">
                    <a:lumMod val="65000"/>
                    <a:lumOff val="35000"/>
                  </a:schemeClr>
                </a:solidFill>
                <a:latin typeface="+mn-lt"/>
                <a:ea typeface="+mn-ea"/>
                <a:cs typeface="+mn-cs"/>
              </a:defRPr>
            </a:pPr>
            <a:endParaRPr lang="en-US"/>
          </a:p>
        </c:txPr>
        <c:crossAx val="1526232928"/>
        <c:crosses val="max"/>
        <c:crossBetween val="between"/>
      </c:valAx>
      <c:catAx>
        <c:axId val="1526232928"/>
        <c:scaling>
          <c:orientation val="minMax"/>
        </c:scaling>
        <c:delete val="1"/>
        <c:axPos val="b"/>
        <c:numFmt formatCode="General" sourceLinked="1"/>
        <c:majorTickMark val="out"/>
        <c:minorTickMark val="none"/>
        <c:tickLblPos val="nextTo"/>
        <c:crossAx val="1579322240"/>
        <c:crosses val="autoZero"/>
        <c:auto val="1"/>
        <c:lblAlgn val="ctr"/>
        <c:lblOffset val="100"/>
        <c:noMultiLvlLbl val="0"/>
      </c:catAx>
      <c:spPr>
        <a:noFill/>
        <a:ln>
          <a:noFill/>
        </a:ln>
        <a:effectLst/>
      </c:spPr>
    </c:plotArea>
    <c:legend>
      <c:legendPos val="b"/>
      <c:overlay val="0"/>
      <c:spPr>
        <a:noFill/>
        <a:ln>
          <a:noFill/>
        </a:ln>
        <a:effectLst/>
      </c:spPr>
      <c:txPr>
        <a:bodyPr rot="0" spcFirstLastPara="1" vertOverflow="ellipsis" vert="horz" wrap="square" anchor="ctr" anchorCtr="1"/>
        <a:lstStyle/>
        <a:p>
          <a:pPr>
            <a:defRPr sz="1600" b="0" i="0" u="none" strike="noStrike" kern="1200" baseline="0">
              <a:solidFill>
                <a:schemeClr val="tx1">
                  <a:lumMod val="65000"/>
                  <a:lumOff val="35000"/>
                </a:schemeClr>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sz="1600" baseline="0"/>
      </a:pPr>
      <a:endParaRPr lang="en-US"/>
    </a:p>
  </c:txPr>
  <c:printSettings>
    <c:headerFooter/>
    <c:pageMargins b="0.75" l="0.7" r="0.7" t="0.75" header="0.3" footer="0.3"/>
    <c:pageSetup/>
  </c:printSettings>
</c:chartSpace>
</file>

<file path=xl/charts/chart1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800" b="0" i="0" u="none" strike="noStrike" kern="1200" spc="0" baseline="0">
                <a:solidFill>
                  <a:schemeClr val="tx1">
                    <a:lumMod val="65000"/>
                    <a:lumOff val="35000"/>
                  </a:schemeClr>
                </a:solidFill>
                <a:latin typeface="+mn-lt"/>
                <a:ea typeface="+mn-ea"/>
                <a:cs typeface="+mn-cs"/>
              </a:defRPr>
            </a:pPr>
            <a:r>
              <a:rPr lang="en-GB" sz="1800" b="1" baseline="0"/>
              <a:t>Average  income in the UK in 2020 after the pandemic hit (£s per week)</a:t>
            </a:r>
          </a:p>
        </c:rich>
      </c:tx>
      <c:overlay val="0"/>
      <c:spPr>
        <a:noFill/>
        <a:ln>
          <a:noFill/>
        </a:ln>
        <a:effectLst/>
      </c:spPr>
      <c:txPr>
        <a:bodyPr rot="0" spcFirstLastPara="1" vertOverflow="ellipsis" vert="horz" wrap="square" anchor="ctr" anchorCtr="1"/>
        <a:lstStyle/>
        <a:p>
          <a:pPr>
            <a:defRPr sz="18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barChart>
        <c:barDir val="col"/>
        <c:grouping val="clustered"/>
        <c:varyColors val="0"/>
        <c:ser>
          <c:idx val="1"/>
          <c:order val="0"/>
          <c:spPr>
            <a:solidFill>
              <a:schemeClr val="tx1"/>
            </a:solidFill>
            <a:ln>
              <a:noFill/>
            </a:ln>
            <a:effectLst/>
          </c:spPr>
          <c:invertIfNegative val="0"/>
          <c:cat>
            <c:strRef>
              <c:f>'2.11'!$H$7:$H$18</c:f>
              <c:strCache>
                <c:ptCount val="12"/>
                <c:pt idx="0">
                  <c:v>Men</c:v>
                </c:pt>
                <c:pt idx="1">
                  <c:v>Women</c:v>
                </c:pt>
                <c:pt idx="3">
                  <c:v>Not BAME</c:v>
                </c:pt>
                <c:pt idx="4">
                  <c:v>BAME</c:v>
                </c:pt>
                <c:pt idx="6">
                  <c:v>Income quintile:</c:v>
                </c:pt>
                <c:pt idx="7">
                  <c:v>1</c:v>
                </c:pt>
                <c:pt idx="8">
                  <c:v>2</c:v>
                </c:pt>
                <c:pt idx="9">
                  <c:v>3</c:v>
                </c:pt>
                <c:pt idx="10">
                  <c:v>4</c:v>
                </c:pt>
                <c:pt idx="11">
                  <c:v>5</c:v>
                </c:pt>
              </c:strCache>
            </c:strRef>
          </c:cat>
          <c:val>
            <c:numRef>
              <c:f>'2.11'!$I$7:$I$18</c:f>
              <c:numCache>
                <c:formatCode>General</c:formatCode>
                <c:ptCount val="12"/>
                <c:pt idx="0">
                  <c:v>490</c:v>
                </c:pt>
                <c:pt idx="1">
                  <c:v>467</c:v>
                </c:pt>
                <c:pt idx="3">
                  <c:v>490</c:v>
                </c:pt>
                <c:pt idx="4">
                  <c:v>368</c:v>
                </c:pt>
                <c:pt idx="7">
                  <c:v>228</c:v>
                </c:pt>
                <c:pt idx="8">
                  <c:v>365</c:v>
                </c:pt>
                <c:pt idx="9">
                  <c:v>428</c:v>
                </c:pt>
                <c:pt idx="10">
                  <c:v>559</c:v>
                </c:pt>
                <c:pt idx="11">
                  <c:v>765</c:v>
                </c:pt>
              </c:numCache>
            </c:numRef>
          </c:val>
          <c:extLst>
            <c:ext xmlns:c16="http://schemas.microsoft.com/office/drawing/2014/chart" uri="{C3380CC4-5D6E-409C-BE32-E72D297353CC}">
              <c16:uniqueId val="{00000000-5CC8-CA4F-9C14-EA2F05BA0C43}"/>
            </c:ext>
          </c:extLst>
        </c:ser>
        <c:dLbls>
          <c:showLegendKey val="0"/>
          <c:showVal val="0"/>
          <c:showCatName val="0"/>
          <c:showSerName val="0"/>
          <c:showPercent val="0"/>
          <c:showBubbleSize val="0"/>
        </c:dLbls>
        <c:gapWidth val="219"/>
        <c:overlap val="-27"/>
        <c:axId val="1976587423"/>
        <c:axId val="1976818927"/>
      </c:barChart>
      <c:catAx>
        <c:axId val="1976587423"/>
        <c:scaling>
          <c:orientation val="minMax"/>
        </c:scaling>
        <c:delete val="0"/>
        <c:axPos val="b"/>
        <c:title>
          <c:tx>
            <c:rich>
              <a:bodyPr rot="0" spcFirstLastPara="1" vertOverflow="ellipsis" vert="horz" wrap="square" anchor="ctr" anchorCtr="1"/>
              <a:lstStyle/>
              <a:p>
                <a:pPr>
                  <a:defRPr sz="1600" b="0" i="0" u="none" strike="noStrike" kern="1200" baseline="0">
                    <a:solidFill>
                      <a:schemeClr val="tx1">
                        <a:lumMod val="65000"/>
                        <a:lumOff val="35000"/>
                      </a:schemeClr>
                    </a:solidFill>
                    <a:latin typeface="+mn-lt"/>
                    <a:ea typeface="+mn-ea"/>
                    <a:cs typeface="+mn-cs"/>
                  </a:defRPr>
                </a:pPr>
                <a:r>
                  <a:rPr lang="en-GB" sz="1600" baseline="0"/>
                  <a:t>Average income of adults by household income,</a:t>
                </a:r>
              </a:p>
              <a:p>
                <a:pPr>
                  <a:defRPr sz="1600"/>
                </a:pPr>
                <a:r>
                  <a:rPr lang="en-GB" sz="1600" baseline="0"/>
                  <a:t>a proxy for social class or occupational grouping.</a:t>
                </a:r>
              </a:p>
              <a:p>
                <a:pPr>
                  <a:defRPr sz="1600"/>
                </a:pPr>
                <a:r>
                  <a:rPr lang="en-GB" sz="1600" baseline="0"/>
                  <a:t>Note that both men and women's average incomes</a:t>
                </a:r>
              </a:p>
              <a:p>
                <a:pPr>
                  <a:defRPr sz="1600"/>
                </a:pPr>
                <a:r>
                  <a:rPr lang="en-GB" sz="1600" baseline="0"/>
                  <a:t>are higher than the middle quintile because a small</a:t>
                </a:r>
              </a:p>
              <a:p>
                <a:pPr>
                  <a:defRPr sz="1600"/>
                </a:pPr>
                <a:r>
                  <a:rPr lang="en-GB" sz="1600" baseline="0"/>
                  <a:t>number of men and women are very highly paid.</a:t>
                </a:r>
              </a:p>
            </c:rich>
          </c:tx>
          <c:layout>
            <c:manualLayout>
              <c:xMode val="edge"/>
              <c:yMode val="edge"/>
              <c:x val="0.51124563251249644"/>
              <c:y val="0.79794355656038041"/>
            </c:manualLayout>
          </c:layout>
          <c:overlay val="0"/>
          <c:spPr>
            <a:noFill/>
            <a:ln>
              <a:noFill/>
            </a:ln>
            <a:effectLst/>
          </c:spPr>
          <c:txPr>
            <a:bodyPr rot="0" spcFirstLastPara="1" vertOverflow="ellipsis" vert="horz" wrap="square" anchor="ctr" anchorCtr="1"/>
            <a:lstStyle/>
            <a:p>
              <a:pPr>
                <a:defRPr sz="1600" b="0" i="0" u="none" strike="noStrike" kern="1200" baseline="0">
                  <a:solidFill>
                    <a:schemeClr val="tx1">
                      <a:lumMod val="65000"/>
                      <a:lumOff val="35000"/>
                    </a:schemeClr>
                  </a:solidFill>
                  <a:latin typeface="+mn-lt"/>
                  <a:ea typeface="+mn-ea"/>
                  <a:cs typeface="+mn-cs"/>
                </a:defRPr>
              </a:pPr>
              <a:endParaRPr lang="en-US"/>
            </a:p>
          </c:txPr>
        </c:title>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600" b="0" i="0" u="none" strike="noStrike" kern="1200" baseline="0">
                <a:solidFill>
                  <a:schemeClr val="tx1">
                    <a:lumMod val="65000"/>
                    <a:lumOff val="35000"/>
                  </a:schemeClr>
                </a:solidFill>
                <a:latin typeface="+mn-lt"/>
                <a:ea typeface="+mn-ea"/>
                <a:cs typeface="+mn-cs"/>
              </a:defRPr>
            </a:pPr>
            <a:endParaRPr lang="en-US"/>
          </a:p>
        </c:txPr>
        <c:crossAx val="1976818927"/>
        <c:crosses val="autoZero"/>
        <c:auto val="1"/>
        <c:lblAlgn val="ctr"/>
        <c:lblOffset val="100"/>
        <c:noMultiLvlLbl val="0"/>
      </c:catAx>
      <c:valAx>
        <c:axId val="1976818927"/>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1400" b="0" i="0" u="none" strike="noStrike" kern="1200" baseline="0">
                <a:solidFill>
                  <a:schemeClr val="tx1">
                    <a:lumMod val="65000"/>
                    <a:lumOff val="35000"/>
                  </a:schemeClr>
                </a:solidFill>
                <a:latin typeface="+mn-lt"/>
                <a:ea typeface="+mn-ea"/>
                <a:cs typeface="+mn-cs"/>
              </a:defRPr>
            </a:pPr>
            <a:endParaRPr lang="en-US"/>
          </a:p>
        </c:txPr>
        <c:crossAx val="1976587423"/>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1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800" b="1" i="0" u="none" strike="noStrike" kern="1200" spc="0" baseline="0">
                <a:solidFill>
                  <a:schemeClr val="tx1">
                    <a:lumMod val="65000"/>
                    <a:lumOff val="35000"/>
                  </a:schemeClr>
                </a:solidFill>
                <a:latin typeface="+mn-lt"/>
                <a:ea typeface="+mn-ea"/>
                <a:cs typeface="+mn-cs"/>
              </a:defRPr>
            </a:pPr>
            <a:r>
              <a:rPr lang="en-GB" sz="1800" b="1" i="0" baseline="0"/>
              <a:t>Real incomes as a ratio of those at the start of the pay crisis until its end</a:t>
            </a:r>
          </a:p>
        </c:rich>
      </c:tx>
      <c:overlay val="0"/>
      <c:spPr>
        <a:noFill/>
        <a:ln>
          <a:noFill/>
        </a:ln>
        <a:effectLst/>
      </c:spPr>
      <c:txPr>
        <a:bodyPr rot="0" spcFirstLastPara="1" vertOverflow="ellipsis" vert="horz" wrap="square" anchor="ctr" anchorCtr="1"/>
        <a:lstStyle/>
        <a:p>
          <a:pPr>
            <a:defRPr sz="1800" b="1"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lineChart>
        <c:grouping val="standard"/>
        <c:varyColors val="0"/>
        <c:ser>
          <c:idx val="1"/>
          <c:order val="0"/>
          <c:tx>
            <c:strRef>
              <c:f>'2.14'!$B$41</c:f>
              <c:strCache>
                <c:ptCount val="1"/>
                <c:pt idx="0">
                  <c:v>1798-1822</c:v>
                </c:pt>
              </c:strCache>
            </c:strRef>
          </c:tx>
          <c:spPr>
            <a:ln w="28575" cap="rnd">
              <a:solidFill>
                <a:schemeClr val="tx1"/>
              </a:solidFill>
              <a:round/>
            </a:ln>
            <a:effectLst/>
          </c:spPr>
          <c:marker>
            <c:symbol val="none"/>
          </c:marker>
          <c:val>
            <c:numRef>
              <c:f>'2.14'!$B$42:$B$66</c:f>
              <c:numCache>
                <c:formatCode>0.0</c:formatCode>
                <c:ptCount val="25"/>
                <c:pt idx="0" formatCode="0">
                  <c:v>100</c:v>
                </c:pt>
                <c:pt idx="1">
                  <c:v>86.7</c:v>
                </c:pt>
                <c:pt idx="2">
                  <c:v>70.5</c:v>
                </c:pt>
                <c:pt idx="3">
                  <c:v>74.7</c:v>
                </c:pt>
                <c:pt idx="4">
                  <c:v>94.9</c:v>
                </c:pt>
                <c:pt idx="5">
                  <c:v>98</c:v>
                </c:pt>
                <c:pt idx="6">
                  <c:v>95.8</c:v>
                </c:pt>
                <c:pt idx="7">
                  <c:v>91.1</c:v>
                </c:pt>
                <c:pt idx="8">
                  <c:v>95.6</c:v>
                </c:pt>
                <c:pt idx="9">
                  <c:v>96.9</c:v>
                </c:pt>
                <c:pt idx="10">
                  <c:v>92.3</c:v>
                </c:pt>
                <c:pt idx="11">
                  <c:v>86.6</c:v>
                </c:pt>
                <c:pt idx="12">
                  <c:v>87.5</c:v>
                </c:pt>
                <c:pt idx="13">
                  <c:v>86.4</c:v>
                </c:pt>
                <c:pt idx="14">
                  <c:v>79.599999999999994</c:v>
                </c:pt>
                <c:pt idx="15">
                  <c:v>79</c:v>
                </c:pt>
                <c:pt idx="16">
                  <c:v>86.6</c:v>
                </c:pt>
                <c:pt idx="17">
                  <c:v>96.8</c:v>
                </c:pt>
                <c:pt idx="18">
                  <c:v>87.1</c:v>
                </c:pt>
                <c:pt idx="19">
                  <c:v>84.9</c:v>
                </c:pt>
                <c:pt idx="20">
                  <c:v>85.1</c:v>
                </c:pt>
                <c:pt idx="21">
                  <c:v>88.1</c:v>
                </c:pt>
                <c:pt idx="22">
                  <c:v>92.1</c:v>
                </c:pt>
                <c:pt idx="23">
                  <c:v>94.4</c:v>
                </c:pt>
                <c:pt idx="24">
                  <c:v>100.7</c:v>
                </c:pt>
              </c:numCache>
            </c:numRef>
          </c:val>
          <c:smooth val="0"/>
          <c:extLst>
            <c:ext xmlns:c16="http://schemas.microsoft.com/office/drawing/2014/chart" uri="{C3380CC4-5D6E-409C-BE32-E72D297353CC}">
              <c16:uniqueId val="{00000001-8716-3347-B8BF-4B7BC176F1C1}"/>
            </c:ext>
          </c:extLst>
        </c:ser>
        <c:ser>
          <c:idx val="2"/>
          <c:order val="1"/>
          <c:tx>
            <c:strRef>
              <c:f>'2.14'!$C$41</c:f>
              <c:strCache>
                <c:ptCount val="1"/>
                <c:pt idx="0">
                  <c:v>1822-33</c:v>
                </c:pt>
              </c:strCache>
            </c:strRef>
          </c:tx>
          <c:spPr>
            <a:ln w="28575" cap="rnd">
              <a:solidFill>
                <a:schemeClr val="bg1">
                  <a:lumMod val="85000"/>
                </a:schemeClr>
              </a:solidFill>
              <a:round/>
            </a:ln>
            <a:effectLst/>
          </c:spPr>
          <c:marker>
            <c:symbol val="none"/>
          </c:marker>
          <c:val>
            <c:numRef>
              <c:f>'2.14'!$C$42:$C$66</c:f>
              <c:numCache>
                <c:formatCode>0.0</c:formatCode>
                <c:ptCount val="25"/>
                <c:pt idx="0" formatCode="0">
                  <c:v>100</c:v>
                </c:pt>
                <c:pt idx="1">
                  <c:v>95.1</c:v>
                </c:pt>
                <c:pt idx="2">
                  <c:v>92.2</c:v>
                </c:pt>
                <c:pt idx="3">
                  <c:v>88.8</c:v>
                </c:pt>
                <c:pt idx="4">
                  <c:v>92.8</c:v>
                </c:pt>
                <c:pt idx="5">
                  <c:v>95.3</c:v>
                </c:pt>
                <c:pt idx="6">
                  <c:v>94.2</c:v>
                </c:pt>
                <c:pt idx="7">
                  <c:v>92.1</c:v>
                </c:pt>
                <c:pt idx="8">
                  <c:v>94.3</c:v>
                </c:pt>
                <c:pt idx="9">
                  <c:v>93.6</c:v>
                </c:pt>
                <c:pt idx="10">
                  <c:v>97.4</c:v>
                </c:pt>
                <c:pt idx="11">
                  <c:v>101.3</c:v>
                </c:pt>
              </c:numCache>
            </c:numRef>
          </c:val>
          <c:smooth val="0"/>
          <c:extLst>
            <c:ext xmlns:c16="http://schemas.microsoft.com/office/drawing/2014/chart" uri="{C3380CC4-5D6E-409C-BE32-E72D297353CC}">
              <c16:uniqueId val="{00000002-8716-3347-B8BF-4B7BC176F1C1}"/>
            </c:ext>
          </c:extLst>
        </c:ser>
        <c:ser>
          <c:idx val="3"/>
          <c:order val="2"/>
          <c:tx>
            <c:strRef>
              <c:f>'2.14'!$D$41</c:f>
              <c:strCache>
                <c:ptCount val="1"/>
                <c:pt idx="0">
                  <c:v>1835-43</c:v>
                </c:pt>
              </c:strCache>
            </c:strRef>
          </c:tx>
          <c:spPr>
            <a:ln w="28575" cap="rnd">
              <a:solidFill>
                <a:schemeClr val="bg1">
                  <a:lumMod val="85000"/>
                </a:schemeClr>
              </a:solidFill>
              <a:round/>
            </a:ln>
            <a:effectLst/>
          </c:spPr>
          <c:marker>
            <c:symbol val="none"/>
          </c:marker>
          <c:val>
            <c:numRef>
              <c:f>'2.14'!$D$42:$D$66</c:f>
              <c:numCache>
                <c:formatCode>0.0</c:formatCode>
                <c:ptCount val="25"/>
                <c:pt idx="0" formatCode="0">
                  <c:v>100</c:v>
                </c:pt>
                <c:pt idx="1">
                  <c:v>93.2</c:v>
                </c:pt>
                <c:pt idx="2">
                  <c:v>91.4</c:v>
                </c:pt>
                <c:pt idx="3">
                  <c:v>89.5</c:v>
                </c:pt>
                <c:pt idx="4">
                  <c:v>87.9</c:v>
                </c:pt>
                <c:pt idx="5">
                  <c:v>89.3</c:v>
                </c:pt>
                <c:pt idx="6">
                  <c:v>90.9</c:v>
                </c:pt>
                <c:pt idx="7">
                  <c:v>95.8</c:v>
                </c:pt>
                <c:pt idx="8">
                  <c:v>102.7</c:v>
                </c:pt>
              </c:numCache>
            </c:numRef>
          </c:val>
          <c:smooth val="0"/>
          <c:extLst>
            <c:ext xmlns:c16="http://schemas.microsoft.com/office/drawing/2014/chart" uri="{C3380CC4-5D6E-409C-BE32-E72D297353CC}">
              <c16:uniqueId val="{00000003-8716-3347-B8BF-4B7BC176F1C1}"/>
            </c:ext>
          </c:extLst>
        </c:ser>
        <c:ser>
          <c:idx val="4"/>
          <c:order val="3"/>
          <c:tx>
            <c:strRef>
              <c:f>'2.14'!$E$41</c:f>
              <c:strCache>
                <c:ptCount val="1"/>
                <c:pt idx="0">
                  <c:v>1843-49</c:v>
                </c:pt>
              </c:strCache>
            </c:strRef>
          </c:tx>
          <c:spPr>
            <a:ln w="28575" cap="rnd">
              <a:solidFill>
                <a:schemeClr val="bg1">
                  <a:lumMod val="85000"/>
                </a:schemeClr>
              </a:solidFill>
              <a:round/>
            </a:ln>
            <a:effectLst/>
          </c:spPr>
          <c:marker>
            <c:symbol val="none"/>
          </c:marker>
          <c:val>
            <c:numRef>
              <c:f>'2.14'!$E$42:$E$66</c:f>
              <c:numCache>
                <c:formatCode>0.0</c:formatCode>
                <c:ptCount val="25"/>
                <c:pt idx="0" formatCode="0">
                  <c:v>100</c:v>
                </c:pt>
                <c:pt idx="1">
                  <c:v>97.3</c:v>
                </c:pt>
                <c:pt idx="2">
                  <c:v>98</c:v>
                </c:pt>
                <c:pt idx="3">
                  <c:v>91.2</c:v>
                </c:pt>
                <c:pt idx="4">
                  <c:v>87.2</c:v>
                </c:pt>
                <c:pt idx="5">
                  <c:v>97.6</c:v>
                </c:pt>
                <c:pt idx="6">
                  <c:v>100</c:v>
                </c:pt>
              </c:numCache>
            </c:numRef>
          </c:val>
          <c:smooth val="0"/>
          <c:extLst>
            <c:ext xmlns:c16="http://schemas.microsoft.com/office/drawing/2014/chart" uri="{C3380CC4-5D6E-409C-BE32-E72D297353CC}">
              <c16:uniqueId val="{00000004-8716-3347-B8BF-4B7BC176F1C1}"/>
            </c:ext>
          </c:extLst>
        </c:ser>
        <c:ser>
          <c:idx val="5"/>
          <c:order val="4"/>
          <c:tx>
            <c:strRef>
              <c:f>'2.14'!$F$41</c:f>
              <c:strCache>
                <c:ptCount val="1"/>
                <c:pt idx="0">
                  <c:v>1851-63</c:v>
                </c:pt>
              </c:strCache>
            </c:strRef>
          </c:tx>
          <c:spPr>
            <a:ln w="28575" cap="rnd">
              <a:solidFill>
                <a:schemeClr val="bg1">
                  <a:lumMod val="85000"/>
                </a:schemeClr>
              </a:solidFill>
              <a:round/>
            </a:ln>
            <a:effectLst/>
          </c:spPr>
          <c:marker>
            <c:symbol val="none"/>
          </c:marker>
          <c:val>
            <c:numRef>
              <c:f>'2.14'!$F$42:$F$66</c:f>
              <c:numCache>
                <c:formatCode>0.0</c:formatCode>
                <c:ptCount val="25"/>
                <c:pt idx="0" formatCode="0">
                  <c:v>100</c:v>
                </c:pt>
                <c:pt idx="1">
                  <c:v>100</c:v>
                </c:pt>
                <c:pt idx="2">
                  <c:v>91.8</c:v>
                </c:pt>
                <c:pt idx="3">
                  <c:v>89.9</c:v>
                </c:pt>
                <c:pt idx="4">
                  <c:v>90.3</c:v>
                </c:pt>
                <c:pt idx="5">
                  <c:v>91.3</c:v>
                </c:pt>
                <c:pt idx="6">
                  <c:v>92.6</c:v>
                </c:pt>
                <c:pt idx="7">
                  <c:v>100.1</c:v>
                </c:pt>
                <c:pt idx="8">
                  <c:v>100</c:v>
                </c:pt>
                <c:pt idx="9">
                  <c:v>95.3</c:v>
                </c:pt>
                <c:pt idx="10">
                  <c:v>95.4</c:v>
                </c:pt>
                <c:pt idx="11">
                  <c:v>96.7</c:v>
                </c:pt>
                <c:pt idx="12">
                  <c:v>100.5</c:v>
                </c:pt>
              </c:numCache>
            </c:numRef>
          </c:val>
          <c:smooth val="0"/>
          <c:extLst>
            <c:ext xmlns:c16="http://schemas.microsoft.com/office/drawing/2014/chart" uri="{C3380CC4-5D6E-409C-BE32-E72D297353CC}">
              <c16:uniqueId val="{00000005-8716-3347-B8BF-4B7BC176F1C1}"/>
            </c:ext>
          </c:extLst>
        </c:ser>
        <c:ser>
          <c:idx val="6"/>
          <c:order val="5"/>
          <c:tx>
            <c:strRef>
              <c:f>'2.14'!$G$41</c:f>
              <c:strCache>
                <c:ptCount val="1"/>
                <c:pt idx="0">
                  <c:v>1865-69</c:v>
                </c:pt>
              </c:strCache>
            </c:strRef>
          </c:tx>
          <c:spPr>
            <a:ln w="28575" cap="rnd">
              <a:solidFill>
                <a:schemeClr val="bg1">
                  <a:lumMod val="85000"/>
                </a:schemeClr>
              </a:solidFill>
              <a:round/>
            </a:ln>
            <a:effectLst/>
          </c:spPr>
          <c:marker>
            <c:symbol val="none"/>
          </c:marker>
          <c:val>
            <c:numRef>
              <c:f>'2.14'!$G$42:$G$66</c:f>
              <c:numCache>
                <c:formatCode>0.0</c:formatCode>
                <c:ptCount val="25"/>
                <c:pt idx="0" formatCode="0">
                  <c:v>100</c:v>
                </c:pt>
                <c:pt idx="1">
                  <c:v>97.4</c:v>
                </c:pt>
                <c:pt idx="2">
                  <c:v>93.4</c:v>
                </c:pt>
                <c:pt idx="3">
                  <c:v>95.5</c:v>
                </c:pt>
                <c:pt idx="4">
                  <c:v>101.3</c:v>
                </c:pt>
              </c:numCache>
            </c:numRef>
          </c:val>
          <c:smooth val="0"/>
          <c:extLst>
            <c:ext xmlns:c16="http://schemas.microsoft.com/office/drawing/2014/chart" uri="{C3380CC4-5D6E-409C-BE32-E72D297353CC}">
              <c16:uniqueId val="{00000006-8716-3347-B8BF-4B7BC176F1C1}"/>
            </c:ext>
          </c:extLst>
        </c:ser>
        <c:ser>
          <c:idx val="7"/>
          <c:order val="6"/>
          <c:tx>
            <c:strRef>
              <c:f>'2.14'!$H$41</c:f>
              <c:strCache>
                <c:ptCount val="1"/>
                <c:pt idx="0">
                  <c:v>1907-13</c:v>
                </c:pt>
              </c:strCache>
            </c:strRef>
          </c:tx>
          <c:spPr>
            <a:ln w="28575" cap="rnd">
              <a:solidFill>
                <a:schemeClr val="bg1">
                  <a:lumMod val="85000"/>
                </a:schemeClr>
              </a:solidFill>
              <a:round/>
            </a:ln>
            <a:effectLst/>
          </c:spPr>
          <c:marker>
            <c:symbol val="none"/>
          </c:marker>
          <c:val>
            <c:numRef>
              <c:f>'2.14'!$H$42:$H$66</c:f>
              <c:numCache>
                <c:formatCode>0.0</c:formatCode>
                <c:ptCount val="25"/>
                <c:pt idx="0" formatCode="0">
                  <c:v>100</c:v>
                </c:pt>
                <c:pt idx="1">
                  <c:v>99.4</c:v>
                </c:pt>
                <c:pt idx="2">
                  <c:v>99.2</c:v>
                </c:pt>
                <c:pt idx="3">
                  <c:v>98</c:v>
                </c:pt>
                <c:pt idx="4">
                  <c:v>99.2</c:v>
                </c:pt>
                <c:pt idx="5">
                  <c:v>98.6</c:v>
                </c:pt>
                <c:pt idx="6">
                  <c:v>101.1</c:v>
                </c:pt>
              </c:numCache>
            </c:numRef>
          </c:val>
          <c:smooth val="0"/>
          <c:extLst>
            <c:ext xmlns:c16="http://schemas.microsoft.com/office/drawing/2014/chart" uri="{C3380CC4-5D6E-409C-BE32-E72D297353CC}">
              <c16:uniqueId val="{00000007-8716-3347-B8BF-4B7BC176F1C1}"/>
            </c:ext>
          </c:extLst>
        </c:ser>
        <c:ser>
          <c:idx val="8"/>
          <c:order val="7"/>
          <c:tx>
            <c:strRef>
              <c:f>'2.14'!$I$41</c:f>
              <c:strCache>
                <c:ptCount val="1"/>
                <c:pt idx="0">
                  <c:v>1921-31</c:v>
                </c:pt>
              </c:strCache>
            </c:strRef>
          </c:tx>
          <c:spPr>
            <a:ln w="28575" cap="rnd">
              <a:solidFill>
                <a:schemeClr val="tx1"/>
              </a:solidFill>
              <a:prstDash val="sysDash"/>
              <a:round/>
            </a:ln>
            <a:effectLst/>
          </c:spPr>
          <c:marker>
            <c:symbol val="none"/>
          </c:marker>
          <c:val>
            <c:numRef>
              <c:f>'2.14'!$I$42:$I$66</c:f>
              <c:numCache>
                <c:formatCode>0.0</c:formatCode>
                <c:ptCount val="25"/>
                <c:pt idx="0" formatCode="0">
                  <c:v>100</c:v>
                </c:pt>
                <c:pt idx="1">
                  <c:v>93.5</c:v>
                </c:pt>
                <c:pt idx="2">
                  <c:v>91.8</c:v>
                </c:pt>
                <c:pt idx="3">
                  <c:v>93.9</c:v>
                </c:pt>
                <c:pt idx="4">
                  <c:v>94.6</c:v>
                </c:pt>
                <c:pt idx="5">
                  <c:v>92.9</c:v>
                </c:pt>
                <c:pt idx="6">
                  <c:v>97.2</c:v>
                </c:pt>
                <c:pt idx="7">
                  <c:v>96</c:v>
                </c:pt>
                <c:pt idx="8">
                  <c:v>97.4</c:v>
                </c:pt>
                <c:pt idx="9">
                  <c:v>99.2</c:v>
                </c:pt>
                <c:pt idx="10">
                  <c:v>101.5</c:v>
                </c:pt>
              </c:numCache>
            </c:numRef>
          </c:val>
          <c:smooth val="0"/>
          <c:extLst>
            <c:ext xmlns:c16="http://schemas.microsoft.com/office/drawing/2014/chart" uri="{C3380CC4-5D6E-409C-BE32-E72D297353CC}">
              <c16:uniqueId val="{00000008-8716-3347-B8BF-4B7BC176F1C1}"/>
            </c:ext>
          </c:extLst>
        </c:ser>
        <c:ser>
          <c:idx val="9"/>
          <c:order val="8"/>
          <c:tx>
            <c:strRef>
              <c:f>'2.14'!$J$41</c:f>
              <c:strCache>
                <c:ptCount val="1"/>
                <c:pt idx="0">
                  <c:v>1943-50</c:v>
                </c:pt>
              </c:strCache>
            </c:strRef>
          </c:tx>
          <c:spPr>
            <a:ln w="28575" cap="rnd">
              <a:solidFill>
                <a:schemeClr val="bg1">
                  <a:lumMod val="85000"/>
                </a:schemeClr>
              </a:solidFill>
              <a:round/>
            </a:ln>
            <a:effectLst/>
          </c:spPr>
          <c:marker>
            <c:symbol val="none"/>
          </c:marker>
          <c:val>
            <c:numRef>
              <c:f>'2.14'!$J$42:$J$66</c:f>
              <c:numCache>
                <c:formatCode>0.0</c:formatCode>
                <c:ptCount val="25"/>
                <c:pt idx="0" formatCode="0">
                  <c:v>100</c:v>
                </c:pt>
                <c:pt idx="1">
                  <c:v>99</c:v>
                </c:pt>
                <c:pt idx="2">
                  <c:v>95.8</c:v>
                </c:pt>
                <c:pt idx="3">
                  <c:v>96.7</c:v>
                </c:pt>
                <c:pt idx="4">
                  <c:v>97.2</c:v>
                </c:pt>
                <c:pt idx="5">
                  <c:v>98.3</c:v>
                </c:pt>
                <c:pt idx="6">
                  <c:v>99.7</c:v>
                </c:pt>
                <c:pt idx="7">
                  <c:v>100.5</c:v>
                </c:pt>
              </c:numCache>
            </c:numRef>
          </c:val>
          <c:smooth val="0"/>
          <c:extLst>
            <c:ext xmlns:c16="http://schemas.microsoft.com/office/drawing/2014/chart" uri="{C3380CC4-5D6E-409C-BE32-E72D297353CC}">
              <c16:uniqueId val="{00000009-8716-3347-B8BF-4B7BC176F1C1}"/>
            </c:ext>
          </c:extLst>
        </c:ser>
        <c:ser>
          <c:idx val="10"/>
          <c:order val="9"/>
          <c:tx>
            <c:strRef>
              <c:f>'2.14'!$K$41</c:f>
              <c:strCache>
                <c:ptCount val="1"/>
                <c:pt idx="0">
                  <c:v>2008-24</c:v>
                </c:pt>
              </c:strCache>
            </c:strRef>
          </c:tx>
          <c:spPr>
            <a:ln w="28575" cap="rnd">
              <a:solidFill>
                <a:schemeClr val="tx1"/>
              </a:solidFill>
              <a:prstDash val="sysDot"/>
              <a:round/>
            </a:ln>
            <a:effectLst/>
          </c:spPr>
          <c:marker>
            <c:symbol val="none"/>
          </c:marker>
          <c:val>
            <c:numRef>
              <c:f>'2.14'!$K$42:$K$66</c:f>
              <c:numCache>
                <c:formatCode>0.0</c:formatCode>
                <c:ptCount val="25"/>
                <c:pt idx="0" formatCode="0">
                  <c:v>100</c:v>
                </c:pt>
                <c:pt idx="1">
                  <c:v>97.6</c:v>
                </c:pt>
                <c:pt idx="2">
                  <c:v>96.5</c:v>
                </c:pt>
                <c:pt idx="3">
                  <c:v>94.6</c:v>
                </c:pt>
                <c:pt idx="4">
                  <c:v>93</c:v>
                </c:pt>
                <c:pt idx="5">
                  <c:v>91.9</c:v>
                </c:pt>
                <c:pt idx="6">
                  <c:v>91.5</c:v>
                </c:pt>
                <c:pt idx="7">
                  <c:v>93.6</c:v>
                </c:pt>
                <c:pt idx="8">
                  <c:v>95.3</c:v>
                </c:pt>
                <c:pt idx="9">
                  <c:v>94.9</c:v>
                </c:pt>
                <c:pt idx="10">
                  <c:v>95.4</c:v>
                </c:pt>
                <c:pt idx="11">
                  <c:v>97</c:v>
                </c:pt>
                <c:pt idx="12">
                  <c:v>97.8</c:v>
                </c:pt>
                <c:pt idx="13">
                  <c:v>99.3</c:v>
                </c:pt>
                <c:pt idx="14">
                  <c:v>96.6</c:v>
                </c:pt>
                <c:pt idx="15">
                  <c:v>92.6</c:v>
                </c:pt>
                <c:pt idx="16">
                  <c:v>93.1</c:v>
                </c:pt>
              </c:numCache>
            </c:numRef>
          </c:val>
          <c:smooth val="0"/>
          <c:extLst>
            <c:ext xmlns:c16="http://schemas.microsoft.com/office/drawing/2014/chart" uri="{C3380CC4-5D6E-409C-BE32-E72D297353CC}">
              <c16:uniqueId val="{0000000A-8716-3347-B8BF-4B7BC176F1C1}"/>
            </c:ext>
          </c:extLst>
        </c:ser>
        <c:dLbls>
          <c:showLegendKey val="0"/>
          <c:showVal val="0"/>
          <c:showCatName val="0"/>
          <c:showSerName val="0"/>
          <c:showPercent val="0"/>
          <c:showBubbleSize val="0"/>
        </c:dLbls>
        <c:smooth val="0"/>
        <c:axId val="1751142191"/>
        <c:axId val="1751143839"/>
      </c:lineChart>
      <c:catAx>
        <c:axId val="1751142191"/>
        <c:scaling>
          <c:orientation val="minMax"/>
        </c:scaling>
        <c:delete val="0"/>
        <c:axPos val="b"/>
        <c:title>
          <c:tx>
            <c:rich>
              <a:bodyPr rot="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r>
                  <a:rPr lang="en-GB" sz="1600" baseline="0"/>
                  <a:t>Years since the wage crisis began (note that the 2008-2024 crisis is on-going)</a:t>
                </a:r>
              </a:p>
            </c:rich>
          </c:tx>
          <c:overlay val="0"/>
          <c:spPr>
            <a:noFill/>
            <a:ln>
              <a:noFill/>
            </a:ln>
            <a:effectLst/>
          </c:spPr>
          <c:txPr>
            <a:bodyPr rot="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en-US"/>
            </a:p>
          </c:txPr>
        </c:title>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600" b="0" i="0" u="none" strike="noStrike" kern="1200" baseline="0">
                <a:solidFill>
                  <a:schemeClr val="tx1">
                    <a:lumMod val="65000"/>
                    <a:lumOff val="35000"/>
                  </a:schemeClr>
                </a:solidFill>
                <a:latin typeface="+mn-lt"/>
                <a:ea typeface="+mn-ea"/>
                <a:cs typeface="+mn-cs"/>
              </a:defRPr>
            </a:pPr>
            <a:endParaRPr lang="en-US"/>
          </a:p>
        </c:txPr>
        <c:crossAx val="1751143839"/>
        <c:crosses val="autoZero"/>
        <c:auto val="1"/>
        <c:lblAlgn val="ctr"/>
        <c:lblOffset val="100"/>
        <c:noMultiLvlLbl val="0"/>
      </c:catAx>
      <c:valAx>
        <c:axId val="1751143839"/>
        <c:scaling>
          <c:orientation val="minMax"/>
          <c:max val="105"/>
          <c:min val="70"/>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1600" b="0" i="0" u="none" strike="noStrike" kern="1200" baseline="0">
                <a:solidFill>
                  <a:schemeClr val="tx1">
                    <a:lumMod val="65000"/>
                    <a:lumOff val="35000"/>
                  </a:schemeClr>
                </a:solidFill>
                <a:latin typeface="+mn-lt"/>
                <a:ea typeface="+mn-ea"/>
                <a:cs typeface="+mn-cs"/>
              </a:defRPr>
            </a:pPr>
            <a:endParaRPr lang="en-US"/>
          </a:p>
        </c:txPr>
        <c:crossAx val="1751142191"/>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1600" b="0" i="0" u="none" strike="noStrike" kern="1200" baseline="0">
              <a:solidFill>
                <a:schemeClr val="tx1">
                  <a:lumMod val="65000"/>
                  <a:lumOff val="35000"/>
                </a:schemeClr>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1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GB" sz="1800" b="1" i="0" baseline="0"/>
              <a:t>Critics of the government among the general population, sample size: 2366 adults in the UK,</a:t>
            </a:r>
          </a:p>
          <a:p>
            <a:pPr>
              <a:defRPr/>
            </a:pPr>
            <a:r>
              <a:rPr lang="en-GB" sz="1800" b="1" i="0" baseline="0"/>
              <a:t>fieldwork survey undertaken 3-6 February 2023</a:t>
            </a:r>
          </a:p>
        </c:rich>
      </c:tx>
      <c:overlay val="0"/>
      <c:spPr>
        <a:solidFill>
          <a:schemeClr val="bg1"/>
        </a:solid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barChart>
        <c:barDir val="bar"/>
        <c:grouping val="clustered"/>
        <c:varyColors val="0"/>
        <c:ser>
          <c:idx val="0"/>
          <c:order val="0"/>
          <c:tx>
            <c:strRef>
              <c:f>'2.16'!$B$45</c:f>
              <c:strCache>
                <c:ptCount val="1"/>
                <c:pt idx="0">
                  <c:v>Amount</c:v>
                </c:pt>
              </c:strCache>
            </c:strRef>
          </c:tx>
          <c:spPr>
            <a:solidFill>
              <a:schemeClr val="bg1">
                <a:lumMod val="85000"/>
              </a:schemeClr>
            </a:solidFill>
            <a:ln w="79375">
              <a:solidFill>
                <a:schemeClr val="tx1">
                  <a:lumMod val="75000"/>
                  <a:lumOff val="25000"/>
                </a:schemeClr>
              </a:solidFill>
            </a:ln>
            <a:effectLst/>
          </c:spPr>
          <c:invertIfNegative val="0"/>
          <c:cat>
            <c:strRef>
              <c:f>'2.16'!$A$46:$A$57</c:f>
              <c:strCache>
                <c:ptCount val="12"/>
                <c:pt idx="0">
                  <c:v>£150,000 and over</c:v>
                </c:pt>
                <c:pt idx="1">
                  <c:v>£100,000 to £149,999</c:v>
                </c:pt>
                <c:pt idx="2">
                  <c:v>£70,000 to £99,999</c:v>
                </c:pt>
                <c:pt idx="3">
                  <c:v>£60,000 to £69,999</c:v>
                </c:pt>
                <c:pt idx="4">
                  <c:v>£50,000 to £59,999</c:v>
                </c:pt>
                <c:pt idx="5">
                  <c:v>£45,000 to £49,999</c:v>
                </c:pt>
                <c:pt idx="6">
                  <c:v>£40,000 to £44,999</c:v>
                </c:pt>
                <c:pt idx="7">
                  <c:v>£35,000 to £39,999</c:v>
                </c:pt>
                <c:pt idx="8">
                  <c:v>£30,000 to £34,999</c:v>
                </c:pt>
                <c:pt idx="9">
                  <c:v>£25,000 to £29,999</c:v>
                </c:pt>
                <c:pt idx="10">
                  <c:v>£20,000 to £24,999</c:v>
                </c:pt>
                <c:pt idx="11">
                  <c:v>£15,000 to £19,999</c:v>
                </c:pt>
              </c:strCache>
            </c:strRef>
          </c:cat>
          <c:val>
            <c:numRef>
              <c:f>'2.16'!$B$46:$B$57</c:f>
              <c:numCache>
                <c:formatCode>General</c:formatCode>
                <c:ptCount val="12"/>
                <c:pt idx="0">
                  <c:v>43</c:v>
                </c:pt>
                <c:pt idx="1">
                  <c:v>62</c:v>
                </c:pt>
                <c:pt idx="2">
                  <c:v>64</c:v>
                </c:pt>
                <c:pt idx="3">
                  <c:v>66</c:v>
                </c:pt>
                <c:pt idx="4">
                  <c:v>55</c:v>
                </c:pt>
                <c:pt idx="5">
                  <c:v>56</c:v>
                </c:pt>
                <c:pt idx="6">
                  <c:v>54</c:v>
                </c:pt>
                <c:pt idx="7">
                  <c:v>54</c:v>
                </c:pt>
                <c:pt idx="8">
                  <c:v>54</c:v>
                </c:pt>
                <c:pt idx="9">
                  <c:v>52</c:v>
                </c:pt>
                <c:pt idx="10">
                  <c:v>52</c:v>
                </c:pt>
                <c:pt idx="11">
                  <c:v>53</c:v>
                </c:pt>
              </c:numCache>
            </c:numRef>
          </c:val>
          <c:extLst>
            <c:ext xmlns:c16="http://schemas.microsoft.com/office/drawing/2014/chart" uri="{C3380CC4-5D6E-409C-BE32-E72D297353CC}">
              <c16:uniqueId val="{00000000-B233-EC4F-9F6E-F77E7F3F34AC}"/>
            </c:ext>
          </c:extLst>
        </c:ser>
        <c:dLbls>
          <c:showLegendKey val="0"/>
          <c:showVal val="0"/>
          <c:showCatName val="0"/>
          <c:showSerName val="0"/>
          <c:showPercent val="0"/>
          <c:showBubbleSize val="0"/>
        </c:dLbls>
        <c:gapWidth val="150"/>
        <c:axId val="298940415"/>
        <c:axId val="297187471"/>
      </c:barChart>
      <c:catAx>
        <c:axId val="298940415"/>
        <c:scaling>
          <c:orientation val="maxMin"/>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0" spcFirstLastPara="1" vertOverflow="ellipsis" wrap="square" anchor="ctr" anchorCtr="1"/>
          <a:lstStyle/>
          <a:p>
            <a:pPr>
              <a:defRPr sz="1600" b="0" i="0" u="none" strike="noStrike" kern="1200" baseline="0">
                <a:solidFill>
                  <a:schemeClr val="tx1">
                    <a:lumMod val="65000"/>
                    <a:lumOff val="35000"/>
                  </a:schemeClr>
                </a:solidFill>
                <a:latin typeface="+mn-lt"/>
                <a:ea typeface="+mn-ea"/>
                <a:cs typeface="+mn-cs"/>
              </a:defRPr>
            </a:pPr>
            <a:endParaRPr lang="en-US"/>
          </a:p>
        </c:txPr>
        <c:crossAx val="297187471"/>
        <c:crossesAt val="-60"/>
        <c:auto val="1"/>
        <c:lblAlgn val="ctr"/>
        <c:lblOffset val="100"/>
        <c:noMultiLvlLbl val="0"/>
      </c:catAx>
      <c:valAx>
        <c:axId val="297187471"/>
        <c:scaling>
          <c:orientation val="minMax"/>
          <c:max val="75"/>
        </c:scaling>
        <c:delete val="0"/>
        <c:axPos val="b"/>
        <c:majorGridlines>
          <c:spPr>
            <a:ln w="9525" cap="flat" cmpd="sng" algn="ctr">
              <a:solidFill>
                <a:schemeClr val="tx1">
                  <a:lumMod val="15000"/>
                  <a:lumOff val="85000"/>
                </a:schemeClr>
              </a:solidFill>
              <a:round/>
            </a:ln>
            <a:effectLst/>
          </c:spPr>
        </c:majorGridlines>
        <c:title>
          <c:tx>
            <c:rich>
              <a:bodyPr rot="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r>
                  <a:rPr lang="en-GB" sz="1600" baseline="0"/>
                  <a:t>Proportion of people who believe that the government is offering too little support</a:t>
                </a:r>
              </a:p>
              <a:p>
                <a:pPr>
                  <a:defRPr/>
                </a:pPr>
                <a:r>
                  <a:rPr lang="en-GB" sz="1600" baseline="0"/>
                  <a:t>to help people through the cost of living crisis (%) by gross household annual income</a:t>
                </a:r>
              </a:p>
            </c:rich>
          </c:tx>
          <c:overlay val="0"/>
          <c:spPr>
            <a:noFill/>
            <a:ln>
              <a:noFill/>
            </a:ln>
            <a:effectLst/>
          </c:spPr>
          <c:txPr>
            <a:bodyPr rot="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en-US"/>
            </a:p>
          </c:txPr>
        </c:title>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1600" b="0" i="0" u="none" strike="noStrike" kern="1200" baseline="0">
                <a:solidFill>
                  <a:schemeClr val="tx1">
                    <a:lumMod val="65000"/>
                    <a:lumOff val="35000"/>
                  </a:schemeClr>
                </a:solidFill>
                <a:latin typeface="+mn-lt"/>
                <a:ea typeface="+mn-ea"/>
                <a:cs typeface="+mn-cs"/>
              </a:defRPr>
            </a:pPr>
            <a:endParaRPr lang="en-US"/>
          </a:p>
        </c:txPr>
        <c:crossAx val="298940415"/>
        <c:crosses val="max"/>
        <c:crossBetween val="between"/>
        <c:majorUnit val="25"/>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1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sz="1625" b="0" i="0" u="none" strike="noStrike" baseline="0">
                <a:solidFill>
                  <a:srgbClr val="000000"/>
                </a:solidFill>
                <a:latin typeface="Arial"/>
                <a:ea typeface="Arial"/>
                <a:cs typeface="Arial"/>
              </a:defRPr>
            </a:pPr>
            <a:r>
              <a:rPr lang="en-GB" sz="1400" b="1" i="0" u="none" strike="noStrike" baseline="0">
                <a:solidFill>
                  <a:srgbClr val="000000"/>
                </a:solidFill>
                <a:latin typeface="Calibri" pitchFamily="2" charset="0"/>
                <a:cs typeface="Calibri" pitchFamily="2" charset="0"/>
              </a:rPr>
              <a:t>Data for 20 countries showing: Public Expenditure (% GDP)</a:t>
            </a:r>
          </a:p>
          <a:p>
            <a:pPr>
              <a:defRPr sz="1625" b="0" i="0" u="none" strike="noStrike" baseline="0">
                <a:solidFill>
                  <a:srgbClr val="000000"/>
                </a:solidFill>
                <a:latin typeface="Arial"/>
                <a:ea typeface="Arial"/>
                <a:cs typeface="Arial"/>
              </a:defRPr>
            </a:pPr>
            <a:endParaRPr lang="en-GB" sz="1200" b="0" i="0" u="none" strike="noStrike" baseline="0">
              <a:solidFill>
                <a:srgbClr val="000000"/>
              </a:solidFill>
              <a:latin typeface="Calibri" pitchFamily="2" charset="0"/>
              <a:cs typeface="Calibri" pitchFamily="2" charset="0"/>
            </a:endParaRPr>
          </a:p>
          <a:p>
            <a:pPr>
              <a:defRPr sz="1625" b="0" i="0" u="none" strike="noStrike" baseline="0">
                <a:solidFill>
                  <a:srgbClr val="000000"/>
                </a:solidFill>
                <a:latin typeface="Arial"/>
                <a:ea typeface="Arial"/>
                <a:cs typeface="Arial"/>
              </a:defRPr>
            </a:pPr>
            <a:r>
              <a:rPr lang="en-GB" sz="1125" b="1" i="0" u="none" strike="noStrike" baseline="0">
                <a:solidFill>
                  <a:srgbClr val="000000"/>
                </a:solidFill>
                <a:latin typeface="Arial" pitchFamily="2" charset="0"/>
                <a:cs typeface="Arial" pitchFamily="2" charset="0"/>
              </a:rPr>
              <a:t> International Monetary Fund (IMF), World Economic</a:t>
            </a:r>
          </a:p>
          <a:p>
            <a:pPr>
              <a:defRPr sz="1625" b="0" i="0" u="none" strike="noStrike" baseline="0">
                <a:solidFill>
                  <a:srgbClr val="000000"/>
                </a:solidFill>
                <a:latin typeface="Arial"/>
                <a:ea typeface="Arial"/>
                <a:cs typeface="Arial"/>
              </a:defRPr>
            </a:pPr>
            <a:r>
              <a:rPr lang="en-GB" sz="1125" b="1" i="0" u="none" strike="noStrike" baseline="0">
                <a:solidFill>
                  <a:srgbClr val="000000"/>
                </a:solidFill>
                <a:latin typeface="Arial" pitchFamily="2" charset="0"/>
                <a:cs typeface="Arial" pitchFamily="2" charset="0"/>
              </a:rPr>
              <a:t>Outlook Databasefor October, Washington, DC, IMF, 2010/2012/15</a:t>
            </a:r>
          </a:p>
          <a:p>
            <a:pPr>
              <a:defRPr sz="1625" b="0" i="0" u="none" strike="noStrike" baseline="0">
                <a:solidFill>
                  <a:srgbClr val="000000"/>
                </a:solidFill>
                <a:latin typeface="Arial"/>
                <a:ea typeface="Arial"/>
                <a:cs typeface="Arial"/>
              </a:defRPr>
            </a:pPr>
            <a:r>
              <a:rPr lang="en-GB" sz="1200" b="0" i="0" u="none" strike="noStrike" baseline="0">
                <a:solidFill>
                  <a:srgbClr val="000000"/>
                </a:solidFill>
                <a:latin typeface="Calibri" pitchFamily="2" charset="0"/>
                <a:cs typeface="Calibri" pitchFamily="2" charset="0"/>
              </a:rPr>
              <a:t>http://www.imf.org/external/pubs/ft/weo/2015/02/weodata/index.aspx</a:t>
            </a:r>
          </a:p>
        </c:rich>
      </c:tx>
      <c:layout>
        <c:manualLayout>
          <c:xMode val="edge"/>
          <c:yMode val="edge"/>
          <c:x val="0.4301820610092833"/>
          <c:y val="1.3011152416356878E-2"/>
        </c:manualLayout>
      </c:layout>
      <c:overlay val="0"/>
      <c:spPr>
        <a:noFill/>
        <a:ln w="25400">
          <a:noFill/>
        </a:ln>
      </c:spPr>
    </c:title>
    <c:autoTitleDeleted val="0"/>
    <c:plotArea>
      <c:layout>
        <c:manualLayout>
          <c:layoutTarget val="inner"/>
          <c:xMode val="edge"/>
          <c:yMode val="edge"/>
          <c:x val="4.6365886416550157E-2"/>
          <c:y val="4.8387144408337412E-2"/>
          <c:w val="0.76190429570979712"/>
          <c:h val="0.83467824104382038"/>
        </c:manualLayout>
      </c:layout>
      <c:lineChart>
        <c:grouping val="standard"/>
        <c:varyColors val="0"/>
        <c:ser>
          <c:idx val="2"/>
          <c:order val="0"/>
          <c:tx>
            <c:strRef>
              <c:f>'2.3'!$P$5</c:f>
              <c:strCache>
                <c:ptCount val="1"/>
                <c:pt idx="0">
                  <c:v>Finland</c:v>
                </c:pt>
              </c:strCache>
            </c:strRef>
          </c:tx>
          <c:spPr>
            <a:ln w="25400">
              <a:solidFill>
                <a:srgbClr val="000000"/>
              </a:solidFill>
              <a:prstDash val="solid"/>
            </a:ln>
          </c:spPr>
          <c:marker>
            <c:symbol val="triangle"/>
            <c:size val="7"/>
            <c:spPr>
              <a:solidFill>
                <a:srgbClr val="33CCCC"/>
              </a:solidFill>
              <a:ln>
                <a:solidFill>
                  <a:srgbClr val="33CCCC"/>
                </a:solidFill>
                <a:prstDash val="solid"/>
              </a:ln>
            </c:spPr>
          </c:marker>
          <c:cat>
            <c:numRef>
              <c:f>'2.3'!$Q$4:$AJ$4</c:f>
              <c:numCache>
                <c:formatCode>0</c:formatCode>
                <c:ptCount val="20"/>
                <c:pt idx="0">
                  <c:v>2001</c:v>
                </c:pt>
                <c:pt idx="1">
                  <c:v>2002</c:v>
                </c:pt>
                <c:pt idx="2">
                  <c:v>2003</c:v>
                </c:pt>
                <c:pt idx="3">
                  <c:v>2004</c:v>
                </c:pt>
                <c:pt idx="4">
                  <c:v>2005</c:v>
                </c:pt>
                <c:pt idx="5">
                  <c:v>2006</c:v>
                </c:pt>
                <c:pt idx="6">
                  <c:v>2007</c:v>
                </c:pt>
                <c:pt idx="7">
                  <c:v>2008</c:v>
                </c:pt>
                <c:pt idx="8">
                  <c:v>2009</c:v>
                </c:pt>
                <c:pt idx="9">
                  <c:v>2010</c:v>
                </c:pt>
                <c:pt idx="10">
                  <c:v>2011</c:v>
                </c:pt>
                <c:pt idx="11">
                  <c:v>2012</c:v>
                </c:pt>
                <c:pt idx="12">
                  <c:v>2013</c:v>
                </c:pt>
                <c:pt idx="13">
                  <c:v>2014</c:v>
                </c:pt>
                <c:pt idx="14">
                  <c:v>2015</c:v>
                </c:pt>
                <c:pt idx="15">
                  <c:v>2016</c:v>
                </c:pt>
                <c:pt idx="16">
                  <c:v>2017</c:v>
                </c:pt>
                <c:pt idx="17">
                  <c:v>2018</c:v>
                </c:pt>
                <c:pt idx="18">
                  <c:v>2019</c:v>
                </c:pt>
                <c:pt idx="19">
                  <c:v>2020</c:v>
                </c:pt>
              </c:numCache>
            </c:numRef>
          </c:cat>
          <c:val>
            <c:numRef>
              <c:f>'2.3'!$Q$5:$AJ$5</c:f>
              <c:numCache>
                <c:formatCode>0.0</c:formatCode>
                <c:ptCount val="20"/>
                <c:pt idx="0">
                  <c:v>43.4</c:v>
                </c:pt>
                <c:pt idx="1">
                  <c:v>44.2</c:v>
                </c:pt>
                <c:pt idx="2">
                  <c:v>45.2</c:v>
                </c:pt>
                <c:pt idx="3">
                  <c:v>45</c:v>
                </c:pt>
                <c:pt idx="4">
                  <c:v>45</c:v>
                </c:pt>
                <c:pt idx="5">
                  <c:v>43.8</c:v>
                </c:pt>
                <c:pt idx="6">
                  <c:v>42.2</c:v>
                </c:pt>
                <c:pt idx="7">
                  <c:v>43.8</c:v>
                </c:pt>
                <c:pt idx="8">
                  <c:v>49.4</c:v>
                </c:pt>
                <c:pt idx="9">
                  <c:v>55.8</c:v>
                </c:pt>
                <c:pt idx="10">
                  <c:v>54.7</c:v>
                </c:pt>
                <c:pt idx="11">
                  <c:v>54.4</c:v>
                </c:pt>
                <c:pt idx="12">
                  <c:v>57.6</c:v>
                </c:pt>
                <c:pt idx="13">
                  <c:v>58.3</c:v>
                </c:pt>
                <c:pt idx="14">
                  <c:v>58.7</c:v>
                </c:pt>
                <c:pt idx="15">
                  <c:v>58</c:v>
                </c:pt>
                <c:pt idx="16">
                  <c:v>57.5</c:v>
                </c:pt>
                <c:pt idx="17">
                  <c:v>57.2</c:v>
                </c:pt>
                <c:pt idx="18">
                  <c:v>56.9</c:v>
                </c:pt>
                <c:pt idx="19">
                  <c:v>56.7</c:v>
                </c:pt>
              </c:numCache>
            </c:numRef>
          </c:val>
          <c:smooth val="0"/>
          <c:extLst>
            <c:ext xmlns:c16="http://schemas.microsoft.com/office/drawing/2014/chart" uri="{C3380CC4-5D6E-409C-BE32-E72D297353CC}">
              <c16:uniqueId val="{00000000-CB65-1C4A-8355-94EA7A34066D}"/>
            </c:ext>
          </c:extLst>
        </c:ser>
        <c:ser>
          <c:idx val="3"/>
          <c:order val="1"/>
          <c:tx>
            <c:strRef>
              <c:f>'2.3'!$P$6</c:f>
              <c:strCache>
                <c:ptCount val="1"/>
                <c:pt idx="0">
                  <c:v>France</c:v>
                </c:pt>
              </c:strCache>
            </c:strRef>
          </c:tx>
          <c:spPr>
            <a:ln w="12700">
              <a:solidFill>
                <a:srgbClr val="00FFFF"/>
              </a:solidFill>
              <a:prstDash val="solid"/>
            </a:ln>
          </c:spPr>
          <c:marker>
            <c:symbol val="x"/>
            <c:size val="5"/>
            <c:spPr>
              <a:noFill/>
              <a:ln>
                <a:solidFill>
                  <a:srgbClr val="00FFFF"/>
                </a:solidFill>
                <a:prstDash val="solid"/>
              </a:ln>
            </c:spPr>
          </c:marker>
          <c:cat>
            <c:numRef>
              <c:f>'2.3'!$Q$4:$AJ$4</c:f>
              <c:numCache>
                <c:formatCode>0</c:formatCode>
                <c:ptCount val="20"/>
                <c:pt idx="0">
                  <c:v>2001</c:v>
                </c:pt>
                <c:pt idx="1">
                  <c:v>2002</c:v>
                </c:pt>
                <c:pt idx="2">
                  <c:v>2003</c:v>
                </c:pt>
                <c:pt idx="3">
                  <c:v>2004</c:v>
                </c:pt>
                <c:pt idx="4">
                  <c:v>2005</c:v>
                </c:pt>
                <c:pt idx="5">
                  <c:v>2006</c:v>
                </c:pt>
                <c:pt idx="6">
                  <c:v>2007</c:v>
                </c:pt>
                <c:pt idx="7">
                  <c:v>2008</c:v>
                </c:pt>
                <c:pt idx="8">
                  <c:v>2009</c:v>
                </c:pt>
                <c:pt idx="9">
                  <c:v>2010</c:v>
                </c:pt>
                <c:pt idx="10">
                  <c:v>2011</c:v>
                </c:pt>
                <c:pt idx="11">
                  <c:v>2012</c:v>
                </c:pt>
                <c:pt idx="12">
                  <c:v>2013</c:v>
                </c:pt>
                <c:pt idx="13">
                  <c:v>2014</c:v>
                </c:pt>
                <c:pt idx="14">
                  <c:v>2015</c:v>
                </c:pt>
                <c:pt idx="15">
                  <c:v>2016</c:v>
                </c:pt>
                <c:pt idx="16">
                  <c:v>2017</c:v>
                </c:pt>
                <c:pt idx="17">
                  <c:v>2018</c:v>
                </c:pt>
                <c:pt idx="18">
                  <c:v>2019</c:v>
                </c:pt>
                <c:pt idx="19">
                  <c:v>2020</c:v>
                </c:pt>
              </c:numCache>
            </c:numRef>
          </c:cat>
          <c:val>
            <c:numRef>
              <c:f>'2.3'!$Q$6:$AJ$6</c:f>
              <c:numCache>
                <c:formatCode>0.0</c:formatCode>
                <c:ptCount val="20"/>
                <c:pt idx="0">
                  <c:v>51.6</c:v>
                </c:pt>
                <c:pt idx="1">
                  <c:v>52.6</c:v>
                </c:pt>
                <c:pt idx="2">
                  <c:v>53.3</c:v>
                </c:pt>
                <c:pt idx="3">
                  <c:v>53.2</c:v>
                </c:pt>
                <c:pt idx="4">
                  <c:v>53.4</c:v>
                </c:pt>
                <c:pt idx="5">
                  <c:v>52.7</c:v>
                </c:pt>
                <c:pt idx="6">
                  <c:v>52.3</c:v>
                </c:pt>
                <c:pt idx="7">
                  <c:v>52.8</c:v>
                </c:pt>
                <c:pt idx="8">
                  <c:v>56</c:v>
                </c:pt>
                <c:pt idx="9">
                  <c:v>56.6</c:v>
                </c:pt>
                <c:pt idx="10">
                  <c:v>56</c:v>
                </c:pt>
                <c:pt idx="11">
                  <c:v>56.2</c:v>
                </c:pt>
                <c:pt idx="12">
                  <c:v>57</c:v>
                </c:pt>
                <c:pt idx="13">
                  <c:v>57.5</c:v>
                </c:pt>
                <c:pt idx="14">
                  <c:v>57</c:v>
                </c:pt>
                <c:pt idx="15">
                  <c:v>56.5</c:v>
                </c:pt>
                <c:pt idx="16">
                  <c:v>55.7</c:v>
                </c:pt>
                <c:pt idx="17">
                  <c:v>55.1</c:v>
                </c:pt>
                <c:pt idx="18">
                  <c:v>54.4</c:v>
                </c:pt>
                <c:pt idx="19">
                  <c:v>53.7</c:v>
                </c:pt>
              </c:numCache>
            </c:numRef>
          </c:val>
          <c:smooth val="0"/>
          <c:extLst>
            <c:ext xmlns:c16="http://schemas.microsoft.com/office/drawing/2014/chart" uri="{C3380CC4-5D6E-409C-BE32-E72D297353CC}">
              <c16:uniqueId val="{00000001-CB65-1C4A-8355-94EA7A34066D}"/>
            </c:ext>
          </c:extLst>
        </c:ser>
        <c:ser>
          <c:idx val="4"/>
          <c:order val="2"/>
          <c:tx>
            <c:strRef>
              <c:f>'2.3'!$P$7</c:f>
              <c:strCache>
                <c:ptCount val="1"/>
                <c:pt idx="0">
                  <c:v>Denmark</c:v>
                </c:pt>
              </c:strCache>
            </c:strRef>
          </c:tx>
          <c:spPr>
            <a:ln w="38100">
              <a:solidFill>
                <a:srgbClr val="FCF305"/>
              </a:solidFill>
              <a:prstDash val="solid"/>
            </a:ln>
          </c:spPr>
          <c:marker>
            <c:symbol val="square"/>
            <c:size val="10"/>
            <c:spPr>
              <a:solidFill>
                <a:srgbClr val="900000"/>
              </a:solidFill>
              <a:ln>
                <a:solidFill>
                  <a:srgbClr val="DD0806"/>
                </a:solidFill>
                <a:prstDash val="solid"/>
              </a:ln>
            </c:spPr>
          </c:marker>
          <c:cat>
            <c:numRef>
              <c:f>'2.3'!$Q$4:$AJ$4</c:f>
              <c:numCache>
                <c:formatCode>0</c:formatCode>
                <c:ptCount val="20"/>
                <c:pt idx="0">
                  <c:v>2001</c:v>
                </c:pt>
                <c:pt idx="1">
                  <c:v>2002</c:v>
                </c:pt>
                <c:pt idx="2">
                  <c:v>2003</c:v>
                </c:pt>
                <c:pt idx="3">
                  <c:v>2004</c:v>
                </c:pt>
                <c:pt idx="4">
                  <c:v>2005</c:v>
                </c:pt>
                <c:pt idx="5">
                  <c:v>2006</c:v>
                </c:pt>
                <c:pt idx="6">
                  <c:v>2007</c:v>
                </c:pt>
                <c:pt idx="7">
                  <c:v>2008</c:v>
                </c:pt>
                <c:pt idx="8">
                  <c:v>2009</c:v>
                </c:pt>
                <c:pt idx="9">
                  <c:v>2010</c:v>
                </c:pt>
                <c:pt idx="10">
                  <c:v>2011</c:v>
                </c:pt>
                <c:pt idx="11">
                  <c:v>2012</c:v>
                </c:pt>
                <c:pt idx="12">
                  <c:v>2013</c:v>
                </c:pt>
                <c:pt idx="13">
                  <c:v>2014</c:v>
                </c:pt>
                <c:pt idx="14">
                  <c:v>2015</c:v>
                </c:pt>
                <c:pt idx="15">
                  <c:v>2016</c:v>
                </c:pt>
                <c:pt idx="16">
                  <c:v>2017</c:v>
                </c:pt>
                <c:pt idx="17">
                  <c:v>2018</c:v>
                </c:pt>
                <c:pt idx="18">
                  <c:v>2019</c:v>
                </c:pt>
                <c:pt idx="19">
                  <c:v>2020</c:v>
                </c:pt>
              </c:numCache>
            </c:numRef>
          </c:cat>
          <c:val>
            <c:numRef>
              <c:f>'2.3'!$Q$7:$AJ$7</c:f>
              <c:numCache>
                <c:formatCode>0.0</c:formatCode>
                <c:ptCount val="20"/>
                <c:pt idx="0">
                  <c:v>54.5</c:v>
                </c:pt>
                <c:pt idx="1">
                  <c:v>54.9</c:v>
                </c:pt>
                <c:pt idx="2">
                  <c:v>55.3</c:v>
                </c:pt>
                <c:pt idx="3">
                  <c:v>54.8</c:v>
                </c:pt>
                <c:pt idx="4">
                  <c:v>53</c:v>
                </c:pt>
                <c:pt idx="5">
                  <c:v>51.7</c:v>
                </c:pt>
                <c:pt idx="6">
                  <c:v>51.1</c:v>
                </c:pt>
                <c:pt idx="7">
                  <c:v>51.9</c:v>
                </c:pt>
                <c:pt idx="8">
                  <c:v>58.4</c:v>
                </c:pt>
                <c:pt idx="9">
                  <c:v>56.3</c:v>
                </c:pt>
                <c:pt idx="10">
                  <c:v>56.7</c:v>
                </c:pt>
                <c:pt idx="11">
                  <c:v>58.2</c:v>
                </c:pt>
                <c:pt idx="12">
                  <c:v>57.1</c:v>
                </c:pt>
                <c:pt idx="13">
                  <c:v>56.9</c:v>
                </c:pt>
                <c:pt idx="14">
                  <c:v>54.4</c:v>
                </c:pt>
                <c:pt idx="15">
                  <c:v>54</c:v>
                </c:pt>
                <c:pt idx="16">
                  <c:v>52.4</c:v>
                </c:pt>
                <c:pt idx="17">
                  <c:v>52</c:v>
                </c:pt>
                <c:pt idx="18">
                  <c:v>51.6</c:v>
                </c:pt>
                <c:pt idx="19">
                  <c:v>51.3</c:v>
                </c:pt>
              </c:numCache>
            </c:numRef>
          </c:val>
          <c:smooth val="0"/>
          <c:extLst>
            <c:ext xmlns:c16="http://schemas.microsoft.com/office/drawing/2014/chart" uri="{C3380CC4-5D6E-409C-BE32-E72D297353CC}">
              <c16:uniqueId val="{00000002-CB65-1C4A-8355-94EA7A34066D}"/>
            </c:ext>
          </c:extLst>
        </c:ser>
        <c:ser>
          <c:idx val="5"/>
          <c:order val="3"/>
          <c:tx>
            <c:strRef>
              <c:f>'2.3'!$P$8</c:f>
              <c:strCache>
                <c:ptCount val="1"/>
                <c:pt idx="0">
                  <c:v>Belgium</c:v>
                </c:pt>
              </c:strCache>
            </c:strRef>
          </c:tx>
          <c:spPr>
            <a:ln w="38100">
              <a:solidFill>
                <a:srgbClr val="800000"/>
              </a:solidFill>
              <a:prstDash val="solid"/>
            </a:ln>
          </c:spPr>
          <c:marker>
            <c:symbol val="square"/>
            <c:size val="8"/>
            <c:spPr>
              <a:solidFill>
                <a:srgbClr val="FCF305"/>
              </a:solidFill>
              <a:ln>
                <a:solidFill>
                  <a:srgbClr val="FFFF00"/>
                </a:solidFill>
                <a:prstDash val="solid"/>
              </a:ln>
            </c:spPr>
          </c:marker>
          <c:cat>
            <c:numRef>
              <c:f>'2.3'!$Q$4:$AJ$4</c:f>
              <c:numCache>
                <c:formatCode>0</c:formatCode>
                <c:ptCount val="20"/>
                <c:pt idx="0">
                  <c:v>2001</c:v>
                </c:pt>
                <c:pt idx="1">
                  <c:v>2002</c:v>
                </c:pt>
                <c:pt idx="2">
                  <c:v>2003</c:v>
                </c:pt>
                <c:pt idx="3">
                  <c:v>2004</c:v>
                </c:pt>
                <c:pt idx="4">
                  <c:v>2005</c:v>
                </c:pt>
                <c:pt idx="5">
                  <c:v>2006</c:v>
                </c:pt>
                <c:pt idx="6">
                  <c:v>2007</c:v>
                </c:pt>
                <c:pt idx="7">
                  <c:v>2008</c:v>
                </c:pt>
                <c:pt idx="8">
                  <c:v>2009</c:v>
                </c:pt>
                <c:pt idx="9">
                  <c:v>2010</c:v>
                </c:pt>
                <c:pt idx="10">
                  <c:v>2011</c:v>
                </c:pt>
                <c:pt idx="11">
                  <c:v>2012</c:v>
                </c:pt>
                <c:pt idx="12">
                  <c:v>2013</c:v>
                </c:pt>
                <c:pt idx="13">
                  <c:v>2014</c:v>
                </c:pt>
                <c:pt idx="14">
                  <c:v>2015</c:v>
                </c:pt>
                <c:pt idx="15">
                  <c:v>2016</c:v>
                </c:pt>
                <c:pt idx="16">
                  <c:v>2017</c:v>
                </c:pt>
                <c:pt idx="17">
                  <c:v>2018</c:v>
                </c:pt>
                <c:pt idx="18">
                  <c:v>2019</c:v>
                </c:pt>
                <c:pt idx="19">
                  <c:v>2020</c:v>
                </c:pt>
              </c:numCache>
            </c:numRef>
          </c:cat>
          <c:val>
            <c:numRef>
              <c:f>'2.3'!$Q$8:$AJ$8</c:f>
              <c:numCache>
                <c:formatCode>0.0</c:formatCode>
                <c:ptCount val="20"/>
                <c:pt idx="0">
                  <c:v>49.1</c:v>
                </c:pt>
                <c:pt idx="1">
                  <c:v>49.8</c:v>
                </c:pt>
                <c:pt idx="2">
                  <c:v>51.1</c:v>
                </c:pt>
                <c:pt idx="3">
                  <c:v>49.4</c:v>
                </c:pt>
                <c:pt idx="4">
                  <c:v>52</c:v>
                </c:pt>
                <c:pt idx="5">
                  <c:v>48.4</c:v>
                </c:pt>
                <c:pt idx="6">
                  <c:v>48.3</c:v>
                </c:pt>
                <c:pt idx="7">
                  <c:v>50</c:v>
                </c:pt>
                <c:pt idx="8">
                  <c:v>54</c:v>
                </c:pt>
                <c:pt idx="9">
                  <c:v>52.5</c:v>
                </c:pt>
                <c:pt idx="10">
                  <c:v>53.3</c:v>
                </c:pt>
                <c:pt idx="11">
                  <c:v>52.8</c:v>
                </c:pt>
                <c:pt idx="12">
                  <c:v>54.5</c:v>
                </c:pt>
                <c:pt idx="13">
                  <c:v>54.4</c:v>
                </c:pt>
                <c:pt idx="14">
                  <c:v>53.4</c:v>
                </c:pt>
                <c:pt idx="15">
                  <c:v>52.7</c:v>
                </c:pt>
                <c:pt idx="16">
                  <c:v>52</c:v>
                </c:pt>
                <c:pt idx="17">
                  <c:v>51.4</c:v>
                </c:pt>
                <c:pt idx="18">
                  <c:v>51.1</c:v>
                </c:pt>
                <c:pt idx="19">
                  <c:v>50.8</c:v>
                </c:pt>
              </c:numCache>
            </c:numRef>
          </c:val>
          <c:smooth val="0"/>
          <c:extLst>
            <c:ext xmlns:c16="http://schemas.microsoft.com/office/drawing/2014/chart" uri="{C3380CC4-5D6E-409C-BE32-E72D297353CC}">
              <c16:uniqueId val="{00000003-CB65-1C4A-8355-94EA7A34066D}"/>
            </c:ext>
          </c:extLst>
        </c:ser>
        <c:ser>
          <c:idx val="6"/>
          <c:order val="4"/>
          <c:tx>
            <c:strRef>
              <c:f>'2.3'!$P$9</c:f>
              <c:strCache>
                <c:ptCount val="1"/>
                <c:pt idx="0">
                  <c:v>Austria</c:v>
                </c:pt>
              </c:strCache>
            </c:strRef>
          </c:tx>
          <c:spPr>
            <a:ln w="38100">
              <a:solidFill>
                <a:srgbClr val="339966"/>
              </a:solidFill>
              <a:prstDash val="solid"/>
            </a:ln>
          </c:spPr>
          <c:marker>
            <c:symbol val="diamond"/>
            <c:size val="11"/>
            <c:spPr>
              <a:solidFill>
                <a:srgbClr val="006411"/>
              </a:solidFill>
              <a:ln>
                <a:solidFill>
                  <a:srgbClr val="CCFFCC"/>
                </a:solidFill>
                <a:prstDash val="solid"/>
              </a:ln>
            </c:spPr>
          </c:marker>
          <c:cat>
            <c:numRef>
              <c:f>'2.3'!$Q$4:$AJ$4</c:f>
              <c:numCache>
                <c:formatCode>0</c:formatCode>
                <c:ptCount val="20"/>
                <c:pt idx="0">
                  <c:v>2001</c:v>
                </c:pt>
                <c:pt idx="1">
                  <c:v>2002</c:v>
                </c:pt>
                <c:pt idx="2">
                  <c:v>2003</c:v>
                </c:pt>
                <c:pt idx="3">
                  <c:v>2004</c:v>
                </c:pt>
                <c:pt idx="4">
                  <c:v>2005</c:v>
                </c:pt>
                <c:pt idx="5">
                  <c:v>2006</c:v>
                </c:pt>
                <c:pt idx="6">
                  <c:v>2007</c:v>
                </c:pt>
                <c:pt idx="7">
                  <c:v>2008</c:v>
                </c:pt>
                <c:pt idx="8">
                  <c:v>2009</c:v>
                </c:pt>
                <c:pt idx="9">
                  <c:v>2010</c:v>
                </c:pt>
                <c:pt idx="10">
                  <c:v>2011</c:v>
                </c:pt>
                <c:pt idx="11">
                  <c:v>2012</c:v>
                </c:pt>
                <c:pt idx="12">
                  <c:v>2013</c:v>
                </c:pt>
                <c:pt idx="13">
                  <c:v>2014</c:v>
                </c:pt>
                <c:pt idx="14">
                  <c:v>2015</c:v>
                </c:pt>
                <c:pt idx="15">
                  <c:v>2016</c:v>
                </c:pt>
                <c:pt idx="16">
                  <c:v>2017</c:v>
                </c:pt>
                <c:pt idx="17">
                  <c:v>2018</c:v>
                </c:pt>
                <c:pt idx="18">
                  <c:v>2019</c:v>
                </c:pt>
                <c:pt idx="19">
                  <c:v>2020</c:v>
                </c:pt>
              </c:numCache>
            </c:numRef>
          </c:cat>
          <c:val>
            <c:numRef>
              <c:f>'2.3'!$Q$9:$AJ$9</c:f>
              <c:numCache>
                <c:formatCode>0.0</c:formatCode>
                <c:ptCount val="20"/>
                <c:pt idx="0">
                  <c:v>51.6</c:v>
                </c:pt>
                <c:pt idx="1">
                  <c:v>51</c:v>
                </c:pt>
                <c:pt idx="2">
                  <c:v>51.5</c:v>
                </c:pt>
                <c:pt idx="3">
                  <c:v>54</c:v>
                </c:pt>
                <c:pt idx="4">
                  <c:v>50.2</c:v>
                </c:pt>
                <c:pt idx="5">
                  <c:v>49.4</c:v>
                </c:pt>
                <c:pt idx="6">
                  <c:v>48.5</c:v>
                </c:pt>
                <c:pt idx="7">
                  <c:v>48.8</c:v>
                </c:pt>
                <c:pt idx="8">
                  <c:v>52.3</c:v>
                </c:pt>
                <c:pt idx="9">
                  <c:v>52.6</c:v>
                </c:pt>
                <c:pt idx="10">
                  <c:v>50.6</c:v>
                </c:pt>
                <c:pt idx="11">
                  <c:v>51.5</c:v>
                </c:pt>
                <c:pt idx="12">
                  <c:v>50.8</c:v>
                </c:pt>
                <c:pt idx="13">
                  <c:v>52.2</c:v>
                </c:pt>
                <c:pt idx="14">
                  <c:v>52</c:v>
                </c:pt>
                <c:pt idx="15">
                  <c:v>51.1</c:v>
                </c:pt>
                <c:pt idx="16">
                  <c:v>50.8</c:v>
                </c:pt>
                <c:pt idx="17">
                  <c:v>50.7</c:v>
                </c:pt>
                <c:pt idx="18">
                  <c:v>50.5</c:v>
                </c:pt>
                <c:pt idx="19">
                  <c:v>50.5</c:v>
                </c:pt>
              </c:numCache>
            </c:numRef>
          </c:val>
          <c:smooth val="0"/>
          <c:extLst>
            <c:ext xmlns:c16="http://schemas.microsoft.com/office/drawing/2014/chart" uri="{C3380CC4-5D6E-409C-BE32-E72D297353CC}">
              <c16:uniqueId val="{00000004-CB65-1C4A-8355-94EA7A34066D}"/>
            </c:ext>
          </c:extLst>
        </c:ser>
        <c:ser>
          <c:idx val="7"/>
          <c:order val="5"/>
          <c:tx>
            <c:strRef>
              <c:f>'2.3'!$P$10</c:f>
              <c:strCache>
                <c:ptCount val="1"/>
                <c:pt idx="0">
                  <c:v>Sweden</c:v>
                </c:pt>
              </c:strCache>
            </c:strRef>
          </c:tx>
          <c:spPr>
            <a:ln w="12700">
              <a:solidFill>
                <a:srgbClr val="0000FF"/>
              </a:solidFill>
              <a:prstDash val="solid"/>
            </a:ln>
          </c:spPr>
          <c:marker>
            <c:symbol val="dot"/>
            <c:size val="5"/>
            <c:spPr>
              <a:noFill/>
              <a:ln>
                <a:solidFill>
                  <a:srgbClr val="0000FF"/>
                </a:solidFill>
                <a:prstDash val="solid"/>
              </a:ln>
            </c:spPr>
          </c:marker>
          <c:cat>
            <c:numRef>
              <c:f>'2.3'!$Q$4:$AJ$4</c:f>
              <c:numCache>
                <c:formatCode>0</c:formatCode>
                <c:ptCount val="20"/>
                <c:pt idx="0">
                  <c:v>2001</c:v>
                </c:pt>
                <c:pt idx="1">
                  <c:v>2002</c:v>
                </c:pt>
                <c:pt idx="2">
                  <c:v>2003</c:v>
                </c:pt>
                <c:pt idx="3">
                  <c:v>2004</c:v>
                </c:pt>
                <c:pt idx="4">
                  <c:v>2005</c:v>
                </c:pt>
                <c:pt idx="5">
                  <c:v>2006</c:v>
                </c:pt>
                <c:pt idx="6">
                  <c:v>2007</c:v>
                </c:pt>
                <c:pt idx="7">
                  <c:v>2008</c:v>
                </c:pt>
                <c:pt idx="8">
                  <c:v>2009</c:v>
                </c:pt>
                <c:pt idx="9">
                  <c:v>2010</c:v>
                </c:pt>
                <c:pt idx="10">
                  <c:v>2011</c:v>
                </c:pt>
                <c:pt idx="11">
                  <c:v>2012</c:v>
                </c:pt>
                <c:pt idx="12">
                  <c:v>2013</c:v>
                </c:pt>
                <c:pt idx="13">
                  <c:v>2014</c:v>
                </c:pt>
                <c:pt idx="14">
                  <c:v>2015</c:v>
                </c:pt>
                <c:pt idx="15">
                  <c:v>2016</c:v>
                </c:pt>
                <c:pt idx="16">
                  <c:v>2017</c:v>
                </c:pt>
                <c:pt idx="17">
                  <c:v>2018</c:v>
                </c:pt>
                <c:pt idx="18">
                  <c:v>2019</c:v>
                </c:pt>
                <c:pt idx="19">
                  <c:v>2020</c:v>
                </c:pt>
              </c:numCache>
            </c:numRef>
          </c:cat>
          <c:val>
            <c:numRef>
              <c:f>'2.3'!$Q$10:$AJ$10</c:f>
              <c:numCache>
                <c:formatCode>0.0</c:formatCode>
                <c:ptCount val="20"/>
                <c:pt idx="0">
                  <c:v>52.2</c:v>
                </c:pt>
                <c:pt idx="1">
                  <c:v>53.5</c:v>
                </c:pt>
                <c:pt idx="2">
                  <c:v>53.6</c:v>
                </c:pt>
                <c:pt idx="3">
                  <c:v>52</c:v>
                </c:pt>
                <c:pt idx="4">
                  <c:v>51.8</c:v>
                </c:pt>
                <c:pt idx="5">
                  <c:v>50.6</c:v>
                </c:pt>
                <c:pt idx="6">
                  <c:v>48.8</c:v>
                </c:pt>
                <c:pt idx="7">
                  <c:v>49.3</c:v>
                </c:pt>
                <c:pt idx="8">
                  <c:v>52.7</c:v>
                </c:pt>
                <c:pt idx="9">
                  <c:v>49.8</c:v>
                </c:pt>
                <c:pt idx="10">
                  <c:v>48.9</c:v>
                </c:pt>
                <c:pt idx="11">
                  <c:v>49.2</c:v>
                </c:pt>
                <c:pt idx="12">
                  <c:v>50.7</c:v>
                </c:pt>
                <c:pt idx="13">
                  <c:v>50.4</c:v>
                </c:pt>
                <c:pt idx="14">
                  <c:v>50.1</c:v>
                </c:pt>
                <c:pt idx="15">
                  <c:v>49.8</c:v>
                </c:pt>
                <c:pt idx="16">
                  <c:v>49.8</c:v>
                </c:pt>
                <c:pt idx="17">
                  <c:v>49.6</c:v>
                </c:pt>
                <c:pt idx="18">
                  <c:v>49.2</c:v>
                </c:pt>
                <c:pt idx="19">
                  <c:v>48.8</c:v>
                </c:pt>
              </c:numCache>
            </c:numRef>
          </c:val>
          <c:smooth val="0"/>
          <c:extLst>
            <c:ext xmlns:c16="http://schemas.microsoft.com/office/drawing/2014/chart" uri="{C3380CC4-5D6E-409C-BE32-E72D297353CC}">
              <c16:uniqueId val="{00000005-CB65-1C4A-8355-94EA7A34066D}"/>
            </c:ext>
          </c:extLst>
        </c:ser>
        <c:ser>
          <c:idx val="8"/>
          <c:order val="6"/>
          <c:tx>
            <c:strRef>
              <c:f>'2.3'!$P$11</c:f>
              <c:strCache>
                <c:ptCount val="1"/>
                <c:pt idx="0">
                  <c:v>Italy</c:v>
                </c:pt>
              </c:strCache>
            </c:strRef>
          </c:tx>
          <c:spPr>
            <a:ln w="12700">
              <a:solidFill>
                <a:srgbClr val="FF9900"/>
              </a:solidFill>
              <a:prstDash val="solid"/>
            </a:ln>
          </c:spPr>
          <c:marker>
            <c:symbol val="dash"/>
            <c:size val="5"/>
            <c:spPr>
              <a:solidFill>
                <a:srgbClr val="FF6600"/>
              </a:solidFill>
              <a:ln>
                <a:solidFill>
                  <a:srgbClr val="FF6600"/>
                </a:solidFill>
                <a:prstDash val="solid"/>
              </a:ln>
            </c:spPr>
          </c:marker>
          <c:cat>
            <c:numRef>
              <c:f>'2.3'!$Q$4:$AJ$4</c:f>
              <c:numCache>
                <c:formatCode>0</c:formatCode>
                <c:ptCount val="20"/>
                <c:pt idx="0">
                  <c:v>2001</c:v>
                </c:pt>
                <c:pt idx="1">
                  <c:v>2002</c:v>
                </c:pt>
                <c:pt idx="2">
                  <c:v>2003</c:v>
                </c:pt>
                <c:pt idx="3">
                  <c:v>2004</c:v>
                </c:pt>
                <c:pt idx="4">
                  <c:v>2005</c:v>
                </c:pt>
                <c:pt idx="5">
                  <c:v>2006</c:v>
                </c:pt>
                <c:pt idx="6">
                  <c:v>2007</c:v>
                </c:pt>
                <c:pt idx="7">
                  <c:v>2008</c:v>
                </c:pt>
                <c:pt idx="8">
                  <c:v>2009</c:v>
                </c:pt>
                <c:pt idx="9">
                  <c:v>2010</c:v>
                </c:pt>
                <c:pt idx="10">
                  <c:v>2011</c:v>
                </c:pt>
                <c:pt idx="11">
                  <c:v>2012</c:v>
                </c:pt>
                <c:pt idx="12">
                  <c:v>2013</c:v>
                </c:pt>
                <c:pt idx="13">
                  <c:v>2014</c:v>
                </c:pt>
                <c:pt idx="14">
                  <c:v>2015</c:v>
                </c:pt>
                <c:pt idx="15">
                  <c:v>2016</c:v>
                </c:pt>
                <c:pt idx="16">
                  <c:v>2017</c:v>
                </c:pt>
                <c:pt idx="17">
                  <c:v>2018</c:v>
                </c:pt>
                <c:pt idx="18">
                  <c:v>2019</c:v>
                </c:pt>
                <c:pt idx="19">
                  <c:v>2020</c:v>
                </c:pt>
              </c:numCache>
            </c:numRef>
          </c:cat>
          <c:val>
            <c:numRef>
              <c:f>'2.3'!$Q$11:$AJ$11</c:f>
              <c:numCache>
                <c:formatCode>0.0</c:formatCode>
                <c:ptCount val="20"/>
                <c:pt idx="0">
                  <c:v>48</c:v>
                </c:pt>
                <c:pt idx="1">
                  <c:v>47.4</c:v>
                </c:pt>
                <c:pt idx="2">
                  <c:v>48.3</c:v>
                </c:pt>
                <c:pt idx="3">
                  <c:v>47.7</c:v>
                </c:pt>
                <c:pt idx="4">
                  <c:v>48.2</c:v>
                </c:pt>
                <c:pt idx="5">
                  <c:v>48.7</c:v>
                </c:pt>
                <c:pt idx="6">
                  <c:v>47.9</c:v>
                </c:pt>
                <c:pt idx="7">
                  <c:v>48.8</c:v>
                </c:pt>
                <c:pt idx="8">
                  <c:v>51.9</c:v>
                </c:pt>
                <c:pt idx="9">
                  <c:v>50.5</c:v>
                </c:pt>
                <c:pt idx="10">
                  <c:v>49.9</c:v>
                </c:pt>
                <c:pt idx="11">
                  <c:v>51</c:v>
                </c:pt>
                <c:pt idx="12">
                  <c:v>50.9</c:v>
                </c:pt>
                <c:pt idx="13">
                  <c:v>51.1</c:v>
                </c:pt>
                <c:pt idx="14">
                  <c:v>50.7</c:v>
                </c:pt>
                <c:pt idx="15">
                  <c:v>50</c:v>
                </c:pt>
                <c:pt idx="16">
                  <c:v>49.1</c:v>
                </c:pt>
                <c:pt idx="17">
                  <c:v>48.7</c:v>
                </c:pt>
                <c:pt idx="18">
                  <c:v>48.3</c:v>
                </c:pt>
                <c:pt idx="19">
                  <c:v>48.1</c:v>
                </c:pt>
              </c:numCache>
            </c:numRef>
          </c:val>
          <c:smooth val="0"/>
          <c:extLst>
            <c:ext xmlns:c16="http://schemas.microsoft.com/office/drawing/2014/chart" uri="{C3380CC4-5D6E-409C-BE32-E72D297353CC}">
              <c16:uniqueId val="{00000006-CB65-1C4A-8355-94EA7A34066D}"/>
            </c:ext>
          </c:extLst>
        </c:ser>
        <c:ser>
          <c:idx val="9"/>
          <c:order val="7"/>
          <c:tx>
            <c:strRef>
              <c:f>'2.3'!$P$12</c:f>
              <c:strCache>
                <c:ptCount val="1"/>
                <c:pt idx="0">
                  <c:v>Portugal</c:v>
                </c:pt>
              </c:strCache>
            </c:strRef>
          </c:tx>
          <c:spPr>
            <a:ln w="12700">
              <a:solidFill>
                <a:srgbClr val="000000"/>
              </a:solidFill>
              <a:prstDash val="solid"/>
            </a:ln>
          </c:spPr>
          <c:marker>
            <c:symbol val="diamond"/>
            <c:size val="8"/>
            <c:spPr>
              <a:solidFill>
                <a:srgbClr val="99CC00"/>
              </a:solidFill>
              <a:ln>
                <a:solidFill>
                  <a:srgbClr val="DD0806"/>
                </a:solidFill>
                <a:prstDash val="solid"/>
              </a:ln>
            </c:spPr>
          </c:marker>
          <c:cat>
            <c:numRef>
              <c:f>'2.3'!$Q$4:$AJ$4</c:f>
              <c:numCache>
                <c:formatCode>0</c:formatCode>
                <c:ptCount val="20"/>
                <c:pt idx="0">
                  <c:v>2001</c:v>
                </c:pt>
                <c:pt idx="1">
                  <c:v>2002</c:v>
                </c:pt>
                <c:pt idx="2">
                  <c:v>2003</c:v>
                </c:pt>
                <c:pt idx="3">
                  <c:v>2004</c:v>
                </c:pt>
                <c:pt idx="4">
                  <c:v>2005</c:v>
                </c:pt>
                <c:pt idx="5">
                  <c:v>2006</c:v>
                </c:pt>
                <c:pt idx="6">
                  <c:v>2007</c:v>
                </c:pt>
                <c:pt idx="7">
                  <c:v>2008</c:v>
                </c:pt>
                <c:pt idx="8">
                  <c:v>2009</c:v>
                </c:pt>
                <c:pt idx="9">
                  <c:v>2010</c:v>
                </c:pt>
                <c:pt idx="10">
                  <c:v>2011</c:v>
                </c:pt>
                <c:pt idx="11">
                  <c:v>2012</c:v>
                </c:pt>
                <c:pt idx="12">
                  <c:v>2013</c:v>
                </c:pt>
                <c:pt idx="13">
                  <c:v>2014</c:v>
                </c:pt>
                <c:pt idx="14">
                  <c:v>2015</c:v>
                </c:pt>
                <c:pt idx="15">
                  <c:v>2016</c:v>
                </c:pt>
                <c:pt idx="16">
                  <c:v>2017</c:v>
                </c:pt>
                <c:pt idx="17">
                  <c:v>2018</c:v>
                </c:pt>
                <c:pt idx="18">
                  <c:v>2019</c:v>
                </c:pt>
                <c:pt idx="19">
                  <c:v>2020</c:v>
                </c:pt>
              </c:numCache>
            </c:numRef>
          </c:cat>
          <c:val>
            <c:numRef>
              <c:f>'2.3'!$Q$12:$AJ$12</c:f>
              <c:numCache>
                <c:formatCode>0.0</c:formatCode>
                <c:ptCount val="20"/>
                <c:pt idx="0">
                  <c:v>40.5</c:v>
                </c:pt>
                <c:pt idx="1">
                  <c:v>40.299999999999997</c:v>
                </c:pt>
                <c:pt idx="2">
                  <c:v>40.700000000000003</c:v>
                </c:pt>
                <c:pt idx="3">
                  <c:v>41.4</c:v>
                </c:pt>
                <c:pt idx="4">
                  <c:v>42.4</c:v>
                </c:pt>
                <c:pt idx="5">
                  <c:v>40.799999999999997</c:v>
                </c:pt>
                <c:pt idx="6">
                  <c:v>43.7</c:v>
                </c:pt>
                <c:pt idx="7">
                  <c:v>43.4</c:v>
                </c:pt>
                <c:pt idx="8">
                  <c:v>48</c:v>
                </c:pt>
                <c:pt idx="9">
                  <c:v>51.3</c:v>
                </c:pt>
                <c:pt idx="10">
                  <c:v>48.9</c:v>
                </c:pt>
                <c:pt idx="11">
                  <c:v>46.7</c:v>
                </c:pt>
                <c:pt idx="12">
                  <c:v>50.1</c:v>
                </c:pt>
                <c:pt idx="13">
                  <c:v>49</c:v>
                </c:pt>
                <c:pt idx="14">
                  <c:v>47.9</c:v>
                </c:pt>
                <c:pt idx="15">
                  <c:v>47.5</c:v>
                </c:pt>
                <c:pt idx="16">
                  <c:v>47.3</c:v>
                </c:pt>
                <c:pt idx="17">
                  <c:v>47.1</c:v>
                </c:pt>
                <c:pt idx="18">
                  <c:v>47</c:v>
                </c:pt>
                <c:pt idx="19">
                  <c:v>46.9</c:v>
                </c:pt>
              </c:numCache>
            </c:numRef>
          </c:val>
          <c:smooth val="0"/>
          <c:extLst>
            <c:ext xmlns:c16="http://schemas.microsoft.com/office/drawing/2014/chart" uri="{C3380CC4-5D6E-409C-BE32-E72D297353CC}">
              <c16:uniqueId val="{00000007-CB65-1C4A-8355-94EA7A34066D}"/>
            </c:ext>
          </c:extLst>
        </c:ser>
        <c:ser>
          <c:idx val="10"/>
          <c:order val="8"/>
          <c:tx>
            <c:strRef>
              <c:f>'2.3'!$P$13</c:f>
              <c:strCache>
                <c:ptCount val="1"/>
                <c:pt idx="0">
                  <c:v>Norway</c:v>
                </c:pt>
              </c:strCache>
            </c:strRef>
          </c:tx>
          <c:spPr>
            <a:ln w="38100">
              <a:solidFill>
                <a:srgbClr val="FF6600"/>
              </a:solidFill>
              <a:prstDash val="solid"/>
            </a:ln>
          </c:spPr>
          <c:marker>
            <c:symbol val="star"/>
            <c:size val="7"/>
            <c:spPr>
              <a:solidFill>
                <a:srgbClr val="FF6600"/>
              </a:solidFill>
              <a:ln>
                <a:solidFill>
                  <a:srgbClr val="FF6600"/>
                </a:solidFill>
                <a:prstDash val="solid"/>
              </a:ln>
            </c:spPr>
          </c:marker>
          <c:cat>
            <c:numRef>
              <c:f>'2.3'!$Q$4:$AJ$4</c:f>
              <c:numCache>
                <c:formatCode>0</c:formatCode>
                <c:ptCount val="20"/>
                <c:pt idx="0">
                  <c:v>2001</c:v>
                </c:pt>
                <c:pt idx="1">
                  <c:v>2002</c:v>
                </c:pt>
                <c:pt idx="2">
                  <c:v>2003</c:v>
                </c:pt>
                <c:pt idx="3">
                  <c:v>2004</c:v>
                </c:pt>
                <c:pt idx="4">
                  <c:v>2005</c:v>
                </c:pt>
                <c:pt idx="5">
                  <c:v>2006</c:v>
                </c:pt>
                <c:pt idx="6">
                  <c:v>2007</c:v>
                </c:pt>
                <c:pt idx="7">
                  <c:v>2008</c:v>
                </c:pt>
                <c:pt idx="8">
                  <c:v>2009</c:v>
                </c:pt>
                <c:pt idx="9">
                  <c:v>2010</c:v>
                </c:pt>
                <c:pt idx="10">
                  <c:v>2011</c:v>
                </c:pt>
                <c:pt idx="11">
                  <c:v>2012</c:v>
                </c:pt>
                <c:pt idx="12">
                  <c:v>2013</c:v>
                </c:pt>
                <c:pt idx="13">
                  <c:v>2014</c:v>
                </c:pt>
                <c:pt idx="14">
                  <c:v>2015</c:v>
                </c:pt>
                <c:pt idx="15">
                  <c:v>2016</c:v>
                </c:pt>
                <c:pt idx="16">
                  <c:v>2017</c:v>
                </c:pt>
                <c:pt idx="17">
                  <c:v>2018</c:v>
                </c:pt>
                <c:pt idx="18">
                  <c:v>2019</c:v>
                </c:pt>
                <c:pt idx="19">
                  <c:v>2020</c:v>
                </c:pt>
              </c:numCache>
            </c:numRef>
          </c:cat>
          <c:val>
            <c:numRef>
              <c:f>'2.3'!$Q$13:$AJ$13</c:f>
              <c:numCache>
                <c:formatCode>0.0</c:formatCode>
                <c:ptCount val="20"/>
                <c:pt idx="0">
                  <c:v>41</c:v>
                </c:pt>
                <c:pt idx="1">
                  <c:v>46.4</c:v>
                </c:pt>
                <c:pt idx="2">
                  <c:v>47.8</c:v>
                </c:pt>
                <c:pt idx="3">
                  <c:v>45.1</c:v>
                </c:pt>
                <c:pt idx="4">
                  <c:v>41.9</c:v>
                </c:pt>
                <c:pt idx="5">
                  <c:v>40.299999999999997</c:v>
                </c:pt>
                <c:pt idx="6">
                  <c:v>41</c:v>
                </c:pt>
                <c:pt idx="7">
                  <c:v>40.5</c:v>
                </c:pt>
                <c:pt idx="8">
                  <c:v>46.1</c:v>
                </c:pt>
                <c:pt idx="9">
                  <c:v>45.2</c:v>
                </c:pt>
                <c:pt idx="10">
                  <c:v>44.2</c:v>
                </c:pt>
                <c:pt idx="11">
                  <c:v>44.3</c:v>
                </c:pt>
                <c:pt idx="12">
                  <c:v>43.3</c:v>
                </c:pt>
                <c:pt idx="13">
                  <c:v>44.9</c:v>
                </c:pt>
                <c:pt idx="14">
                  <c:v>47.9</c:v>
                </c:pt>
                <c:pt idx="15">
                  <c:v>46.5</c:v>
                </c:pt>
                <c:pt idx="16">
                  <c:v>46.4</c:v>
                </c:pt>
                <c:pt idx="17">
                  <c:v>46.2</c:v>
                </c:pt>
                <c:pt idx="18">
                  <c:v>46.2</c:v>
                </c:pt>
                <c:pt idx="19">
                  <c:v>46.5</c:v>
                </c:pt>
              </c:numCache>
            </c:numRef>
          </c:val>
          <c:smooth val="0"/>
          <c:extLst>
            <c:ext xmlns:c16="http://schemas.microsoft.com/office/drawing/2014/chart" uri="{C3380CC4-5D6E-409C-BE32-E72D297353CC}">
              <c16:uniqueId val="{00000008-CB65-1C4A-8355-94EA7A34066D}"/>
            </c:ext>
          </c:extLst>
        </c:ser>
        <c:ser>
          <c:idx val="11"/>
          <c:order val="9"/>
          <c:tx>
            <c:strRef>
              <c:f>'2.3'!$P$14</c:f>
              <c:strCache>
                <c:ptCount val="1"/>
                <c:pt idx="0">
                  <c:v>Germany</c:v>
                </c:pt>
              </c:strCache>
            </c:strRef>
          </c:tx>
          <c:spPr>
            <a:ln w="12700">
              <a:solidFill>
                <a:srgbClr val="000000"/>
              </a:solidFill>
              <a:prstDash val="solid"/>
            </a:ln>
          </c:spPr>
          <c:marker>
            <c:symbol val="triangle"/>
            <c:size val="6"/>
            <c:spPr>
              <a:solidFill>
                <a:srgbClr val="3366FF"/>
              </a:solidFill>
              <a:ln>
                <a:solidFill>
                  <a:srgbClr val="0000D4"/>
                </a:solidFill>
                <a:prstDash val="solid"/>
              </a:ln>
            </c:spPr>
          </c:marker>
          <c:cat>
            <c:numRef>
              <c:f>'2.3'!$Q$4:$AJ$4</c:f>
              <c:numCache>
                <c:formatCode>0</c:formatCode>
                <c:ptCount val="20"/>
                <c:pt idx="0">
                  <c:v>2001</c:v>
                </c:pt>
                <c:pt idx="1">
                  <c:v>2002</c:v>
                </c:pt>
                <c:pt idx="2">
                  <c:v>2003</c:v>
                </c:pt>
                <c:pt idx="3">
                  <c:v>2004</c:v>
                </c:pt>
                <c:pt idx="4">
                  <c:v>2005</c:v>
                </c:pt>
                <c:pt idx="5">
                  <c:v>2006</c:v>
                </c:pt>
                <c:pt idx="6">
                  <c:v>2007</c:v>
                </c:pt>
                <c:pt idx="7">
                  <c:v>2008</c:v>
                </c:pt>
                <c:pt idx="8">
                  <c:v>2009</c:v>
                </c:pt>
                <c:pt idx="9">
                  <c:v>2010</c:v>
                </c:pt>
                <c:pt idx="10">
                  <c:v>2011</c:v>
                </c:pt>
                <c:pt idx="11">
                  <c:v>2012</c:v>
                </c:pt>
                <c:pt idx="12">
                  <c:v>2013</c:v>
                </c:pt>
                <c:pt idx="13">
                  <c:v>2014</c:v>
                </c:pt>
                <c:pt idx="14">
                  <c:v>2015</c:v>
                </c:pt>
                <c:pt idx="15">
                  <c:v>2016</c:v>
                </c:pt>
                <c:pt idx="16">
                  <c:v>2017</c:v>
                </c:pt>
                <c:pt idx="17">
                  <c:v>2018</c:v>
                </c:pt>
                <c:pt idx="18">
                  <c:v>2019</c:v>
                </c:pt>
                <c:pt idx="19">
                  <c:v>2020</c:v>
                </c:pt>
              </c:numCache>
            </c:numRef>
          </c:cat>
          <c:val>
            <c:numRef>
              <c:f>'2.3'!$Q$14:$AJ$14</c:f>
              <c:numCache>
                <c:formatCode>0.0</c:formatCode>
                <c:ptCount val="20"/>
                <c:pt idx="0">
                  <c:v>47.6</c:v>
                </c:pt>
                <c:pt idx="1">
                  <c:v>48.1</c:v>
                </c:pt>
                <c:pt idx="2">
                  <c:v>48.5</c:v>
                </c:pt>
                <c:pt idx="3">
                  <c:v>47.1</c:v>
                </c:pt>
                <c:pt idx="4">
                  <c:v>46.8</c:v>
                </c:pt>
                <c:pt idx="5">
                  <c:v>45.3</c:v>
                </c:pt>
                <c:pt idx="6">
                  <c:v>43.6</c:v>
                </c:pt>
                <c:pt idx="7">
                  <c:v>43.9</c:v>
                </c:pt>
                <c:pt idx="8">
                  <c:v>47.6</c:v>
                </c:pt>
                <c:pt idx="9">
                  <c:v>47.7</c:v>
                </c:pt>
                <c:pt idx="10">
                  <c:v>45.3</c:v>
                </c:pt>
                <c:pt idx="11">
                  <c:v>44.9</c:v>
                </c:pt>
                <c:pt idx="12">
                  <c:v>44.1</c:v>
                </c:pt>
                <c:pt idx="13">
                  <c:v>44.3</c:v>
                </c:pt>
                <c:pt idx="14">
                  <c:v>43.9</c:v>
                </c:pt>
                <c:pt idx="15">
                  <c:v>43.5</c:v>
                </c:pt>
                <c:pt idx="16">
                  <c:v>43.5</c:v>
                </c:pt>
                <c:pt idx="17">
                  <c:v>43.4</c:v>
                </c:pt>
                <c:pt idx="18">
                  <c:v>43.1</c:v>
                </c:pt>
                <c:pt idx="19">
                  <c:v>43.1</c:v>
                </c:pt>
              </c:numCache>
            </c:numRef>
          </c:val>
          <c:smooth val="0"/>
          <c:extLst>
            <c:ext xmlns:c16="http://schemas.microsoft.com/office/drawing/2014/chart" uri="{C3380CC4-5D6E-409C-BE32-E72D297353CC}">
              <c16:uniqueId val="{00000009-CB65-1C4A-8355-94EA7A34066D}"/>
            </c:ext>
          </c:extLst>
        </c:ser>
        <c:ser>
          <c:idx val="12"/>
          <c:order val="10"/>
          <c:tx>
            <c:strRef>
              <c:f>'2.3'!$P$15</c:f>
              <c:strCache>
                <c:ptCount val="1"/>
                <c:pt idx="0">
                  <c:v>Netherlands</c:v>
                </c:pt>
              </c:strCache>
            </c:strRef>
          </c:tx>
          <c:spPr>
            <a:ln w="12700">
              <a:solidFill>
                <a:srgbClr val="DD0806"/>
              </a:solidFill>
              <a:prstDash val="solid"/>
            </a:ln>
          </c:spPr>
          <c:marker>
            <c:symbol val="x"/>
            <c:size val="5"/>
            <c:spPr>
              <a:solidFill>
                <a:schemeClr val="tx1"/>
              </a:solidFill>
              <a:ln>
                <a:solidFill>
                  <a:schemeClr val="tx1"/>
                </a:solidFill>
                <a:prstDash val="solid"/>
              </a:ln>
            </c:spPr>
          </c:marker>
          <c:cat>
            <c:numRef>
              <c:f>'2.3'!$Q$4:$AJ$4</c:f>
              <c:numCache>
                <c:formatCode>0</c:formatCode>
                <c:ptCount val="20"/>
                <c:pt idx="0">
                  <c:v>2001</c:v>
                </c:pt>
                <c:pt idx="1">
                  <c:v>2002</c:v>
                </c:pt>
                <c:pt idx="2">
                  <c:v>2003</c:v>
                </c:pt>
                <c:pt idx="3">
                  <c:v>2004</c:v>
                </c:pt>
                <c:pt idx="4">
                  <c:v>2005</c:v>
                </c:pt>
                <c:pt idx="5">
                  <c:v>2006</c:v>
                </c:pt>
                <c:pt idx="6">
                  <c:v>2007</c:v>
                </c:pt>
                <c:pt idx="7">
                  <c:v>2008</c:v>
                </c:pt>
                <c:pt idx="8">
                  <c:v>2009</c:v>
                </c:pt>
                <c:pt idx="9">
                  <c:v>2010</c:v>
                </c:pt>
                <c:pt idx="10">
                  <c:v>2011</c:v>
                </c:pt>
                <c:pt idx="11">
                  <c:v>2012</c:v>
                </c:pt>
                <c:pt idx="12">
                  <c:v>2013</c:v>
                </c:pt>
                <c:pt idx="13">
                  <c:v>2014</c:v>
                </c:pt>
                <c:pt idx="14">
                  <c:v>2015</c:v>
                </c:pt>
                <c:pt idx="15">
                  <c:v>2016</c:v>
                </c:pt>
                <c:pt idx="16">
                  <c:v>2017</c:v>
                </c:pt>
                <c:pt idx="17">
                  <c:v>2018</c:v>
                </c:pt>
                <c:pt idx="18">
                  <c:v>2019</c:v>
                </c:pt>
                <c:pt idx="19">
                  <c:v>2020</c:v>
                </c:pt>
              </c:numCache>
            </c:numRef>
          </c:cat>
          <c:val>
            <c:numRef>
              <c:f>'2.3'!$Q$15:$AJ$15</c:f>
              <c:numCache>
                <c:formatCode>0.0</c:formatCode>
                <c:ptCount val="20"/>
                <c:pt idx="0">
                  <c:v>45.4</c:v>
                </c:pt>
                <c:pt idx="1">
                  <c:v>46.2</c:v>
                </c:pt>
                <c:pt idx="2">
                  <c:v>47.1</c:v>
                </c:pt>
                <c:pt idx="3">
                  <c:v>46.1</c:v>
                </c:pt>
                <c:pt idx="4">
                  <c:v>44.8</c:v>
                </c:pt>
                <c:pt idx="5">
                  <c:v>45.6</c:v>
                </c:pt>
                <c:pt idx="6">
                  <c:v>44.9</c:v>
                </c:pt>
                <c:pt idx="7">
                  <c:v>45.7</c:v>
                </c:pt>
                <c:pt idx="8">
                  <c:v>50</c:v>
                </c:pt>
                <c:pt idx="9">
                  <c:v>50.6</c:v>
                </c:pt>
                <c:pt idx="10">
                  <c:v>50</c:v>
                </c:pt>
                <c:pt idx="11">
                  <c:v>50.1</c:v>
                </c:pt>
                <c:pt idx="12">
                  <c:v>46.2</c:v>
                </c:pt>
                <c:pt idx="13">
                  <c:v>46.1</c:v>
                </c:pt>
                <c:pt idx="14">
                  <c:v>44.5</c:v>
                </c:pt>
                <c:pt idx="15">
                  <c:v>43.6</c:v>
                </c:pt>
                <c:pt idx="16">
                  <c:v>43.3</c:v>
                </c:pt>
                <c:pt idx="17">
                  <c:v>42.9</c:v>
                </c:pt>
                <c:pt idx="18">
                  <c:v>42.6</c:v>
                </c:pt>
                <c:pt idx="19">
                  <c:v>42.2</c:v>
                </c:pt>
              </c:numCache>
            </c:numRef>
          </c:val>
          <c:smooth val="0"/>
          <c:extLst>
            <c:ext xmlns:c16="http://schemas.microsoft.com/office/drawing/2014/chart" uri="{C3380CC4-5D6E-409C-BE32-E72D297353CC}">
              <c16:uniqueId val="{0000000A-CB65-1C4A-8355-94EA7A34066D}"/>
            </c:ext>
          </c:extLst>
        </c:ser>
        <c:ser>
          <c:idx val="14"/>
          <c:order val="11"/>
          <c:tx>
            <c:strRef>
              <c:f>'2.3'!$P$16</c:f>
              <c:strCache>
                <c:ptCount val="1"/>
                <c:pt idx="0">
                  <c:v>Greece</c:v>
                </c:pt>
              </c:strCache>
            </c:strRef>
          </c:tx>
          <c:spPr>
            <a:ln w="38100">
              <a:solidFill>
                <a:srgbClr val="DD0806"/>
              </a:solidFill>
              <a:prstDash val="solid"/>
            </a:ln>
          </c:spPr>
          <c:marker>
            <c:symbol val="triangle"/>
            <c:size val="13"/>
            <c:spPr>
              <a:solidFill>
                <a:schemeClr val="tx1"/>
              </a:solidFill>
              <a:ln>
                <a:solidFill>
                  <a:srgbClr val="0000FF"/>
                </a:solidFill>
                <a:prstDash val="solid"/>
              </a:ln>
            </c:spPr>
          </c:marker>
          <c:cat>
            <c:numRef>
              <c:f>'2.3'!$Q$4:$AJ$4</c:f>
              <c:numCache>
                <c:formatCode>0</c:formatCode>
                <c:ptCount val="20"/>
                <c:pt idx="0">
                  <c:v>2001</c:v>
                </c:pt>
                <c:pt idx="1">
                  <c:v>2002</c:v>
                </c:pt>
                <c:pt idx="2">
                  <c:v>2003</c:v>
                </c:pt>
                <c:pt idx="3">
                  <c:v>2004</c:v>
                </c:pt>
                <c:pt idx="4">
                  <c:v>2005</c:v>
                </c:pt>
                <c:pt idx="5">
                  <c:v>2006</c:v>
                </c:pt>
                <c:pt idx="6">
                  <c:v>2007</c:v>
                </c:pt>
                <c:pt idx="7">
                  <c:v>2008</c:v>
                </c:pt>
                <c:pt idx="8">
                  <c:v>2009</c:v>
                </c:pt>
                <c:pt idx="9">
                  <c:v>2010</c:v>
                </c:pt>
                <c:pt idx="10">
                  <c:v>2011</c:v>
                </c:pt>
                <c:pt idx="11">
                  <c:v>2012</c:v>
                </c:pt>
                <c:pt idx="12">
                  <c:v>2013</c:v>
                </c:pt>
                <c:pt idx="13">
                  <c:v>2014</c:v>
                </c:pt>
                <c:pt idx="14">
                  <c:v>2015</c:v>
                </c:pt>
                <c:pt idx="15">
                  <c:v>2016</c:v>
                </c:pt>
                <c:pt idx="16">
                  <c:v>2017</c:v>
                </c:pt>
                <c:pt idx="17">
                  <c:v>2018</c:v>
                </c:pt>
                <c:pt idx="18">
                  <c:v>2019</c:v>
                </c:pt>
                <c:pt idx="19">
                  <c:v>2020</c:v>
                </c:pt>
              </c:numCache>
            </c:numRef>
          </c:cat>
          <c:val>
            <c:numRef>
              <c:f>'2.3'!$Q$16:$AJ$16</c:f>
              <c:numCache>
                <c:formatCode>0.0</c:formatCode>
                <c:ptCount val="20"/>
                <c:pt idx="0">
                  <c:v>45.3</c:v>
                </c:pt>
                <c:pt idx="1">
                  <c:v>45</c:v>
                </c:pt>
                <c:pt idx="2">
                  <c:v>44.7</c:v>
                </c:pt>
                <c:pt idx="3">
                  <c:v>45.5</c:v>
                </c:pt>
                <c:pt idx="4">
                  <c:v>43.6</c:v>
                </c:pt>
                <c:pt idx="5">
                  <c:v>42.6</c:v>
                </c:pt>
                <c:pt idx="6">
                  <c:v>44.1</c:v>
                </c:pt>
                <c:pt idx="7">
                  <c:v>48.3</c:v>
                </c:pt>
                <c:pt idx="8">
                  <c:v>50.4</c:v>
                </c:pt>
                <c:pt idx="9">
                  <c:v>50.2</c:v>
                </c:pt>
                <c:pt idx="10">
                  <c:v>50</c:v>
                </c:pt>
                <c:pt idx="11">
                  <c:v>51</c:v>
                </c:pt>
                <c:pt idx="12">
                  <c:v>48.6</c:v>
                </c:pt>
                <c:pt idx="13">
                  <c:v>49.3</c:v>
                </c:pt>
                <c:pt idx="14">
                  <c:v>50.1</c:v>
                </c:pt>
                <c:pt idx="15">
                  <c:v>47.8</c:v>
                </c:pt>
                <c:pt idx="16">
                  <c:v>46</c:v>
                </c:pt>
                <c:pt idx="17">
                  <c:v>43.4</c:v>
                </c:pt>
                <c:pt idx="18">
                  <c:v>42</c:v>
                </c:pt>
                <c:pt idx="19">
                  <c:v>41.5</c:v>
                </c:pt>
              </c:numCache>
            </c:numRef>
          </c:val>
          <c:smooth val="0"/>
          <c:extLst>
            <c:ext xmlns:c16="http://schemas.microsoft.com/office/drawing/2014/chart" uri="{C3380CC4-5D6E-409C-BE32-E72D297353CC}">
              <c16:uniqueId val="{0000000B-CB65-1C4A-8355-94EA7A34066D}"/>
            </c:ext>
          </c:extLst>
        </c:ser>
        <c:ser>
          <c:idx val="15"/>
          <c:order val="12"/>
          <c:tx>
            <c:strRef>
              <c:f>'2.3'!$P$17</c:f>
              <c:strCache>
                <c:ptCount val="1"/>
                <c:pt idx="0">
                  <c:v>Japan</c:v>
                </c:pt>
              </c:strCache>
            </c:strRef>
          </c:tx>
          <c:spPr>
            <a:ln w="12700">
              <a:solidFill>
                <a:srgbClr val="000000"/>
              </a:solidFill>
              <a:prstDash val="solid"/>
            </a:ln>
          </c:spPr>
          <c:marker>
            <c:symbol val="plus"/>
            <c:size val="17"/>
            <c:spPr>
              <a:noFill/>
              <a:ln>
                <a:solidFill>
                  <a:srgbClr val="DD0806"/>
                </a:solidFill>
                <a:prstDash val="solid"/>
              </a:ln>
            </c:spPr>
          </c:marker>
          <c:cat>
            <c:numRef>
              <c:f>'2.3'!$Q$4:$AJ$4</c:f>
              <c:numCache>
                <c:formatCode>0</c:formatCode>
                <c:ptCount val="20"/>
                <c:pt idx="0">
                  <c:v>2001</c:v>
                </c:pt>
                <c:pt idx="1">
                  <c:v>2002</c:v>
                </c:pt>
                <c:pt idx="2">
                  <c:v>2003</c:v>
                </c:pt>
                <c:pt idx="3">
                  <c:v>2004</c:v>
                </c:pt>
                <c:pt idx="4">
                  <c:v>2005</c:v>
                </c:pt>
                <c:pt idx="5">
                  <c:v>2006</c:v>
                </c:pt>
                <c:pt idx="6">
                  <c:v>2007</c:v>
                </c:pt>
                <c:pt idx="7">
                  <c:v>2008</c:v>
                </c:pt>
                <c:pt idx="8">
                  <c:v>2009</c:v>
                </c:pt>
                <c:pt idx="9">
                  <c:v>2010</c:v>
                </c:pt>
                <c:pt idx="10">
                  <c:v>2011</c:v>
                </c:pt>
                <c:pt idx="11">
                  <c:v>2012</c:v>
                </c:pt>
                <c:pt idx="12">
                  <c:v>2013</c:v>
                </c:pt>
                <c:pt idx="13">
                  <c:v>2014</c:v>
                </c:pt>
                <c:pt idx="14">
                  <c:v>2015</c:v>
                </c:pt>
                <c:pt idx="15">
                  <c:v>2016</c:v>
                </c:pt>
                <c:pt idx="16">
                  <c:v>2017</c:v>
                </c:pt>
                <c:pt idx="17">
                  <c:v>2018</c:v>
                </c:pt>
                <c:pt idx="18">
                  <c:v>2019</c:v>
                </c:pt>
                <c:pt idx="19">
                  <c:v>2020</c:v>
                </c:pt>
              </c:numCache>
            </c:numRef>
          </c:cat>
          <c:val>
            <c:numRef>
              <c:f>'2.3'!$Q$17:$AJ$17</c:f>
              <c:numCache>
                <c:formatCode>0.0</c:formatCode>
                <c:ptCount val="20"/>
                <c:pt idx="9">
                  <c:v>39</c:v>
                </c:pt>
                <c:pt idx="10">
                  <c:v>40.4</c:v>
                </c:pt>
                <c:pt idx="11">
                  <c:v>41.1</c:v>
                </c:pt>
                <c:pt idx="12">
                  <c:v>40.5</c:v>
                </c:pt>
                <c:pt idx="13">
                  <c:v>40.299999999999997</c:v>
                </c:pt>
                <c:pt idx="14">
                  <c:v>39.700000000000003</c:v>
                </c:pt>
                <c:pt idx="15">
                  <c:v>38.5</c:v>
                </c:pt>
                <c:pt idx="16">
                  <c:v>38.6</c:v>
                </c:pt>
                <c:pt idx="17">
                  <c:v>39</c:v>
                </c:pt>
                <c:pt idx="18">
                  <c:v>39.4</c:v>
                </c:pt>
                <c:pt idx="19">
                  <c:v>40.1</c:v>
                </c:pt>
              </c:numCache>
            </c:numRef>
          </c:val>
          <c:smooth val="0"/>
          <c:extLst>
            <c:ext xmlns:c16="http://schemas.microsoft.com/office/drawing/2014/chart" uri="{C3380CC4-5D6E-409C-BE32-E72D297353CC}">
              <c16:uniqueId val="{0000000C-CB65-1C4A-8355-94EA7A34066D}"/>
            </c:ext>
          </c:extLst>
        </c:ser>
        <c:ser>
          <c:idx val="16"/>
          <c:order val="13"/>
          <c:tx>
            <c:strRef>
              <c:f>'2.3'!$P$18</c:f>
              <c:strCache>
                <c:ptCount val="1"/>
                <c:pt idx="0">
                  <c:v>Canada</c:v>
                </c:pt>
              </c:strCache>
            </c:strRef>
          </c:tx>
          <c:spPr>
            <a:ln w="38100">
              <a:solidFill>
                <a:srgbClr val="FCF305"/>
              </a:solidFill>
              <a:prstDash val="solid"/>
            </a:ln>
          </c:spPr>
          <c:marker>
            <c:symbol val="plus"/>
            <c:size val="9"/>
            <c:spPr>
              <a:solidFill>
                <a:srgbClr val="DD0806"/>
              </a:solidFill>
              <a:ln>
                <a:solidFill>
                  <a:srgbClr val="000000"/>
                </a:solidFill>
                <a:prstDash val="solid"/>
              </a:ln>
            </c:spPr>
          </c:marker>
          <c:cat>
            <c:numRef>
              <c:f>'2.3'!$Q$4:$AJ$4</c:f>
              <c:numCache>
                <c:formatCode>0</c:formatCode>
                <c:ptCount val="20"/>
                <c:pt idx="0">
                  <c:v>2001</c:v>
                </c:pt>
                <c:pt idx="1">
                  <c:v>2002</c:v>
                </c:pt>
                <c:pt idx="2">
                  <c:v>2003</c:v>
                </c:pt>
                <c:pt idx="3">
                  <c:v>2004</c:v>
                </c:pt>
                <c:pt idx="4">
                  <c:v>2005</c:v>
                </c:pt>
                <c:pt idx="5">
                  <c:v>2006</c:v>
                </c:pt>
                <c:pt idx="6">
                  <c:v>2007</c:v>
                </c:pt>
                <c:pt idx="7">
                  <c:v>2008</c:v>
                </c:pt>
                <c:pt idx="8">
                  <c:v>2009</c:v>
                </c:pt>
                <c:pt idx="9">
                  <c:v>2010</c:v>
                </c:pt>
                <c:pt idx="10">
                  <c:v>2011</c:v>
                </c:pt>
                <c:pt idx="11">
                  <c:v>2012</c:v>
                </c:pt>
                <c:pt idx="12">
                  <c:v>2013</c:v>
                </c:pt>
                <c:pt idx="13">
                  <c:v>2014</c:v>
                </c:pt>
                <c:pt idx="14">
                  <c:v>2015</c:v>
                </c:pt>
                <c:pt idx="15">
                  <c:v>2016</c:v>
                </c:pt>
                <c:pt idx="16">
                  <c:v>2017</c:v>
                </c:pt>
                <c:pt idx="17">
                  <c:v>2018</c:v>
                </c:pt>
                <c:pt idx="18">
                  <c:v>2019</c:v>
                </c:pt>
                <c:pt idx="19">
                  <c:v>2020</c:v>
                </c:pt>
              </c:numCache>
            </c:numRef>
          </c:cat>
          <c:val>
            <c:numRef>
              <c:f>'2.3'!$Q$18:$AJ$18</c:f>
              <c:numCache>
                <c:formatCode>0.0</c:formatCode>
                <c:ptCount val="20"/>
                <c:pt idx="9">
                  <c:v>44</c:v>
                </c:pt>
                <c:pt idx="10">
                  <c:v>42.7</c:v>
                </c:pt>
                <c:pt idx="11">
                  <c:v>42</c:v>
                </c:pt>
                <c:pt idx="12">
                  <c:v>40.700000000000003</c:v>
                </c:pt>
                <c:pt idx="13">
                  <c:v>39.4</c:v>
                </c:pt>
                <c:pt idx="14">
                  <c:v>39.700000000000003</c:v>
                </c:pt>
                <c:pt idx="15">
                  <c:v>39.5</c:v>
                </c:pt>
                <c:pt idx="16">
                  <c:v>39.200000000000003</c:v>
                </c:pt>
                <c:pt idx="17">
                  <c:v>39.1</c:v>
                </c:pt>
                <c:pt idx="18">
                  <c:v>39.1</c:v>
                </c:pt>
                <c:pt idx="19">
                  <c:v>39</c:v>
                </c:pt>
              </c:numCache>
            </c:numRef>
          </c:val>
          <c:smooth val="0"/>
          <c:extLst>
            <c:ext xmlns:c16="http://schemas.microsoft.com/office/drawing/2014/chart" uri="{C3380CC4-5D6E-409C-BE32-E72D297353CC}">
              <c16:uniqueId val="{0000000D-CB65-1C4A-8355-94EA7A34066D}"/>
            </c:ext>
          </c:extLst>
        </c:ser>
        <c:ser>
          <c:idx val="13"/>
          <c:order val="14"/>
          <c:tx>
            <c:strRef>
              <c:f>'2.3'!$P$19</c:f>
              <c:strCache>
                <c:ptCount val="1"/>
                <c:pt idx="0">
                  <c:v>Spain</c:v>
                </c:pt>
              </c:strCache>
            </c:strRef>
          </c:tx>
          <c:spPr>
            <a:ln w="38100">
              <a:solidFill>
                <a:srgbClr val="000000"/>
              </a:solidFill>
              <a:prstDash val="solid"/>
            </a:ln>
          </c:spPr>
          <c:marker>
            <c:symbol val="star"/>
            <c:size val="13"/>
            <c:spPr>
              <a:solidFill>
                <a:srgbClr val="CA7E7D"/>
              </a:solidFill>
              <a:ln>
                <a:solidFill>
                  <a:srgbClr val="FF8080"/>
                </a:solidFill>
                <a:prstDash val="solid"/>
              </a:ln>
            </c:spPr>
          </c:marker>
          <c:cat>
            <c:numRef>
              <c:f>'2.3'!$Q$4:$AJ$4</c:f>
              <c:numCache>
                <c:formatCode>0</c:formatCode>
                <c:ptCount val="20"/>
                <c:pt idx="0">
                  <c:v>2001</c:v>
                </c:pt>
                <c:pt idx="1">
                  <c:v>2002</c:v>
                </c:pt>
                <c:pt idx="2">
                  <c:v>2003</c:v>
                </c:pt>
                <c:pt idx="3">
                  <c:v>2004</c:v>
                </c:pt>
                <c:pt idx="4">
                  <c:v>2005</c:v>
                </c:pt>
                <c:pt idx="5">
                  <c:v>2006</c:v>
                </c:pt>
                <c:pt idx="6">
                  <c:v>2007</c:v>
                </c:pt>
                <c:pt idx="7">
                  <c:v>2008</c:v>
                </c:pt>
                <c:pt idx="8">
                  <c:v>2009</c:v>
                </c:pt>
                <c:pt idx="9">
                  <c:v>2010</c:v>
                </c:pt>
                <c:pt idx="10">
                  <c:v>2011</c:v>
                </c:pt>
                <c:pt idx="11">
                  <c:v>2012</c:v>
                </c:pt>
                <c:pt idx="12">
                  <c:v>2013</c:v>
                </c:pt>
                <c:pt idx="13">
                  <c:v>2014</c:v>
                </c:pt>
                <c:pt idx="14">
                  <c:v>2015</c:v>
                </c:pt>
                <c:pt idx="15">
                  <c:v>2016</c:v>
                </c:pt>
                <c:pt idx="16">
                  <c:v>2017</c:v>
                </c:pt>
                <c:pt idx="17">
                  <c:v>2018</c:v>
                </c:pt>
                <c:pt idx="18">
                  <c:v>2019</c:v>
                </c:pt>
                <c:pt idx="19">
                  <c:v>2020</c:v>
                </c:pt>
              </c:numCache>
            </c:numRef>
          </c:cat>
          <c:val>
            <c:numRef>
              <c:f>'2.3'!$Q$19:$AJ$19</c:f>
              <c:numCache>
                <c:formatCode>0.0</c:formatCode>
                <c:ptCount val="20"/>
                <c:pt idx="0">
                  <c:v>38.6</c:v>
                </c:pt>
                <c:pt idx="1">
                  <c:v>38.9</c:v>
                </c:pt>
                <c:pt idx="2">
                  <c:v>38.4</c:v>
                </c:pt>
                <c:pt idx="3">
                  <c:v>38.9</c:v>
                </c:pt>
                <c:pt idx="4">
                  <c:v>38.4</c:v>
                </c:pt>
                <c:pt idx="5">
                  <c:v>38.4</c:v>
                </c:pt>
                <c:pt idx="6">
                  <c:v>39.200000000000003</c:v>
                </c:pt>
                <c:pt idx="7">
                  <c:v>41.1</c:v>
                </c:pt>
                <c:pt idx="8">
                  <c:v>45.8</c:v>
                </c:pt>
                <c:pt idx="9">
                  <c:v>45.5</c:v>
                </c:pt>
                <c:pt idx="10">
                  <c:v>44.4</c:v>
                </c:pt>
                <c:pt idx="11">
                  <c:v>42.7</c:v>
                </c:pt>
                <c:pt idx="12">
                  <c:v>44.3</c:v>
                </c:pt>
                <c:pt idx="13">
                  <c:v>43.6</c:v>
                </c:pt>
                <c:pt idx="14">
                  <c:v>42</c:v>
                </c:pt>
                <c:pt idx="15">
                  <c:v>40.799999999999997</c:v>
                </c:pt>
                <c:pt idx="16">
                  <c:v>40.1</c:v>
                </c:pt>
                <c:pt idx="17">
                  <c:v>39.700000000000003</c:v>
                </c:pt>
                <c:pt idx="18">
                  <c:v>39.200000000000003</c:v>
                </c:pt>
                <c:pt idx="19">
                  <c:v>39</c:v>
                </c:pt>
              </c:numCache>
            </c:numRef>
          </c:val>
          <c:smooth val="0"/>
          <c:extLst>
            <c:ext xmlns:c16="http://schemas.microsoft.com/office/drawing/2014/chart" uri="{C3380CC4-5D6E-409C-BE32-E72D297353CC}">
              <c16:uniqueId val="{0000000E-CB65-1C4A-8355-94EA7A34066D}"/>
            </c:ext>
          </c:extLst>
        </c:ser>
        <c:ser>
          <c:idx val="17"/>
          <c:order val="15"/>
          <c:tx>
            <c:strRef>
              <c:f>'2.3'!$P$20</c:f>
              <c:strCache>
                <c:ptCount val="1"/>
                <c:pt idx="0">
                  <c:v>United Kingdom</c:v>
                </c:pt>
              </c:strCache>
            </c:strRef>
          </c:tx>
          <c:spPr>
            <a:ln w="25400">
              <a:solidFill>
                <a:srgbClr val="FF8080"/>
              </a:solidFill>
              <a:prstDash val="solid"/>
            </a:ln>
          </c:spPr>
          <c:marker>
            <c:spPr>
              <a:solidFill>
                <a:srgbClr val="F8AA79"/>
              </a:solidFill>
              <a:ln>
                <a:solidFill>
                  <a:srgbClr val="FF8080"/>
                </a:solidFill>
                <a:prstDash val="solid"/>
              </a:ln>
            </c:spPr>
          </c:marker>
          <c:cat>
            <c:numRef>
              <c:f>'2.3'!$Q$4:$AJ$4</c:f>
              <c:numCache>
                <c:formatCode>0</c:formatCode>
                <c:ptCount val="20"/>
                <c:pt idx="0">
                  <c:v>2001</c:v>
                </c:pt>
                <c:pt idx="1">
                  <c:v>2002</c:v>
                </c:pt>
                <c:pt idx="2">
                  <c:v>2003</c:v>
                </c:pt>
                <c:pt idx="3">
                  <c:v>2004</c:v>
                </c:pt>
                <c:pt idx="4">
                  <c:v>2005</c:v>
                </c:pt>
                <c:pt idx="5">
                  <c:v>2006</c:v>
                </c:pt>
                <c:pt idx="6">
                  <c:v>2007</c:v>
                </c:pt>
                <c:pt idx="7">
                  <c:v>2008</c:v>
                </c:pt>
                <c:pt idx="8">
                  <c:v>2009</c:v>
                </c:pt>
                <c:pt idx="9">
                  <c:v>2010</c:v>
                </c:pt>
                <c:pt idx="10">
                  <c:v>2011</c:v>
                </c:pt>
                <c:pt idx="11">
                  <c:v>2012</c:v>
                </c:pt>
                <c:pt idx="12">
                  <c:v>2013</c:v>
                </c:pt>
                <c:pt idx="13">
                  <c:v>2014</c:v>
                </c:pt>
                <c:pt idx="14">
                  <c:v>2015</c:v>
                </c:pt>
                <c:pt idx="15">
                  <c:v>2016</c:v>
                </c:pt>
                <c:pt idx="16">
                  <c:v>2017</c:v>
                </c:pt>
                <c:pt idx="17">
                  <c:v>2018</c:v>
                </c:pt>
                <c:pt idx="18">
                  <c:v>2019</c:v>
                </c:pt>
                <c:pt idx="19">
                  <c:v>2020</c:v>
                </c:pt>
              </c:numCache>
            </c:numRef>
          </c:cat>
          <c:val>
            <c:numRef>
              <c:f>'2.3'!$Q$20:$AJ$20</c:f>
              <c:numCache>
                <c:formatCode>0.0</c:formatCode>
                <c:ptCount val="20"/>
                <c:pt idx="0">
                  <c:v>37.200000000000003</c:v>
                </c:pt>
                <c:pt idx="1">
                  <c:v>38.200000000000003</c:v>
                </c:pt>
                <c:pt idx="2">
                  <c:v>39.200000000000003</c:v>
                </c:pt>
                <c:pt idx="3">
                  <c:v>39.799999999999997</c:v>
                </c:pt>
                <c:pt idx="4">
                  <c:v>40.6</c:v>
                </c:pt>
                <c:pt idx="5">
                  <c:v>40.6</c:v>
                </c:pt>
                <c:pt idx="6">
                  <c:v>40.299999999999997</c:v>
                </c:pt>
                <c:pt idx="7">
                  <c:v>42.7</c:v>
                </c:pt>
                <c:pt idx="8">
                  <c:v>47.2</c:v>
                </c:pt>
                <c:pt idx="9">
                  <c:v>46.6</c:v>
                </c:pt>
                <c:pt idx="10">
                  <c:v>45.2</c:v>
                </c:pt>
                <c:pt idx="11">
                  <c:v>44</c:v>
                </c:pt>
                <c:pt idx="12">
                  <c:v>42.5</c:v>
                </c:pt>
                <c:pt idx="13">
                  <c:v>41.4</c:v>
                </c:pt>
                <c:pt idx="14">
                  <c:v>40.299999999999997</c:v>
                </c:pt>
                <c:pt idx="15">
                  <c:v>39.200000000000003</c:v>
                </c:pt>
                <c:pt idx="16">
                  <c:v>38.1</c:v>
                </c:pt>
                <c:pt idx="17">
                  <c:v>37.200000000000003</c:v>
                </c:pt>
                <c:pt idx="18">
                  <c:v>36.5</c:v>
                </c:pt>
                <c:pt idx="19">
                  <c:v>36.4</c:v>
                </c:pt>
              </c:numCache>
            </c:numRef>
          </c:val>
          <c:smooth val="0"/>
          <c:extLst>
            <c:ext xmlns:c16="http://schemas.microsoft.com/office/drawing/2014/chart" uri="{C3380CC4-5D6E-409C-BE32-E72D297353CC}">
              <c16:uniqueId val="{0000000F-CB65-1C4A-8355-94EA7A34066D}"/>
            </c:ext>
          </c:extLst>
        </c:ser>
        <c:ser>
          <c:idx val="18"/>
          <c:order val="16"/>
          <c:tx>
            <c:strRef>
              <c:f>'2.3'!$P$21</c:f>
              <c:strCache>
                <c:ptCount val="1"/>
                <c:pt idx="0">
                  <c:v>Australia</c:v>
                </c:pt>
              </c:strCache>
            </c:strRef>
          </c:tx>
          <c:spPr>
            <a:ln w="25400">
              <a:solidFill>
                <a:srgbClr val="000000"/>
              </a:solidFill>
              <a:prstDash val="sysDash"/>
            </a:ln>
          </c:spPr>
          <c:marker>
            <c:spPr>
              <a:solidFill>
                <a:srgbClr val="B6C3DC"/>
              </a:solidFill>
              <a:ln>
                <a:solidFill>
                  <a:srgbClr val="99CCFF"/>
                </a:solidFill>
                <a:prstDash val="solid"/>
              </a:ln>
            </c:spPr>
          </c:marker>
          <c:cat>
            <c:numRef>
              <c:f>'2.3'!$Q$4:$AJ$4</c:f>
              <c:numCache>
                <c:formatCode>0</c:formatCode>
                <c:ptCount val="20"/>
                <c:pt idx="0">
                  <c:v>2001</c:v>
                </c:pt>
                <c:pt idx="1">
                  <c:v>2002</c:v>
                </c:pt>
                <c:pt idx="2">
                  <c:v>2003</c:v>
                </c:pt>
                <c:pt idx="3">
                  <c:v>2004</c:v>
                </c:pt>
                <c:pt idx="4">
                  <c:v>2005</c:v>
                </c:pt>
                <c:pt idx="5">
                  <c:v>2006</c:v>
                </c:pt>
                <c:pt idx="6">
                  <c:v>2007</c:v>
                </c:pt>
                <c:pt idx="7">
                  <c:v>2008</c:v>
                </c:pt>
                <c:pt idx="8">
                  <c:v>2009</c:v>
                </c:pt>
                <c:pt idx="9">
                  <c:v>2010</c:v>
                </c:pt>
                <c:pt idx="10">
                  <c:v>2011</c:v>
                </c:pt>
                <c:pt idx="11">
                  <c:v>2012</c:v>
                </c:pt>
                <c:pt idx="12">
                  <c:v>2013</c:v>
                </c:pt>
                <c:pt idx="13">
                  <c:v>2014</c:v>
                </c:pt>
                <c:pt idx="14">
                  <c:v>2015</c:v>
                </c:pt>
                <c:pt idx="15">
                  <c:v>2016</c:v>
                </c:pt>
                <c:pt idx="16">
                  <c:v>2017</c:v>
                </c:pt>
                <c:pt idx="17">
                  <c:v>2018</c:v>
                </c:pt>
                <c:pt idx="18">
                  <c:v>2019</c:v>
                </c:pt>
                <c:pt idx="19">
                  <c:v>2020</c:v>
                </c:pt>
              </c:numCache>
            </c:numRef>
          </c:cat>
          <c:val>
            <c:numRef>
              <c:f>'2.3'!$Q$21:$AJ$21</c:f>
              <c:numCache>
                <c:formatCode>0.0</c:formatCode>
                <c:ptCount val="20"/>
                <c:pt idx="9">
                  <c:v>36.6</c:v>
                </c:pt>
                <c:pt idx="10">
                  <c:v>36.4</c:v>
                </c:pt>
                <c:pt idx="11">
                  <c:v>36.4</c:v>
                </c:pt>
                <c:pt idx="12">
                  <c:v>36.9</c:v>
                </c:pt>
                <c:pt idx="13">
                  <c:v>37</c:v>
                </c:pt>
                <c:pt idx="14">
                  <c:v>37.299999999999997</c:v>
                </c:pt>
                <c:pt idx="15">
                  <c:v>36.9</c:v>
                </c:pt>
                <c:pt idx="16">
                  <c:v>36.4</c:v>
                </c:pt>
                <c:pt idx="17">
                  <c:v>36.1</c:v>
                </c:pt>
                <c:pt idx="18">
                  <c:v>36.200000000000003</c:v>
                </c:pt>
                <c:pt idx="19">
                  <c:v>36.200000000000003</c:v>
                </c:pt>
              </c:numCache>
            </c:numRef>
          </c:val>
          <c:smooth val="0"/>
          <c:extLst>
            <c:ext xmlns:c16="http://schemas.microsoft.com/office/drawing/2014/chart" uri="{C3380CC4-5D6E-409C-BE32-E72D297353CC}">
              <c16:uniqueId val="{00000010-CB65-1C4A-8355-94EA7A34066D}"/>
            </c:ext>
          </c:extLst>
        </c:ser>
        <c:ser>
          <c:idx val="19"/>
          <c:order val="17"/>
          <c:tx>
            <c:strRef>
              <c:f>'2.3'!$P$22</c:f>
              <c:strCache>
                <c:ptCount val="1"/>
                <c:pt idx="0">
                  <c:v>United States</c:v>
                </c:pt>
              </c:strCache>
            </c:strRef>
          </c:tx>
          <c:spPr>
            <a:ln w="25400">
              <a:solidFill>
                <a:srgbClr val="FFCC99"/>
              </a:solidFill>
              <a:prstDash val="solid"/>
            </a:ln>
          </c:spPr>
          <c:marker>
            <c:spPr>
              <a:solidFill>
                <a:srgbClr val="DDB6B5"/>
              </a:solidFill>
              <a:ln>
                <a:solidFill>
                  <a:srgbClr val="FFCC99"/>
                </a:solidFill>
                <a:prstDash val="solid"/>
              </a:ln>
            </c:spPr>
          </c:marker>
          <c:cat>
            <c:numRef>
              <c:f>'2.3'!$Q$4:$AJ$4</c:f>
              <c:numCache>
                <c:formatCode>0</c:formatCode>
                <c:ptCount val="20"/>
                <c:pt idx="0">
                  <c:v>2001</c:v>
                </c:pt>
                <c:pt idx="1">
                  <c:v>2002</c:v>
                </c:pt>
                <c:pt idx="2">
                  <c:v>2003</c:v>
                </c:pt>
                <c:pt idx="3">
                  <c:v>2004</c:v>
                </c:pt>
                <c:pt idx="4">
                  <c:v>2005</c:v>
                </c:pt>
                <c:pt idx="5">
                  <c:v>2006</c:v>
                </c:pt>
                <c:pt idx="6">
                  <c:v>2007</c:v>
                </c:pt>
                <c:pt idx="7">
                  <c:v>2008</c:v>
                </c:pt>
                <c:pt idx="8">
                  <c:v>2009</c:v>
                </c:pt>
                <c:pt idx="9">
                  <c:v>2010</c:v>
                </c:pt>
                <c:pt idx="10">
                  <c:v>2011</c:v>
                </c:pt>
                <c:pt idx="11">
                  <c:v>2012</c:v>
                </c:pt>
                <c:pt idx="12">
                  <c:v>2013</c:v>
                </c:pt>
                <c:pt idx="13">
                  <c:v>2014</c:v>
                </c:pt>
                <c:pt idx="14">
                  <c:v>2015</c:v>
                </c:pt>
                <c:pt idx="15">
                  <c:v>2016</c:v>
                </c:pt>
                <c:pt idx="16">
                  <c:v>2017</c:v>
                </c:pt>
                <c:pt idx="17">
                  <c:v>2018</c:v>
                </c:pt>
                <c:pt idx="18">
                  <c:v>2019</c:v>
                </c:pt>
                <c:pt idx="19">
                  <c:v>2020</c:v>
                </c:pt>
              </c:numCache>
            </c:numRef>
          </c:cat>
          <c:val>
            <c:numRef>
              <c:f>'2.3'!$Q$22:$AJ$22</c:f>
              <c:numCache>
                <c:formatCode>0.0</c:formatCode>
                <c:ptCount val="20"/>
                <c:pt idx="0">
                  <c:v>34.6</c:v>
                </c:pt>
                <c:pt idx="1">
                  <c:v>35.700000000000003</c:v>
                </c:pt>
                <c:pt idx="2">
                  <c:v>36.1</c:v>
                </c:pt>
                <c:pt idx="3">
                  <c:v>35.799999999999997</c:v>
                </c:pt>
                <c:pt idx="4">
                  <c:v>36.1</c:v>
                </c:pt>
                <c:pt idx="5">
                  <c:v>35.799999999999997</c:v>
                </c:pt>
                <c:pt idx="6">
                  <c:v>36.6</c:v>
                </c:pt>
                <c:pt idx="7">
                  <c:v>39.1</c:v>
                </c:pt>
                <c:pt idx="8">
                  <c:v>43.3</c:v>
                </c:pt>
                <c:pt idx="9">
                  <c:v>42.9</c:v>
                </c:pt>
                <c:pt idx="10">
                  <c:v>41.5</c:v>
                </c:pt>
                <c:pt idx="11">
                  <c:v>40.6</c:v>
                </c:pt>
                <c:pt idx="12">
                  <c:v>36.200000000000003</c:v>
                </c:pt>
                <c:pt idx="13">
                  <c:v>35.700000000000003</c:v>
                </c:pt>
                <c:pt idx="14">
                  <c:v>36</c:v>
                </c:pt>
                <c:pt idx="15">
                  <c:v>35.9</c:v>
                </c:pt>
                <c:pt idx="16">
                  <c:v>35.299999999999997</c:v>
                </c:pt>
                <c:pt idx="17">
                  <c:v>34.9</c:v>
                </c:pt>
                <c:pt idx="18">
                  <c:v>35.1</c:v>
                </c:pt>
                <c:pt idx="19">
                  <c:v>35.299999999999997</c:v>
                </c:pt>
              </c:numCache>
            </c:numRef>
          </c:val>
          <c:smooth val="0"/>
          <c:extLst>
            <c:ext xmlns:c16="http://schemas.microsoft.com/office/drawing/2014/chart" uri="{C3380CC4-5D6E-409C-BE32-E72D297353CC}">
              <c16:uniqueId val="{00000011-CB65-1C4A-8355-94EA7A34066D}"/>
            </c:ext>
          </c:extLst>
        </c:ser>
        <c:ser>
          <c:idx val="20"/>
          <c:order val="18"/>
          <c:tx>
            <c:strRef>
              <c:f>'2.3'!$P$23</c:f>
              <c:strCache>
                <c:ptCount val="1"/>
                <c:pt idx="0">
                  <c:v>New Zealand</c:v>
                </c:pt>
              </c:strCache>
            </c:strRef>
          </c:tx>
          <c:spPr>
            <a:ln w="25400">
              <a:solidFill>
                <a:srgbClr val="000000"/>
              </a:solidFill>
              <a:prstDash val="solid"/>
            </a:ln>
          </c:spPr>
          <c:marker>
            <c:spPr>
              <a:solidFill>
                <a:srgbClr val="CDDBB8"/>
              </a:solidFill>
              <a:ln>
                <a:solidFill>
                  <a:srgbClr val="CCFFCC"/>
                </a:solidFill>
                <a:prstDash val="solid"/>
              </a:ln>
            </c:spPr>
          </c:marker>
          <c:cat>
            <c:numRef>
              <c:f>'2.3'!$Q$4:$AJ$4</c:f>
              <c:numCache>
                <c:formatCode>0</c:formatCode>
                <c:ptCount val="20"/>
                <c:pt idx="0">
                  <c:v>2001</c:v>
                </c:pt>
                <c:pt idx="1">
                  <c:v>2002</c:v>
                </c:pt>
                <c:pt idx="2">
                  <c:v>2003</c:v>
                </c:pt>
                <c:pt idx="3">
                  <c:v>2004</c:v>
                </c:pt>
                <c:pt idx="4">
                  <c:v>2005</c:v>
                </c:pt>
                <c:pt idx="5">
                  <c:v>2006</c:v>
                </c:pt>
                <c:pt idx="6">
                  <c:v>2007</c:v>
                </c:pt>
                <c:pt idx="7">
                  <c:v>2008</c:v>
                </c:pt>
                <c:pt idx="8">
                  <c:v>2009</c:v>
                </c:pt>
                <c:pt idx="9">
                  <c:v>2010</c:v>
                </c:pt>
                <c:pt idx="10">
                  <c:v>2011</c:v>
                </c:pt>
                <c:pt idx="11">
                  <c:v>2012</c:v>
                </c:pt>
                <c:pt idx="12">
                  <c:v>2013</c:v>
                </c:pt>
                <c:pt idx="13">
                  <c:v>2014</c:v>
                </c:pt>
                <c:pt idx="14">
                  <c:v>2015</c:v>
                </c:pt>
                <c:pt idx="15">
                  <c:v>2016</c:v>
                </c:pt>
                <c:pt idx="16">
                  <c:v>2017</c:v>
                </c:pt>
                <c:pt idx="17">
                  <c:v>2018</c:v>
                </c:pt>
                <c:pt idx="18">
                  <c:v>2019</c:v>
                </c:pt>
                <c:pt idx="19">
                  <c:v>2020</c:v>
                </c:pt>
              </c:numCache>
            </c:numRef>
          </c:cat>
          <c:val>
            <c:numRef>
              <c:f>'2.3'!$Q$23:$AJ$23</c:f>
              <c:numCache>
                <c:formatCode>0.0</c:formatCode>
                <c:ptCount val="20"/>
                <c:pt idx="9">
                  <c:v>34.6</c:v>
                </c:pt>
                <c:pt idx="10">
                  <c:v>34.9</c:v>
                </c:pt>
                <c:pt idx="11">
                  <c:v>34.200000000000003</c:v>
                </c:pt>
                <c:pt idx="12">
                  <c:v>35.700000000000003</c:v>
                </c:pt>
                <c:pt idx="13">
                  <c:v>34.799999999999997</c:v>
                </c:pt>
                <c:pt idx="14">
                  <c:v>35.299999999999997</c:v>
                </c:pt>
                <c:pt idx="15">
                  <c:v>35</c:v>
                </c:pt>
                <c:pt idx="16">
                  <c:v>34.5</c:v>
                </c:pt>
                <c:pt idx="17">
                  <c:v>34.200000000000003</c:v>
                </c:pt>
                <c:pt idx="18">
                  <c:v>33.9</c:v>
                </c:pt>
                <c:pt idx="19">
                  <c:v>33.799999999999997</c:v>
                </c:pt>
              </c:numCache>
            </c:numRef>
          </c:val>
          <c:smooth val="0"/>
          <c:extLst>
            <c:ext xmlns:c16="http://schemas.microsoft.com/office/drawing/2014/chart" uri="{C3380CC4-5D6E-409C-BE32-E72D297353CC}">
              <c16:uniqueId val="{00000012-CB65-1C4A-8355-94EA7A34066D}"/>
            </c:ext>
          </c:extLst>
        </c:ser>
        <c:ser>
          <c:idx val="1"/>
          <c:order val="19"/>
          <c:tx>
            <c:strRef>
              <c:f>'2.3'!$P$24</c:f>
              <c:strCache>
                <c:ptCount val="1"/>
                <c:pt idx="0">
                  <c:v>Ireland</c:v>
                </c:pt>
              </c:strCache>
            </c:strRef>
          </c:tx>
          <c:cat>
            <c:numRef>
              <c:f>'2.3'!$Q$4:$AJ$4</c:f>
              <c:numCache>
                <c:formatCode>0</c:formatCode>
                <c:ptCount val="20"/>
                <c:pt idx="0">
                  <c:v>2001</c:v>
                </c:pt>
                <c:pt idx="1">
                  <c:v>2002</c:v>
                </c:pt>
                <c:pt idx="2">
                  <c:v>2003</c:v>
                </c:pt>
                <c:pt idx="3">
                  <c:v>2004</c:v>
                </c:pt>
                <c:pt idx="4">
                  <c:v>2005</c:v>
                </c:pt>
                <c:pt idx="5">
                  <c:v>2006</c:v>
                </c:pt>
                <c:pt idx="6">
                  <c:v>2007</c:v>
                </c:pt>
                <c:pt idx="7">
                  <c:v>2008</c:v>
                </c:pt>
                <c:pt idx="8">
                  <c:v>2009</c:v>
                </c:pt>
                <c:pt idx="9">
                  <c:v>2010</c:v>
                </c:pt>
                <c:pt idx="10">
                  <c:v>2011</c:v>
                </c:pt>
                <c:pt idx="11">
                  <c:v>2012</c:v>
                </c:pt>
                <c:pt idx="12">
                  <c:v>2013</c:v>
                </c:pt>
                <c:pt idx="13">
                  <c:v>2014</c:v>
                </c:pt>
                <c:pt idx="14">
                  <c:v>2015</c:v>
                </c:pt>
                <c:pt idx="15">
                  <c:v>2016</c:v>
                </c:pt>
                <c:pt idx="16">
                  <c:v>2017</c:v>
                </c:pt>
                <c:pt idx="17">
                  <c:v>2018</c:v>
                </c:pt>
                <c:pt idx="18">
                  <c:v>2019</c:v>
                </c:pt>
                <c:pt idx="19">
                  <c:v>2020</c:v>
                </c:pt>
              </c:numCache>
            </c:numRef>
          </c:cat>
          <c:val>
            <c:numRef>
              <c:f>'2.3'!$Q$24:$AJ$24</c:f>
              <c:numCache>
                <c:formatCode>0.0</c:formatCode>
                <c:ptCount val="20"/>
                <c:pt idx="0">
                  <c:v>32.4</c:v>
                </c:pt>
                <c:pt idx="1">
                  <c:v>32.700000000000003</c:v>
                </c:pt>
                <c:pt idx="2">
                  <c:v>32.4</c:v>
                </c:pt>
                <c:pt idx="3">
                  <c:v>32.700000000000003</c:v>
                </c:pt>
                <c:pt idx="4">
                  <c:v>32.9</c:v>
                </c:pt>
                <c:pt idx="5">
                  <c:v>33.4</c:v>
                </c:pt>
                <c:pt idx="6">
                  <c:v>35.799999999999997</c:v>
                </c:pt>
                <c:pt idx="7">
                  <c:v>41.7</c:v>
                </c:pt>
                <c:pt idx="8">
                  <c:v>49</c:v>
                </c:pt>
                <c:pt idx="9">
                  <c:v>65</c:v>
                </c:pt>
                <c:pt idx="10">
                  <c:v>46.9</c:v>
                </c:pt>
                <c:pt idx="11">
                  <c:v>42.8</c:v>
                </c:pt>
                <c:pt idx="12">
                  <c:v>39.5</c:v>
                </c:pt>
                <c:pt idx="13">
                  <c:v>38.299999999999997</c:v>
                </c:pt>
                <c:pt idx="14">
                  <c:v>35.6</c:v>
                </c:pt>
                <c:pt idx="15">
                  <c:v>34.1</c:v>
                </c:pt>
                <c:pt idx="16">
                  <c:v>33.1</c:v>
                </c:pt>
                <c:pt idx="17">
                  <c:v>32.5</c:v>
                </c:pt>
                <c:pt idx="18">
                  <c:v>32.4</c:v>
                </c:pt>
                <c:pt idx="19">
                  <c:v>32.299999999999997</c:v>
                </c:pt>
              </c:numCache>
            </c:numRef>
          </c:val>
          <c:smooth val="0"/>
          <c:extLst>
            <c:ext xmlns:c16="http://schemas.microsoft.com/office/drawing/2014/chart" uri="{C3380CC4-5D6E-409C-BE32-E72D297353CC}">
              <c16:uniqueId val="{00000013-CB65-1C4A-8355-94EA7A34066D}"/>
            </c:ext>
          </c:extLst>
        </c:ser>
        <c:dLbls>
          <c:showLegendKey val="0"/>
          <c:showVal val="0"/>
          <c:showCatName val="0"/>
          <c:showSerName val="0"/>
          <c:showPercent val="0"/>
          <c:showBubbleSize val="0"/>
        </c:dLbls>
        <c:marker val="1"/>
        <c:smooth val="0"/>
        <c:axId val="851419951"/>
        <c:axId val="1"/>
      </c:lineChart>
      <c:catAx>
        <c:axId val="851419951"/>
        <c:scaling>
          <c:orientation val="minMax"/>
        </c:scaling>
        <c:delete val="0"/>
        <c:axPos val="b"/>
        <c:numFmt formatCode="0" sourceLinked="1"/>
        <c:majorTickMark val="out"/>
        <c:minorTickMark val="none"/>
        <c:tickLblPos val="nextTo"/>
        <c:spPr>
          <a:ln w="3175">
            <a:solidFill>
              <a:srgbClr val="000000"/>
            </a:solidFill>
            <a:prstDash val="solid"/>
          </a:ln>
        </c:spPr>
        <c:txPr>
          <a:bodyPr rot="-5400000" vert="horz"/>
          <a:lstStyle/>
          <a:p>
            <a:pPr>
              <a:defRPr sz="1625" b="0" i="0" u="none" strike="noStrike" baseline="0">
                <a:solidFill>
                  <a:srgbClr val="000000"/>
                </a:solidFill>
                <a:latin typeface="Arial"/>
                <a:ea typeface="Arial"/>
                <a:cs typeface="Arial"/>
              </a:defRPr>
            </a:pPr>
            <a:endParaRPr lang="en-US"/>
          </a:p>
        </c:txPr>
        <c:crossAx val="1"/>
        <c:crosses val="autoZero"/>
        <c:auto val="1"/>
        <c:lblAlgn val="ctr"/>
        <c:lblOffset val="100"/>
        <c:tickLblSkip val="1"/>
        <c:tickMarkSkip val="1"/>
        <c:noMultiLvlLbl val="0"/>
      </c:catAx>
      <c:valAx>
        <c:axId val="1"/>
        <c:scaling>
          <c:orientation val="minMax"/>
          <c:max val="65"/>
          <c:min val="25"/>
        </c:scaling>
        <c:delete val="0"/>
        <c:axPos val="l"/>
        <c:majorGridlines>
          <c:spPr>
            <a:ln w="3175">
              <a:solidFill>
                <a:srgbClr val="000000"/>
              </a:solidFill>
              <a:prstDash val="solid"/>
            </a:ln>
          </c:spPr>
        </c:majorGridlines>
        <c:numFmt formatCode="0.0" sourceLinked="1"/>
        <c:majorTickMark val="out"/>
        <c:minorTickMark val="none"/>
        <c:tickLblPos val="nextTo"/>
        <c:spPr>
          <a:ln w="3175">
            <a:solidFill>
              <a:srgbClr val="000000"/>
            </a:solidFill>
            <a:prstDash val="solid"/>
          </a:ln>
        </c:spPr>
        <c:txPr>
          <a:bodyPr rot="0" vert="horz"/>
          <a:lstStyle/>
          <a:p>
            <a:pPr>
              <a:defRPr sz="1625" b="0" i="0" u="none" strike="noStrike" baseline="0">
                <a:solidFill>
                  <a:srgbClr val="000000"/>
                </a:solidFill>
                <a:latin typeface="Arial"/>
                <a:ea typeface="Arial"/>
                <a:cs typeface="Arial"/>
              </a:defRPr>
            </a:pPr>
            <a:endParaRPr lang="en-US"/>
          </a:p>
        </c:txPr>
        <c:crossAx val="851419951"/>
        <c:crosses val="autoZero"/>
        <c:crossBetween val="between"/>
      </c:valAx>
      <c:spPr>
        <a:noFill/>
        <a:ln w="25400">
          <a:noFill/>
        </a:ln>
      </c:spPr>
    </c:plotArea>
    <c:legend>
      <c:legendPos val="r"/>
      <c:layout>
        <c:manualLayout>
          <c:xMode val="edge"/>
          <c:yMode val="edge"/>
          <c:x val="0.836889640876056"/>
          <c:y val="9.2445774668501013E-2"/>
          <c:w val="0.12640507345530821"/>
          <c:h val="0.70810818722009194"/>
        </c:manualLayout>
      </c:layout>
      <c:overlay val="0"/>
      <c:spPr>
        <a:noFill/>
        <a:ln w="3175">
          <a:solidFill>
            <a:srgbClr val="000000"/>
          </a:solidFill>
          <a:prstDash val="solid"/>
        </a:ln>
      </c:spPr>
      <c:txPr>
        <a:bodyPr/>
        <a:lstStyle/>
        <a:p>
          <a:pPr>
            <a:defRPr sz="1180" b="0" i="0" u="none" strike="noStrike" baseline="0">
              <a:solidFill>
                <a:srgbClr val="000000"/>
              </a:solidFill>
              <a:latin typeface="Arial"/>
              <a:ea typeface="Arial"/>
              <a:cs typeface="Arial"/>
            </a:defRPr>
          </a:pPr>
          <a:endParaRPr lang="en-US"/>
        </a:p>
      </c:txPr>
    </c:legend>
    <c:plotVisOnly val="1"/>
    <c:dispBlanksAs val="gap"/>
    <c:showDLblsOverMax val="0"/>
  </c:chart>
  <c:spPr>
    <a:solidFill>
      <a:srgbClr val="FFFFFF"/>
    </a:solidFill>
    <a:ln w="3175">
      <a:solidFill>
        <a:srgbClr val="000000"/>
      </a:solidFill>
      <a:prstDash val="solid"/>
    </a:ln>
  </c:spPr>
  <c:txPr>
    <a:bodyPr/>
    <a:lstStyle/>
    <a:p>
      <a:pPr>
        <a:defRPr sz="1625" b="0" i="0" u="none" strike="noStrike" baseline="0">
          <a:solidFill>
            <a:srgbClr val="000000"/>
          </a:solidFill>
          <a:latin typeface="Arial"/>
          <a:ea typeface="Arial"/>
          <a:cs typeface="Arial"/>
        </a:defRPr>
      </a:pPr>
      <a:endParaRPr lang="en-US"/>
    </a:p>
  </c:txPr>
  <c:printSettings>
    <c:headerFooter alignWithMargins="0"/>
    <c:pageMargins b="1" l="0.75" r="0.75" t="1" header="0.5" footer="0.5"/>
    <c:pageSetup paperSize="9" orientation="landscape" horizontalDpi="-3" verticalDpi="0"/>
  </c:printSettings>
</c:chartSpace>
</file>

<file path=xl/charts/chart1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sz="1625" b="0" i="0" u="none" strike="noStrike" baseline="0">
                <a:solidFill>
                  <a:srgbClr val="000000"/>
                </a:solidFill>
                <a:latin typeface="Arial"/>
                <a:ea typeface="Arial"/>
                <a:cs typeface="Arial"/>
              </a:defRPr>
            </a:pPr>
            <a:r>
              <a:rPr lang="en-US" sz="1700" b="1" i="0" u="none" strike="noStrike" baseline="0">
                <a:solidFill>
                  <a:srgbClr val="000000"/>
                </a:solidFill>
                <a:latin typeface="Arial"/>
                <a:ea typeface="Arial"/>
                <a:cs typeface="Arial"/>
              </a:rPr>
              <a:t>Public Expenditure</a:t>
            </a:r>
          </a:p>
          <a:p>
            <a:pPr>
              <a:defRPr sz="1625" b="0" i="0" u="none" strike="noStrike" baseline="0">
                <a:solidFill>
                  <a:srgbClr val="000000"/>
                </a:solidFill>
                <a:latin typeface="Arial"/>
                <a:ea typeface="Arial"/>
                <a:cs typeface="Arial"/>
              </a:defRPr>
            </a:pPr>
            <a:r>
              <a:rPr lang="en-US" sz="1700" b="1" i="0" u="none" strike="noStrike" baseline="0">
                <a:solidFill>
                  <a:srgbClr val="000000"/>
                </a:solidFill>
                <a:latin typeface="Arial"/>
                <a:ea typeface="Arial"/>
                <a:cs typeface="Arial"/>
              </a:rPr>
              <a:t> (% of GDP)</a:t>
            </a:r>
          </a:p>
          <a:p>
            <a:pPr>
              <a:defRPr sz="1625" b="0" i="0" u="none" strike="noStrike" baseline="0">
                <a:solidFill>
                  <a:srgbClr val="000000"/>
                </a:solidFill>
                <a:latin typeface="Arial"/>
                <a:ea typeface="Arial"/>
                <a:cs typeface="Arial"/>
              </a:defRPr>
            </a:pPr>
            <a:endParaRPr lang="en-US" sz="1700" b="1" i="0" u="none" strike="noStrike" baseline="0">
              <a:solidFill>
                <a:srgbClr val="000000"/>
              </a:solidFill>
              <a:latin typeface="Arial"/>
              <a:ea typeface="Arial"/>
              <a:cs typeface="Arial"/>
            </a:endParaRPr>
          </a:p>
          <a:p>
            <a:pPr>
              <a:defRPr sz="1625" b="0" i="0" u="none" strike="noStrike" baseline="0">
                <a:solidFill>
                  <a:srgbClr val="000000"/>
                </a:solidFill>
                <a:latin typeface="Arial"/>
                <a:ea typeface="Arial"/>
                <a:cs typeface="Arial"/>
              </a:defRPr>
            </a:pPr>
            <a:r>
              <a:rPr lang="en-US" sz="1400" b="0" i="0" u="none" strike="noStrike" baseline="0">
                <a:solidFill>
                  <a:srgbClr val="000000"/>
                </a:solidFill>
                <a:latin typeface="Arial"/>
                <a:ea typeface="Arial"/>
                <a:cs typeface="Arial"/>
              </a:rPr>
              <a:t> International Monetary Fund </a:t>
            </a:r>
          </a:p>
          <a:p>
            <a:pPr>
              <a:defRPr sz="1625" b="0" i="0" u="none" strike="noStrike" baseline="0">
                <a:solidFill>
                  <a:srgbClr val="000000"/>
                </a:solidFill>
                <a:latin typeface="Arial"/>
                <a:ea typeface="Arial"/>
                <a:cs typeface="Arial"/>
              </a:defRPr>
            </a:pPr>
            <a:r>
              <a:rPr lang="en-US" sz="1400" b="0" i="0" u="none" strike="noStrike" baseline="0">
                <a:solidFill>
                  <a:srgbClr val="000000"/>
                </a:solidFill>
                <a:latin typeface="Arial"/>
                <a:ea typeface="Arial"/>
                <a:cs typeface="Arial"/>
              </a:rPr>
              <a:t>World Economic Outlook</a:t>
            </a:r>
          </a:p>
          <a:p>
            <a:pPr>
              <a:defRPr sz="1625" b="0" i="0" u="none" strike="noStrike" baseline="0">
                <a:solidFill>
                  <a:srgbClr val="000000"/>
                </a:solidFill>
                <a:latin typeface="Arial"/>
                <a:ea typeface="Arial"/>
                <a:cs typeface="Arial"/>
              </a:defRPr>
            </a:pPr>
            <a:r>
              <a:rPr lang="en-US" sz="1400" b="0" i="0" u="none" strike="noStrike" baseline="0">
                <a:solidFill>
                  <a:srgbClr val="000000"/>
                </a:solidFill>
                <a:latin typeface="Arial"/>
                <a:ea typeface="Arial"/>
                <a:cs typeface="Arial"/>
              </a:rPr>
              <a:t>Database, updated in January</a:t>
            </a:r>
          </a:p>
          <a:p>
            <a:pPr>
              <a:defRPr sz="1625" b="0" i="0" u="none" strike="noStrike" baseline="0">
                <a:solidFill>
                  <a:srgbClr val="000000"/>
                </a:solidFill>
                <a:latin typeface="Arial"/>
                <a:ea typeface="Arial"/>
                <a:cs typeface="Arial"/>
              </a:defRPr>
            </a:pPr>
            <a:r>
              <a:rPr lang="en-US" sz="1400" b="0" i="0" u="none" strike="noStrike" baseline="0">
                <a:solidFill>
                  <a:srgbClr val="000000"/>
                </a:solidFill>
                <a:latin typeface="Arial"/>
                <a:ea typeface="Arial"/>
                <a:cs typeface="Arial"/>
              </a:rPr>
              <a:t>2018 and including the</a:t>
            </a:r>
          </a:p>
          <a:p>
            <a:pPr>
              <a:defRPr sz="1625" b="0" i="0" u="none" strike="noStrike" baseline="0">
                <a:solidFill>
                  <a:srgbClr val="000000"/>
                </a:solidFill>
                <a:latin typeface="Arial"/>
                <a:ea typeface="Arial"/>
                <a:cs typeface="Arial"/>
              </a:defRPr>
            </a:pPr>
            <a:r>
              <a:rPr lang="en-US" sz="1400" b="0" i="0" u="none" strike="noStrike" baseline="0">
                <a:solidFill>
                  <a:srgbClr val="000000"/>
                </a:solidFill>
                <a:latin typeface="Arial"/>
                <a:ea typeface="Arial"/>
                <a:cs typeface="Arial"/>
              </a:rPr>
              <a:t>October 2017 data release.</a:t>
            </a:r>
          </a:p>
        </c:rich>
      </c:tx>
      <c:layout>
        <c:manualLayout>
          <c:xMode val="edge"/>
          <c:yMode val="edge"/>
          <c:x val="6.8922108420657949E-2"/>
          <c:y val="7.8378275341280668E-2"/>
        </c:manualLayout>
      </c:layout>
      <c:overlay val="0"/>
      <c:spPr>
        <a:solidFill>
          <a:schemeClr val="bg1">
            <a:lumMod val="75000"/>
          </a:schemeClr>
        </a:solidFill>
        <a:ln w="25400">
          <a:noFill/>
        </a:ln>
      </c:spPr>
    </c:title>
    <c:autoTitleDeleted val="0"/>
    <c:plotArea>
      <c:layout>
        <c:manualLayout>
          <c:layoutTarget val="inner"/>
          <c:xMode val="edge"/>
          <c:yMode val="edge"/>
          <c:x val="4.6365886416550102E-2"/>
          <c:y val="4.8387144408337399E-2"/>
          <c:w val="0.89724261441004083"/>
          <c:h val="0.83467824104382005"/>
        </c:manualLayout>
      </c:layout>
      <c:lineChart>
        <c:grouping val="standard"/>
        <c:varyColors val="0"/>
        <c:ser>
          <c:idx val="1"/>
          <c:order val="0"/>
          <c:tx>
            <c:strRef>
              <c:f>'3.10'!$A$52</c:f>
              <c:strCache>
                <c:ptCount val="1"/>
                <c:pt idx="0">
                  <c:v> Ireland (2015 data and projections)</c:v>
                </c:pt>
              </c:strCache>
            </c:strRef>
          </c:tx>
          <c:spPr>
            <a:ln w="41275">
              <a:solidFill>
                <a:schemeClr val="tx1"/>
              </a:solidFill>
            </a:ln>
          </c:spPr>
          <c:marker>
            <c:symbol val="square"/>
            <c:size val="11"/>
            <c:spPr>
              <a:solidFill>
                <a:schemeClr val="bg1">
                  <a:lumMod val="75000"/>
                </a:schemeClr>
              </a:solidFill>
              <a:ln w="22225">
                <a:solidFill>
                  <a:schemeClr val="tx1"/>
                </a:solidFill>
              </a:ln>
            </c:spPr>
          </c:marker>
          <c:cat>
            <c:numRef>
              <c:f>'3.10'!$B$51:$W$51</c:f>
              <c:numCache>
                <c:formatCode>General</c:formatCode>
                <c:ptCount val="22"/>
                <c:pt idx="0">
                  <c:v>2001</c:v>
                </c:pt>
                <c:pt idx="1">
                  <c:v>2002</c:v>
                </c:pt>
                <c:pt idx="2">
                  <c:v>2003</c:v>
                </c:pt>
                <c:pt idx="3">
                  <c:v>2004</c:v>
                </c:pt>
                <c:pt idx="4">
                  <c:v>2005</c:v>
                </c:pt>
                <c:pt idx="5">
                  <c:v>2006</c:v>
                </c:pt>
                <c:pt idx="6">
                  <c:v>2007</c:v>
                </c:pt>
                <c:pt idx="7">
                  <c:v>2008</c:v>
                </c:pt>
                <c:pt idx="8">
                  <c:v>2009</c:v>
                </c:pt>
                <c:pt idx="9">
                  <c:v>2010</c:v>
                </c:pt>
                <c:pt idx="10">
                  <c:v>2011</c:v>
                </c:pt>
                <c:pt idx="11">
                  <c:v>2012</c:v>
                </c:pt>
                <c:pt idx="12">
                  <c:v>2013</c:v>
                </c:pt>
                <c:pt idx="13">
                  <c:v>2014</c:v>
                </c:pt>
                <c:pt idx="14">
                  <c:v>2015</c:v>
                </c:pt>
                <c:pt idx="15">
                  <c:v>2016</c:v>
                </c:pt>
                <c:pt idx="16">
                  <c:v>2017</c:v>
                </c:pt>
                <c:pt idx="17">
                  <c:v>2018</c:v>
                </c:pt>
                <c:pt idx="18">
                  <c:v>2019</c:v>
                </c:pt>
                <c:pt idx="19">
                  <c:v>2020</c:v>
                </c:pt>
                <c:pt idx="20">
                  <c:v>2021</c:v>
                </c:pt>
                <c:pt idx="21">
                  <c:v>2022</c:v>
                </c:pt>
              </c:numCache>
            </c:numRef>
          </c:cat>
          <c:val>
            <c:numRef>
              <c:f>'3.10'!$B$52:$W$52</c:f>
              <c:numCache>
                <c:formatCode>General</c:formatCode>
                <c:ptCount val="22"/>
                <c:pt idx="0">
                  <c:v>32.445</c:v>
                </c:pt>
                <c:pt idx="1">
                  <c:v>32.683</c:v>
                </c:pt>
                <c:pt idx="2">
                  <c:v>32.369</c:v>
                </c:pt>
                <c:pt idx="3">
                  <c:v>32.725000000000001</c:v>
                </c:pt>
                <c:pt idx="4">
                  <c:v>32.932000000000002</c:v>
                </c:pt>
                <c:pt idx="5">
                  <c:v>33.356999999999999</c:v>
                </c:pt>
                <c:pt idx="6">
                  <c:v>35.779000000000003</c:v>
                </c:pt>
                <c:pt idx="7">
                  <c:v>41.664999999999999</c:v>
                </c:pt>
                <c:pt idx="8">
                  <c:v>49.036000000000001</c:v>
                </c:pt>
                <c:pt idx="9">
                  <c:v>64.953999999999994</c:v>
                </c:pt>
                <c:pt idx="10">
                  <c:v>46.869</c:v>
                </c:pt>
                <c:pt idx="11">
                  <c:v>42.828000000000003</c:v>
                </c:pt>
                <c:pt idx="12">
                  <c:v>39.456000000000003</c:v>
                </c:pt>
                <c:pt idx="13">
                  <c:v>38.256999999999998</c:v>
                </c:pt>
                <c:pt idx="14">
                  <c:v>35.603999999999999</c:v>
                </c:pt>
                <c:pt idx="15">
                  <c:v>34.093000000000004</c:v>
                </c:pt>
                <c:pt idx="16">
                  <c:v>33.058</c:v>
                </c:pt>
                <c:pt idx="17">
                  <c:v>32.47</c:v>
                </c:pt>
                <c:pt idx="18">
                  <c:v>32.390999999999998</c:v>
                </c:pt>
                <c:pt idx="19">
                  <c:v>32.274000000000001</c:v>
                </c:pt>
                <c:pt idx="20">
                  <c:v>32.274000000000001</c:v>
                </c:pt>
                <c:pt idx="21">
                  <c:v>32.274000000000001</c:v>
                </c:pt>
              </c:numCache>
            </c:numRef>
          </c:val>
          <c:smooth val="0"/>
          <c:extLst>
            <c:ext xmlns:c16="http://schemas.microsoft.com/office/drawing/2014/chart" uri="{C3380CC4-5D6E-409C-BE32-E72D297353CC}">
              <c16:uniqueId val="{00000001-D3EA-A249-82EF-D2E7BEB1F5B8}"/>
            </c:ext>
          </c:extLst>
        </c:ser>
        <c:ser>
          <c:idx val="0"/>
          <c:order val="1"/>
          <c:tx>
            <c:strRef>
              <c:f>'3.10'!$A$53</c:f>
              <c:strCache>
                <c:ptCount val="1"/>
                <c:pt idx="0">
                  <c:v> Ireland (2017 based data and projection)</c:v>
                </c:pt>
              </c:strCache>
            </c:strRef>
          </c:tx>
          <c:spPr>
            <a:ln>
              <a:solidFill>
                <a:schemeClr val="tx1"/>
              </a:solidFill>
            </a:ln>
          </c:spPr>
          <c:marker>
            <c:symbol val="circle"/>
            <c:size val="11"/>
            <c:spPr>
              <a:solidFill>
                <a:schemeClr val="bg1"/>
              </a:solidFill>
              <a:ln w="22225">
                <a:solidFill>
                  <a:schemeClr val="tx1"/>
                </a:solidFill>
              </a:ln>
            </c:spPr>
          </c:marker>
          <c:cat>
            <c:numRef>
              <c:f>'3.10'!$B$51:$W$51</c:f>
              <c:numCache>
                <c:formatCode>General</c:formatCode>
                <c:ptCount val="22"/>
                <c:pt idx="0">
                  <c:v>2001</c:v>
                </c:pt>
                <c:pt idx="1">
                  <c:v>2002</c:v>
                </c:pt>
                <c:pt idx="2">
                  <c:v>2003</c:v>
                </c:pt>
                <c:pt idx="3">
                  <c:v>2004</c:v>
                </c:pt>
                <c:pt idx="4">
                  <c:v>2005</c:v>
                </c:pt>
                <c:pt idx="5">
                  <c:v>2006</c:v>
                </c:pt>
                <c:pt idx="6">
                  <c:v>2007</c:v>
                </c:pt>
                <c:pt idx="7">
                  <c:v>2008</c:v>
                </c:pt>
                <c:pt idx="8">
                  <c:v>2009</c:v>
                </c:pt>
                <c:pt idx="9">
                  <c:v>2010</c:v>
                </c:pt>
                <c:pt idx="10">
                  <c:v>2011</c:v>
                </c:pt>
                <c:pt idx="11">
                  <c:v>2012</c:v>
                </c:pt>
                <c:pt idx="12">
                  <c:v>2013</c:v>
                </c:pt>
                <c:pt idx="13">
                  <c:v>2014</c:v>
                </c:pt>
                <c:pt idx="14">
                  <c:v>2015</c:v>
                </c:pt>
                <c:pt idx="15">
                  <c:v>2016</c:v>
                </c:pt>
                <c:pt idx="16">
                  <c:v>2017</c:v>
                </c:pt>
                <c:pt idx="17">
                  <c:v>2018</c:v>
                </c:pt>
                <c:pt idx="18">
                  <c:v>2019</c:v>
                </c:pt>
                <c:pt idx="19">
                  <c:v>2020</c:v>
                </c:pt>
                <c:pt idx="20">
                  <c:v>2021</c:v>
                </c:pt>
                <c:pt idx="21">
                  <c:v>2022</c:v>
                </c:pt>
              </c:numCache>
            </c:numRef>
          </c:cat>
          <c:val>
            <c:numRef>
              <c:f>'3.10'!$B$53:$W$53</c:f>
              <c:numCache>
                <c:formatCode>General</c:formatCode>
                <c:ptCount val="22"/>
                <c:pt idx="0">
                  <c:v>32.5</c:v>
                </c:pt>
                <c:pt idx="1">
                  <c:v>33.052</c:v>
                </c:pt>
                <c:pt idx="2">
                  <c:v>32.994999999999997</c:v>
                </c:pt>
                <c:pt idx="3">
                  <c:v>33.156999999999996</c:v>
                </c:pt>
                <c:pt idx="4">
                  <c:v>33.343000000000004</c:v>
                </c:pt>
                <c:pt idx="5">
                  <c:v>33.832999999999998</c:v>
                </c:pt>
                <c:pt idx="6">
                  <c:v>35.854999999999997</c:v>
                </c:pt>
                <c:pt idx="7">
                  <c:v>41.795000000000002</c:v>
                </c:pt>
                <c:pt idx="8">
                  <c:v>46.996000000000002</c:v>
                </c:pt>
                <c:pt idx="9">
                  <c:v>65.100999999999999</c:v>
                </c:pt>
                <c:pt idx="10">
                  <c:v>46.316000000000003</c:v>
                </c:pt>
                <c:pt idx="11">
                  <c:v>41.972000000000001</c:v>
                </c:pt>
                <c:pt idx="12">
                  <c:v>39.899000000000001</c:v>
                </c:pt>
                <c:pt idx="13">
                  <c:v>37.649000000000001</c:v>
                </c:pt>
                <c:pt idx="14">
                  <c:v>28.895</c:v>
                </c:pt>
                <c:pt idx="15">
                  <c:v>27.036000000000001</c:v>
                </c:pt>
                <c:pt idx="16">
                  <c:v>26.478999999999999</c:v>
                </c:pt>
                <c:pt idx="17">
                  <c:v>25.795000000000002</c:v>
                </c:pt>
                <c:pt idx="18">
                  <c:v>25.451000000000001</c:v>
                </c:pt>
                <c:pt idx="19">
                  <c:v>24.870999999999999</c:v>
                </c:pt>
                <c:pt idx="20">
                  <c:v>24.364999999999998</c:v>
                </c:pt>
                <c:pt idx="21">
                  <c:v>23.888000000000002</c:v>
                </c:pt>
              </c:numCache>
            </c:numRef>
          </c:val>
          <c:smooth val="0"/>
          <c:extLst>
            <c:ext xmlns:c16="http://schemas.microsoft.com/office/drawing/2014/chart" uri="{C3380CC4-5D6E-409C-BE32-E72D297353CC}">
              <c16:uniqueId val="{00000002-D3EA-A249-82EF-D2E7BEB1F5B8}"/>
            </c:ext>
          </c:extLst>
        </c:ser>
        <c:dLbls>
          <c:showLegendKey val="0"/>
          <c:showVal val="0"/>
          <c:showCatName val="0"/>
          <c:showSerName val="0"/>
          <c:showPercent val="0"/>
          <c:showBubbleSize val="0"/>
        </c:dLbls>
        <c:marker val="1"/>
        <c:smooth val="0"/>
        <c:axId val="1658791552"/>
        <c:axId val="1658793600"/>
      </c:lineChart>
      <c:catAx>
        <c:axId val="1658791552"/>
        <c:scaling>
          <c:orientation val="minMax"/>
        </c:scaling>
        <c:delete val="0"/>
        <c:axPos val="b"/>
        <c:numFmt formatCode="General" sourceLinked="1"/>
        <c:majorTickMark val="out"/>
        <c:minorTickMark val="none"/>
        <c:tickLblPos val="nextTo"/>
        <c:spPr>
          <a:ln w="3175">
            <a:solidFill>
              <a:schemeClr val="tx1"/>
            </a:solidFill>
            <a:prstDash val="solid"/>
          </a:ln>
        </c:spPr>
        <c:txPr>
          <a:bodyPr rot="-5400000" vert="horz"/>
          <a:lstStyle/>
          <a:p>
            <a:pPr>
              <a:defRPr sz="1625" b="0" i="0" u="none" strike="noStrike" baseline="0">
                <a:solidFill>
                  <a:schemeClr val="tx1"/>
                </a:solidFill>
                <a:latin typeface="Arial"/>
                <a:ea typeface="Arial"/>
                <a:cs typeface="Arial"/>
              </a:defRPr>
            </a:pPr>
            <a:endParaRPr lang="en-US"/>
          </a:p>
        </c:txPr>
        <c:crossAx val="1658793600"/>
        <c:crosses val="autoZero"/>
        <c:auto val="1"/>
        <c:lblAlgn val="ctr"/>
        <c:lblOffset val="100"/>
        <c:tickLblSkip val="1"/>
        <c:tickMarkSkip val="1"/>
        <c:noMultiLvlLbl val="0"/>
      </c:catAx>
      <c:valAx>
        <c:axId val="1658793600"/>
        <c:scaling>
          <c:orientation val="minMax"/>
          <c:max val="70"/>
          <c:min val="20"/>
        </c:scaling>
        <c:delete val="0"/>
        <c:axPos val="l"/>
        <c:majorGridlines>
          <c:spPr>
            <a:ln w="3175">
              <a:solidFill>
                <a:srgbClr val="000000"/>
              </a:solidFill>
              <a:prstDash val="solid"/>
            </a:ln>
          </c:spPr>
        </c:majorGridlines>
        <c:numFmt formatCode="General" sourceLinked="1"/>
        <c:majorTickMark val="out"/>
        <c:minorTickMark val="none"/>
        <c:tickLblPos val="nextTo"/>
        <c:spPr>
          <a:ln w="3175">
            <a:solidFill>
              <a:schemeClr val="tx1"/>
            </a:solidFill>
            <a:prstDash val="solid"/>
          </a:ln>
        </c:spPr>
        <c:txPr>
          <a:bodyPr rot="0" vert="horz"/>
          <a:lstStyle/>
          <a:p>
            <a:pPr>
              <a:defRPr sz="1625" b="0" i="0" u="none" strike="noStrike" baseline="0">
                <a:solidFill>
                  <a:schemeClr val="tx1"/>
                </a:solidFill>
                <a:latin typeface="Arial"/>
                <a:ea typeface="Arial"/>
                <a:cs typeface="Arial"/>
              </a:defRPr>
            </a:pPr>
            <a:endParaRPr lang="en-US"/>
          </a:p>
        </c:txPr>
        <c:crossAx val="1658791552"/>
        <c:crosses val="autoZero"/>
        <c:crossBetween val="between"/>
      </c:valAx>
      <c:spPr>
        <a:noFill/>
        <a:ln w="25400">
          <a:noFill/>
        </a:ln>
      </c:spPr>
    </c:plotArea>
    <c:legend>
      <c:legendPos val="r"/>
      <c:legendEntry>
        <c:idx val="0"/>
        <c:txPr>
          <a:bodyPr/>
          <a:lstStyle/>
          <a:p>
            <a:pPr>
              <a:defRPr sz="1600" b="0" i="0" u="none" strike="noStrike" baseline="0">
                <a:solidFill>
                  <a:srgbClr val="000000"/>
                </a:solidFill>
                <a:latin typeface="Arial"/>
                <a:ea typeface="Arial"/>
                <a:cs typeface="Arial"/>
              </a:defRPr>
            </a:pPr>
            <a:endParaRPr lang="en-US"/>
          </a:p>
        </c:txPr>
      </c:legendEntry>
      <c:legendEntry>
        <c:idx val="1"/>
        <c:txPr>
          <a:bodyPr/>
          <a:lstStyle/>
          <a:p>
            <a:pPr>
              <a:defRPr sz="1600" b="0" i="0" u="none" strike="noStrike" baseline="0">
                <a:solidFill>
                  <a:srgbClr val="000000"/>
                </a:solidFill>
                <a:latin typeface="Arial"/>
                <a:ea typeface="Arial"/>
                <a:cs typeface="Arial"/>
              </a:defRPr>
            </a:pPr>
            <a:endParaRPr lang="en-US"/>
          </a:p>
        </c:txPr>
      </c:legendEntry>
      <c:layout>
        <c:manualLayout>
          <c:xMode val="edge"/>
          <c:yMode val="edge"/>
          <c:x val="0.51073865766779147"/>
          <c:y val="7.206542617926949E-2"/>
          <c:w val="0.4347066485110414"/>
          <c:h val="0.15412484054018388"/>
        </c:manualLayout>
      </c:layout>
      <c:overlay val="1"/>
      <c:spPr>
        <a:solidFill>
          <a:schemeClr val="bg1"/>
        </a:solidFill>
        <a:ln w="12700">
          <a:solidFill>
            <a:srgbClr val="000000"/>
          </a:solidFill>
          <a:prstDash val="solid"/>
        </a:ln>
      </c:spPr>
      <c:txPr>
        <a:bodyPr/>
        <a:lstStyle/>
        <a:p>
          <a:pPr>
            <a:defRPr sz="1180" b="0" i="0" u="none" strike="noStrike" baseline="0">
              <a:solidFill>
                <a:srgbClr val="000000"/>
              </a:solidFill>
              <a:latin typeface="Arial"/>
              <a:ea typeface="Arial"/>
              <a:cs typeface="Arial"/>
            </a:defRPr>
          </a:pPr>
          <a:endParaRPr lang="en-US"/>
        </a:p>
      </c:txPr>
    </c:legend>
    <c:plotVisOnly val="1"/>
    <c:dispBlanksAs val="gap"/>
    <c:showDLblsOverMax val="0"/>
  </c:chart>
  <c:spPr>
    <a:solidFill>
      <a:schemeClr val="bg1"/>
    </a:solidFill>
    <a:ln w="3175">
      <a:solidFill>
        <a:srgbClr val="000000"/>
      </a:solidFill>
      <a:prstDash val="solid"/>
    </a:ln>
  </c:spPr>
  <c:txPr>
    <a:bodyPr/>
    <a:lstStyle/>
    <a:p>
      <a:pPr>
        <a:defRPr sz="1625" b="0" i="0" u="none" strike="noStrike" baseline="0">
          <a:solidFill>
            <a:srgbClr val="000000"/>
          </a:solidFill>
          <a:latin typeface="Arial"/>
          <a:ea typeface="Arial"/>
          <a:cs typeface="Arial"/>
        </a:defRPr>
      </a:pPr>
      <a:endParaRPr lang="en-US"/>
    </a:p>
  </c:txPr>
  <c:printSettings>
    <c:headerFooter/>
    <c:pageMargins b="0.75" l="0.7" r="0.7" t="0.75" header="0.5" footer="0.5"/>
    <c:pageSetup paperSize="9" orientation="landscape" horizontalDpi="-3" verticalDpi="0"/>
  </c:printSettings>
</c:chartSpace>
</file>

<file path=xl/charts/chart1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18"/>
    </mc:Choice>
    <mc:Fallback>
      <c:style val="18"/>
    </mc:Fallback>
  </mc:AlternateContent>
  <c:chart>
    <c:autoTitleDeleted val="0"/>
    <c:plotArea>
      <c:layout/>
      <c:bubbleChart>
        <c:varyColors val="0"/>
        <c:ser>
          <c:idx val="0"/>
          <c:order val="0"/>
          <c:invertIfNegative val="0"/>
          <c:xVal>
            <c:numRef>
              <c:f>'3.11'!$B$6:$B$30</c:f>
              <c:numCache>
                <c:formatCode>0.00</c:formatCode>
                <c:ptCount val="25"/>
                <c:pt idx="0">
                  <c:v>20.3</c:v>
                </c:pt>
                <c:pt idx="1">
                  <c:v>18.5</c:v>
                </c:pt>
                <c:pt idx="2">
                  <c:v>17.399999999999999</c:v>
                </c:pt>
                <c:pt idx="3">
                  <c:v>12.7</c:v>
                </c:pt>
                <c:pt idx="4">
                  <c:v>13.6</c:v>
                </c:pt>
                <c:pt idx="5">
                  <c:v>11.3</c:v>
                </c:pt>
                <c:pt idx="6">
                  <c:v>17.399999999999999</c:v>
                </c:pt>
                <c:pt idx="7">
                  <c:v>10.1</c:v>
                </c:pt>
                <c:pt idx="8">
                  <c:v>10.1</c:v>
                </c:pt>
                <c:pt idx="9">
                  <c:v>7.3</c:v>
                </c:pt>
                <c:pt idx="10">
                  <c:v>8.8000000000000007</c:v>
                </c:pt>
                <c:pt idx="11">
                  <c:v>14.5</c:v>
                </c:pt>
                <c:pt idx="12">
                  <c:v>8.1999999999999993</c:v>
                </c:pt>
                <c:pt idx="13">
                  <c:v>7.4</c:v>
                </c:pt>
                <c:pt idx="14">
                  <c:v>11.1</c:v>
                </c:pt>
                <c:pt idx="15">
                  <c:v>7</c:v>
                </c:pt>
                <c:pt idx="16">
                  <c:v>6.7</c:v>
                </c:pt>
                <c:pt idx="17">
                  <c:v>8.6</c:v>
                </c:pt>
                <c:pt idx="18">
                  <c:v>10.4</c:v>
                </c:pt>
                <c:pt idx="19">
                  <c:v>6.3</c:v>
                </c:pt>
                <c:pt idx="20">
                  <c:v>6.2</c:v>
                </c:pt>
                <c:pt idx="21">
                  <c:v>5.9</c:v>
                </c:pt>
                <c:pt idx="22">
                  <c:v>9.1999999999999993</c:v>
                </c:pt>
                <c:pt idx="23">
                  <c:v>5.5</c:v>
                </c:pt>
                <c:pt idx="24">
                  <c:v>5.2</c:v>
                </c:pt>
              </c:numCache>
            </c:numRef>
          </c:xVal>
          <c:yVal>
            <c:numRef>
              <c:f>'3.11'!$C$6:$C$30</c:f>
              <c:numCache>
                <c:formatCode>0.0</c:formatCode>
                <c:ptCount val="25"/>
                <c:pt idx="0">
                  <c:v>240</c:v>
                </c:pt>
                <c:pt idx="4">
                  <c:v>254.3</c:v>
                </c:pt>
                <c:pt idx="5">
                  <c:v>250.8</c:v>
                </c:pt>
                <c:pt idx="6">
                  <c:v>253.1</c:v>
                </c:pt>
                <c:pt idx="8">
                  <c:v>280.89999999999998</c:v>
                </c:pt>
                <c:pt idx="9">
                  <c:v>280.5</c:v>
                </c:pt>
                <c:pt idx="10">
                  <c:v>269</c:v>
                </c:pt>
                <c:pt idx="11">
                  <c:v>267.10000000000002</c:v>
                </c:pt>
                <c:pt idx="13">
                  <c:v>257.60000000000002</c:v>
                </c:pt>
                <c:pt idx="14">
                  <c:v>262.89999999999998</c:v>
                </c:pt>
                <c:pt idx="15">
                  <c:v>277.39999999999998</c:v>
                </c:pt>
                <c:pt idx="17">
                  <c:v>283</c:v>
                </c:pt>
                <c:pt idx="18">
                  <c:v>273.89999999999998</c:v>
                </c:pt>
                <c:pt idx="19">
                  <c:v>278.2</c:v>
                </c:pt>
                <c:pt idx="20">
                  <c:v>269.2</c:v>
                </c:pt>
                <c:pt idx="22">
                  <c:v>284.8</c:v>
                </c:pt>
                <c:pt idx="24">
                  <c:v>272.5</c:v>
                </c:pt>
              </c:numCache>
            </c:numRef>
          </c:yVal>
          <c:bubbleSize>
            <c:numRef>
              <c:f>'3.11'!$D$6:$D$30</c:f>
              <c:numCache>
                <c:formatCode>General</c:formatCode>
                <c:ptCount val="25"/>
                <c:pt idx="0">
                  <c:v>320050700</c:v>
                </c:pt>
                <c:pt idx="1">
                  <c:v>5411700</c:v>
                </c:pt>
                <c:pt idx="2">
                  <c:v>7733100</c:v>
                </c:pt>
                <c:pt idx="3">
                  <c:v>11128000</c:v>
                </c:pt>
                <c:pt idx="4">
                  <c:v>46927000</c:v>
                </c:pt>
                <c:pt idx="5">
                  <c:v>60990300</c:v>
                </c:pt>
                <c:pt idx="6">
                  <c:v>63136300</c:v>
                </c:pt>
                <c:pt idx="7">
                  <c:v>10608200</c:v>
                </c:pt>
                <c:pt idx="8">
                  <c:v>49262700</c:v>
                </c:pt>
                <c:pt idx="9">
                  <c:v>127143600</c:v>
                </c:pt>
                <c:pt idx="10">
                  <c:v>23342600</c:v>
                </c:pt>
                <c:pt idx="11">
                  <c:v>35181700</c:v>
                </c:pt>
                <c:pt idx="12">
                  <c:v>4505800</c:v>
                </c:pt>
                <c:pt idx="13">
                  <c:v>4627200</c:v>
                </c:pt>
                <c:pt idx="14">
                  <c:v>64291300</c:v>
                </c:pt>
                <c:pt idx="15">
                  <c:v>8495100</c:v>
                </c:pt>
                <c:pt idx="16">
                  <c:v>8077800</c:v>
                </c:pt>
                <c:pt idx="17">
                  <c:v>16759200</c:v>
                </c:pt>
                <c:pt idx="18">
                  <c:v>82726600</c:v>
                </c:pt>
                <c:pt idx="19">
                  <c:v>9571100</c:v>
                </c:pt>
                <c:pt idx="20">
                  <c:v>5042700</c:v>
                </c:pt>
                <c:pt idx="21">
                  <c:v>11104500</c:v>
                </c:pt>
                <c:pt idx="22">
                  <c:v>5426300</c:v>
                </c:pt>
                <c:pt idx="23">
                  <c:v>2072000</c:v>
                </c:pt>
                <c:pt idx="24">
                  <c:v>5619100</c:v>
                </c:pt>
              </c:numCache>
            </c:numRef>
          </c:bubbleSize>
          <c:bubble3D val="0"/>
          <c:extLst>
            <c:ext xmlns:c16="http://schemas.microsoft.com/office/drawing/2014/chart" uri="{C3380CC4-5D6E-409C-BE32-E72D297353CC}">
              <c16:uniqueId val="{00000000-7190-A84E-BDB0-948224BF5108}"/>
            </c:ext>
          </c:extLst>
        </c:ser>
        <c:dLbls>
          <c:showLegendKey val="0"/>
          <c:showVal val="0"/>
          <c:showCatName val="0"/>
          <c:showSerName val="0"/>
          <c:showPercent val="0"/>
          <c:showBubbleSize val="0"/>
        </c:dLbls>
        <c:bubbleScale val="100"/>
        <c:showNegBubbles val="0"/>
        <c:axId val="-379898976"/>
        <c:axId val="-379896656"/>
      </c:bubbleChart>
      <c:valAx>
        <c:axId val="-379898976"/>
        <c:scaling>
          <c:orientation val="minMax"/>
        </c:scaling>
        <c:delete val="0"/>
        <c:axPos val="b"/>
        <c:numFmt formatCode="0.00" sourceLinked="1"/>
        <c:majorTickMark val="out"/>
        <c:minorTickMark val="none"/>
        <c:tickLblPos val="nextTo"/>
        <c:crossAx val="-379896656"/>
        <c:crosses val="autoZero"/>
        <c:crossBetween val="midCat"/>
      </c:valAx>
      <c:valAx>
        <c:axId val="-379896656"/>
        <c:scaling>
          <c:orientation val="minMax"/>
        </c:scaling>
        <c:delete val="0"/>
        <c:axPos val="l"/>
        <c:majorGridlines/>
        <c:numFmt formatCode="0.0" sourceLinked="1"/>
        <c:majorTickMark val="out"/>
        <c:minorTickMark val="none"/>
        <c:tickLblPos val="nextTo"/>
        <c:crossAx val="-379898976"/>
        <c:crosses val="autoZero"/>
        <c:crossBetween val="midCat"/>
      </c:valAx>
    </c:plotArea>
    <c:plotVisOnly val="1"/>
    <c:dispBlanksAs val="gap"/>
    <c:showDLblsOverMax val="0"/>
  </c:chart>
  <c:printSettings>
    <c:headerFooter/>
    <c:pageMargins b="1" l="0.75" r="0.75" t="1" header="0.5" footer="0.5"/>
    <c:pageSetup/>
  </c:printSettings>
</c:chartSpace>
</file>

<file path=xl/charts/chart2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lineChart>
        <c:grouping val="standard"/>
        <c:varyColors val="0"/>
        <c:ser>
          <c:idx val="13"/>
          <c:order val="0"/>
          <c:tx>
            <c:strRef>
              <c:f>'3.13'!$I$19</c:f>
              <c:strCache>
                <c:ptCount val="1"/>
                <c:pt idx="0">
                  <c:v>United Kingdom</c:v>
                </c:pt>
              </c:strCache>
            </c:strRef>
          </c:tx>
          <c:spPr>
            <a:ln w="53975" cap="rnd">
              <a:solidFill>
                <a:schemeClr val="tx1"/>
              </a:solidFill>
              <a:round/>
            </a:ln>
            <a:effectLst/>
          </c:spPr>
          <c:marker>
            <c:symbol val="none"/>
          </c:marker>
          <c:cat>
            <c:numRef>
              <c:f>'3.13'!$J$4:$BD$4</c:f>
              <c:numCache>
                <c:formatCode>General</c:formatCode>
                <c:ptCount val="47"/>
                <c:pt idx="0">
                  <c:v>1980</c:v>
                </c:pt>
                <c:pt idx="1">
                  <c:v>1981</c:v>
                </c:pt>
                <c:pt idx="2">
                  <c:v>1982</c:v>
                </c:pt>
                <c:pt idx="3">
                  <c:v>1983</c:v>
                </c:pt>
                <c:pt idx="4">
                  <c:v>1984</c:v>
                </c:pt>
                <c:pt idx="5">
                  <c:v>1985</c:v>
                </c:pt>
                <c:pt idx="6">
                  <c:v>1986</c:v>
                </c:pt>
                <c:pt idx="7">
                  <c:v>1987</c:v>
                </c:pt>
                <c:pt idx="8">
                  <c:v>1988</c:v>
                </c:pt>
                <c:pt idx="9">
                  <c:v>1989</c:v>
                </c:pt>
                <c:pt idx="10">
                  <c:v>1990</c:v>
                </c:pt>
                <c:pt idx="11">
                  <c:v>1991</c:v>
                </c:pt>
                <c:pt idx="12">
                  <c:v>1992</c:v>
                </c:pt>
                <c:pt idx="13">
                  <c:v>1993</c:v>
                </c:pt>
                <c:pt idx="14">
                  <c:v>1994</c:v>
                </c:pt>
                <c:pt idx="15">
                  <c:v>1995</c:v>
                </c:pt>
                <c:pt idx="16">
                  <c:v>1996</c:v>
                </c:pt>
                <c:pt idx="17">
                  <c:v>1997</c:v>
                </c:pt>
                <c:pt idx="18">
                  <c:v>1998</c:v>
                </c:pt>
                <c:pt idx="19">
                  <c:v>1999</c:v>
                </c:pt>
                <c:pt idx="20">
                  <c:v>2000</c:v>
                </c:pt>
                <c:pt idx="21">
                  <c:v>2001</c:v>
                </c:pt>
                <c:pt idx="22">
                  <c:v>2002</c:v>
                </c:pt>
                <c:pt idx="23">
                  <c:v>2003</c:v>
                </c:pt>
                <c:pt idx="24">
                  <c:v>2004</c:v>
                </c:pt>
                <c:pt idx="25">
                  <c:v>2005</c:v>
                </c:pt>
                <c:pt idx="26">
                  <c:v>2006</c:v>
                </c:pt>
                <c:pt idx="27">
                  <c:v>2007</c:v>
                </c:pt>
                <c:pt idx="28">
                  <c:v>2008</c:v>
                </c:pt>
                <c:pt idx="29">
                  <c:v>2009</c:v>
                </c:pt>
                <c:pt idx="30">
                  <c:v>2010</c:v>
                </c:pt>
                <c:pt idx="31">
                  <c:v>2011</c:v>
                </c:pt>
                <c:pt idx="32">
                  <c:v>2012</c:v>
                </c:pt>
                <c:pt idx="33">
                  <c:v>2013</c:v>
                </c:pt>
                <c:pt idx="34">
                  <c:v>2014</c:v>
                </c:pt>
                <c:pt idx="35">
                  <c:v>2015</c:v>
                </c:pt>
                <c:pt idx="36">
                  <c:v>2016</c:v>
                </c:pt>
                <c:pt idx="37">
                  <c:v>2017</c:v>
                </c:pt>
                <c:pt idx="38">
                  <c:v>2018</c:v>
                </c:pt>
                <c:pt idx="39">
                  <c:v>2019</c:v>
                </c:pt>
                <c:pt idx="40">
                  <c:v>2020</c:v>
                </c:pt>
                <c:pt idx="41">
                  <c:v>2021</c:v>
                </c:pt>
                <c:pt idx="42">
                  <c:v>2022</c:v>
                </c:pt>
                <c:pt idx="43">
                  <c:v>2023</c:v>
                </c:pt>
                <c:pt idx="44">
                  <c:v>2024</c:v>
                </c:pt>
                <c:pt idx="45">
                  <c:v>2025</c:v>
                </c:pt>
                <c:pt idx="46">
                  <c:v>2026</c:v>
                </c:pt>
              </c:numCache>
            </c:numRef>
          </c:cat>
          <c:val>
            <c:numRef>
              <c:f>'3.13'!$J$19:$BD$19</c:f>
              <c:numCache>
                <c:formatCode>General</c:formatCode>
                <c:ptCount val="47"/>
                <c:pt idx="0">
                  <c:v>39.156999999999996</c:v>
                </c:pt>
                <c:pt idx="1">
                  <c:v>41.518999999999998</c:v>
                </c:pt>
                <c:pt idx="2">
                  <c:v>40.978000000000002</c:v>
                </c:pt>
                <c:pt idx="3">
                  <c:v>40.225000000000001</c:v>
                </c:pt>
                <c:pt idx="4">
                  <c:v>40.353000000000002</c:v>
                </c:pt>
                <c:pt idx="5">
                  <c:v>39.450000000000003</c:v>
                </c:pt>
                <c:pt idx="6">
                  <c:v>38.225999999999999</c:v>
                </c:pt>
                <c:pt idx="7">
                  <c:v>36.506999999999998</c:v>
                </c:pt>
                <c:pt idx="8">
                  <c:v>34.26</c:v>
                </c:pt>
                <c:pt idx="9">
                  <c:v>33.683</c:v>
                </c:pt>
                <c:pt idx="10">
                  <c:v>35.012999999999998</c:v>
                </c:pt>
                <c:pt idx="11">
                  <c:v>35.817999999999998</c:v>
                </c:pt>
                <c:pt idx="12">
                  <c:v>37.914000000000001</c:v>
                </c:pt>
                <c:pt idx="13">
                  <c:v>37.898000000000003</c:v>
                </c:pt>
                <c:pt idx="14">
                  <c:v>37.58</c:v>
                </c:pt>
                <c:pt idx="15">
                  <c:v>37.698</c:v>
                </c:pt>
                <c:pt idx="16">
                  <c:v>35.723999999999997</c:v>
                </c:pt>
                <c:pt idx="17">
                  <c:v>34.83</c:v>
                </c:pt>
                <c:pt idx="18">
                  <c:v>34.421999999999997</c:v>
                </c:pt>
                <c:pt idx="19">
                  <c:v>34.029000000000003</c:v>
                </c:pt>
                <c:pt idx="20">
                  <c:v>34.087000000000003</c:v>
                </c:pt>
                <c:pt idx="21">
                  <c:v>34.845999999999997</c:v>
                </c:pt>
                <c:pt idx="22">
                  <c:v>35.942999999999998</c:v>
                </c:pt>
                <c:pt idx="23">
                  <c:v>37.177999999999997</c:v>
                </c:pt>
                <c:pt idx="24">
                  <c:v>38.06</c:v>
                </c:pt>
                <c:pt idx="25">
                  <c:v>38.555999999999997</c:v>
                </c:pt>
                <c:pt idx="26">
                  <c:v>38.378999999999998</c:v>
                </c:pt>
                <c:pt idx="27">
                  <c:v>38.523000000000003</c:v>
                </c:pt>
                <c:pt idx="28">
                  <c:v>40.99</c:v>
                </c:pt>
                <c:pt idx="29">
                  <c:v>44.591999999999999</c:v>
                </c:pt>
                <c:pt idx="30">
                  <c:v>44.76</c:v>
                </c:pt>
                <c:pt idx="31">
                  <c:v>43.613</c:v>
                </c:pt>
                <c:pt idx="32">
                  <c:v>43.692999999999998</c:v>
                </c:pt>
                <c:pt idx="33">
                  <c:v>41.97</c:v>
                </c:pt>
                <c:pt idx="34">
                  <c:v>41.164000000000001</c:v>
                </c:pt>
                <c:pt idx="35">
                  <c:v>40.293999999999997</c:v>
                </c:pt>
                <c:pt idx="36">
                  <c:v>39.561999999999998</c:v>
                </c:pt>
                <c:pt idx="37">
                  <c:v>39.26</c:v>
                </c:pt>
                <c:pt idx="38">
                  <c:v>39.003999999999998</c:v>
                </c:pt>
                <c:pt idx="39">
                  <c:v>38.869</c:v>
                </c:pt>
                <c:pt idx="40">
                  <c:v>50.273000000000003</c:v>
                </c:pt>
                <c:pt idx="41">
                  <c:v>47.473999999999997</c:v>
                </c:pt>
                <c:pt idx="42">
                  <c:v>42.472000000000001</c:v>
                </c:pt>
                <c:pt idx="43">
                  <c:v>41.372</c:v>
                </c:pt>
                <c:pt idx="44">
                  <c:v>41.213000000000001</c:v>
                </c:pt>
                <c:pt idx="45">
                  <c:v>41.222999999999999</c:v>
                </c:pt>
                <c:pt idx="46">
                  <c:v>41.198</c:v>
                </c:pt>
              </c:numCache>
            </c:numRef>
          </c:val>
          <c:smooth val="0"/>
          <c:extLst>
            <c:ext xmlns:c16="http://schemas.microsoft.com/office/drawing/2014/chart" uri="{C3380CC4-5D6E-409C-BE32-E72D297353CC}">
              <c16:uniqueId val="{00000004-C8E6-3F42-A26D-E97485A9528F}"/>
            </c:ext>
          </c:extLst>
        </c:ser>
        <c:dLbls>
          <c:showLegendKey val="0"/>
          <c:showVal val="0"/>
          <c:showCatName val="0"/>
          <c:showSerName val="0"/>
          <c:showPercent val="0"/>
          <c:showBubbleSize val="0"/>
        </c:dLbls>
        <c:smooth val="0"/>
        <c:axId val="894523792"/>
        <c:axId val="859477520"/>
      </c:lineChart>
      <c:catAx>
        <c:axId val="894523792"/>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600" b="0" i="0" u="none" strike="noStrike" kern="1200" baseline="0">
                <a:solidFill>
                  <a:schemeClr val="tx1">
                    <a:lumMod val="65000"/>
                    <a:lumOff val="35000"/>
                  </a:schemeClr>
                </a:solidFill>
                <a:latin typeface="+mn-lt"/>
                <a:ea typeface="+mn-ea"/>
                <a:cs typeface="+mn-cs"/>
              </a:defRPr>
            </a:pPr>
            <a:endParaRPr lang="en-US"/>
          </a:p>
        </c:txPr>
        <c:crossAx val="859477520"/>
        <c:crosses val="autoZero"/>
        <c:auto val="1"/>
        <c:lblAlgn val="ctr"/>
        <c:lblOffset val="100"/>
        <c:noMultiLvlLbl val="0"/>
      </c:catAx>
      <c:valAx>
        <c:axId val="859477520"/>
        <c:scaling>
          <c:orientation val="minMax"/>
          <c:min val="30"/>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2400" b="0" i="0" u="none" strike="noStrike" kern="1200" baseline="0">
                <a:solidFill>
                  <a:schemeClr val="tx1">
                    <a:lumMod val="65000"/>
                    <a:lumOff val="35000"/>
                  </a:schemeClr>
                </a:solidFill>
                <a:latin typeface="+mn-lt"/>
                <a:ea typeface="+mn-ea"/>
                <a:cs typeface="+mn-cs"/>
              </a:defRPr>
            </a:pPr>
            <a:endParaRPr lang="en-US"/>
          </a:p>
        </c:txPr>
        <c:crossAx val="894523792"/>
        <c:crosses val="autoZero"/>
        <c:crossBetween val="between"/>
      </c:valAx>
    </c:plotArea>
    <c:plotVisOnly val="1"/>
    <c:dispBlanksAs val="gap"/>
    <c:showDLblsOverMax val="0"/>
    <c:extLst/>
  </c:chart>
  <c:txPr>
    <a:bodyPr/>
    <a:lstStyle/>
    <a:p>
      <a:pPr>
        <a:defRPr/>
      </a:pPr>
      <a:endParaRPr lang="en-US"/>
    </a:p>
  </c:txPr>
  <c:printSettings>
    <c:headerFooter/>
    <c:pageMargins b="0.75" l="0.7" r="0.7" t="0.75" header="0.3" footer="0.3"/>
    <c:pageSetup/>
  </c:printSettings>
</c:chartSpace>
</file>

<file path=xl/charts/chart2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lineChart>
        <c:grouping val="standard"/>
        <c:varyColors val="0"/>
        <c:ser>
          <c:idx val="1"/>
          <c:order val="0"/>
          <c:tx>
            <c:strRef>
              <c:f>'3.14'!$I$6</c:f>
              <c:strCache>
                <c:ptCount val="1"/>
                <c:pt idx="0">
                  <c:v>France</c:v>
                </c:pt>
              </c:strCache>
            </c:strRef>
          </c:tx>
          <c:spPr>
            <a:ln w="53975" cap="rnd">
              <a:solidFill>
                <a:schemeClr val="accent1">
                  <a:lumMod val="75000"/>
                </a:schemeClr>
              </a:solidFill>
              <a:round/>
            </a:ln>
            <a:effectLst/>
          </c:spPr>
          <c:marker>
            <c:symbol val="none"/>
          </c:marker>
          <c:cat>
            <c:numRef>
              <c:f>'3.14'!$J$4:$BD$4</c:f>
              <c:numCache>
                <c:formatCode>General</c:formatCode>
                <c:ptCount val="47"/>
                <c:pt idx="0">
                  <c:v>1980</c:v>
                </c:pt>
                <c:pt idx="1">
                  <c:v>1981</c:v>
                </c:pt>
                <c:pt idx="2">
                  <c:v>1982</c:v>
                </c:pt>
                <c:pt idx="3">
                  <c:v>1983</c:v>
                </c:pt>
                <c:pt idx="4">
                  <c:v>1984</c:v>
                </c:pt>
                <c:pt idx="5">
                  <c:v>1985</c:v>
                </c:pt>
                <c:pt idx="6">
                  <c:v>1986</c:v>
                </c:pt>
                <c:pt idx="7">
                  <c:v>1987</c:v>
                </c:pt>
                <c:pt idx="8">
                  <c:v>1988</c:v>
                </c:pt>
                <c:pt idx="9">
                  <c:v>1989</c:v>
                </c:pt>
                <c:pt idx="10">
                  <c:v>1990</c:v>
                </c:pt>
                <c:pt idx="11">
                  <c:v>1991</c:v>
                </c:pt>
                <c:pt idx="12">
                  <c:v>1992</c:v>
                </c:pt>
                <c:pt idx="13">
                  <c:v>1993</c:v>
                </c:pt>
                <c:pt idx="14">
                  <c:v>1994</c:v>
                </c:pt>
                <c:pt idx="15">
                  <c:v>1995</c:v>
                </c:pt>
                <c:pt idx="16">
                  <c:v>1996</c:v>
                </c:pt>
                <c:pt idx="17">
                  <c:v>1997</c:v>
                </c:pt>
                <c:pt idx="18">
                  <c:v>1998</c:v>
                </c:pt>
                <c:pt idx="19">
                  <c:v>1999</c:v>
                </c:pt>
                <c:pt idx="20">
                  <c:v>2000</c:v>
                </c:pt>
                <c:pt idx="21">
                  <c:v>2001</c:v>
                </c:pt>
                <c:pt idx="22">
                  <c:v>2002</c:v>
                </c:pt>
                <c:pt idx="23">
                  <c:v>2003</c:v>
                </c:pt>
                <c:pt idx="24">
                  <c:v>2004</c:v>
                </c:pt>
                <c:pt idx="25">
                  <c:v>2005</c:v>
                </c:pt>
                <c:pt idx="26">
                  <c:v>2006</c:v>
                </c:pt>
                <c:pt idx="27">
                  <c:v>2007</c:v>
                </c:pt>
                <c:pt idx="28">
                  <c:v>2008</c:v>
                </c:pt>
                <c:pt idx="29">
                  <c:v>2009</c:v>
                </c:pt>
                <c:pt idx="30">
                  <c:v>2010</c:v>
                </c:pt>
                <c:pt idx="31">
                  <c:v>2011</c:v>
                </c:pt>
                <c:pt idx="32">
                  <c:v>2012</c:v>
                </c:pt>
                <c:pt idx="33">
                  <c:v>2013</c:v>
                </c:pt>
                <c:pt idx="34">
                  <c:v>2014</c:v>
                </c:pt>
                <c:pt idx="35">
                  <c:v>2015</c:v>
                </c:pt>
                <c:pt idx="36">
                  <c:v>2016</c:v>
                </c:pt>
                <c:pt idx="37">
                  <c:v>2017</c:v>
                </c:pt>
                <c:pt idx="38">
                  <c:v>2018</c:v>
                </c:pt>
                <c:pt idx="39">
                  <c:v>2019</c:v>
                </c:pt>
                <c:pt idx="40">
                  <c:v>2020</c:v>
                </c:pt>
                <c:pt idx="41">
                  <c:v>2021</c:v>
                </c:pt>
                <c:pt idx="42">
                  <c:v>2022</c:v>
                </c:pt>
                <c:pt idx="43">
                  <c:v>2023</c:v>
                </c:pt>
                <c:pt idx="44">
                  <c:v>2024</c:v>
                </c:pt>
                <c:pt idx="45">
                  <c:v>2025</c:v>
                </c:pt>
                <c:pt idx="46">
                  <c:v>2026</c:v>
                </c:pt>
              </c:numCache>
            </c:numRef>
          </c:cat>
          <c:val>
            <c:numRef>
              <c:f>'3.14'!$J$6:$BD$6</c:f>
              <c:numCache>
                <c:formatCode>General</c:formatCode>
                <c:ptCount val="47"/>
                <c:pt idx="0">
                  <c:v>46.405000000000001</c:v>
                </c:pt>
                <c:pt idx="1">
                  <c:v>48.957000000000001</c:v>
                </c:pt>
                <c:pt idx="2">
                  <c:v>50.237000000000002</c:v>
                </c:pt>
                <c:pt idx="3">
                  <c:v>50.744</c:v>
                </c:pt>
                <c:pt idx="4">
                  <c:v>51.673999999999999</c:v>
                </c:pt>
                <c:pt idx="5">
                  <c:v>52.311999999999998</c:v>
                </c:pt>
                <c:pt idx="6">
                  <c:v>51.901000000000003</c:v>
                </c:pt>
                <c:pt idx="7">
                  <c:v>51.319000000000003</c:v>
                </c:pt>
                <c:pt idx="8">
                  <c:v>50.643999999999998</c:v>
                </c:pt>
                <c:pt idx="9">
                  <c:v>49.472999999999999</c:v>
                </c:pt>
                <c:pt idx="10">
                  <c:v>50.131999999999998</c:v>
                </c:pt>
                <c:pt idx="11">
                  <c:v>51.271999999999998</c:v>
                </c:pt>
                <c:pt idx="12">
                  <c:v>52.591000000000001</c:v>
                </c:pt>
                <c:pt idx="13">
                  <c:v>55.204000000000001</c:v>
                </c:pt>
                <c:pt idx="14">
                  <c:v>54.625</c:v>
                </c:pt>
                <c:pt idx="15">
                  <c:v>54.808999999999997</c:v>
                </c:pt>
                <c:pt idx="16">
                  <c:v>54.881</c:v>
                </c:pt>
                <c:pt idx="17">
                  <c:v>54.530999999999999</c:v>
                </c:pt>
                <c:pt idx="18">
                  <c:v>52.923999999999999</c:v>
                </c:pt>
                <c:pt idx="19">
                  <c:v>52.63</c:v>
                </c:pt>
                <c:pt idx="20">
                  <c:v>51.652000000000001</c:v>
                </c:pt>
                <c:pt idx="21">
                  <c:v>51.718000000000004</c:v>
                </c:pt>
                <c:pt idx="22">
                  <c:v>52.795000000000002</c:v>
                </c:pt>
                <c:pt idx="23">
                  <c:v>53.271000000000001</c:v>
                </c:pt>
                <c:pt idx="24">
                  <c:v>52.984999999999999</c:v>
                </c:pt>
                <c:pt idx="25">
                  <c:v>53.293999999999997</c:v>
                </c:pt>
                <c:pt idx="26">
                  <c:v>52.875999999999998</c:v>
                </c:pt>
                <c:pt idx="27">
                  <c:v>52.566000000000003</c:v>
                </c:pt>
                <c:pt idx="28">
                  <c:v>53.295999999999999</c:v>
                </c:pt>
                <c:pt idx="29">
                  <c:v>57.152000000000001</c:v>
                </c:pt>
                <c:pt idx="30">
                  <c:v>56.881999999999998</c:v>
                </c:pt>
                <c:pt idx="31">
                  <c:v>56.290999999999997</c:v>
                </c:pt>
                <c:pt idx="32">
                  <c:v>57.106999999999999</c:v>
                </c:pt>
                <c:pt idx="33">
                  <c:v>57.228000000000002</c:v>
                </c:pt>
                <c:pt idx="34">
                  <c:v>57.213999999999999</c:v>
                </c:pt>
                <c:pt idx="35">
                  <c:v>56.798000000000002</c:v>
                </c:pt>
                <c:pt idx="36">
                  <c:v>56.66</c:v>
                </c:pt>
                <c:pt idx="37">
                  <c:v>56.478999999999999</c:v>
                </c:pt>
                <c:pt idx="38">
                  <c:v>55.622999999999998</c:v>
                </c:pt>
                <c:pt idx="39">
                  <c:v>55.533999999999999</c:v>
                </c:pt>
                <c:pt idx="40">
                  <c:v>62.402999999999999</c:v>
                </c:pt>
                <c:pt idx="41">
                  <c:v>59.683</c:v>
                </c:pt>
                <c:pt idx="42">
                  <c:v>56.496000000000002</c:v>
                </c:pt>
                <c:pt idx="43">
                  <c:v>55.302999999999997</c:v>
                </c:pt>
                <c:pt idx="44">
                  <c:v>55.024999999999999</c:v>
                </c:pt>
                <c:pt idx="45">
                  <c:v>54.771999999999998</c:v>
                </c:pt>
                <c:pt idx="46">
                  <c:v>54.723999999999997</c:v>
                </c:pt>
              </c:numCache>
            </c:numRef>
          </c:val>
          <c:smooth val="0"/>
          <c:extLst>
            <c:ext xmlns:c16="http://schemas.microsoft.com/office/drawing/2014/chart" uri="{C3380CC4-5D6E-409C-BE32-E72D297353CC}">
              <c16:uniqueId val="{00000001-B7C9-C442-BF2A-D9D36A6E671A}"/>
            </c:ext>
          </c:extLst>
        </c:ser>
        <c:ser>
          <c:idx val="12"/>
          <c:order val="1"/>
          <c:tx>
            <c:strRef>
              <c:f>'3.14'!$I$13</c:f>
              <c:strCache>
                <c:ptCount val="1"/>
                <c:pt idx="0">
                  <c:v>Italy</c:v>
                </c:pt>
              </c:strCache>
            </c:strRef>
          </c:tx>
          <c:spPr>
            <a:ln w="53975" cap="rnd">
              <a:solidFill>
                <a:srgbClr val="00B050"/>
              </a:solidFill>
              <a:round/>
            </a:ln>
            <a:effectLst/>
          </c:spPr>
          <c:marker>
            <c:symbol val="none"/>
          </c:marker>
          <c:cat>
            <c:numRef>
              <c:f>'3.14'!$J$4:$BD$4</c:f>
              <c:numCache>
                <c:formatCode>General</c:formatCode>
                <c:ptCount val="47"/>
                <c:pt idx="0">
                  <c:v>1980</c:v>
                </c:pt>
                <c:pt idx="1">
                  <c:v>1981</c:v>
                </c:pt>
                <c:pt idx="2">
                  <c:v>1982</c:v>
                </c:pt>
                <c:pt idx="3">
                  <c:v>1983</c:v>
                </c:pt>
                <c:pt idx="4">
                  <c:v>1984</c:v>
                </c:pt>
                <c:pt idx="5">
                  <c:v>1985</c:v>
                </c:pt>
                <c:pt idx="6">
                  <c:v>1986</c:v>
                </c:pt>
                <c:pt idx="7">
                  <c:v>1987</c:v>
                </c:pt>
                <c:pt idx="8">
                  <c:v>1988</c:v>
                </c:pt>
                <c:pt idx="9">
                  <c:v>1989</c:v>
                </c:pt>
                <c:pt idx="10">
                  <c:v>1990</c:v>
                </c:pt>
                <c:pt idx="11">
                  <c:v>1991</c:v>
                </c:pt>
                <c:pt idx="12">
                  <c:v>1992</c:v>
                </c:pt>
                <c:pt idx="13">
                  <c:v>1993</c:v>
                </c:pt>
                <c:pt idx="14">
                  <c:v>1994</c:v>
                </c:pt>
                <c:pt idx="15">
                  <c:v>1995</c:v>
                </c:pt>
                <c:pt idx="16">
                  <c:v>1996</c:v>
                </c:pt>
                <c:pt idx="17">
                  <c:v>1997</c:v>
                </c:pt>
                <c:pt idx="18">
                  <c:v>1998</c:v>
                </c:pt>
                <c:pt idx="19">
                  <c:v>1999</c:v>
                </c:pt>
                <c:pt idx="20">
                  <c:v>2000</c:v>
                </c:pt>
                <c:pt idx="21">
                  <c:v>2001</c:v>
                </c:pt>
                <c:pt idx="22">
                  <c:v>2002</c:v>
                </c:pt>
                <c:pt idx="23">
                  <c:v>2003</c:v>
                </c:pt>
                <c:pt idx="24">
                  <c:v>2004</c:v>
                </c:pt>
                <c:pt idx="25">
                  <c:v>2005</c:v>
                </c:pt>
                <c:pt idx="26">
                  <c:v>2006</c:v>
                </c:pt>
                <c:pt idx="27">
                  <c:v>2007</c:v>
                </c:pt>
                <c:pt idx="28">
                  <c:v>2008</c:v>
                </c:pt>
                <c:pt idx="29">
                  <c:v>2009</c:v>
                </c:pt>
                <c:pt idx="30">
                  <c:v>2010</c:v>
                </c:pt>
                <c:pt idx="31">
                  <c:v>2011</c:v>
                </c:pt>
                <c:pt idx="32">
                  <c:v>2012</c:v>
                </c:pt>
                <c:pt idx="33">
                  <c:v>2013</c:v>
                </c:pt>
                <c:pt idx="34">
                  <c:v>2014</c:v>
                </c:pt>
                <c:pt idx="35">
                  <c:v>2015</c:v>
                </c:pt>
                <c:pt idx="36">
                  <c:v>2016</c:v>
                </c:pt>
                <c:pt idx="37">
                  <c:v>2017</c:v>
                </c:pt>
                <c:pt idx="38">
                  <c:v>2018</c:v>
                </c:pt>
                <c:pt idx="39">
                  <c:v>2019</c:v>
                </c:pt>
                <c:pt idx="40">
                  <c:v>2020</c:v>
                </c:pt>
                <c:pt idx="41">
                  <c:v>2021</c:v>
                </c:pt>
                <c:pt idx="42">
                  <c:v>2022</c:v>
                </c:pt>
                <c:pt idx="43">
                  <c:v>2023</c:v>
                </c:pt>
                <c:pt idx="44">
                  <c:v>2024</c:v>
                </c:pt>
                <c:pt idx="45">
                  <c:v>2025</c:v>
                </c:pt>
                <c:pt idx="46">
                  <c:v>2026</c:v>
                </c:pt>
              </c:numCache>
            </c:numRef>
          </c:cat>
          <c:val>
            <c:numRef>
              <c:f>'3.14'!$J$13:$BD$13</c:f>
              <c:numCache>
                <c:formatCode>General</c:formatCode>
                <c:ptCount val="47"/>
                <c:pt idx="8">
                  <c:v>48.133000000000003</c:v>
                </c:pt>
                <c:pt idx="9">
                  <c:v>49.29</c:v>
                </c:pt>
                <c:pt idx="10">
                  <c:v>53.994999999999997</c:v>
                </c:pt>
                <c:pt idx="11">
                  <c:v>55.140999999999998</c:v>
                </c:pt>
                <c:pt idx="12">
                  <c:v>56.597999999999999</c:v>
                </c:pt>
                <c:pt idx="13">
                  <c:v>57.582000000000001</c:v>
                </c:pt>
                <c:pt idx="14">
                  <c:v>54.883000000000003</c:v>
                </c:pt>
                <c:pt idx="15">
                  <c:v>51.619</c:v>
                </c:pt>
                <c:pt idx="16">
                  <c:v>51.488999999999997</c:v>
                </c:pt>
                <c:pt idx="17">
                  <c:v>49.491999999999997</c:v>
                </c:pt>
                <c:pt idx="18">
                  <c:v>48.15</c:v>
                </c:pt>
                <c:pt idx="19">
                  <c:v>47.213999999999999</c:v>
                </c:pt>
                <c:pt idx="20">
                  <c:v>46.536000000000001</c:v>
                </c:pt>
                <c:pt idx="21">
                  <c:v>47.34</c:v>
                </c:pt>
                <c:pt idx="22">
                  <c:v>46.7</c:v>
                </c:pt>
                <c:pt idx="23">
                  <c:v>47.173999999999999</c:v>
                </c:pt>
                <c:pt idx="24">
                  <c:v>46.88</c:v>
                </c:pt>
                <c:pt idx="25">
                  <c:v>47.241999999999997</c:v>
                </c:pt>
                <c:pt idx="26">
                  <c:v>47.793999999999997</c:v>
                </c:pt>
                <c:pt idx="27">
                  <c:v>46.783999999999999</c:v>
                </c:pt>
                <c:pt idx="28">
                  <c:v>47.834000000000003</c:v>
                </c:pt>
                <c:pt idx="29">
                  <c:v>51.110999999999997</c:v>
                </c:pt>
                <c:pt idx="30">
                  <c:v>49.927999999999997</c:v>
                </c:pt>
                <c:pt idx="31">
                  <c:v>49.173999999999999</c:v>
                </c:pt>
                <c:pt idx="32">
                  <c:v>50.59</c:v>
                </c:pt>
                <c:pt idx="33">
                  <c:v>50.951999999999998</c:v>
                </c:pt>
                <c:pt idx="34">
                  <c:v>50.854999999999997</c:v>
                </c:pt>
                <c:pt idx="35">
                  <c:v>50.317</c:v>
                </c:pt>
                <c:pt idx="36">
                  <c:v>49.078000000000003</c:v>
                </c:pt>
                <c:pt idx="37">
                  <c:v>48.762999999999998</c:v>
                </c:pt>
                <c:pt idx="38">
                  <c:v>48.384</c:v>
                </c:pt>
                <c:pt idx="39">
                  <c:v>48.634</c:v>
                </c:pt>
                <c:pt idx="40">
                  <c:v>57.253999999999998</c:v>
                </c:pt>
                <c:pt idx="41">
                  <c:v>56.716999999999999</c:v>
                </c:pt>
                <c:pt idx="42">
                  <c:v>53.098999999999997</c:v>
                </c:pt>
                <c:pt idx="43">
                  <c:v>51.261000000000003</c:v>
                </c:pt>
                <c:pt idx="44">
                  <c:v>49.66</c:v>
                </c:pt>
                <c:pt idx="45">
                  <c:v>49.384</c:v>
                </c:pt>
                <c:pt idx="46">
                  <c:v>48.448</c:v>
                </c:pt>
              </c:numCache>
            </c:numRef>
          </c:val>
          <c:smooth val="0"/>
          <c:extLst>
            <c:ext xmlns:c16="http://schemas.microsoft.com/office/drawing/2014/chart" uri="{C3380CC4-5D6E-409C-BE32-E72D297353CC}">
              <c16:uniqueId val="{00000008-B7C9-C442-BF2A-D9D36A6E671A}"/>
            </c:ext>
          </c:extLst>
        </c:ser>
        <c:ser>
          <c:idx val="8"/>
          <c:order val="2"/>
          <c:tx>
            <c:strRef>
              <c:f>'3.14'!$I$14</c:f>
              <c:strCache>
                <c:ptCount val="1"/>
                <c:pt idx="0">
                  <c:v>Germany</c:v>
                </c:pt>
              </c:strCache>
            </c:strRef>
          </c:tx>
          <c:spPr>
            <a:ln w="53975" cap="rnd">
              <a:solidFill>
                <a:schemeClr val="tx1"/>
              </a:solidFill>
              <a:round/>
            </a:ln>
            <a:effectLst/>
          </c:spPr>
          <c:marker>
            <c:symbol val="none"/>
          </c:marker>
          <c:cat>
            <c:numRef>
              <c:f>'3.14'!$J$4:$BD$4</c:f>
              <c:numCache>
                <c:formatCode>General</c:formatCode>
                <c:ptCount val="47"/>
                <c:pt idx="0">
                  <c:v>1980</c:v>
                </c:pt>
                <c:pt idx="1">
                  <c:v>1981</c:v>
                </c:pt>
                <c:pt idx="2">
                  <c:v>1982</c:v>
                </c:pt>
                <c:pt idx="3">
                  <c:v>1983</c:v>
                </c:pt>
                <c:pt idx="4">
                  <c:v>1984</c:v>
                </c:pt>
                <c:pt idx="5">
                  <c:v>1985</c:v>
                </c:pt>
                <c:pt idx="6">
                  <c:v>1986</c:v>
                </c:pt>
                <c:pt idx="7">
                  <c:v>1987</c:v>
                </c:pt>
                <c:pt idx="8">
                  <c:v>1988</c:v>
                </c:pt>
                <c:pt idx="9">
                  <c:v>1989</c:v>
                </c:pt>
                <c:pt idx="10">
                  <c:v>1990</c:v>
                </c:pt>
                <c:pt idx="11">
                  <c:v>1991</c:v>
                </c:pt>
                <c:pt idx="12">
                  <c:v>1992</c:v>
                </c:pt>
                <c:pt idx="13">
                  <c:v>1993</c:v>
                </c:pt>
                <c:pt idx="14">
                  <c:v>1994</c:v>
                </c:pt>
                <c:pt idx="15">
                  <c:v>1995</c:v>
                </c:pt>
                <c:pt idx="16">
                  <c:v>1996</c:v>
                </c:pt>
                <c:pt idx="17">
                  <c:v>1997</c:v>
                </c:pt>
                <c:pt idx="18">
                  <c:v>1998</c:v>
                </c:pt>
                <c:pt idx="19">
                  <c:v>1999</c:v>
                </c:pt>
                <c:pt idx="20">
                  <c:v>2000</c:v>
                </c:pt>
                <c:pt idx="21">
                  <c:v>2001</c:v>
                </c:pt>
                <c:pt idx="22">
                  <c:v>2002</c:v>
                </c:pt>
                <c:pt idx="23">
                  <c:v>2003</c:v>
                </c:pt>
                <c:pt idx="24">
                  <c:v>2004</c:v>
                </c:pt>
                <c:pt idx="25">
                  <c:v>2005</c:v>
                </c:pt>
                <c:pt idx="26">
                  <c:v>2006</c:v>
                </c:pt>
                <c:pt idx="27">
                  <c:v>2007</c:v>
                </c:pt>
                <c:pt idx="28">
                  <c:v>2008</c:v>
                </c:pt>
                <c:pt idx="29">
                  <c:v>2009</c:v>
                </c:pt>
                <c:pt idx="30">
                  <c:v>2010</c:v>
                </c:pt>
                <c:pt idx="31">
                  <c:v>2011</c:v>
                </c:pt>
                <c:pt idx="32">
                  <c:v>2012</c:v>
                </c:pt>
                <c:pt idx="33">
                  <c:v>2013</c:v>
                </c:pt>
                <c:pt idx="34">
                  <c:v>2014</c:v>
                </c:pt>
                <c:pt idx="35">
                  <c:v>2015</c:v>
                </c:pt>
                <c:pt idx="36">
                  <c:v>2016</c:v>
                </c:pt>
                <c:pt idx="37">
                  <c:v>2017</c:v>
                </c:pt>
                <c:pt idx="38">
                  <c:v>2018</c:v>
                </c:pt>
                <c:pt idx="39">
                  <c:v>2019</c:v>
                </c:pt>
                <c:pt idx="40">
                  <c:v>2020</c:v>
                </c:pt>
                <c:pt idx="41">
                  <c:v>2021</c:v>
                </c:pt>
                <c:pt idx="42">
                  <c:v>2022</c:v>
                </c:pt>
                <c:pt idx="43">
                  <c:v>2023</c:v>
                </c:pt>
                <c:pt idx="44">
                  <c:v>2024</c:v>
                </c:pt>
                <c:pt idx="45">
                  <c:v>2025</c:v>
                </c:pt>
                <c:pt idx="46">
                  <c:v>2026</c:v>
                </c:pt>
              </c:numCache>
            </c:numRef>
          </c:cat>
          <c:val>
            <c:numRef>
              <c:f>'3.14'!$J$14:$BD$14</c:f>
              <c:numCache>
                <c:formatCode>General</c:formatCode>
                <c:ptCount val="47"/>
                <c:pt idx="11">
                  <c:v>46.468000000000004</c:v>
                </c:pt>
                <c:pt idx="12">
                  <c:v>47.317</c:v>
                </c:pt>
                <c:pt idx="13">
                  <c:v>48.23</c:v>
                </c:pt>
                <c:pt idx="14">
                  <c:v>48.277000000000001</c:v>
                </c:pt>
                <c:pt idx="15">
                  <c:v>55.116999999999997</c:v>
                </c:pt>
                <c:pt idx="16">
                  <c:v>49.418999999999997</c:v>
                </c:pt>
                <c:pt idx="17">
                  <c:v>48.567999999999998</c:v>
                </c:pt>
                <c:pt idx="18">
                  <c:v>48.145000000000003</c:v>
                </c:pt>
                <c:pt idx="19">
                  <c:v>48.212000000000003</c:v>
                </c:pt>
                <c:pt idx="20">
                  <c:v>47.758000000000003</c:v>
                </c:pt>
                <c:pt idx="21">
                  <c:v>47.415999999999997</c:v>
                </c:pt>
                <c:pt idx="22">
                  <c:v>47.872</c:v>
                </c:pt>
                <c:pt idx="23">
                  <c:v>48.304000000000002</c:v>
                </c:pt>
                <c:pt idx="24">
                  <c:v>46.790999999999997</c:v>
                </c:pt>
                <c:pt idx="25">
                  <c:v>46.820999999999998</c:v>
                </c:pt>
                <c:pt idx="26">
                  <c:v>45.234999999999999</c:v>
                </c:pt>
                <c:pt idx="27">
                  <c:v>43.398000000000003</c:v>
                </c:pt>
                <c:pt idx="28">
                  <c:v>44.2</c:v>
                </c:pt>
                <c:pt idx="29">
                  <c:v>48.2</c:v>
                </c:pt>
                <c:pt idx="30">
                  <c:v>48.142000000000003</c:v>
                </c:pt>
                <c:pt idx="31">
                  <c:v>45.238</c:v>
                </c:pt>
                <c:pt idx="32">
                  <c:v>44.917999999999999</c:v>
                </c:pt>
                <c:pt idx="33">
                  <c:v>44.944000000000003</c:v>
                </c:pt>
                <c:pt idx="34">
                  <c:v>44.302999999999997</c:v>
                </c:pt>
                <c:pt idx="35">
                  <c:v>44.140999999999998</c:v>
                </c:pt>
                <c:pt idx="36">
                  <c:v>44.353999999999999</c:v>
                </c:pt>
                <c:pt idx="37">
                  <c:v>44.197000000000003</c:v>
                </c:pt>
                <c:pt idx="38">
                  <c:v>44.457999999999998</c:v>
                </c:pt>
                <c:pt idx="39">
                  <c:v>45.173999999999999</c:v>
                </c:pt>
                <c:pt idx="40">
                  <c:v>51.094000000000001</c:v>
                </c:pt>
                <c:pt idx="41">
                  <c:v>51.578000000000003</c:v>
                </c:pt>
                <c:pt idx="42">
                  <c:v>47.27</c:v>
                </c:pt>
                <c:pt idx="43">
                  <c:v>46.570999999999998</c:v>
                </c:pt>
                <c:pt idx="44">
                  <c:v>46.337000000000003</c:v>
                </c:pt>
                <c:pt idx="45">
                  <c:v>46.220999999999997</c:v>
                </c:pt>
                <c:pt idx="46">
                  <c:v>46.206000000000003</c:v>
                </c:pt>
              </c:numCache>
            </c:numRef>
          </c:val>
          <c:smooth val="0"/>
          <c:extLst>
            <c:ext xmlns:c16="http://schemas.microsoft.com/office/drawing/2014/chart" uri="{C3380CC4-5D6E-409C-BE32-E72D297353CC}">
              <c16:uniqueId val="{00000009-B7C9-C442-BF2A-D9D36A6E671A}"/>
            </c:ext>
          </c:extLst>
        </c:ser>
        <c:ser>
          <c:idx val="10"/>
          <c:order val="3"/>
          <c:tx>
            <c:strRef>
              <c:f>'3.14'!$I$16</c:f>
              <c:strCache>
                <c:ptCount val="1"/>
                <c:pt idx="0">
                  <c:v>Spain</c:v>
                </c:pt>
              </c:strCache>
            </c:strRef>
          </c:tx>
          <c:spPr>
            <a:ln w="53975" cap="rnd">
              <a:solidFill>
                <a:srgbClr val="FF9300"/>
              </a:solidFill>
              <a:round/>
            </a:ln>
            <a:effectLst/>
          </c:spPr>
          <c:marker>
            <c:symbol val="none"/>
          </c:marker>
          <c:cat>
            <c:numRef>
              <c:f>'3.14'!$J$4:$BD$4</c:f>
              <c:numCache>
                <c:formatCode>General</c:formatCode>
                <c:ptCount val="47"/>
                <c:pt idx="0">
                  <c:v>1980</c:v>
                </c:pt>
                <c:pt idx="1">
                  <c:v>1981</c:v>
                </c:pt>
                <c:pt idx="2">
                  <c:v>1982</c:v>
                </c:pt>
                <c:pt idx="3">
                  <c:v>1983</c:v>
                </c:pt>
                <c:pt idx="4">
                  <c:v>1984</c:v>
                </c:pt>
                <c:pt idx="5">
                  <c:v>1985</c:v>
                </c:pt>
                <c:pt idx="6">
                  <c:v>1986</c:v>
                </c:pt>
                <c:pt idx="7">
                  <c:v>1987</c:v>
                </c:pt>
                <c:pt idx="8">
                  <c:v>1988</c:v>
                </c:pt>
                <c:pt idx="9">
                  <c:v>1989</c:v>
                </c:pt>
                <c:pt idx="10">
                  <c:v>1990</c:v>
                </c:pt>
                <c:pt idx="11">
                  <c:v>1991</c:v>
                </c:pt>
                <c:pt idx="12">
                  <c:v>1992</c:v>
                </c:pt>
                <c:pt idx="13">
                  <c:v>1993</c:v>
                </c:pt>
                <c:pt idx="14">
                  <c:v>1994</c:v>
                </c:pt>
                <c:pt idx="15">
                  <c:v>1995</c:v>
                </c:pt>
                <c:pt idx="16">
                  <c:v>1996</c:v>
                </c:pt>
                <c:pt idx="17">
                  <c:v>1997</c:v>
                </c:pt>
                <c:pt idx="18">
                  <c:v>1998</c:v>
                </c:pt>
                <c:pt idx="19">
                  <c:v>1999</c:v>
                </c:pt>
                <c:pt idx="20">
                  <c:v>2000</c:v>
                </c:pt>
                <c:pt idx="21">
                  <c:v>2001</c:v>
                </c:pt>
                <c:pt idx="22">
                  <c:v>2002</c:v>
                </c:pt>
                <c:pt idx="23">
                  <c:v>2003</c:v>
                </c:pt>
                <c:pt idx="24">
                  <c:v>2004</c:v>
                </c:pt>
                <c:pt idx="25">
                  <c:v>2005</c:v>
                </c:pt>
                <c:pt idx="26">
                  <c:v>2006</c:v>
                </c:pt>
                <c:pt idx="27">
                  <c:v>2007</c:v>
                </c:pt>
                <c:pt idx="28">
                  <c:v>2008</c:v>
                </c:pt>
                <c:pt idx="29">
                  <c:v>2009</c:v>
                </c:pt>
                <c:pt idx="30">
                  <c:v>2010</c:v>
                </c:pt>
                <c:pt idx="31">
                  <c:v>2011</c:v>
                </c:pt>
                <c:pt idx="32">
                  <c:v>2012</c:v>
                </c:pt>
                <c:pt idx="33">
                  <c:v>2013</c:v>
                </c:pt>
                <c:pt idx="34">
                  <c:v>2014</c:v>
                </c:pt>
                <c:pt idx="35">
                  <c:v>2015</c:v>
                </c:pt>
                <c:pt idx="36">
                  <c:v>2016</c:v>
                </c:pt>
                <c:pt idx="37">
                  <c:v>2017</c:v>
                </c:pt>
                <c:pt idx="38">
                  <c:v>2018</c:v>
                </c:pt>
                <c:pt idx="39">
                  <c:v>2019</c:v>
                </c:pt>
                <c:pt idx="40">
                  <c:v>2020</c:v>
                </c:pt>
                <c:pt idx="41">
                  <c:v>2021</c:v>
                </c:pt>
                <c:pt idx="42">
                  <c:v>2022</c:v>
                </c:pt>
                <c:pt idx="43">
                  <c:v>2023</c:v>
                </c:pt>
                <c:pt idx="44">
                  <c:v>2024</c:v>
                </c:pt>
                <c:pt idx="45">
                  <c:v>2025</c:v>
                </c:pt>
                <c:pt idx="46">
                  <c:v>2026</c:v>
                </c:pt>
              </c:numCache>
            </c:numRef>
          </c:cat>
          <c:val>
            <c:numRef>
              <c:f>'3.14'!$J$16:$BD$16</c:f>
              <c:numCache>
                <c:formatCode>General</c:formatCode>
                <c:ptCount val="47"/>
                <c:pt idx="0">
                  <c:v>31.077000000000002</c:v>
                </c:pt>
                <c:pt idx="1">
                  <c:v>32.246000000000002</c:v>
                </c:pt>
                <c:pt idx="2">
                  <c:v>35.875999999999998</c:v>
                </c:pt>
                <c:pt idx="3">
                  <c:v>36.956000000000003</c:v>
                </c:pt>
                <c:pt idx="4">
                  <c:v>37.771999999999998</c:v>
                </c:pt>
                <c:pt idx="5">
                  <c:v>40.953000000000003</c:v>
                </c:pt>
                <c:pt idx="6">
                  <c:v>40.729999999999997</c:v>
                </c:pt>
                <c:pt idx="7">
                  <c:v>39.655000000000001</c:v>
                </c:pt>
                <c:pt idx="8">
                  <c:v>39.838999999999999</c:v>
                </c:pt>
                <c:pt idx="9">
                  <c:v>41.277999999999999</c:v>
                </c:pt>
                <c:pt idx="10">
                  <c:v>42.277000000000001</c:v>
                </c:pt>
                <c:pt idx="11">
                  <c:v>43.853000000000002</c:v>
                </c:pt>
                <c:pt idx="12">
                  <c:v>45.142000000000003</c:v>
                </c:pt>
                <c:pt idx="13">
                  <c:v>47.624000000000002</c:v>
                </c:pt>
                <c:pt idx="14">
                  <c:v>46.137999999999998</c:v>
                </c:pt>
                <c:pt idx="15">
                  <c:v>45.42</c:v>
                </c:pt>
                <c:pt idx="16">
                  <c:v>44.237000000000002</c:v>
                </c:pt>
                <c:pt idx="17">
                  <c:v>42.734000000000002</c:v>
                </c:pt>
                <c:pt idx="18">
                  <c:v>42.198999999999998</c:v>
                </c:pt>
                <c:pt idx="19">
                  <c:v>41.012999999999998</c:v>
                </c:pt>
                <c:pt idx="20">
                  <c:v>39.106999999999999</c:v>
                </c:pt>
                <c:pt idx="21">
                  <c:v>38.412999999999997</c:v>
                </c:pt>
                <c:pt idx="22">
                  <c:v>38.637</c:v>
                </c:pt>
                <c:pt idx="23">
                  <c:v>38.375</c:v>
                </c:pt>
                <c:pt idx="24">
                  <c:v>38.817999999999998</c:v>
                </c:pt>
                <c:pt idx="25">
                  <c:v>38.481000000000002</c:v>
                </c:pt>
                <c:pt idx="26">
                  <c:v>38.436</c:v>
                </c:pt>
                <c:pt idx="27">
                  <c:v>39.255000000000003</c:v>
                </c:pt>
                <c:pt idx="28">
                  <c:v>41.442999999999998</c:v>
                </c:pt>
                <c:pt idx="29">
                  <c:v>46.231000000000002</c:v>
                </c:pt>
                <c:pt idx="30">
                  <c:v>46.033999999999999</c:v>
                </c:pt>
                <c:pt idx="31">
                  <c:v>46.155000000000001</c:v>
                </c:pt>
                <c:pt idx="32">
                  <c:v>48.655999999999999</c:v>
                </c:pt>
                <c:pt idx="33">
                  <c:v>45.832000000000001</c:v>
                </c:pt>
                <c:pt idx="34">
                  <c:v>45.113999999999997</c:v>
                </c:pt>
                <c:pt idx="35">
                  <c:v>43.890999999999998</c:v>
                </c:pt>
                <c:pt idx="36">
                  <c:v>42.442</c:v>
                </c:pt>
                <c:pt idx="37">
                  <c:v>41.198</c:v>
                </c:pt>
                <c:pt idx="38">
                  <c:v>41.655000000000001</c:v>
                </c:pt>
                <c:pt idx="39">
                  <c:v>42.051000000000002</c:v>
                </c:pt>
                <c:pt idx="40">
                  <c:v>52.259</c:v>
                </c:pt>
                <c:pt idx="41">
                  <c:v>50.698</c:v>
                </c:pt>
                <c:pt idx="42">
                  <c:v>47.052999999999997</c:v>
                </c:pt>
                <c:pt idx="43">
                  <c:v>45.941000000000003</c:v>
                </c:pt>
                <c:pt idx="44">
                  <c:v>45.014000000000003</c:v>
                </c:pt>
                <c:pt idx="45">
                  <c:v>43.521000000000001</c:v>
                </c:pt>
                <c:pt idx="46">
                  <c:v>43.256</c:v>
                </c:pt>
              </c:numCache>
            </c:numRef>
          </c:val>
          <c:smooth val="0"/>
          <c:extLst>
            <c:ext xmlns:c16="http://schemas.microsoft.com/office/drawing/2014/chart" uri="{C3380CC4-5D6E-409C-BE32-E72D297353CC}">
              <c16:uniqueId val="{0000000B-B7C9-C442-BF2A-D9D36A6E671A}"/>
            </c:ext>
          </c:extLst>
        </c:ser>
        <c:ser>
          <c:idx val="13"/>
          <c:order val="4"/>
          <c:tx>
            <c:strRef>
              <c:f>'3.14'!$I$19</c:f>
              <c:strCache>
                <c:ptCount val="1"/>
                <c:pt idx="0">
                  <c:v>United Kingdom</c:v>
                </c:pt>
              </c:strCache>
            </c:strRef>
          </c:tx>
          <c:spPr>
            <a:ln w="53975" cap="rnd">
              <a:solidFill>
                <a:srgbClr val="FF0000"/>
              </a:solidFill>
              <a:round/>
            </a:ln>
            <a:effectLst/>
          </c:spPr>
          <c:marker>
            <c:symbol val="none"/>
          </c:marker>
          <c:cat>
            <c:numRef>
              <c:f>'3.14'!$J$4:$BD$4</c:f>
              <c:numCache>
                <c:formatCode>General</c:formatCode>
                <c:ptCount val="47"/>
                <c:pt idx="0">
                  <c:v>1980</c:v>
                </c:pt>
                <c:pt idx="1">
                  <c:v>1981</c:v>
                </c:pt>
                <c:pt idx="2">
                  <c:v>1982</c:v>
                </c:pt>
                <c:pt idx="3">
                  <c:v>1983</c:v>
                </c:pt>
                <c:pt idx="4">
                  <c:v>1984</c:v>
                </c:pt>
                <c:pt idx="5">
                  <c:v>1985</c:v>
                </c:pt>
                <c:pt idx="6">
                  <c:v>1986</c:v>
                </c:pt>
                <c:pt idx="7">
                  <c:v>1987</c:v>
                </c:pt>
                <c:pt idx="8">
                  <c:v>1988</c:v>
                </c:pt>
                <c:pt idx="9">
                  <c:v>1989</c:v>
                </c:pt>
                <c:pt idx="10">
                  <c:v>1990</c:v>
                </c:pt>
                <c:pt idx="11">
                  <c:v>1991</c:v>
                </c:pt>
                <c:pt idx="12">
                  <c:v>1992</c:v>
                </c:pt>
                <c:pt idx="13">
                  <c:v>1993</c:v>
                </c:pt>
                <c:pt idx="14">
                  <c:v>1994</c:v>
                </c:pt>
                <c:pt idx="15">
                  <c:v>1995</c:v>
                </c:pt>
                <c:pt idx="16">
                  <c:v>1996</c:v>
                </c:pt>
                <c:pt idx="17">
                  <c:v>1997</c:v>
                </c:pt>
                <c:pt idx="18">
                  <c:v>1998</c:v>
                </c:pt>
                <c:pt idx="19">
                  <c:v>1999</c:v>
                </c:pt>
                <c:pt idx="20">
                  <c:v>2000</c:v>
                </c:pt>
                <c:pt idx="21">
                  <c:v>2001</c:v>
                </c:pt>
                <c:pt idx="22">
                  <c:v>2002</c:v>
                </c:pt>
                <c:pt idx="23">
                  <c:v>2003</c:v>
                </c:pt>
                <c:pt idx="24">
                  <c:v>2004</c:v>
                </c:pt>
                <c:pt idx="25">
                  <c:v>2005</c:v>
                </c:pt>
                <c:pt idx="26">
                  <c:v>2006</c:v>
                </c:pt>
                <c:pt idx="27">
                  <c:v>2007</c:v>
                </c:pt>
                <c:pt idx="28">
                  <c:v>2008</c:v>
                </c:pt>
                <c:pt idx="29">
                  <c:v>2009</c:v>
                </c:pt>
                <c:pt idx="30">
                  <c:v>2010</c:v>
                </c:pt>
                <c:pt idx="31">
                  <c:v>2011</c:v>
                </c:pt>
                <c:pt idx="32">
                  <c:v>2012</c:v>
                </c:pt>
                <c:pt idx="33">
                  <c:v>2013</c:v>
                </c:pt>
                <c:pt idx="34">
                  <c:v>2014</c:v>
                </c:pt>
                <c:pt idx="35">
                  <c:v>2015</c:v>
                </c:pt>
                <c:pt idx="36">
                  <c:v>2016</c:v>
                </c:pt>
                <c:pt idx="37">
                  <c:v>2017</c:v>
                </c:pt>
                <c:pt idx="38">
                  <c:v>2018</c:v>
                </c:pt>
                <c:pt idx="39">
                  <c:v>2019</c:v>
                </c:pt>
                <c:pt idx="40">
                  <c:v>2020</c:v>
                </c:pt>
                <c:pt idx="41">
                  <c:v>2021</c:v>
                </c:pt>
                <c:pt idx="42">
                  <c:v>2022</c:v>
                </c:pt>
                <c:pt idx="43">
                  <c:v>2023</c:v>
                </c:pt>
                <c:pt idx="44">
                  <c:v>2024</c:v>
                </c:pt>
                <c:pt idx="45">
                  <c:v>2025</c:v>
                </c:pt>
                <c:pt idx="46">
                  <c:v>2026</c:v>
                </c:pt>
              </c:numCache>
            </c:numRef>
          </c:cat>
          <c:val>
            <c:numRef>
              <c:f>'3.14'!$J$19:$BD$19</c:f>
              <c:numCache>
                <c:formatCode>General</c:formatCode>
                <c:ptCount val="47"/>
                <c:pt idx="0">
                  <c:v>39.156999999999996</c:v>
                </c:pt>
                <c:pt idx="1">
                  <c:v>41.518999999999998</c:v>
                </c:pt>
                <c:pt idx="2">
                  <c:v>40.978000000000002</c:v>
                </c:pt>
                <c:pt idx="3">
                  <c:v>40.225000000000001</c:v>
                </c:pt>
                <c:pt idx="4">
                  <c:v>40.353000000000002</c:v>
                </c:pt>
                <c:pt idx="5">
                  <c:v>39.450000000000003</c:v>
                </c:pt>
                <c:pt idx="6">
                  <c:v>38.225999999999999</c:v>
                </c:pt>
                <c:pt idx="7">
                  <c:v>36.506999999999998</c:v>
                </c:pt>
                <c:pt idx="8">
                  <c:v>34.26</c:v>
                </c:pt>
                <c:pt idx="9">
                  <c:v>33.683</c:v>
                </c:pt>
                <c:pt idx="10">
                  <c:v>35.012999999999998</c:v>
                </c:pt>
                <c:pt idx="11">
                  <c:v>35.817999999999998</c:v>
                </c:pt>
                <c:pt idx="12">
                  <c:v>37.914000000000001</c:v>
                </c:pt>
                <c:pt idx="13">
                  <c:v>37.898000000000003</c:v>
                </c:pt>
                <c:pt idx="14">
                  <c:v>37.58</c:v>
                </c:pt>
                <c:pt idx="15">
                  <c:v>37.698</c:v>
                </c:pt>
                <c:pt idx="16">
                  <c:v>35.723999999999997</c:v>
                </c:pt>
                <c:pt idx="17">
                  <c:v>34.83</c:v>
                </c:pt>
                <c:pt idx="18">
                  <c:v>34.421999999999997</c:v>
                </c:pt>
                <c:pt idx="19">
                  <c:v>34.029000000000003</c:v>
                </c:pt>
                <c:pt idx="20">
                  <c:v>34.087000000000003</c:v>
                </c:pt>
                <c:pt idx="21">
                  <c:v>34.845999999999997</c:v>
                </c:pt>
                <c:pt idx="22">
                  <c:v>35.942999999999998</c:v>
                </c:pt>
                <c:pt idx="23">
                  <c:v>37.177999999999997</c:v>
                </c:pt>
                <c:pt idx="24">
                  <c:v>38.06</c:v>
                </c:pt>
                <c:pt idx="25">
                  <c:v>38.555999999999997</c:v>
                </c:pt>
                <c:pt idx="26">
                  <c:v>38.378999999999998</c:v>
                </c:pt>
                <c:pt idx="27">
                  <c:v>38.523000000000003</c:v>
                </c:pt>
                <c:pt idx="28">
                  <c:v>40.99</c:v>
                </c:pt>
                <c:pt idx="29">
                  <c:v>44.591999999999999</c:v>
                </c:pt>
                <c:pt idx="30">
                  <c:v>44.76</c:v>
                </c:pt>
                <c:pt idx="31">
                  <c:v>43.613</c:v>
                </c:pt>
                <c:pt idx="32">
                  <c:v>43.692999999999998</c:v>
                </c:pt>
                <c:pt idx="33">
                  <c:v>41.97</c:v>
                </c:pt>
                <c:pt idx="34">
                  <c:v>41.164000000000001</c:v>
                </c:pt>
                <c:pt idx="35">
                  <c:v>40.293999999999997</c:v>
                </c:pt>
                <c:pt idx="36">
                  <c:v>39.561999999999998</c:v>
                </c:pt>
                <c:pt idx="37">
                  <c:v>39.26</c:v>
                </c:pt>
                <c:pt idx="38">
                  <c:v>39.003999999999998</c:v>
                </c:pt>
                <c:pt idx="39">
                  <c:v>38.869</c:v>
                </c:pt>
                <c:pt idx="40">
                  <c:v>50.273000000000003</c:v>
                </c:pt>
                <c:pt idx="41">
                  <c:v>47.473999999999997</c:v>
                </c:pt>
                <c:pt idx="42">
                  <c:v>42.472000000000001</c:v>
                </c:pt>
                <c:pt idx="43">
                  <c:v>41.372</c:v>
                </c:pt>
                <c:pt idx="44">
                  <c:v>41.213000000000001</c:v>
                </c:pt>
                <c:pt idx="45">
                  <c:v>41.222999999999999</c:v>
                </c:pt>
                <c:pt idx="46">
                  <c:v>41.198</c:v>
                </c:pt>
              </c:numCache>
            </c:numRef>
          </c:val>
          <c:smooth val="0"/>
          <c:extLst>
            <c:ext xmlns:c16="http://schemas.microsoft.com/office/drawing/2014/chart" uri="{C3380CC4-5D6E-409C-BE32-E72D297353CC}">
              <c16:uniqueId val="{0000000D-B7C9-C442-BF2A-D9D36A6E671A}"/>
            </c:ext>
          </c:extLst>
        </c:ser>
        <c:dLbls>
          <c:showLegendKey val="0"/>
          <c:showVal val="0"/>
          <c:showCatName val="0"/>
          <c:showSerName val="0"/>
          <c:showPercent val="0"/>
          <c:showBubbleSize val="0"/>
        </c:dLbls>
        <c:smooth val="0"/>
        <c:axId val="894523792"/>
        <c:axId val="859477520"/>
      </c:lineChart>
      <c:catAx>
        <c:axId val="894523792"/>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600" b="0" i="0" u="none" strike="noStrike" kern="1200" baseline="0">
                <a:solidFill>
                  <a:schemeClr val="tx1">
                    <a:lumMod val="65000"/>
                    <a:lumOff val="35000"/>
                  </a:schemeClr>
                </a:solidFill>
                <a:latin typeface="+mn-lt"/>
                <a:ea typeface="+mn-ea"/>
                <a:cs typeface="+mn-cs"/>
              </a:defRPr>
            </a:pPr>
            <a:endParaRPr lang="en-US"/>
          </a:p>
        </c:txPr>
        <c:crossAx val="859477520"/>
        <c:crosses val="autoZero"/>
        <c:auto val="1"/>
        <c:lblAlgn val="ctr"/>
        <c:lblOffset val="100"/>
        <c:noMultiLvlLbl val="0"/>
      </c:catAx>
      <c:valAx>
        <c:axId val="859477520"/>
        <c:scaling>
          <c:orientation val="minMax"/>
          <c:min val="30"/>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2400" b="0" i="0" u="none" strike="noStrike" kern="1200" baseline="0">
                <a:solidFill>
                  <a:schemeClr val="tx1">
                    <a:lumMod val="65000"/>
                    <a:lumOff val="35000"/>
                  </a:schemeClr>
                </a:solidFill>
                <a:latin typeface="+mn-lt"/>
                <a:ea typeface="+mn-ea"/>
                <a:cs typeface="+mn-cs"/>
              </a:defRPr>
            </a:pPr>
            <a:endParaRPr lang="en-US"/>
          </a:p>
        </c:txPr>
        <c:crossAx val="894523792"/>
        <c:crosses val="autoZero"/>
        <c:crossBetween val="between"/>
      </c:valAx>
    </c:plotArea>
    <c:legend>
      <c:legendPos val="r"/>
      <c:layout>
        <c:manualLayout>
          <c:xMode val="edge"/>
          <c:yMode val="edge"/>
          <c:x val="0.86568942087884171"/>
          <c:y val="0.28639140279138925"/>
          <c:w val="0.13027832105664211"/>
          <c:h val="0.43923422662295969"/>
        </c:manualLayout>
      </c:layout>
      <c:overlay val="0"/>
      <c:spPr>
        <a:noFill/>
        <a:ln>
          <a:noFill/>
        </a:ln>
        <a:effectLst/>
      </c:spPr>
      <c:txPr>
        <a:bodyPr rot="0" spcFirstLastPara="1" vertOverflow="ellipsis" vert="horz" wrap="square" anchor="ctr" anchorCtr="1"/>
        <a:lstStyle/>
        <a:p>
          <a:pPr>
            <a:defRPr sz="2000" b="0" i="0" u="none" strike="noStrike" kern="1200" baseline="0">
              <a:solidFill>
                <a:schemeClr val="tx1">
                  <a:lumMod val="65000"/>
                  <a:lumOff val="35000"/>
                </a:schemeClr>
              </a:solidFill>
              <a:latin typeface="+mn-lt"/>
              <a:ea typeface="+mn-ea"/>
              <a:cs typeface="+mn-cs"/>
            </a:defRPr>
          </a:pPr>
          <a:endParaRPr lang="en-US"/>
        </a:p>
      </c:txPr>
    </c:legend>
    <c:plotVisOnly val="1"/>
    <c:dispBlanksAs val="gap"/>
    <c:showDLblsOverMax val="0"/>
    <c:extLst/>
  </c:chart>
  <c:txPr>
    <a:bodyPr/>
    <a:lstStyle/>
    <a:p>
      <a:pPr>
        <a:defRPr/>
      </a:pPr>
      <a:endParaRPr lang="en-US"/>
    </a:p>
  </c:txPr>
  <c:printSettings>
    <c:headerFooter/>
    <c:pageMargins b="0.75" l="0.7" r="0.7" t="0.75" header="0.3" footer="0.3"/>
    <c:pageSetup/>
  </c:printSettings>
</c:chartSpace>
</file>

<file path=xl/charts/chart2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lineChart>
        <c:grouping val="standard"/>
        <c:varyColors val="0"/>
        <c:ser>
          <c:idx val="0"/>
          <c:order val="0"/>
          <c:tx>
            <c:strRef>
              <c:f>'3.15'!$I$5</c:f>
              <c:strCache>
                <c:ptCount val="1"/>
                <c:pt idx="0">
                  <c:v>Belgium</c:v>
                </c:pt>
              </c:strCache>
            </c:strRef>
          </c:tx>
          <c:spPr>
            <a:ln w="28575" cap="rnd">
              <a:solidFill>
                <a:schemeClr val="accent1"/>
              </a:solidFill>
              <a:round/>
            </a:ln>
            <a:effectLst/>
          </c:spPr>
          <c:marker>
            <c:symbol val="none"/>
          </c:marker>
          <c:cat>
            <c:numRef>
              <c:f>'3.15'!$J$4:$BD$4</c:f>
              <c:numCache>
                <c:formatCode>General</c:formatCode>
                <c:ptCount val="47"/>
                <c:pt idx="0">
                  <c:v>1980</c:v>
                </c:pt>
                <c:pt idx="1">
                  <c:v>1981</c:v>
                </c:pt>
                <c:pt idx="2">
                  <c:v>1982</c:v>
                </c:pt>
                <c:pt idx="3">
                  <c:v>1983</c:v>
                </c:pt>
                <c:pt idx="4">
                  <c:v>1984</c:v>
                </c:pt>
                <c:pt idx="5">
                  <c:v>1985</c:v>
                </c:pt>
                <c:pt idx="6">
                  <c:v>1986</c:v>
                </c:pt>
                <c:pt idx="7">
                  <c:v>1987</c:v>
                </c:pt>
                <c:pt idx="8">
                  <c:v>1988</c:v>
                </c:pt>
                <c:pt idx="9">
                  <c:v>1989</c:v>
                </c:pt>
                <c:pt idx="10">
                  <c:v>1990</c:v>
                </c:pt>
                <c:pt idx="11">
                  <c:v>1991</c:v>
                </c:pt>
                <c:pt idx="12">
                  <c:v>1992</c:v>
                </c:pt>
                <c:pt idx="13">
                  <c:v>1993</c:v>
                </c:pt>
                <c:pt idx="14">
                  <c:v>1994</c:v>
                </c:pt>
                <c:pt idx="15">
                  <c:v>1995</c:v>
                </c:pt>
                <c:pt idx="16">
                  <c:v>1996</c:v>
                </c:pt>
                <c:pt idx="17">
                  <c:v>1997</c:v>
                </c:pt>
                <c:pt idx="18">
                  <c:v>1998</c:v>
                </c:pt>
                <c:pt idx="19">
                  <c:v>1999</c:v>
                </c:pt>
                <c:pt idx="20">
                  <c:v>2000</c:v>
                </c:pt>
                <c:pt idx="21">
                  <c:v>2001</c:v>
                </c:pt>
                <c:pt idx="22">
                  <c:v>2002</c:v>
                </c:pt>
                <c:pt idx="23">
                  <c:v>2003</c:v>
                </c:pt>
                <c:pt idx="24">
                  <c:v>2004</c:v>
                </c:pt>
                <c:pt idx="25">
                  <c:v>2005</c:v>
                </c:pt>
                <c:pt idx="26">
                  <c:v>2006</c:v>
                </c:pt>
                <c:pt idx="27">
                  <c:v>2007</c:v>
                </c:pt>
                <c:pt idx="28">
                  <c:v>2008</c:v>
                </c:pt>
                <c:pt idx="29">
                  <c:v>2009</c:v>
                </c:pt>
                <c:pt idx="30">
                  <c:v>2010</c:v>
                </c:pt>
                <c:pt idx="31">
                  <c:v>2011</c:v>
                </c:pt>
                <c:pt idx="32">
                  <c:v>2012</c:v>
                </c:pt>
                <c:pt idx="33">
                  <c:v>2013</c:v>
                </c:pt>
                <c:pt idx="34">
                  <c:v>2014</c:v>
                </c:pt>
                <c:pt idx="35">
                  <c:v>2015</c:v>
                </c:pt>
                <c:pt idx="36">
                  <c:v>2016</c:v>
                </c:pt>
                <c:pt idx="37">
                  <c:v>2017</c:v>
                </c:pt>
                <c:pt idx="38">
                  <c:v>2018</c:v>
                </c:pt>
                <c:pt idx="39">
                  <c:v>2019</c:v>
                </c:pt>
                <c:pt idx="40">
                  <c:v>2020</c:v>
                </c:pt>
                <c:pt idx="41">
                  <c:v>2021</c:v>
                </c:pt>
                <c:pt idx="42">
                  <c:v>2022</c:v>
                </c:pt>
                <c:pt idx="43">
                  <c:v>2023</c:v>
                </c:pt>
                <c:pt idx="44">
                  <c:v>2024</c:v>
                </c:pt>
                <c:pt idx="45">
                  <c:v>2025</c:v>
                </c:pt>
                <c:pt idx="46">
                  <c:v>2026</c:v>
                </c:pt>
              </c:numCache>
            </c:numRef>
          </c:cat>
          <c:val>
            <c:numRef>
              <c:f>'3.15'!$J$5:$BD$5</c:f>
              <c:numCache>
                <c:formatCode>General</c:formatCode>
                <c:ptCount val="47"/>
                <c:pt idx="0">
                  <c:v>57.052999999999997</c:v>
                </c:pt>
                <c:pt idx="1">
                  <c:v>63.966000000000001</c:v>
                </c:pt>
                <c:pt idx="2">
                  <c:v>61.973999999999997</c:v>
                </c:pt>
                <c:pt idx="3">
                  <c:v>64.635999999999996</c:v>
                </c:pt>
                <c:pt idx="4">
                  <c:v>61.418999999999997</c:v>
                </c:pt>
                <c:pt idx="5">
                  <c:v>60.686</c:v>
                </c:pt>
                <c:pt idx="6">
                  <c:v>59.854999999999997</c:v>
                </c:pt>
                <c:pt idx="7">
                  <c:v>57.97</c:v>
                </c:pt>
                <c:pt idx="8">
                  <c:v>55.984000000000002</c:v>
                </c:pt>
                <c:pt idx="9">
                  <c:v>54.38</c:v>
                </c:pt>
                <c:pt idx="10">
                  <c:v>54.369</c:v>
                </c:pt>
                <c:pt idx="11">
                  <c:v>55.625</c:v>
                </c:pt>
                <c:pt idx="12">
                  <c:v>55.911999999999999</c:v>
                </c:pt>
                <c:pt idx="13">
                  <c:v>57.058</c:v>
                </c:pt>
                <c:pt idx="14">
                  <c:v>54.66</c:v>
                </c:pt>
                <c:pt idx="15">
                  <c:v>52.645000000000003</c:v>
                </c:pt>
                <c:pt idx="16">
                  <c:v>53.052</c:v>
                </c:pt>
                <c:pt idx="17">
                  <c:v>51.601999999999997</c:v>
                </c:pt>
                <c:pt idx="18">
                  <c:v>50.959000000000003</c:v>
                </c:pt>
                <c:pt idx="19">
                  <c:v>50.497</c:v>
                </c:pt>
                <c:pt idx="20">
                  <c:v>49.398000000000003</c:v>
                </c:pt>
                <c:pt idx="21">
                  <c:v>49.378999999999998</c:v>
                </c:pt>
                <c:pt idx="22">
                  <c:v>49.904000000000003</c:v>
                </c:pt>
                <c:pt idx="23">
                  <c:v>51.046999999999997</c:v>
                </c:pt>
                <c:pt idx="24">
                  <c:v>49.319000000000003</c:v>
                </c:pt>
                <c:pt idx="25">
                  <c:v>51.862000000000002</c:v>
                </c:pt>
                <c:pt idx="26">
                  <c:v>48.789000000000001</c:v>
                </c:pt>
                <c:pt idx="27">
                  <c:v>48.563000000000002</c:v>
                </c:pt>
                <c:pt idx="28">
                  <c:v>50.774999999999999</c:v>
                </c:pt>
                <c:pt idx="29">
                  <c:v>54.680999999999997</c:v>
                </c:pt>
                <c:pt idx="30">
                  <c:v>53.878</c:v>
                </c:pt>
                <c:pt idx="31">
                  <c:v>55.304000000000002</c:v>
                </c:pt>
                <c:pt idx="32">
                  <c:v>56.478000000000002</c:v>
                </c:pt>
                <c:pt idx="33">
                  <c:v>56.116</c:v>
                </c:pt>
                <c:pt idx="34">
                  <c:v>55.6</c:v>
                </c:pt>
                <c:pt idx="35">
                  <c:v>53.72</c:v>
                </c:pt>
                <c:pt idx="36">
                  <c:v>53.118000000000002</c:v>
                </c:pt>
                <c:pt idx="37">
                  <c:v>52.030999999999999</c:v>
                </c:pt>
                <c:pt idx="38">
                  <c:v>52.16</c:v>
                </c:pt>
                <c:pt idx="39">
                  <c:v>52.052999999999997</c:v>
                </c:pt>
                <c:pt idx="40">
                  <c:v>60.795999999999999</c:v>
                </c:pt>
                <c:pt idx="41">
                  <c:v>58.012</c:v>
                </c:pt>
                <c:pt idx="42">
                  <c:v>55.417000000000002</c:v>
                </c:pt>
                <c:pt idx="43">
                  <c:v>55.287999999999997</c:v>
                </c:pt>
                <c:pt idx="44">
                  <c:v>55.466000000000001</c:v>
                </c:pt>
                <c:pt idx="45">
                  <c:v>55.41</c:v>
                </c:pt>
                <c:pt idx="46">
                  <c:v>55.466000000000001</c:v>
                </c:pt>
              </c:numCache>
            </c:numRef>
          </c:val>
          <c:smooth val="0"/>
          <c:extLst>
            <c:ext xmlns:c16="http://schemas.microsoft.com/office/drawing/2014/chart" uri="{C3380CC4-5D6E-409C-BE32-E72D297353CC}">
              <c16:uniqueId val="{0000004A-05EA-EE41-B807-7AD00CAF483D}"/>
            </c:ext>
          </c:extLst>
        </c:ser>
        <c:ser>
          <c:idx val="1"/>
          <c:order val="1"/>
          <c:tx>
            <c:strRef>
              <c:f>'3.15'!$I$6</c:f>
              <c:strCache>
                <c:ptCount val="1"/>
                <c:pt idx="0">
                  <c:v>France</c:v>
                </c:pt>
              </c:strCache>
            </c:strRef>
          </c:tx>
          <c:spPr>
            <a:ln w="53975" cap="rnd">
              <a:solidFill>
                <a:schemeClr val="accent1">
                  <a:lumMod val="75000"/>
                </a:schemeClr>
              </a:solidFill>
              <a:round/>
            </a:ln>
            <a:effectLst/>
          </c:spPr>
          <c:marker>
            <c:symbol val="none"/>
          </c:marker>
          <c:cat>
            <c:numRef>
              <c:f>'3.15'!$J$4:$BD$4</c:f>
              <c:numCache>
                <c:formatCode>General</c:formatCode>
                <c:ptCount val="47"/>
                <c:pt idx="0">
                  <c:v>1980</c:v>
                </c:pt>
                <c:pt idx="1">
                  <c:v>1981</c:v>
                </c:pt>
                <c:pt idx="2">
                  <c:v>1982</c:v>
                </c:pt>
                <c:pt idx="3">
                  <c:v>1983</c:v>
                </c:pt>
                <c:pt idx="4">
                  <c:v>1984</c:v>
                </c:pt>
                <c:pt idx="5">
                  <c:v>1985</c:v>
                </c:pt>
                <c:pt idx="6">
                  <c:v>1986</c:v>
                </c:pt>
                <c:pt idx="7">
                  <c:v>1987</c:v>
                </c:pt>
                <c:pt idx="8">
                  <c:v>1988</c:v>
                </c:pt>
                <c:pt idx="9">
                  <c:v>1989</c:v>
                </c:pt>
                <c:pt idx="10">
                  <c:v>1990</c:v>
                </c:pt>
                <c:pt idx="11">
                  <c:v>1991</c:v>
                </c:pt>
                <c:pt idx="12">
                  <c:v>1992</c:v>
                </c:pt>
                <c:pt idx="13">
                  <c:v>1993</c:v>
                </c:pt>
                <c:pt idx="14">
                  <c:v>1994</c:v>
                </c:pt>
                <c:pt idx="15">
                  <c:v>1995</c:v>
                </c:pt>
                <c:pt idx="16">
                  <c:v>1996</c:v>
                </c:pt>
                <c:pt idx="17">
                  <c:v>1997</c:v>
                </c:pt>
                <c:pt idx="18">
                  <c:v>1998</c:v>
                </c:pt>
                <c:pt idx="19">
                  <c:v>1999</c:v>
                </c:pt>
                <c:pt idx="20">
                  <c:v>2000</c:v>
                </c:pt>
                <c:pt idx="21">
                  <c:v>2001</c:v>
                </c:pt>
                <c:pt idx="22">
                  <c:v>2002</c:v>
                </c:pt>
                <c:pt idx="23">
                  <c:v>2003</c:v>
                </c:pt>
                <c:pt idx="24">
                  <c:v>2004</c:v>
                </c:pt>
                <c:pt idx="25">
                  <c:v>2005</c:v>
                </c:pt>
                <c:pt idx="26">
                  <c:v>2006</c:v>
                </c:pt>
                <c:pt idx="27">
                  <c:v>2007</c:v>
                </c:pt>
                <c:pt idx="28">
                  <c:v>2008</c:v>
                </c:pt>
                <c:pt idx="29">
                  <c:v>2009</c:v>
                </c:pt>
                <c:pt idx="30">
                  <c:v>2010</c:v>
                </c:pt>
                <c:pt idx="31">
                  <c:v>2011</c:v>
                </c:pt>
                <c:pt idx="32">
                  <c:v>2012</c:v>
                </c:pt>
                <c:pt idx="33">
                  <c:v>2013</c:v>
                </c:pt>
                <c:pt idx="34">
                  <c:v>2014</c:v>
                </c:pt>
                <c:pt idx="35">
                  <c:v>2015</c:v>
                </c:pt>
                <c:pt idx="36">
                  <c:v>2016</c:v>
                </c:pt>
                <c:pt idx="37">
                  <c:v>2017</c:v>
                </c:pt>
                <c:pt idx="38">
                  <c:v>2018</c:v>
                </c:pt>
                <c:pt idx="39">
                  <c:v>2019</c:v>
                </c:pt>
                <c:pt idx="40">
                  <c:v>2020</c:v>
                </c:pt>
                <c:pt idx="41">
                  <c:v>2021</c:v>
                </c:pt>
                <c:pt idx="42">
                  <c:v>2022</c:v>
                </c:pt>
                <c:pt idx="43">
                  <c:v>2023</c:v>
                </c:pt>
                <c:pt idx="44">
                  <c:v>2024</c:v>
                </c:pt>
                <c:pt idx="45">
                  <c:v>2025</c:v>
                </c:pt>
                <c:pt idx="46">
                  <c:v>2026</c:v>
                </c:pt>
              </c:numCache>
            </c:numRef>
          </c:cat>
          <c:val>
            <c:numRef>
              <c:f>'3.15'!$J$6:$BD$6</c:f>
              <c:numCache>
                <c:formatCode>General</c:formatCode>
                <c:ptCount val="47"/>
                <c:pt idx="0">
                  <c:v>46.405000000000001</c:v>
                </c:pt>
                <c:pt idx="1">
                  <c:v>48.957000000000001</c:v>
                </c:pt>
                <c:pt idx="2">
                  <c:v>50.237000000000002</c:v>
                </c:pt>
                <c:pt idx="3">
                  <c:v>50.744</c:v>
                </c:pt>
                <c:pt idx="4">
                  <c:v>51.673999999999999</c:v>
                </c:pt>
                <c:pt idx="5">
                  <c:v>52.311999999999998</c:v>
                </c:pt>
                <c:pt idx="6">
                  <c:v>51.901000000000003</c:v>
                </c:pt>
                <c:pt idx="7">
                  <c:v>51.319000000000003</c:v>
                </c:pt>
                <c:pt idx="8">
                  <c:v>50.643999999999998</c:v>
                </c:pt>
                <c:pt idx="9">
                  <c:v>49.472999999999999</c:v>
                </c:pt>
                <c:pt idx="10">
                  <c:v>50.131999999999998</c:v>
                </c:pt>
                <c:pt idx="11">
                  <c:v>51.271999999999998</c:v>
                </c:pt>
                <c:pt idx="12">
                  <c:v>52.591000000000001</c:v>
                </c:pt>
                <c:pt idx="13">
                  <c:v>55.204000000000001</c:v>
                </c:pt>
                <c:pt idx="14">
                  <c:v>54.625</c:v>
                </c:pt>
                <c:pt idx="15">
                  <c:v>54.808999999999997</c:v>
                </c:pt>
                <c:pt idx="16">
                  <c:v>54.881</c:v>
                </c:pt>
                <c:pt idx="17">
                  <c:v>54.530999999999999</c:v>
                </c:pt>
                <c:pt idx="18">
                  <c:v>52.923999999999999</c:v>
                </c:pt>
                <c:pt idx="19">
                  <c:v>52.63</c:v>
                </c:pt>
                <c:pt idx="20">
                  <c:v>51.652000000000001</c:v>
                </c:pt>
                <c:pt idx="21">
                  <c:v>51.718000000000004</c:v>
                </c:pt>
                <c:pt idx="22">
                  <c:v>52.795000000000002</c:v>
                </c:pt>
                <c:pt idx="23">
                  <c:v>53.271000000000001</c:v>
                </c:pt>
                <c:pt idx="24">
                  <c:v>52.984999999999999</c:v>
                </c:pt>
                <c:pt idx="25">
                  <c:v>53.293999999999997</c:v>
                </c:pt>
                <c:pt idx="26">
                  <c:v>52.875999999999998</c:v>
                </c:pt>
                <c:pt idx="27">
                  <c:v>52.566000000000003</c:v>
                </c:pt>
                <c:pt idx="28">
                  <c:v>53.295999999999999</c:v>
                </c:pt>
                <c:pt idx="29">
                  <c:v>57.152000000000001</c:v>
                </c:pt>
                <c:pt idx="30">
                  <c:v>56.881999999999998</c:v>
                </c:pt>
                <c:pt idx="31">
                  <c:v>56.290999999999997</c:v>
                </c:pt>
                <c:pt idx="32">
                  <c:v>57.106999999999999</c:v>
                </c:pt>
                <c:pt idx="33">
                  <c:v>57.228000000000002</c:v>
                </c:pt>
                <c:pt idx="34">
                  <c:v>57.213999999999999</c:v>
                </c:pt>
                <c:pt idx="35">
                  <c:v>56.798000000000002</c:v>
                </c:pt>
                <c:pt idx="36">
                  <c:v>56.66</c:v>
                </c:pt>
                <c:pt idx="37">
                  <c:v>56.478999999999999</c:v>
                </c:pt>
                <c:pt idx="38">
                  <c:v>55.622999999999998</c:v>
                </c:pt>
                <c:pt idx="39">
                  <c:v>55.533999999999999</c:v>
                </c:pt>
                <c:pt idx="40">
                  <c:v>62.402999999999999</c:v>
                </c:pt>
                <c:pt idx="41">
                  <c:v>59.683</c:v>
                </c:pt>
                <c:pt idx="42">
                  <c:v>56.496000000000002</c:v>
                </c:pt>
                <c:pt idx="43">
                  <c:v>55.302999999999997</c:v>
                </c:pt>
                <c:pt idx="44">
                  <c:v>55.024999999999999</c:v>
                </c:pt>
                <c:pt idx="45">
                  <c:v>54.771999999999998</c:v>
                </c:pt>
                <c:pt idx="46">
                  <c:v>54.723999999999997</c:v>
                </c:pt>
              </c:numCache>
            </c:numRef>
          </c:val>
          <c:smooth val="0"/>
          <c:extLst>
            <c:ext xmlns:c16="http://schemas.microsoft.com/office/drawing/2014/chart" uri="{C3380CC4-5D6E-409C-BE32-E72D297353CC}">
              <c16:uniqueId val="{0000004C-05EA-EE41-B807-7AD00CAF483D}"/>
            </c:ext>
          </c:extLst>
        </c:ser>
        <c:ser>
          <c:idx val="2"/>
          <c:order val="2"/>
          <c:tx>
            <c:strRef>
              <c:f>'3.15'!$I$7</c:f>
              <c:strCache>
                <c:ptCount val="1"/>
                <c:pt idx="0">
                  <c:v>Finland</c:v>
                </c:pt>
              </c:strCache>
            </c:strRef>
          </c:tx>
          <c:spPr>
            <a:ln w="28575" cap="rnd">
              <a:solidFill>
                <a:schemeClr val="accent3"/>
              </a:solidFill>
              <a:prstDash val="sysDash"/>
              <a:round/>
            </a:ln>
            <a:effectLst/>
          </c:spPr>
          <c:marker>
            <c:symbol val="none"/>
          </c:marker>
          <c:cat>
            <c:numRef>
              <c:f>'3.15'!$J$4:$BD$4</c:f>
              <c:numCache>
                <c:formatCode>General</c:formatCode>
                <c:ptCount val="47"/>
                <c:pt idx="0">
                  <c:v>1980</c:v>
                </c:pt>
                <c:pt idx="1">
                  <c:v>1981</c:v>
                </c:pt>
                <c:pt idx="2">
                  <c:v>1982</c:v>
                </c:pt>
                <c:pt idx="3">
                  <c:v>1983</c:v>
                </c:pt>
                <c:pt idx="4">
                  <c:v>1984</c:v>
                </c:pt>
                <c:pt idx="5">
                  <c:v>1985</c:v>
                </c:pt>
                <c:pt idx="6">
                  <c:v>1986</c:v>
                </c:pt>
                <c:pt idx="7">
                  <c:v>1987</c:v>
                </c:pt>
                <c:pt idx="8">
                  <c:v>1988</c:v>
                </c:pt>
                <c:pt idx="9">
                  <c:v>1989</c:v>
                </c:pt>
                <c:pt idx="10">
                  <c:v>1990</c:v>
                </c:pt>
                <c:pt idx="11">
                  <c:v>1991</c:v>
                </c:pt>
                <c:pt idx="12">
                  <c:v>1992</c:v>
                </c:pt>
                <c:pt idx="13">
                  <c:v>1993</c:v>
                </c:pt>
                <c:pt idx="14">
                  <c:v>1994</c:v>
                </c:pt>
                <c:pt idx="15">
                  <c:v>1995</c:v>
                </c:pt>
                <c:pt idx="16">
                  <c:v>1996</c:v>
                </c:pt>
                <c:pt idx="17">
                  <c:v>1997</c:v>
                </c:pt>
                <c:pt idx="18">
                  <c:v>1998</c:v>
                </c:pt>
                <c:pt idx="19">
                  <c:v>1999</c:v>
                </c:pt>
                <c:pt idx="20">
                  <c:v>2000</c:v>
                </c:pt>
                <c:pt idx="21">
                  <c:v>2001</c:v>
                </c:pt>
                <c:pt idx="22">
                  <c:v>2002</c:v>
                </c:pt>
                <c:pt idx="23">
                  <c:v>2003</c:v>
                </c:pt>
                <c:pt idx="24">
                  <c:v>2004</c:v>
                </c:pt>
                <c:pt idx="25">
                  <c:v>2005</c:v>
                </c:pt>
                <c:pt idx="26">
                  <c:v>2006</c:v>
                </c:pt>
                <c:pt idx="27">
                  <c:v>2007</c:v>
                </c:pt>
                <c:pt idx="28">
                  <c:v>2008</c:v>
                </c:pt>
                <c:pt idx="29">
                  <c:v>2009</c:v>
                </c:pt>
                <c:pt idx="30">
                  <c:v>2010</c:v>
                </c:pt>
                <c:pt idx="31">
                  <c:v>2011</c:v>
                </c:pt>
                <c:pt idx="32">
                  <c:v>2012</c:v>
                </c:pt>
                <c:pt idx="33">
                  <c:v>2013</c:v>
                </c:pt>
                <c:pt idx="34">
                  <c:v>2014</c:v>
                </c:pt>
                <c:pt idx="35">
                  <c:v>2015</c:v>
                </c:pt>
                <c:pt idx="36">
                  <c:v>2016</c:v>
                </c:pt>
                <c:pt idx="37">
                  <c:v>2017</c:v>
                </c:pt>
                <c:pt idx="38">
                  <c:v>2018</c:v>
                </c:pt>
                <c:pt idx="39">
                  <c:v>2019</c:v>
                </c:pt>
                <c:pt idx="40">
                  <c:v>2020</c:v>
                </c:pt>
                <c:pt idx="41">
                  <c:v>2021</c:v>
                </c:pt>
                <c:pt idx="42">
                  <c:v>2022</c:v>
                </c:pt>
                <c:pt idx="43">
                  <c:v>2023</c:v>
                </c:pt>
                <c:pt idx="44">
                  <c:v>2024</c:v>
                </c:pt>
                <c:pt idx="45">
                  <c:v>2025</c:v>
                </c:pt>
                <c:pt idx="46">
                  <c:v>2026</c:v>
                </c:pt>
              </c:numCache>
            </c:numRef>
          </c:cat>
          <c:val>
            <c:numRef>
              <c:f>'3.15'!$J$7:$BD$7</c:f>
              <c:numCache>
                <c:formatCode>General</c:formatCode>
                <c:ptCount val="47"/>
                <c:pt idx="0">
                  <c:v>43.863999999999997</c:v>
                </c:pt>
                <c:pt idx="1">
                  <c:v>44.542000000000002</c:v>
                </c:pt>
                <c:pt idx="2">
                  <c:v>46.429000000000002</c:v>
                </c:pt>
                <c:pt idx="3">
                  <c:v>48.197000000000003</c:v>
                </c:pt>
                <c:pt idx="4">
                  <c:v>47.518999999999998</c:v>
                </c:pt>
                <c:pt idx="5">
                  <c:v>49.399000000000001</c:v>
                </c:pt>
                <c:pt idx="6">
                  <c:v>50.037999999999997</c:v>
                </c:pt>
                <c:pt idx="7">
                  <c:v>50.975999999999999</c:v>
                </c:pt>
                <c:pt idx="8">
                  <c:v>49.545999999999999</c:v>
                </c:pt>
                <c:pt idx="9">
                  <c:v>46.801000000000002</c:v>
                </c:pt>
                <c:pt idx="10">
                  <c:v>47.087000000000003</c:v>
                </c:pt>
                <c:pt idx="11">
                  <c:v>55.771000000000001</c:v>
                </c:pt>
                <c:pt idx="12">
                  <c:v>60.814999999999998</c:v>
                </c:pt>
                <c:pt idx="13">
                  <c:v>63.587000000000003</c:v>
                </c:pt>
                <c:pt idx="14">
                  <c:v>62.137</c:v>
                </c:pt>
                <c:pt idx="15">
                  <c:v>59.973999999999997</c:v>
                </c:pt>
                <c:pt idx="16">
                  <c:v>58.429000000000002</c:v>
                </c:pt>
                <c:pt idx="17">
                  <c:v>54.892000000000003</c:v>
                </c:pt>
                <c:pt idx="18">
                  <c:v>51.319000000000003</c:v>
                </c:pt>
                <c:pt idx="19">
                  <c:v>49.914000000000001</c:v>
                </c:pt>
                <c:pt idx="20">
                  <c:v>46.908999999999999</c:v>
                </c:pt>
                <c:pt idx="21">
                  <c:v>46.225000000000001</c:v>
                </c:pt>
                <c:pt idx="22">
                  <c:v>47.442</c:v>
                </c:pt>
                <c:pt idx="23">
                  <c:v>48.274000000000001</c:v>
                </c:pt>
                <c:pt idx="24">
                  <c:v>48.185000000000002</c:v>
                </c:pt>
                <c:pt idx="25">
                  <c:v>49.185000000000002</c:v>
                </c:pt>
                <c:pt idx="26">
                  <c:v>48.262</c:v>
                </c:pt>
                <c:pt idx="27">
                  <c:v>46.677</c:v>
                </c:pt>
                <c:pt idx="28">
                  <c:v>47.875</c:v>
                </c:pt>
                <c:pt idx="29">
                  <c:v>54.091000000000001</c:v>
                </c:pt>
                <c:pt idx="30">
                  <c:v>53.906999999999996</c:v>
                </c:pt>
                <c:pt idx="31">
                  <c:v>53.658000000000001</c:v>
                </c:pt>
                <c:pt idx="32">
                  <c:v>55.441000000000003</c:v>
                </c:pt>
                <c:pt idx="33">
                  <c:v>56.823</c:v>
                </c:pt>
                <c:pt idx="34">
                  <c:v>57.277000000000001</c:v>
                </c:pt>
                <c:pt idx="35">
                  <c:v>56.491999999999997</c:v>
                </c:pt>
                <c:pt idx="36">
                  <c:v>55.648000000000003</c:v>
                </c:pt>
                <c:pt idx="37">
                  <c:v>53.634</c:v>
                </c:pt>
                <c:pt idx="38">
                  <c:v>53.347999999999999</c:v>
                </c:pt>
                <c:pt idx="39">
                  <c:v>53.372</c:v>
                </c:pt>
                <c:pt idx="40">
                  <c:v>56.722000000000001</c:v>
                </c:pt>
                <c:pt idx="41">
                  <c:v>56.616999999999997</c:v>
                </c:pt>
                <c:pt idx="42">
                  <c:v>55.131999999999998</c:v>
                </c:pt>
                <c:pt idx="43">
                  <c:v>54.319000000000003</c:v>
                </c:pt>
                <c:pt idx="44">
                  <c:v>54.024000000000001</c:v>
                </c:pt>
                <c:pt idx="45">
                  <c:v>53.69</c:v>
                </c:pt>
                <c:pt idx="46">
                  <c:v>53.530999999999999</c:v>
                </c:pt>
              </c:numCache>
            </c:numRef>
          </c:val>
          <c:smooth val="0"/>
          <c:extLst>
            <c:ext xmlns:c16="http://schemas.microsoft.com/office/drawing/2014/chart" uri="{C3380CC4-5D6E-409C-BE32-E72D297353CC}">
              <c16:uniqueId val="{0000004E-05EA-EE41-B807-7AD00CAF483D}"/>
            </c:ext>
          </c:extLst>
        </c:ser>
        <c:ser>
          <c:idx val="3"/>
          <c:order val="3"/>
          <c:tx>
            <c:strRef>
              <c:f>'3.15'!$I$8</c:f>
              <c:strCache>
                <c:ptCount val="1"/>
                <c:pt idx="0">
                  <c:v>Norway</c:v>
                </c:pt>
              </c:strCache>
            </c:strRef>
          </c:tx>
          <c:spPr>
            <a:ln w="28575" cap="rnd">
              <a:solidFill>
                <a:schemeClr val="accent1">
                  <a:lumMod val="75000"/>
                </a:schemeClr>
              </a:solidFill>
              <a:prstDash val="sysDot"/>
              <a:round/>
            </a:ln>
            <a:effectLst/>
          </c:spPr>
          <c:marker>
            <c:symbol val="none"/>
          </c:marker>
          <c:cat>
            <c:numRef>
              <c:f>'3.15'!$J$4:$BD$4</c:f>
              <c:numCache>
                <c:formatCode>General</c:formatCode>
                <c:ptCount val="47"/>
                <c:pt idx="0">
                  <c:v>1980</c:v>
                </c:pt>
                <c:pt idx="1">
                  <c:v>1981</c:v>
                </c:pt>
                <c:pt idx="2">
                  <c:v>1982</c:v>
                </c:pt>
                <c:pt idx="3">
                  <c:v>1983</c:v>
                </c:pt>
                <c:pt idx="4">
                  <c:v>1984</c:v>
                </c:pt>
                <c:pt idx="5">
                  <c:v>1985</c:v>
                </c:pt>
                <c:pt idx="6">
                  <c:v>1986</c:v>
                </c:pt>
                <c:pt idx="7">
                  <c:v>1987</c:v>
                </c:pt>
                <c:pt idx="8">
                  <c:v>1988</c:v>
                </c:pt>
                <c:pt idx="9">
                  <c:v>1989</c:v>
                </c:pt>
                <c:pt idx="10">
                  <c:v>1990</c:v>
                </c:pt>
                <c:pt idx="11">
                  <c:v>1991</c:v>
                </c:pt>
                <c:pt idx="12">
                  <c:v>1992</c:v>
                </c:pt>
                <c:pt idx="13">
                  <c:v>1993</c:v>
                </c:pt>
                <c:pt idx="14">
                  <c:v>1994</c:v>
                </c:pt>
                <c:pt idx="15">
                  <c:v>1995</c:v>
                </c:pt>
                <c:pt idx="16">
                  <c:v>1996</c:v>
                </c:pt>
                <c:pt idx="17">
                  <c:v>1997</c:v>
                </c:pt>
                <c:pt idx="18">
                  <c:v>1998</c:v>
                </c:pt>
                <c:pt idx="19">
                  <c:v>1999</c:v>
                </c:pt>
                <c:pt idx="20">
                  <c:v>2000</c:v>
                </c:pt>
                <c:pt idx="21">
                  <c:v>2001</c:v>
                </c:pt>
                <c:pt idx="22">
                  <c:v>2002</c:v>
                </c:pt>
                <c:pt idx="23">
                  <c:v>2003</c:v>
                </c:pt>
                <c:pt idx="24">
                  <c:v>2004</c:v>
                </c:pt>
                <c:pt idx="25">
                  <c:v>2005</c:v>
                </c:pt>
                <c:pt idx="26">
                  <c:v>2006</c:v>
                </c:pt>
                <c:pt idx="27">
                  <c:v>2007</c:v>
                </c:pt>
                <c:pt idx="28">
                  <c:v>2008</c:v>
                </c:pt>
                <c:pt idx="29">
                  <c:v>2009</c:v>
                </c:pt>
                <c:pt idx="30">
                  <c:v>2010</c:v>
                </c:pt>
                <c:pt idx="31">
                  <c:v>2011</c:v>
                </c:pt>
                <c:pt idx="32">
                  <c:v>2012</c:v>
                </c:pt>
                <c:pt idx="33">
                  <c:v>2013</c:v>
                </c:pt>
                <c:pt idx="34">
                  <c:v>2014</c:v>
                </c:pt>
                <c:pt idx="35">
                  <c:v>2015</c:v>
                </c:pt>
                <c:pt idx="36">
                  <c:v>2016</c:v>
                </c:pt>
                <c:pt idx="37">
                  <c:v>2017</c:v>
                </c:pt>
                <c:pt idx="38">
                  <c:v>2018</c:v>
                </c:pt>
                <c:pt idx="39">
                  <c:v>2019</c:v>
                </c:pt>
                <c:pt idx="40">
                  <c:v>2020</c:v>
                </c:pt>
                <c:pt idx="41">
                  <c:v>2021</c:v>
                </c:pt>
                <c:pt idx="42">
                  <c:v>2022</c:v>
                </c:pt>
                <c:pt idx="43">
                  <c:v>2023</c:v>
                </c:pt>
                <c:pt idx="44">
                  <c:v>2024</c:v>
                </c:pt>
                <c:pt idx="45">
                  <c:v>2025</c:v>
                </c:pt>
                <c:pt idx="46">
                  <c:v>2026</c:v>
                </c:pt>
              </c:numCache>
            </c:numRef>
          </c:cat>
          <c:val>
            <c:numRef>
              <c:f>'3.15'!$J$8:$BD$8</c:f>
              <c:numCache>
                <c:formatCode>General</c:formatCode>
                <c:ptCount val="47"/>
                <c:pt idx="0">
                  <c:v>43.883000000000003</c:v>
                </c:pt>
                <c:pt idx="1">
                  <c:v>43.293999999999997</c:v>
                </c:pt>
                <c:pt idx="2">
                  <c:v>43.872</c:v>
                </c:pt>
                <c:pt idx="3">
                  <c:v>43.472000000000001</c:v>
                </c:pt>
                <c:pt idx="4">
                  <c:v>41.506</c:v>
                </c:pt>
                <c:pt idx="5">
                  <c:v>40.856999999999999</c:v>
                </c:pt>
                <c:pt idx="6">
                  <c:v>44.286999999999999</c:v>
                </c:pt>
                <c:pt idx="7">
                  <c:v>46.536000000000001</c:v>
                </c:pt>
                <c:pt idx="8">
                  <c:v>48.4</c:v>
                </c:pt>
                <c:pt idx="9">
                  <c:v>48.058999999999997</c:v>
                </c:pt>
                <c:pt idx="10">
                  <c:v>48.936999999999998</c:v>
                </c:pt>
                <c:pt idx="11">
                  <c:v>49.972999999999999</c:v>
                </c:pt>
                <c:pt idx="12">
                  <c:v>51.311999999999998</c:v>
                </c:pt>
                <c:pt idx="13">
                  <c:v>50.231999999999999</c:v>
                </c:pt>
                <c:pt idx="14">
                  <c:v>49.353000000000002</c:v>
                </c:pt>
                <c:pt idx="15">
                  <c:v>49.338000000000001</c:v>
                </c:pt>
                <c:pt idx="16">
                  <c:v>47.036999999999999</c:v>
                </c:pt>
                <c:pt idx="17">
                  <c:v>45.494999999999997</c:v>
                </c:pt>
                <c:pt idx="18">
                  <c:v>47.825000000000003</c:v>
                </c:pt>
                <c:pt idx="19">
                  <c:v>46.466000000000001</c:v>
                </c:pt>
                <c:pt idx="20">
                  <c:v>41.377000000000002</c:v>
                </c:pt>
                <c:pt idx="21">
                  <c:v>43.276000000000003</c:v>
                </c:pt>
                <c:pt idx="22">
                  <c:v>46.241999999999997</c:v>
                </c:pt>
                <c:pt idx="23">
                  <c:v>47.753</c:v>
                </c:pt>
                <c:pt idx="24">
                  <c:v>44.877000000000002</c:v>
                </c:pt>
                <c:pt idx="25">
                  <c:v>41.93</c:v>
                </c:pt>
                <c:pt idx="26">
                  <c:v>40.636000000000003</c:v>
                </c:pt>
                <c:pt idx="27">
                  <c:v>41.154000000000003</c:v>
                </c:pt>
                <c:pt idx="28">
                  <c:v>39.988</c:v>
                </c:pt>
                <c:pt idx="29">
                  <c:v>45.805</c:v>
                </c:pt>
                <c:pt idx="30">
                  <c:v>44.712000000000003</c:v>
                </c:pt>
                <c:pt idx="31">
                  <c:v>43.533000000000001</c:v>
                </c:pt>
                <c:pt idx="32">
                  <c:v>42.673000000000002</c:v>
                </c:pt>
                <c:pt idx="33">
                  <c:v>43.725000000000001</c:v>
                </c:pt>
                <c:pt idx="34">
                  <c:v>45.527000000000001</c:v>
                </c:pt>
                <c:pt idx="35">
                  <c:v>48.497999999999998</c:v>
                </c:pt>
                <c:pt idx="36">
                  <c:v>50.698999999999998</c:v>
                </c:pt>
                <c:pt idx="37">
                  <c:v>49.640999999999998</c:v>
                </c:pt>
                <c:pt idx="38">
                  <c:v>48.917999999999999</c:v>
                </c:pt>
                <c:pt idx="39">
                  <c:v>51.57</c:v>
                </c:pt>
                <c:pt idx="40">
                  <c:v>58.154000000000003</c:v>
                </c:pt>
                <c:pt idx="41">
                  <c:v>51.966999999999999</c:v>
                </c:pt>
                <c:pt idx="42">
                  <c:v>51.161000000000001</c:v>
                </c:pt>
                <c:pt idx="43">
                  <c:v>50.628</c:v>
                </c:pt>
                <c:pt idx="44">
                  <c:v>50.494999999999997</c:v>
                </c:pt>
                <c:pt idx="45">
                  <c:v>50.585999999999999</c:v>
                </c:pt>
                <c:pt idx="46">
                  <c:v>50.652999999999999</c:v>
                </c:pt>
              </c:numCache>
            </c:numRef>
          </c:val>
          <c:smooth val="0"/>
          <c:extLst>
            <c:ext xmlns:c16="http://schemas.microsoft.com/office/drawing/2014/chart" uri="{C3380CC4-5D6E-409C-BE32-E72D297353CC}">
              <c16:uniqueId val="{00000050-05EA-EE41-B807-7AD00CAF483D}"/>
            </c:ext>
          </c:extLst>
        </c:ser>
        <c:ser>
          <c:idx val="4"/>
          <c:order val="4"/>
          <c:tx>
            <c:strRef>
              <c:f>'3.15'!$I$9</c:f>
              <c:strCache>
                <c:ptCount val="1"/>
                <c:pt idx="0">
                  <c:v>Denmark</c:v>
                </c:pt>
              </c:strCache>
            </c:strRef>
          </c:tx>
          <c:spPr>
            <a:ln w="28575" cap="rnd">
              <a:solidFill>
                <a:srgbClr val="FF0000"/>
              </a:solidFill>
              <a:prstDash val="dash"/>
              <a:round/>
            </a:ln>
            <a:effectLst/>
          </c:spPr>
          <c:marker>
            <c:symbol val="none"/>
          </c:marker>
          <c:cat>
            <c:numRef>
              <c:f>'3.15'!$J$4:$BD$4</c:f>
              <c:numCache>
                <c:formatCode>General</c:formatCode>
                <c:ptCount val="47"/>
                <c:pt idx="0">
                  <c:v>1980</c:v>
                </c:pt>
                <c:pt idx="1">
                  <c:v>1981</c:v>
                </c:pt>
                <c:pt idx="2">
                  <c:v>1982</c:v>
                </c:pt>
                <c:pt idx="3">
                  <c:v>1983</c:v>
                </c:pt>
                <c:pt idx="4">
                  <c:v>1984</c:v>
                </c:pt>
                <c:pt idx="5">
                  <c:v>1985</c:v>
                </c:pt>
                <c:pt idx="6">
                  <c:v>1986</c:v>
                </c:pt>
                <c:pt idx="7">
                  <c:v>1987</c:v>
                </c:pt>
                <c:pt idx="8">
                  <c:v>1988</c:v>
                </c:pt>
                <c:pt idx="9">
                  <c:v>1989</c:v>
                </c:pt>
                <c:pt idx="10">
                  <c:v>1990</c:v>
                </c:pt>
                <c:pt idx="11">
                  <c:v>1991</c:v>
                </c:pt>
                <c:pt idx="12">
                  <c:v>1992</c:v>
                </c:pt>
                <c:pt idx="13">
                  <c:v>1993</c:v>
                </c:pt>
                <c:pt idx="14">
                  <c:v>1994</c:v>
                </c:pt>
                <c:pt idx="15">
                  <c:v>1995</c:v>
                </c:pt>
                <c:pt idx="16">
                  <c:v>1996</c:v>
                </c:pt>
                <c:pt idx="17">
                  <c:v>1997</c:v>
                </c:pt>
                <c:pt idx="18">
                  <c:v>1998</c:v>
                </c:pt>
                <c:pt idx="19">
                  <c:v>1999</c:v>
                </c:pt>
                <c:pt idx="20">
                  <c:v>2000</c:v>
                </c:pt>
                <c:pt idx="21">
                  <c:v>2001</c:v>
                </c:pt>
                <c:pt idx="22">
                  <c:v>2002</c:v>
                </c:pt>
                <c:pt idx="23">
                  <c:v>2003</c:v>
                </c:pt>
                <c:pt idx="24">
                  <c:v>2004</c:v>
                </c:pt>
                <c:pt idx="25">
                  <c:v>2005</c:v>
                </c:pt>
                <c:pt idx="26">
                  <c:v>2006</c:v>
                </c:pt>
                <c:pt idx="27">
                  <c:v>2007</c:v>
                </c:pt>
                <c:pt idx="28">
                  <c:v>2008</c:v>
                </c:pt>
                <c:pt idx="29">
                  <c:v>2009</c:v>
                </c:pt>
                <c:pt idx="30">
                  <c:v>2010</c:v>
                </c:pt>
                <c:pt idx="31">
                  <c:v>2011</c:v>
                </c:pt>
                <c:pt idx="32">
                  <c:v>2012</c:v>
                </c:pt>
                <c:pt idx="33">
                  <c:v>2013</c:v>
                </c:pt>
                <c:pt idx="34">
                  <c:v>2014</c:v>
                </c:pt>
                <c:pt idx="35">
                  <c:v>2015</c:v>
                </c:pt>
                <c:pt idx="36">
                  <c:v>2016</c:v>
                </c:pt>
                <c:pt idx="37">
                  <c:v>2017</c:v>
                </c:pt>
                <c:pt idx="38">
                  <c:v>2018</c:v>
                </c:pt>
                <c:pt idx="39">
                  <c:v>2019</c:v>
                </c:pt>
                <c:pt idx="40">
                  <c:v>2020</c:v>
                </c:pt>
                <c:pt idx="41">
                  <c:v>2021</c:v>
                </c:pt>
                <c:pt idx="42">
                  <c:v>2022</c:v>
                </c:pt>
                <c:pt idx="43">
                  <c:v>2023</c:v>
                </c:pt>
                <c:pt idx="44">
                  <c:v>2024</c:v>
                </c:pt>
                <c:pt idx="45">
                  <c:v>2025</c:v>
                </c:pt>
                <c:pt idx="46">
                  <c:v>2026</c:v>
                </c:pt>
              </c:numCache>
            </c:numRef>
          </c:cat>
          <c:val>
            <c:numRef>
              <c:f>'3.15'!$J$9:$BD$9</c:f>
              <c:numCache>
                <c:formatCode>General</c:formatCode>
                <c:ptCount val="47"/>
                <c:pt idx="0">
                  <c:v>52.350999999999999</c:v>
                </c:pt>
                <c:pt idx="1">
                  <c:v>55.847999999999999</c:v>
                </c:pt>
                <c:pt idx="2">
                  <c:v>57.161000000000001</c:v>
                </c:pt>
                <c:pt idx="3">
                  <c:v>57.298000000000002</c:v>
                </c:pt>
                <c:pt idx="4">
                  <c:v>55.8</c:v>
                </c:pt>
                <c:pt idx="5">
                  <c:v>54.893000000000001</c:v>
                </c:pt>
                <c:pt idx="6">
                  <c:v>51.920999999999999</c:v>
                </c:pt>
                <c:pt idx="7">
                  <c:v>53.057000000000002</c:v>
                </c:pt>
                <c:pt idx="8">
                  <c:v>55.136000000000003</c:v>
                </c:pt>
                <c:pt idx="9">
                  <c:v>55.2</c:v>
                </c:pt>
                <c:pt idx="10">
                  <c:v>54.953000000000003</c:v>
                </c:pt>
                <c:pt idx="11">
                  <c:v>55.377000000000002</c:v>
                </c:pt>
                <c:pt idx="12">
                  <c:v>56.341999999999999</c:v>
                </c:pt>
                <c:pt idx="13">
                  <c:v>59.295000000000002</c:v>
                </c:pt>
                <c:pt idx="14">
                  <c:v>59.292999999999999</c:v>
                </c:pt>
                <c:pt idx="15">
                  <c:v>58.526000000000003</c:v>
                </c:pt>
                <c:pt idx="16">
                  <c:v>57.997999999999998</c:v>
                </c:pt>
                <c:pt idx="17">
                  <c:v>55.906999999999996</c:v>
                </c:pt>
                <c:pt idx="18">
                  <c:v>55.395000000000003</c:v>
                </c:pt>
                <c:pt idx="19">
                  <c:v>54.533000000000001</c:v>
                </c:pt>
                <c:pt idx="20">
                  <c:v>52.686999999999998</c:v>
                </c:pt>
                <c:pt idx="21">
                  <c:v>52.837000000000003</c:v>
                </c:pt>
                <c:pt idx="22">
                  <c:v>53.213999999999999</c:v>
                </c:pt>
                <c:pt idx="23">
                  <c:v>53.639000000000003</c:v>
                </c:pt>
                <c:pt idx="24">
                  <c:v>52.997</c:v>
                </c:pt>
                <c:pt idx="25">
                  <c:v>51.241999999999997</c:v>
                </c:pt>
                <c:pt idx="26">
                  <c:v>49.83</c:v>
                </c:pt>
                <c:pt idx="27">
                  <c:v>49.591000000000001</c:v>
                </c:pt>
                <c:pt idx="28">
                  <c:v>50.411000000000001</c:v>
                </c:pt>
                <c:pt idx="29">
                  <c:v>56.536000000000001</c:v>
                </c:pt>
                <c:pt idx="30">
                  <c:v>56.673000000000002</c:v>
                </c:pt>
                <c:pt idx="31">
                  <c:v>56.429000000000002</c:v>
                </c:pt>
                <c:pt idx="32">
                  <c:v>57.954999999999998</c:v>
                </c:pt>
                <c:pt idx="33">
                  <c:v>55.82</c:v>
                </c:pt>
                <c:pt idx="34">
                  <c:v>55.218000000000004</c:v>
                </c:pt>
                <c:pt idx="35">
                  <c:v>54.527999999999999</c:v>
                </c:pt>
                <c:pt idx="36">
                  <c:v>52.478999999999999</c:v>
                </c:pt>
                <c:pt idx="37">
                  <c:v>50.55</c:v>
                </c:pt>
                <c:pt idx="38">
                  <c:v>50.546999999999997</c:v>
                </c:pt>
                <c:pt idx="39">
                  <c:v>49.244999999999997</c:v>
                </c:pt>
                <c:pt idx="40">
                  <c:v>55.076000000000001</c:v>
                </c:pt>
                <c:pt idx="41">
                  <c:v>52.197000000000003</c:v>
                </c:pt>
                <c:pt idx="42">
                  <c:v>51.268999999999998</c:v>
                </c:pt>
                <c:pt idx="43">
                  <c:v>50.706000000000003</c:v>
                </c:pt>
                <c:pt idx="44">
                  <c:v>50.344999999999999</c:v>
                </c:pt>
                <c:pt idx="45">
                  <c:v>50.08</c:v>
                </c:pt>
                <c:pt idx="46">
                  <c:v>50.12</c:v>
                </c:pt>
              </c:numCache>
            </c:numRef>
          </c:val>
          <c:smooth val="0"/>
          <c:extLst>
            <c:ext xmlns:c16="http://schemas.microsoft.com/office/drawing/2014/chart" uri="{C3380CC4-5D6E-409C-BE32-E72D297353CC}">
              <c16:uniqueId val="{00000052-05EA-EE41-B807-7AD00CAF483D}"/>
            </c:ext>
          </c:extLst>
        </c:ser>
        <c:ser>
          <c:idx val="5"/>
          <c:order val="5"/>
          <c:tx>
            <c:strRef>
              <c:f>'3.15'!$I$10</c:f>
              <c:strCache>
                <c:ptCount val="1"/>
                <c:pt idx="0">
                  <c:v>Austria</c:v>
                </c:pt>
              </c:strCache>
            </c:strRef>
          </c:tx>
          <c:spPr>
            <a:ln w="28575" cap="rnd">
              <a:solidFill>
                <a:schemeClr val="tx1"/>
              </a:solidFill>
              <a:round/>
            </a:ln>
            <a:effectLst/>
          </c:spPr>
          <c:marker>
            <c:symbol val="none"/>
          </c:marker>
          <c:cat>
            <c:numRef>
              <c:f>'3.15'!$J$4:$BD$4</c:f>
              <c:numCache>
                <c:formatCode>General</c:formatCode>
                <c:ptCount val="47"/>
                <c:pt idx="0">
                  <c:v>1980</c:v>
                </c:pt>
                <c:pt idx="1">
                  <c:v>1981</c:v>
                </c:pt>
                <c:pt idx="2">
                  <c:v>1982</c:v>
                </c:pt>
                <c:pt idx="3">
                  <c:v>1983</c:v>
                </c:pt>
                <c:pt idx="4">
                  <c:v>1984</c:v>
                </c:pt>
                <c:pt idx="5">
                  <c:v>1985</c:v>
                </c:pt>
                <c:pt idx="6">
                  <c:v>1986</c:v>
                </c:pt>
                <c:pt idx="7">
                  <c:v>1987</c:v>
                </c:pt>
                <c:pt idx="8">
                  <c:v>1988</c:v>
                </c:pt>
                <c:pt idx="9">
                  <c:v>1989</c:v>
                </c:pt>
                <c:pt idx="10">
                  <c:v>1990</c:v>
                </c:pt>
                <c:pt idx="11">
                  <c:v>1991</c:v>
                </c:pt>
                <c:pt idx="12">
                  <c:v>1992</c:v>
                </c:pt>
                <c:pt idx="13">
                  <c:v>1993</c:v>
                </c:pt>
                <c:pt idx="14">
                  <c:v>1994</c:v>
                </c:pt>
                <c:pt idx="15">
                  <c:v>1995</c:v>
                </c:pt>
                <c:pt idx="16">
                  <c:v>1996</c:v>
                </c:pt>
                <c:pt idx="17">
                  <c:v>1997</c:v>
                </c:pt>
                <c:pt idx="18">
                  <c:v>1998</c:v>
                </c:pt>
                <c:pt idx="19">
                  <c:v>1999</c:v>
                </c:pt>
                <c:pt idx="20">
                  <c:v>2000</c:v>
                </c:pt>
                <c:pt idx="21">
                  <c:v>2001</c:v>
                </c:pt>
                <c:pt idx="22">
                  <c:v>2002</c:v>
                </c:pt>
                <c:pt idx="23">
                  <c:v>2003</c:v>
                </c:pt>
                <c:pt idx="24">
                  <c:v>2004</c:v>
                </c:pt>
                <c:pt idx="25">
                  <c:v>2005</c:v>
                </c:pt>
                <c:pt idx="26">
                  <c:v>2006</c:v>
                </c:pt>
                <c:pt idx="27">
                  <c:v>2007</c:v>
                </c:pt>
                <c:pt idx="28">
                  <c:v>2008</c:v>
                </c:pt>
                <c:pt idx="29">
                  <c:v>2009</c:v>
                </c:pt>
                <c:pt idx="30">
                  <c:v>2010</c:v>
                </c:pt>
                <c:pt idx="31">
                  <c:v>2011</c:v>
                </c:pt>
                <c:pt idx="32">
                  <c:v>2012</c:v>
                </c:pt>
                <c:pt idx="33">
                  <c:v>2013</c:v>
                </c:pt>
                <c:pt idx="34">
                  <c:v>2014</c:v>
                </c:pt>
                <c:pt idx="35">
                  <c:v>2015</c:v>
                </c:pt>
                <c:pt idx="36">
                  <c:v>2016</c:v>
                </c:pt>
                <c:pt idx="37">
                  <c:v>2017</c:v>
                </c:pt>
                <c:pt idx="38">
                  <c:v>2018</c:v>
                </c:pt>
                <c:pt idx="39">
                  <c:v>2019</c:v>
                </c:pt>
                <c:pt idx="40">
                  <c:v>2020</c:v>
                </c:pt>
                <c:pt idx="41">
                  <c:v>2021</c:v>
                </c:pt>
                <c:pt idx="42">
                  <c:v>2022</c:v>
                </c:pt>
                <c:pt idx="43">
                  <c:v>2023</c:v>
                </c:pt>
                <c:pt idx="44">
                  <c:v>2024</c:v>
                </c:pt>
                <c:pt idx="45">
                  <c:v>2025</c:v>
                </c:pt>
                <c:pt idx="46">
                  <c:v>2026</c:v>
                </c:pt>
              </c:numCache>
            </c:numRef>
          </c:cat>
          <c:val>
            <c:numRef>
              <c:f>'3.15'!$J$10:$BD$10</c:f>
              <c:numCache>
                <c:formatCode>General</c:formatCode>
                <c:ptCount val="47"/>
                <c:pt idx="8">
                  <c:v>47.57</c:v>
                </c:pt>
                <c:pt idx="9">
                  <c:v>46.283999999999999</c:v>
                </c:pt>
                <c:pt idx="10">
                  <c:v>46.57</c:v>
                </c:pt>
                <c:pt idx="11">
                  <c:v>47.594000000000001</c:v>
                </c:pt>
                <c:pt idx="12">
                  <c:v>49.003</c:v>
                </c:pt>
                <c:pt idx="13">
                  <c:v>54.009</c:v>
                </c:pt>
                <c:pt idx="14">
                  <c:v>54.018999999999998</c:v>
                </c:pt>
                <c:pt idx="15">
                  <c:v>55.820999999999998</c:v>
                </c:pt>
                <c:pt idx="16">
                  <c:v>55.628999999999998</c:v>
                </c:pt>
                <c:pt idx="17">
                  <c:v>52.276000000000003</c:v>
                </c:pt>
                <c:pt idx="18">
                  <c:v>54.054000000000002</c:v>
                </c:pt>
                <c:pt idx="19">
                  <c:v>50.305</c:v>
                </c:pt>
                <c:pt idx="20">
                  <c:v>50.654000000000003</c:v>
                </c:pt>
                <c:pt idx="21">
                  <c:v>51.356999999999999</c:v>
                </c:pt>
                <c:pt idx="22">
                  <c:v>52.43</c:v>
                </c:pt>
                <c:pt idx="23">
                  <c:v>49.926000000000002</c:v>
                </c:pt>
                <c:pt idx="24">
                  <c:v>53.704000000000001</c:v>
                </c:pt>
                <c:pt idx="25">
                  <c:v>51.154000000000003</c:v>
                </c:pt>
                <c:pt idx="26">
                  <c:v>50.378</c:v>
                </c:pt>
                <c:pt idx="27">
                  <c:v>49.241999999999997</c:v>
                </c:pt>
                <c:pt idx="28">
                  <c:v>49.871000000000002</c:v>
                </c:pt>
                <c:pt idx="29">
                  <c:v>54.140999999999998</c:v>
                </c:pt>
                <c:pt idx="30">
                  <c:v>52.835000000000001</c:v>
                </c:pt>
                <c:pt idx="31">
                  <c:v>50.892000000000003</c:v>
                </c:pt>
                <c:pt idx="32">
                  <c:v>51.213000000000001</c:v>
                </c:pt>
                <c:pt idx="33">
                  <c:v>51.648000000000003</c:v>
                </c:pt>
                <c:pt idx="34">
                  <c:v>52.325000000000003</c:v>
                </c:pt>
                <c:pt idx="35">
                  <c:v>51.027000000000001</c:v>
                </c:pt>
                <c:pt idx="36">
                  <c:v>50.024999999999999</c:v>
                </c:pt>
                <c:pt idx="37">
                  <c:v>49.146999999999998</c:v>
                </c:pt>
                <c:pt idx="38">
                  <c:v>48.709000000000003</c:v>
                </c:pt>
                <c:pt idx="39">
                  <c:v>48.414999999999999</c:v>
                </c:pt>
                <c:pt idx="40">
                  <c:v>57.895000000000003</c:v>
                </c:pt>
                <c:pt idx="41">
                  <c:v>54.771000000000001</c:v>
                </c:pt>
                <c:pt idx="42">
                  <c:v>52.27</c:v>
                </c:pt>
                <c:pt idx="43">
                  <c:v>51.027000000000001</c:v>
                </c:pt>
                <c:pt idx="44">
                  <c:v>49.933</c:v>
                </c:pt>
                <c:pt idx="45">
                  <c:v>49.52</c:v>
                </c:pt>
                <c:pt idx="46">
                  <c:v>49.389000000000003</c:v>
                </c:pt>
              </c:numCache>
            </c:numRef>
          </c:val>
          <c:smooth val="0"/>
          <c:extLst>
            <c:ext xmlns:c16="http://schemas.microsoft.com/office/drawing/2014/chart" uri="{C3380CC4-5D6E-409C-BE32-E72D297353CC}">
              <c16:uniqueId val="{00000054-05EA-EE41-B807-7AD00CAF483D}"/>
            </c:ext>
          </c:extLst>
        </c:ser>
        <c:ser>
          <c:idx val="6"/>
          <c:order val="6"/>
          <c:tx>
            <c:strRef>
              <c:f>'3.15'!$I$11</c:f>
              <c:strCache>
                <c:ptCount val="1"/>
                <c:pt idx="0">
                  <c:v>Sweden</c:v>
                </c:pt>
              </c:strCache>
            </c:strRef>
          </c:tx>
          <c:spPr>
            <a:ln w="53975" cap="rnd" cmpd="dbl">
              <a:solidFill>
                <a:schemeClr val="accent4"/>
              </a:solidFill>
              <a:prstDash val="sysDot"/>
              <a:round/>
            </a:ln>
            <a:effectLst/>
          </c:spPr>
          <c:marker>
            <c:symbol val="none"/>
          </c:marker>
          <c:cat>
            <c:numRef>
              <c:f>'3.15'!$J$4:$BD$4</c:f>
              <c:numCache>
                <c:formatCode>General</c:formatCode>
                <c:ptCount val="47"/>
                <c:pt idx="0">
                  <c:v>1980</c:v>
                </c:pt>
                <c:pt idx="1">
                  <c:v>1981</c:v>
                </c:pt>
                <c:pt idx="2">
                  <c:v>1982</c:v>
                </c:pt>
                <c:pt idx="3">
                  <c:v>1983</c:v>
                </c:pt>
                <c:pt idx="4">
                  <c:v>1984</c:v>
                </c:pt>
                <c:pt idx="5">
                  <c:v>1985</c:v>
                </c:pt>
                <c:pt idx="6">
                  <c:v>1986</c:v>
                </c:pt>
                <c:pt idx="7">
                  <c:v>1987</c:v>
                </c:pt>
                <c:pt idx="8">
                  <c:v>1988</c:v>
                </c:pt>
                <c:pt idx="9">
                  <c:v>1989</c:v>
                </c:pt>
                <c:pt idx="10">
                  <c:v>1990</c:v>
                </c:pt>
                <c:pt idx="11">
                  <c:v>1991</c:v>
                </c:pt>
                <c:pt idx="12">
                  <c:v>1992</c:v>
                </c:pt>
                <c:pt idx="13">
                  <c:v>1993</c:v>
                </c:pt>
                <c:pt idx="14">
                  <c:v>1994</c:v>
                </c:pt>
                <c:pt idx="15">
                  <c:v>1995</c:v>
                </c:pt>
                <c:pt idx="16">
                  <c:v>1996</c:v>
                </c:pt>
                <c:pt idx="17">
                  <c:v>1997</c:v>
                </c:pt>
                <c:pt idx="18">
                  <c:v>1998</c:v>
                </c:pt>
                <c:pt idx="19">
                  <c:v>1999</c:v>
                </c:pt>
                <c:pt idx="20">
                  <c:v>2000</c:v>
                </c:pt>
                <c:pt idx="21">
                  <c:v>2001</c:v>
                </c:pt>
                <c:pt idx="22">
                  <c:v>2002</c:v>
                </c:pt>
                <c:pt idx="23">
                  <c:v>2003</c:v>
                </c:pt>
                <c:pt idx="24">
                  <c:v>2004</c:v>
                </c:pt>
                <c:pt idx="25">
                  <c:v>2005</c:v>
                </c:pt>
                <c:pt idx="26">
                  <c:v>2006</c:v>
                </c:pt>
                <c:pt idx="27">
                  <c:v>2007</c:v>
                </c:pt>
                <c:pt idx="28">
                  <c:v>2008</c:v>
                </c:pt>
                <c:pt idx="29">
                  <c:v>2009</c:v>
                </c:pt>
                <c:pt idx="30">
                  <c:v>2010</c:v>
                </c:pt>
                <c:pt idx="31">
                  <c:v>2011</c:v>
                </c:pt>
                <c:pt idx="32">
                  <c:v>2012</c:v>
                </c:pt>
                <c:pt idx="33">
                  <c:v>2013</c:v>
                </c:pt>
                <c:pt idx="34">
                  <c:v>2014</c:v>
                </c:pt>
                <c:pt idx="35">
                  <c:v>2015</c:v>
                </c:pt>
                <c:pt idx="36">
                  <c:v>2016</c:v>
                </c:pt>
                <c:pt idx="37">
                  <c:v>2017</c:v>
                </c:pt>
                <c:pt idx="38">
                  <c:v>2018</c:v>
                </c:pt>
                <c:pt idx="39">
                  <c:v>2019</c:v>
                </c:pt>
                <c:pt idx="40">
                  <c:v>2020</c:v>
                </c:pt>
                <c:pt idx="41">
                  <c:v>2021</c:v>
                </c:pt>
                <c:pt idx="42">
                  <c:v>2022</c:v>
                </c:pt>
                <c:pt idx="43">
                  <c:v>2023</c:v>
                </c:pt>
                <c:pt idx="44">
                  <c:v>2024</c:v>
                </c:pt>
                <c:pt idx="45">
                  <c:v>2025</c:v>
                </c:pt>
                <c:pt idx="46">
                  <c:v>2026</c:v>
                </c:pt>
              </c:numCache>
            </c:numRef>
          </c:cat>
          <c:val>
            <c:numRef>
              <c:f>'3.15'!$J$11:$BD$11</c:f>
              <c:numCache>
                <c:formatCode>General</c:formatCode>
                <c:ptCount val="47"/>
                <c:pt idx="0">
                  <c:v>59.328000000000003</c:v>
                </c:pt>
                <c:pt idx="1">
                  <c:v>61.878999999999998</c:v>
                </c:pt>
                <c:pt idx="2">
                  <c:v>63.868000000000002</c:v>
                </c:pt>
                <c:pt idx="3">
                  <c:v>63.457000000000001</c:v>
                </c:pt>
                <c:pt idx="4">
                  <c:v>60.737000000000002</c:v>
                </c:pt>
                <c:pt idx="5">
                  <c:v>61.87</c:v>
                </c:pt>
                <c:pt idx="6">
                  <c:v>60.015999999999998</c:v>
                </c:pt>
                <c:pt idx="7">
                  <c:v>57.854999999999997</c:v>
                </c:pt>
                <c:pt idx="8">
                  <c:v>56.484999999999999</c:v>
                </c:pt>
                <c:pt idx="9">
                  <c:v>56.515999999999998</c:v>
                </c:pt>
                <c:pt idx="10">
                  <c:v>57.335999999999999</c:v>
                </c:pt>
                <c:pt idx="11">
                  <c:v>61.042999999999999</c:v>
                </c:pt>
                <c:pt idx="12">
                  <c:v>66.253</c:v>
                </c:pt>
                <c:pt idx="13">
                  <c:v>67.745000000000005</c:v>
                </c:pt>
                <c:pt idx="14">
                  <c:v>65.105000000000004</c:v>
                </c:pt>
                <c:pt idx="15">
                  <c:v>61.999000000000002</c:v>
                </c:pt>
                <c:pt idx="16">
                  <c:v>60.024999999999999</c:v>
                </c:pt>
                <c:pt idx="17">
                  <c:v>57.865000000000002</c:v>
                </c:pt>
                <c:pt idx="18">
                  <c:v>55.576999999999998</c:v>
                </c:pt>
                <c:pt idx="19">
                  <c:v>55.194000000000003</c:v>
                </c:pt>
                <c:pt idx="20">
                  <c:v>52.197000000000003</c:v>
                </c:pt>
                <c:pt idx="21">
                  <c:v>51.661000000000001</c:v>
                </c:pt>
                <c:pt idx="22">
                  <c:v>52.677999999999997</c:v>
                </c:pt>
                <c:pt idx="23">
                  <c:v>52.834000000000003</c:v>
                </c:pt>
                <c:pt idx="24">
                  <c:v>51.332999999999998</c:v>
                </c:pt>
                <c:pt idx="25">
                  <c:v>51.280999999999999</c:v>
                </c:pt>
                <c:pt idx="26">
                  <c:v>49.97</c:v>
                </c:pt>
                <c:pt idx="27">
                  <c:v>48.33</c:v>
                </c:pt>
                <c:pt idx="28">
                  <c:v>49.012999999999998</c:v>
                </c:pt>
                <c:pt idx="29">
                  <c:v>51.201999999999998</c:v>
                </c:pt>
                <c:pt idx="30">
                  <c:v>49.335999999999999</c:v>
                </c:pt>
                <c:pt idx="31">
                  <c:v>48.621000000000002</c:v>
                </c:pt>
                <c:pt idx="32">
                  <c:v>49.793999999999997</c:v>
                </c:pt>
                <c:pt idx="33">
                  <c:v>50.54</c:v>
                </c:pt>
                <c:pt idx="34">
                  <c:v>49.67</c:v>
                </c:pt>
                <c:pt idx="35">
                  <c:v>48.390999999999998</c:v>
                </c:pt>
                <c:pt idx="36">
                  <c:v>48.777999999999999</c:v>
                </c:pt>
                <c:pt idx="37">
                  <c:v>48.252000000000002</c:v>
                </c:pt>
                <c:pt idx="38">
                  <c:v>48.77</c:v>
                </c:pt>
                <c:pt idx="39">
                  <c:v>48.271000000000001</c:v>
                </c:pt>
                <c:pt idx="40">
                  <c:v>53.061999999999998</c:v>
                </c:pt>
                <c:pt idx="41">
                  <c:v>52.234999999999999</c:v>
                </c:pt>
                <c:pt idx="42">
                  <c:v>50.493000000000002</c:v>
                </c:pt>
                <c:pt idx="43">
                  <c:v>49.241</c:v>
                </c:pt>
                <c:pt idx="44">
                  <c:v>49.082999999999998</c:v>
                </c:pt>
                <c:pt idx="45">
                  <c:v>48.901000000000003</c:v>
                </c:pt>
                <c:pt idx="46">
                  <c:v>48.953000000000003</c:v>
                </c:pt>
              </c:numCache>
            </c:numRef>
          </c:val>
          <c:smooth val="0"/>
          <c:extLst>
            <c:ext xmlns:c16="http://schemas.microsoft.com/office/drawing/2014/chart" uri="{C3380CC4-5D6E-409C-BE32-E72D297353CC}">
              <c16:uniqueId val="{00000056-05EA-EE41-B807-7AD00CAF483D}"/>
            </c:ext>
          </c:extLst>
        </c:ser>
        <c:ser>
          <c:idx val="7"/>
          <c:order val="7"/>
          <c:tx>
            <c:strRef>
              <c:f>'3.15'!$I$12</c:f>
              <c:strCache>
                <c:ptCount val="1"/>
                <c:pt idx="0">
                  <c:v>Greece</c:v>
                </c:pt>
              </c:strCache>
            </c:strRef>
          </c:tx>
          <c:spPr>
            <a:ln w="28575" cap="rnd">
              <a:solidFill>
                <a:schemeClr val="accent1"/>
              </a:solidFill>
              <a:prstDash val="dash"/>
              <a:round/>
            </a:ln>
            <a:effectLst/>
          </c:spPr>
          <c:marker>
            <c:symbol val="none"/>
          </c:marker>
          <c:cat>
            <c:numRef>
              <c:f>'3.15'!$J$4:$BD$4</c:f>
              <c:numCache>
                <c:formatCode>General</c:formatCode>
                <c:ptCount val="47"/>
                <c:pt idx="0">
                  <c:v>1980</c:v>
                </c:pt>
                <c:pt idx="1">
                  <c:v>1981</c:v>
                </c:pt>
                <c:pt idx="2">
                  <c:v>1982</c:v>
                </c:pt>
                <c:pt idx="3">
                  <c:v>1983</c:v>
                </c:pt>
                <c:pt idx="4">
                  <c:v>1984</c:v>
                </c:pt>
                <c:pt idx="5">
                  <c:v>1985</c:v>
                </c:pt>
                <c:pt idx="6">
                  <c:v>1986</c:v>
                </c:pt>
                <c:pt idx="7">
                  <c:v>1987</c:v>
                </c:pt>
                <c:pt idx="8">
                  <c:v>1988</c:v>
                </c:pt>
                <c:pt idx="9">
                  <c:v>1989</c:v>
                </c:pt>
                <c:pt idx="10">
                  <c:v>1990</c:v>
                </c:pt>
                <c:pt idx="11">
                  <c:v>1991</c:v>
                </c:pt>
                <c:pt idx="12">
                  <c:v>1992</c:v>
                </c:pt>
                <c:pt idx="13">
                  <c:v>1993</c:v>
                </c:pt>
                <c:pt idx="14">
                  <c:v>1994</c:v>
                </c:pt>
                <c:pt idx="15">
                  <c:v>1995</c:v>
                </c:pt>
                <c:pt idx="16">
                  <c:v>1996</c:v>
                </c:pt>
                <c:pt idx="17">
                  <c:v>1997</c:v>
                </c:pt>
                <c:pt idx="18">
                  <c:v>1998</c:v>
                </c:pt>
                <c:pt idx="19">
                  <c:v>1999</c:v>
                </c:pt>
                <c:pt idx="20">
                  <c:v>2000</c:v>
                </c:pt>
                <c:pt idx="21">
                  <c:v>2001</c:v>
                </c:pt>
                <c:pt idx="22">
                  <c:v>2002</c:v>
                </c:pt>
                <c:pt idx="23">
                  <c:v>2003</c:v>
                </c:pt>
                <c:pt idx="24">
                  <c:v>2004</c:v>
                </c:pt>
                <c:pt idx="25">
                  <c:v>2005</c:v>
                </c:pt>
                <c:pt idx="26">
                  <c:v>2006</c:v>
                </c:pt>
                <c:pt idx="27">
                  <c:v>2007</c:v>
                </c:pt>
                <c:pt idx="28">
                  <c:v>2008</c:v>
                </c:pt>
                <c:pt idx="29">
                  <c:v>2009</c:v>
                </c:pt>
                <c:pt idx="30">
                  <c:v>2010</c:v>
                </c:pt>
                <c:pt idx="31">
                  <c:v>2011</c:v>
                </c:pt>
                <c:pt idx="32">
                  <c:v>2012</c:v>
                </c:pt>
                <c:pt idx="33">
                  <c:v>2013</c:v>
                </c:pt>
                <c:pt idx="34">
                  <c:v>2014</c:v>
                </c:pt>
                <c:pt idx="35">
                  <c:v>2015</c:v>
                </c:pt>
                <c:pt idx="36">
                  <c:v>2016</c:v>
                </c:pt>
                <c:pt idx="37">
                  <c:v>2017</c:v>
                </c:pt>
                <c:pt idx="38">
                  <c:v>2018</c:v>
                </c:pt>
                <c:pt idx="39">
                  <c:v>2019</c:v>
                </c:pt>
                <c:pt idx="40">
                  <c:v>2020</c:v>
                </c:pt>
                <c:pt idx="41">
                  <c:v>2021</c:v>
                </c:pt>
                <c:pt idx="42">
                  <c:v>2022</c:v>
                </c:pt>
                <c:pt idx="43">
                  <c:v>2023</c:v>
                </c:pt>
                <c:pt idx="44">
                  <c:v>2024</c:v>
                </c:pt>
                <c:pt idx="45">
                  <c:v>2025</c:v>
                </c:pt>
                <c:pt idx="46">
                  <c:v>2026</c:v>
                </c:pt>
              </c:numCache>
            </c:numRef>
          </c:cat>
          <c:val>
            <c:numRef>
              <c:f>'3.15'!$J$12:$BD$12</c:f>
              <c:numCache>
                <c:formatCode>General</c:formatCode>
                <c:ptCount val="47"/>
                <c:pt idx="0">
                  <c:v>24.382999999999999</c:v>
                </c:pt>
                <c:pt idx="1">
                  <c:v>27.928999999999998</c:v>
                </c:pt>
                <c:pt idx="2">
                  <c:v>28.542999999999999</c:v>
                </c:pt>
                <c:pt idx="3">
                  <c:v>30.077999999999999</c:v>
                </c:pt>
                <c:pt idx="4">
                  <c:v>31.779</c:v>
                </c:pt>
                <c:pt idx="5">
                  <c:v>34.049999999999997</c:v>
                </c:pt>
                <c:pt idx="6">
                  <c:v>33.587000000000003</c:v>
                </c:pt>
                <c:pt idx="7">
                  <c:v>33.845999999999997</c:v>
                </c:pt>
                <c:pt idx="8">
                  <c:v>33.637</c:v>
                </c:pt>
                <c:pt idx="9">
                  <c:v>34.597999999999999</c:v>
                </c:pt>
                <c:pt idx="10">
                  <c:v>38.290999999999997</c:v>
                </c:pt>
                <c:pt idx="11">
                  <c:v>35.000999999999998</c:v>
                </c:pt>
                <c:pt idx="12">
                  <c:v>36.703000000000003</c:v>
                </c:pt>
                <c:pt idx="13">
                  <c:v>38.414000000000001</c:v>
                </c:pt>
                <c:pt idx="14">
                  <c:v>36.720999999999997</c:v>
                </c:pt>
                <c:pt idx="15">
                  <c:v>46.390999999999998</c:v>
                </c:pt>
                <c:pt idx="16">
                  <c:v>45.466000000000001</c:v>
                </c:pt>
                <c:pt idx="17">
                  <c:v>44.078000000000003</c:v>
                </c:pt>
                <c:pt idx="18">
                  <c:v>45.533000000000001</c:v>
                </c:pt>
                <c:pt idx="19">
                  <c:v>46.546999999999997</c:v>
                </c:pt>
                <c:pt idx="20">
                  <c:v>46.820999999999998</c:v>
                </c:pt>
                <c:pt idx="21">
                  <c:v>46.377000000000002</c:v>
                </c:pt>
                <c:pt idx="22">
                  <c:v>46.186</c:v>
                </c:pt>
                <c:pt idx="23">
                  <c:v>46.988</c:v>
                </c:pt>
                <c:pt idx="24">
                  <c:v>48.02</c:v>
                </c:pt>
                <c:pt idx="25">
                  <c:v>45.948999999999998</c:v>
                </c:pt>
                <c:pt idx="26">
                  <c:v>45.5</c:v>
                </c:pt>
                <c:pt idx="27">
                  <c:v>47.47</c:v>
                </c:pt>
                <c:pt idx="28">
                  <c:v>51.277999999999999</c:v>
                </c:pt>
                <c:pt idx="29">
                  <c:v>54.545000000000002</c:v>
                </c:pt>
                <c:pt idx="30">
                  <c:v>52.957000000000001</c:v>
                </c:pt>
                <c:pt idx="31">
                  <c:v>55.12</c:v>
                </c:pt>
                <c:pt idx="32">
                  <c:v>53.604999999999997</c:v>
                </c:pt>
                <c:pt idx="33">
                  <c:v>51.944000000000003</c:v>
                </c:pt>
                <c:pt idx="34">
                  <c:v>50.658999999999999</c:v>
                </c:pt>
                <c:pt idx="35">
                  <c:v>51.006</c:v>
                </c:pt>
                <c:pt idx="36">
                  <c:v>49.715000000000003</c:v>
                </c:pt>
                <c:pt idx="37">
                  <c:v>48.332999999999998</c:v>
                </c:pt>
                <c:pt idx="38">
                  <c:v>48.4</c:v>
                </c:pt>
                <c:pt idx="39">
                  <c:v>47.377000000000002</c:v>
                </c:pt>
                <c:pt idx="40">
                  <c:v>58.186999999999998</c:v>
                </c:pt>
                <c:pt idx="41">
                  <c:v>59.125999999999998</c:v>
                </c:pt>
                <c:pt idx="42">
                  <c:v>52.832000000000001</c:v>
                </c:pt>
                <c:pt idx="43">
                  <c:v>51.991999999999997</c:v>
                </c:pt>
                <c:pt idx="44">
                  <c:v>50.878999999999998</c:v>
                </c:pt>
                <c:pt idx="45">
                  <c:v>49.956000000000003</c:v>
                </c:pt>
                <c:pt idx="46">
                  <c:v>48.738999999999997</c:v>
                </c:pt>
              </c:numCache>
            </c:numRef>
          </c:val>
          <c:smooth val="0"/>
          <c:extLst>
            <c:ext xmlns:c16="http://schemas.microsoft.com/office/drawing/2014/chart" uri="{C3380CC4-5D6E-409C-BE32-E72D297353CC}">
              <c16:uniqueId val="{00000058-05EA-EE41-B807-7AD00CAF483D}"/>
            </c:ext>
          </c:extLst>
        </c:ser>
        <c:ser>
          <c:idx val="12"/>
          <c:order val="8"/>
          <c:tx>
            <c:strRef>
              <c:f>'3.15'!$I$13</c:f>
              <c:strCache>
                <c:ptCount val="1"/>
                <c:pt idx="0">
                  <c:v>Italy</c:v>
                </c:pt>
              </c:strCache>
            </c:strRef>
          </c:tx>
          <c:spPr>
            <a:ln w="53975" cap="rnd">
              <a:solidFill>
                <a:srgbClr val="00B050"/>
              </a:solidFill>
              <a:round/>
            </a:ln>
            <a:effectLst/>
          </c:spPr>
          <c:marker>
            <c:symbol val="none"/>
          </c:marker>
          <c:cat>
            <c:numRef>
              <c:f>'3.15'!$J$4:$BD$4</c:f>
              <c:numCache>
                <c:formatCode>General</c:formatCode>
                <c:ptCount val="47"/>
                <c:pt idx="0">
                  <c:v>1980</c:v>
                </c:pt>
                <c:pt idx="1">
                  <c:v>1981</c:v>
                </c:pt>
                <c:pt idx="2">
                  <c:v>1982</c:v>
                </c:pt>
                <c:pt idx="3">
                  <c:v>1983</c:v>
                </c:pt>
                <c:pt idx="4">
                  <c:v>1984</c:v>
                </c:pt>
                <c:pt idx="5">
                  <c:v>1985</c:v>
                </c:pt>
                <c:pt idx="6">
                  <c:v>1986</c:v>
                </c:pt>
                <c:pt idx="7">
                  <c:v>1987</c:v>
                </c:pt>
                <c:pt idx="8">
                  <c:v>1988</c:v>
                </c:pt>
                <c:pt idx="9">
                  <c:v>1989</c:v>
                </c:pt>
                <c:pt idx="10">
                  <c:v>1990</c:v>
                </c:pt>
                <c:pt idx="11">
                  <c:v>1991</c:v>
                </c:pt>
                <c:pt idx="12">
                  <c:v>1992</c:v>
                </c:pt>
                <c:pt idx="13">
                  <c:v>1993</c:v>
                </c:pt>
                <c:pt idx="14">
                  <c:v>1994</c:v>
                </c:pt>
                <c:pt idx="15">
                  <c:v>1995</c:v>
                </c:pt>
                <c:pt idx="16">
                  <c:v>1996</c:v>
                </c:pt>
                <c:pt idx="17">
                  <c:v>1997</c:v>
                </c:pt>
                <c:pt idx="18">
                  <c:v>1998</c:v>
                </c:pt>
                <c:pt idx="19">
                  <c:v>1999</c:v>
                </c:pt>
                <c:pt idx="20">
                  <c:v>2000</c:v>
                </c:pt>
                <c:pt idx="21">
                  <c:v>2001</c:v>
                </c:pt>
                <c:pt idx="22">
                  <c:v>2002</c:v>
                </c:pt>
                <c:pt idx="23">
                  <c:v>2003</c:v>
                </c:pt>
                <c:pt idx="24">
                  <c:v>2004</c:v>
                </c:pt>
                <c:pt idx="25">
                  <c:v>2005</c:v>
                </c:pt>
                <c:pt idx="26">
                  <c:v>2006</c:v>
                </c:pt>
                <c:pt idx="27">
                  <c:v>2007</c:v>
                </c:pt>
                <c:pt idx="28">
                  <c:v>2008</c:v>
                </c:pt>
                <c:pt idx="29">
                  <c:v>2009</c:v>
                </c:pt>
                <c:pt idx="30">
                  <c:v>2010</c:v>
                </c:pt>
                <c:pt idx="31">
                  <c:v>2011</c:v>
                </c:pt>
                <c:pt idx="32">
                  <c:v>2012</c:v>
                </c:pt>
                <c:pt idx="33">
                  <c:v>2013</c:v>
                </c:pt>
                <c:pt idx="34">
                  <c:v>2014</c:v>
                </c:pt>
                <c:pt idx="35">
                  <c:v>2015</c:v>
                </c:pt>
                <c:pt idx="36">
                  <c:v>2016</c:v>
                </c:pt>
                <c:pt idx="37">
                  <c:v>2017</c:v>
                </c:pt>
                <c:pt idx="38">
                  <c:v>2018</c:v>
                </c:pt>
                <c:pt idx="39">
                  <c:v>2019</c:v>
                </c:pt>
                <c:pt idx="40">
                  <c:v>2020</c:v>
                </c:pt>
                <c:pt idx="41">
                  <c:v>2021</c:v>
                </c:pt>
                <c:pt idx="42">
                  <c:v>2022</c:v>
                </c:pt>
                <c:pt idx="43">
                  <c:v>2023</c:v>
                </c:pt>
                <c:pt idx="44">
                  <c:v>2024</c:v>
                </c:pt>
                <c:pt idx="45">
                  <c:v>2025</c:v>
                </c:pt>
                <c:pt idx="46">
                  <c:v>2026</c:v>
                </c:pt>
              </c:numCache>
            </c:numRef>
          </c:cat>
          <c:val>
            <c:numRef>
              <c:f>'3.15'!$J$13:$BD$13</c:f>
              <c:numCache>
                <c:formatCode>General</c:formatCode>
                <c:ptCount val="47"/>
                <c:pt idx="8">
                  <c:v>48.133000000000003</c:v>
                </c:pt>
                <c:pt idx="9">
                  <c:v>49.29</c:v>
                </c:pt>
                <c:pt idx="10">
                  <c:v>53.994999999999997</c:v>
                </c:pt>
                <c:pt idx="11">
                  <c:v>55.140999999999998</c:v>
                </c:pt>
                <c:pt idx="12">
                  <c:v>56.597999999999999</c:v>
                </c:pt>
                <c:pt idx="13">
                  <c:v>57.582000000000001</c:v>
                </c:pt>
                <c:pt idx="14">
                  <c:v>54.883000000000003</c:v>
                </c:pt>
                <c:pt idx="15">
                  <c:v>51.619</c:v>
                </c:pt>
                <c:pt idx="16">
                  <c:v>51.488999999999997</c:v>
                </c:pt>
                <c:pt idx="17">
                  <c:v>49.491999999999997</c:v>
                </c:pt>
                <c:pt idx="18">
                  <c:v>48.15</c:v>
                </c:pt>
                <c:pt idx="19">
                  <c:v>47.213999999999999</c:v>
                </c:pt>
                <c:pt idx="20">
                  <c:v>46.536000000000001</c:v>
                </c:pt>
                <c:pt idx="21">
                  <c:v>47.34</c:v>
                </c:pt>
                <c:pt idx="22">
                  <c:v>46.7</c:v>
                </c:pt>
                <c:pt idx="23">
                  <c:v>47.173999999999999</c:v>
                </c:pt>
                <c:pt idx="24">
                  <c:v>46.88</c:v>
                </c:pt>
                <c:pt idx="25">
                  <c:v>47.241999999999997</c:v>
                </c:pt>
                <c:pt idx="26">
                  <c:v>47.793999999999997</c:v>
                </c:pt>
                <c:pt idx="27">
                  <c:v>46.783999999999999</c:v>
                </c:pt>
                <c:pt idx="28">
                  <c:v>47.834000000000003</c:v>
                </c:pt>
                <c:pt idx="29">
                  <c:v>51.110999999999997</c:v>
                </c:pt>
                <c:pt idx="30">
                  <c:v>49.927999999999997</c:v>
                </c:pt>
                <c:pt idx="31">
                  <c:v>49.173999999999999</c:v>
                </c:pt>
                <c:pt idx="32">
                  <c:v>50.59</c:v>
                </c:pt>
                <c:pt idx="33">
                  <c:v>50.951999999999998</c:v>
                </c:pt>
                <c:pt idx="34">
                  <c:v>50.854999999999997</c:v>
                </c:pt>
                <c:pt idx="35">
                  <c:v>50.317</c:v>
                </c:pt>
                <c:pt idx="36">
                  <c:v>49.078000000000003</c:v>
                </c:pt>
                <c:pt idx="37">
                  <c:v>48.762999999999998</c:v>
                </c:pt>
                <c:pt idx="38">
                  <c:v>48.384</c:v>
                </c:pt>
                <c:pt idx="39">
                  <c:v>48.634</c:v>
                </c:pt>
                <c:pt idx="40">
                  <c:v>57.253999999999998</c:v>
                </c:pt>
                <c:pt idx="41">
                  <c:v>56.716999999999999</c:v>
                </c:pt>
                <c:pt idx="42">
                  <c:v>53.098999999999997</c:v>
                </c:pt>
                <c:pt idx="43">
                  <c:v>51.261000000000003</c:v>
                </c:pt>
                <c:pt idx="44">
                  <c:v>49.66</c:v>
                </c:pt>
                <c:pt idx="45">
                  <c:v>49.384</c:v>
                </c:pt>
                <c:pt idx="46">
                  <c:v>48.448</c:v>
                </c:pt>
              </c:numCache>
            </c:numRef>
          </c:val>
          <c:smooth val="0"/>
          <c:extLst>
            <c:ext xmlns:c16="http://schemas.microsoft.com/office/drawing/2014/chart" uri="{C3380CC4-5D6E-409C-BE32-E72D297353CC}">
              <c16:uniqueId val="{0000005A-05EA-EE41-B807-7AD00CAF483D}"/>
            </c:ext>
          </c:extLst>
        </c:ser>
        <c:ser>
          <c:idx val="8"/>
          <c:order val="9"/>
          <c:tx>
            <c:strRef>
              <c:f>'3.15'!$I$14</c:f>
              <c:strCache>
                <c:ptCount val="1"/>
                <c:pt idx="0">
                  <c:v>Germany</c:v>
                </c:pt>
              </c:strCache>
            </c:strRef>
          </c:tx>
          <c:spPr>
            <a:ln w="53975" cap="rnd">
              <a:solidFill>
                <a:schemeClr val="tx1"/>
              </a:solidFill>
              <a:round/>
            </a:ln>
            <a:effectLst/>
          </c:spPr>
          <c:marker>
            <c:symbol val="none"/>
          </c:marker>
          <c:cat>
            <c:numRef>
              <c:f>'3.15'!$J$4:$BD$4</c:f>
              <c:numCache>
                <c:formatCode>General</c:formatCode>
                <c:ptCount val="47"/>
                <c:pt idx="0">
                  <c:v>1980</c:v>
                </c:pt>
                <c:pt idx="1">
                  <c:v>1981</c:v>
                </c:pt>
                <c:pt idx="2">
                  <c:v>1982</c:v>
                </c:pt>
                <c:pt idx="3">
                  <c:v>1983</c:v>
                </c:pt>
                <c:pt idx="4">
                  <c:v>1984</c:v>
                </c:pt>
                <c:pt idx="5">
                  <c:v>1985</c:v>
                </c:pt>
                <c:pt idx="6">
                  <c:v>1986</c:v>
                </c:pt>
                <c:pt idx="7">
                  <c:v>1987</c:v>
                </c:pt>
                <c:pt idx="8">
                  <c:v>1988</c:v>
                </c:pt>
                <c:pt idx="9">
                  <c:v>1989</c:v>
                </c:pt>
                <c:pt idx="10">
                  <c:v>1990</c:v>
                </c:pt>
                <c:pt idx="11">
                  <c:v>1991</c:v>
                </c:pt>
                <c:pt idx="12">
                  <c:v>1992</c:v>
                </c:pt>
                <c:pt idx="13">
                  <c:v>1993</c:v>
                </c:pt>
                <c:pt idx="14">
                  <c:v>1994</c:v>
                </c:pt>
                <c:pt idx="15">
                  <c:v>1995</c:v>
                </c:pt>
                <c:pt idx="16">
                  <c:v>1996</c:v>
                </c:pt>
                <c:pt idx="17">
                  <c:v>1997</c:v>
                </c:pt>
                <c:pt idx="18">
                  <c:v>1998</c:v>
                </c:pt>
                <c:pt idx="19">
                  <c:v>1999</c:v>
                </c:pt>
                <c:pt idx="20">
                  <c:v>2000</c:v>
                </c:pt>
                <c:pt idx="21">
                  <c:v>2001</c:v>
                </c:pt>
                <c:pt idx="22">
                  <c:v>2002</c:v>
                </c:pt>
                <c:pt idx="23">
                  <c:v>2003</c:v>
                </c:pt>
                <c:pt idx="24">
                  <c:v>2004</c:v>
                </c:pt>
                <c:pt idx="25">
                  <c:v>2005</c:v>
                </c:pt>
                <c:pt idx="26">
                  <c:v>2006</c:v>
                </c:pt>
                <c:pt idx="27">
                  <c:v>2007</c:v>
                </c:pt>
                <c:pt idx="28">
                  <c:v>2008</c:v>
                </c:pt>
                <c:pt idx="29">
                  <c:v>2009</c:v>
                </c:pt>
                <c:pt idx="30">
                  <c:v>2010</c:v>
                </c:pt>
                <c:pt idx="31">
                  <c:v>2011</c:v>
                </c:pt>
                <c:pt idx="32">
                  <c:v>2012</c:v>
                </c:pt>
                <c:pt idx="33">
                  <c:v>2013</c:v>
                </c:pt>
                <c:pt idx="34">
                  <c:v>2014</c:v>
                </c:pt>
                <c:pt idx="35">
                  <c:v>2015</c:v>
                </c:pt>
                <c:pt idx="36">
                  <c:v>2016</c:v>
                </c:pt>
                <c:pt idx="37">
                  <c:v>2017</c:v>
                </c:pt>
                <c:pt idx="38">
                  <c:v>2018</c:v>
                </c:pt>
                <c:pt idx="39">
                  <c:v>2019</c:v>
                </c:pt>
                <c:pt idx="40">
                  <c:v>2020</c:v>
                </c:pt>
                <c:pt idx="41">
                  <c:v>2021</c:v>
                </c:pt>
                <c:pt idx="42">
                  <c:v>2022</c:v>
                </c:pt>
                <c:pt idx="43">
                  <c:v>2023</c:v>
                </c:pt>
                <c:pt idx="44">
                  <c:v>2024</c:v>
                </c:pt>
                <c:pt idx="45">
                  <c:v>2025</c:v>
                </c:pt>
                <c:pt idx="46">
                  <c:v>2026</c:v>
                </c:pt>
              </c:numCache>
            </c:numRef>
          </c:cat>
          <c:val>
            <c:numRef>
              <c:f>'3.15'!$J$14:$BD$14</c:f>
              <c:numCache>
                <c:formatCode>General</c:formatCode>
                <c:ptCount val="47"/>
                <c:pt idx="11">
                  <c:v>46.468000000000004</c:v>
                </c:pt>
                <c:pt idx="12">
                  <c:v>47.317</c:v>
                </c:pt>
                <c:pt idx="13">
                  <c:v>48.23</c:v>
                </c:pt>
                <c:pt idx="14">
                  <c:v>48.277000000000001</c:v>
                </c:pt>
                <c:pt idx="15">
                  <c:v>55.116999999999997</c:v>
                </c:pt>
                <c:pt idx="16">
                  <c:v>49.418999999999997</c:v>
                </c:pt>
                <c:pt idx="17">
                  <c:v>48.567999999999998</c:v>
                </c:pt>
                <c:pt idx="18">
                  <c:v>48.145000000000003</c:v>
                </c:pt>
                <c:pt idx="19">
                  <c:v>48.212000000000003</c:v>
                </c:pt>
                <c:pt idx="20">
                  <c:v>47.758000000000003</c:v>
                </c:pt>
                <c:pt idx="21">
                  <c:v>47.415999999999997</c:v>
                </c:pt>
                <c:pt idx="22">
                  <c:v>47.872</c:v>
                </c:pt>
                <c:pt idx="23">
                  <c:v>48.304000000000002</c:v>
                </c:pt>
                <c:pt idx="24">
                  <c:v>46.790999999999997</c:v>
                </c:pt>
                <c:pt idx="25">
                  <c:v>46.820999999999998</c:v>
                </c:pt>
                <c:pt idx="26">
                  <c:v>45.234999999999999</c:v>
                </c:pt>
                <c:pt idx="27">
                  <c:v>43.398000000000003</c:v>
                </c:pt>
                <c:pt idx="28">
                  <c:v>44.2</c:v>
                </c:pt>
                <c:pt idx="29">
                  <c:v>48.2</c:v>
                </c:pt>
                <c:pt idx="30">
                  <c:v>48.142000000000003</c:v>
                </c:pt>
                <c:pt idx="31">
                  <c:v>45.238</c:v>
                </c:pt>
                <c:pt idx="32">
                  <c:v>44.917999999999999</c:v>
                </c:pt>
                <c:pt idx="33">
                  <c:v>44.944000000000003</c:v>
                </c:pt>
                <c:pt idx="34">
                  <c:v>44.302999999999997</c:v>
                </c:pt>
                <c:pt idx="35">
                  <c:v>44.140999999999998</c:v>
                </c:pt>
                <c:pt idx="36">
                  <c:v>44.353999999999999</c:v>
                </c:pt>
                <c:pt idx="37">
                  <c:v>44.197000000000003</c:v>
                </c:pt>
                <c:pt idx="38">
                  <c:v>44.457999999999998</c:v>
                </c:pt>
                <c:pt idx="39">
                  <c:v>45.173999999999999</c:v>
                </c:pt>
                <c:pt idx="40">
                  <c:v>51.094000000000001</c:v>
                </c:pt>
                <c:pt idx="41">
                  <c:v>51.578000000000003</c:v>
                </c:pt>
                <c:pt idx="42">
                  <c:v>47.27</c:v>
                </c:pt>
                <c:pt idx="43">
                  <c:v>46.570999999999998</c:v>
                </c:pt>
                <c:pt idx="44">
                  <c:v>46.337000000000003</c:v>
                </c:pt>
                <c:pt idx="45">
                  <c:v>46.220999999999997</c:v>
                </c:pt>
                <c:pt idx="46">
                  <c:v>46.206000000000003</c:v>
                </c:pt>
              </c:numCache>
            </c:numRef>
          </c:val>
          <c:smooth val="0"/>
          <c:extLst>
            <c:ext xmlns:c16="http://schemas.microsoft.com/office/drawing/2014/chart" uri="{C3380CC4-5D6E-409C-BE32-E72D297353CC}">
              <c16:uniqueId val="{0000005C-05EA-EE41-B807-7AD00CAF483D}"/>
            </c:ext>
          </c:extLst>
        </c:ser>
        <c:ser>
          <c:idx val="9"/>
          <c:order val="10"/>
          <c:tx>
            <c:strRef>
              <c:f>'3.15'!$I$15</c:f>
              <c:strCache>
                <c:ptCount val="1"/>
                <c:pt idx="0">
                  <c:v>Netherlands</c:v>
                </c:pt>
              </c:strCache>
            </c:strRef>
          </c:tx>
          <c:spPr>
            <a:ln w="28575" cap="rnd">
              <a:solidFill>
                <a:schemeClr val="accent2"/>
              </a:solidFill>
              <a:round/>
            </a:ln>
            <a:effectLst/>
          </c:spPr>
          <c:marker>
            <c:symbol val="none"/>
          </c:marker>
          <c:cat>
            <c:numRef>
              <c:f>'3.15'!$J$4:$BD$4</c:f>
              <c:numCache>
                <c:formatCode>General</c:formatCode>
                <c:ptCount val="47"/>
                <c:pt idx="0">
                  <c:v>1980</c:v>
                </c:pt>
                <c:pt idx="1">
                  <c:v>1981</c:v>
                </c:pt>
                <c:pt idx="2">
                  <c:v>1982</c:v>
                </c:pt>
                <c:pt idx="3">
                  <c:v>1983</c:v>
                </c:pt>
                <c:pt idx="4">
                  <c:v>1984</c:v>
                </c:pt>
                <c:pt idx="5">
                  <c:v>1985</c:v>
                </c:pt>
                <c:pt idx="6">
                  <c:v>1986</c:v>
                </c:pt>
                <c:pt idx="7">
                  <c:v>1987</c:v>
                </c:pt>
                <c:pt idx="8">
                  <c:v>1988</c:v>
                </c:pt>
                <c:pt idx="9">
                  <c:v>1989</c:v>
                </c:pt>
                <c:pt idx="10">
                  <c:v>1990</c:v>
                </c:pt>
                <c:pt idx="11">
                  <c:v>1991</c:v>
                </c:pt>
                <c:pt idx="12">
                  <c:v>1992</c:v>
                </c:pt>
                <c:pt idx="13">
                  <c:v>1993</c:v>
                </c:pt>
                <c:pt idx="14">
                  <c:v>1994</c:v>
                </c:pt>
                <c:pt idx="15">
                  <c:v>1995</c:v>
                </c:pt>
                <c:pt idx="16">
                  <c:v>1996</c:v>
                </c:pt>
                <c:pt idx="17">
                  <c:v>1997</c:v>
                </c:pt>
                <c:pt idx="18">
                  <c:v>1998</c:v>
                </c:pt>
                <c:pt idx="19">
                  <c:v>1999</c:v>
                </c:pt>
                <c:pt idx="20">
                  <c:v>2000</c:v>
                </c:pt>
                <c:pt idx="21">
                  <c:v>2001</c:v>
                </c:pt>
                <c:pt idx="22">
                  <c:v>2002</c:v>
                </c:pt>
                <c:pt idx="23">
                  <c:v>2003</c:v>
                </c:pt>
                <c:pt idx="24">
                  <c:v>2004</c:v>
                </c:pt>
                <c:pt idx="25">
                  <c:v>2005</c:v>
                </c:pt>
                <c:pt idx="26">
                  <c:v>2006</c:v>
                </c:pt>
                <c:pt idx="27">
                  <c:v>2007</c:v>
                </c:pt>
                <c:pt idx="28">
                  <c:v>2008</c:v>
                </c:pt>
                <c:pt idx="29">
                  <c:v>2009</c:v>
                </c:pt>
                <c:pt idx="30">
                  <c:v>2010</c:v>
                </c:pt>
                <c:pt idx="31">
                  <c:v>2011</c:v>
                </c:pt>
                <c:pt idx="32">
                  <c:v>2012</c:v>
                </c:pt>
                <c:pt idx="33">
                  <c:v>2013</c:v>
                </c:pt>
                <c:pt idx="34">
                  <c:v>2014</c:v>
                </c:pt>
                <c:pt idx="35">
                  <c:v>2015</c:v>
                </c:pt>
                <c:pt idx="36">
                  <c:v>2016</c:v>
                </c:pt>
                <c:pt idx="37">
                  <c:v>2017</c:v>
                </c:pt>
                <c:pt idx="38">
                  <c:v>2018</c:v>
                </c:pt>
                <c:pt idx="39">
                  <c:v>2019</c:v>
                </c:pt>
                <c:pt idx="40">
                  <c:v>2020</c:v>
                </c:pt>
                <c:pt idx="41">
                  <c:v>2021</c:v>
                </c:pt>
                <c:pt idx="42">
                  <c:v>2022</c:v>
                </c:pt>
                <c:pt idx="43">
                  <c:v>2023</c:v>
                </c:pt>
                <c:pt idx="44">
                  <c:v>2024</c:v>
                </c:pt>
                <c:pt idx="45">
                  <c:v>2025</c:v>
                </c:pt>
                <c:pt idx="46">
                  <c:v>2026</c:v>
                </c:pt>
              </c:numCache>
            </c:numRef>
          </c:cat>
          <c:val>
            <c:numRef>
              <c:f>'3.15'!$J$15:$BD$15</c:f>
              <c:numCache>
                <c:formatCode>General</c:formatCode>
                <c:ptCount val="47"/>
                <c:pt idx="0">
                  <c:v>50.716999999999999</c:v>
                </c:pt>
                <c:pt idx="1">
                  <c:v>52.371000000000002</c:v>
                </c:pt>
                <c:pt idx="2">
                  <c:v>53.926000000000002</c:v>
                </c:pt>
                <c:pt idx="3">
                  <c:v>54.597000000000001</c:v>
                </c:pt>
                <c:pt idx="4">
                  <c:v>54.601999999999997</c:v>
                </c:pt>
                <c:pt idx="5">
                  <c:v>53.011000000000003</c:v>
                </c:pt>
                <c:pt idx="6">
                  <c:v>52.68</c:v>
                </c:pt>
                <c:pt idx="7">
                  <c:v>53.703000000000003</c:v>
                </c:pt>
                <c:pt idx="8">
                  <c:v>51.814999999999998</c:v>
                </c:pt>
                <c:pt idx="9">
                  <c:v>49.99</c:v>
                </c:pt>
                <c:pt idx="10">
                  <c:v>48.893999999999998</c:v>
                </c:pt>
                <c:pt idx="11">
                  <c:v>49.655999999999999</c:v>
                </c:pt>
                <c:pt idx="12">
                  <c:v>50.31</c:v>
                </c:pt>
                <c:pt idx="13">
                  <c:v>50.936999999999998</c:v>
                </c:pt>
                <c:pt idx="14">
                  <c:v>49.511000000000003</c:v>
                </c:pt>
                <c:pt idx="15">
                  <c:v>52.881</c:v>
                </c:pt>
                <c:pt idx="16">
                  <c:v>46.198999999999998</c:v>
                </c:pt>
                <c:pt idx="17">
                  <c:v>44.74</c:v>
                </c:pt>
                <c:pt idx="18">
                  <c:v>43.575000000000003</c:v>
                </c:pt>
                <c:pt idx="19">
                  <c:v>42.643999999999998</c:v>
                </c:pt>
                <c:pt idx="20">
                  <c:v>41.375999999999998</c:v>
                </c:pt>
                <c:pt idx="21">
                  <c:v>42.121000000000002</c:v>
                </c:pt>
                <c:pt idx="22">
                  <c:v>42.789000000000001</c:v>
                </c:pt>
                <c:pt idx="23">
                  <c:v>43.71</c:v>
                </c:pt>
                <c:pt idx="24">
                  <c:v>42.628999999999998</c:v>
                </c:pt>
                <c:pt idx="25">
                  <c:v>41.418999999999997</c:v>
                </c:pt>
                <c:pt idx="26">
                  <c:v>42.134999999999998</c:v>
                </c:pt>
                <c:pt idx="27">
                  <c:v>41.545000000000002</c:v>
                </c:pt>
                <c:pt idx="28">
                  <c:v>42.337000000000003</c:v>
                </c:pt>
                <c:pt idx="29">
                  <c:v>46.749000000000002</c:v>
                </c:pt>
                <c:pt idx="30">
                  <c:v>47.04</c:v>
                </c:pt>
                <c:pt idx="31">
                  <c:v>45.954999999999998</c:v>
                </c:pt>
                <c:pt idx="32">
                  <c:v>45.942999999999998</c:v>
                </c:pt>
                <c:pt idx="33">
                  <c:v>45.695999999999998</c:v>
                </c:pt>
                <c:pt idx="34">
                  <c:v>44.926000000000002</c:v>
                </c:pt>
                <c:pt idx="35">
                  <c:v>43.802999999999997</c:v>
                </c:pt>
                <c:pt idx="36">
                  <c:v>42.786000000000001</c:v>
                </c:pt>
                <c:pt idx="37">
                  <c:v>41.656999999999996</c:v>
                </c:pt>
                <c:pt idx="38">
                  <c:v>41.494999999999997</c:v>
                </c:pt>
                <c:pt idx="39">
                  <c:v>41.250999999999998</c:v>
                </c:pt>
                <c:pt idx="40">
                  <c:v>46.899000000000001</c:v>
                </c:pt>
                <c:pt idx="41">
                  <c:v>46.63</c:v>
                </c:pt>
                <c:pt idx="42">
                  <c:v>45.350999999999999</c:v>
                </c:pt>
                <c:pt idx="43">
                  <c:v>44.88</c:v>
                </c:pt>
                <c:pt idx="44">
                  <c:v>44.143000000000001</c:v>
                </c:pt>
                <c:pt idx="45">
                  <c:v>43.581000000000003</c:v>
                </c:pt>
                <c:pt idx="46">
                  <c:v>43.473999999999997</c:v>
                </c:pt>
              </c:numCache>
            </c:numRef>
          </c:val>
          <c:smooth val="0"/>
          <c:extLst>
            <c:ext xmlns:c16="http://schemas.microsoft.com/office/drawing/2014/chart" uri="{C3380CC4-5D6E-409C-BE32-E72D297353CC}">
              <c16:uniqueId val="{0000005E-05EA-EE41-B807-7AD00CAF483D}"/>
            </c:ext>
          </c:extLst>
        </c:ser>
        <c:ser>
          <c:idx val="10"/>
          <c:order val="11"/>
          <c:tx>
            <c:strRef>
              <c:f>'3.15'!$I$16</c:f>
              <c:strCache>
                <c:ptCount val="1"/>
                <c:pt idx="0">
                  <c:v>Spain</c:v>
                </c:pt>
              </c:strCache>
            </c:strRef>
          </c:tx>
          <c:spPr>
            <a:ln w="53975" cap="rnd">
              <a:solidFill>
                <a:srgbClr val="FF9300"/>
              </a:solidFill>
              <a:round/>
            </a:ln>
            <a:effectLst/>
          </c:spPr>
          <c:marker>
            <c:symbol val="none"/>
          </c:marker>
          <c:cat>
            <c:numRef>
              <c:f>'3.15'!$J$4:$BD$4</c:f>
              <c:numCache>
                <c:formatCode>General</c:formatCode>
                <c:ptCount val="47"/>
                <c:pt idx="0">
                  <c:v>1980</c:v>
                </c:pt>
                <c:pt idx="1">
                  <c:v>1981</c:v>
                </c:pt>
                <c:pt idx="2">
                  <c:v>1982</c:v>
                </c:pt>
                <c:pt idx="3">
                  <c:v>1983</c:v>
                </c:pt>
                <c:pt idx="4">
                  <c:v>1984</c:v>
                </c:pt>
                <c:pt idx="5">
                  <c:v>1985</c:v>
                </c:pt>
                <c:pt idx="6">
                  <c:v>1986</c:v>
                </c:pt>
                <c:pt idx="7">
                  <c:v>1987</c:v>
                </c:pt>
                <c:pt idx="8">
                  <c:v>1988</c:v>
                </c:pt>
                <c:pt idx="9">
                  <c:v>1989</c:v>
                </c:pt>
                <c:pt idx="10">
                  <c:v>1990</c:v>
                </c:pt>
                <c:pt idx="11">
                  <c:v>1991</c:v>
                </c:pt>
                <c:pt idx="12">
                  <c:v>1992</c:v>
                </c:pt>
                <c:pt idx="13">
                  <c:v>1993</c:v>
                </c:pt>
                <c:pt idx="14">
                  <c:v>1994</c:v>
                </c:pt>
                <c:pt idx="15">
                  <c:v>1995</c:v>
                </c:pt>
                <c:pt idx="16">
                  <c:v>1996</c:v>
                </c:pt>
                <c:pt idx="17">
                  <c:v>1997</c:v>
                </c:pt>
                <c:pt idx="18">
                  <c:v>1998</c:v>
                </c:pt>
                <c:pt idx="19">
                  <c:v>1999</c:v>
                </c:pt>
                <c:pt idx="20">
                  <c:v>2000</c:v>
                </c:pt>
                <c:pt idx="21">
                  <c:v>2001</c:v>
                </c:pt>
                <c:pt idx="22">
                  <c:v>2002</c:v>
                </c:pt>
                <c:pt idx="23">
                  <c:v>2003</c:v>
                </c:pt>
                <c:pt idx="24">
                  <c:v>2004</c:v>
                </c:pt>
                <c:pt idx="25">
                  <c:v>2005</c:v>
                </c:pt>
                <c:pt idx="26">
                  <c:v>2006</c:v>
                </c:pt>
                <c:pt idx="27">
                  <c:v>2007</c:v>
                </c:pt>
                <c:pt idx="28">
                  <c:v>2008</c:v>
                </c:pt>
                <c:pt idx="29">
                  <c:v>2009</c:v>
                </c:pt>
                <c:pt idx="30">
                  <c:v>2010</c:v>
                </c:pt>
                <c:pt idx="31">
                  <c:v>2011</c:v>
                </c:pt>
                <c:pt idx="32">
                  <c:v>2012</c:v>
                </c:pt>
                <c:pt idx="33">
                  <c:v>2013</c:v>
                </c:pt>
                <c:pt idx="34">
                  <c:v>2014</c:v>
                </c:pt>
                <c:pt idx="35">
                  <c:v>2015</c:v>
                </c:pt>
                <c:pt idx="36">
                  <c:v>2016</c:v>
                </c:pt>
                <c:pt idx="37">
                  <c:v>2017</c:v>
                </c:pt>
                <c:pt idx="38">
                  <c:v>2018</c:v>
                </c:pt>
                <c:pt idx="39">
                  <c:v>2019</c:v>
                </c:pt>
                <c:pt idx="40">
                  <c:v>2020</c:v>
                </c:pt>
                <c:pt idx="41">
                  <c:v>2021</c:v>
                </c:pt>
                <c:pt idx="42">
                  <c:v>2022</c:v>
                </c:pt>
                <c:pt idx="43">
                  <c:v>2023</c:v>
                </c:pt>
                <c:pt idx="44">
                  <c:v>2024</c:v>
                </c:pt>
                <c:pt idx="45">
                  <c:v>2025</c:v>
                </c:pt>
                <c:pt idx="46">
                  <c:v>2026</c:v>
                </c:pt>
              </c:numCache>
            </c:numRef>
          </c:cat>
          <c:val>
            <c:numRef>
              <c:f>'3.15'!$J$16:$BD$16</c:f>
              <c:numCache>
                <c:formatCode>General</c:formatCode>
                <c:ptCount val="47"/>
                <c:pt idx="0">
                  <c:v>31.077000000000002</c:v>
                </c:pt>
                <c:pt idx="1">
                  <c:v>32.246000000000002</c:v>
                </c:pt>
                <c:pt idx="2">
                  <c:v>35.875999999999998</c:v>
                </c:pt>
                <c:pt idx="3">
                  <c:v>36.956000000000003</c:v>
                </c:pt>
                <c:pt idx="4">
                  <c:v>37.771999999999998</c:v>
                </c:pt>
                <c:pt idx="5">
                  <c:v>40.953000000000003</c:v>
                </c:pt>
                <c:pt idx="6">
                  <c:v>40.729999999999997</c:v>
                </c:pt>
                <c:pt idx="7">
                  <c:v>39.655000000000001</c:v>
                </c:pt>
                <c:pt idx="8">
                  <c:v>39.838999999999999</c:v>
                </c:pt>
                <c:pt idx="9">
                  <c:v>41.277999999999999</c:v>
                </c:pt>
                <c:pt idx="10">
                  <c:v>42.277000000000001</c:v>
                </c:pt>
                <c:pt idx="11">
                  <c:v>43.853000000000002</c:v>
                </c:pt>
                <c:pt idx="12">
                  <c:v>45.142000000000003</c:v>
                </c:pt>
                <c:pt idx="13">
                  <c:v>47.624000000000002</c:v>
                </c:pt>
                <c:pt idx="14">
                  <c:v>46.137999999999998</c:v>
                </c:pt>
                <c:pt idx="15">
                  <c:v>45.42</c:v>
                </c:pt>
                <c:pt idx="16">
                  <c:v>44.237000000000002</c:v>
                </c:pt>
                <c:pt idx="17">
                  <c:v>42.734000000000002</c:v>
                </c:pt>
                <c:pt idx="18">
                  <c:v>42.198999999999998</c:v>
                </c:pt>
                <c:pt idx="19">
                  <c:v>41.012999999999998</c:v>
                </c:pt>
                <c:pt idx="20">
                  <c:v>39.106999999999999</c:v>
                </c:pt>
                <c:pt idx="21">
                  <c:v>38.412999999999997</c:v>
                </c:pt>
                <c:pt idx="22">
                  <c:v>38.637</c:v>
                </c:pt>
                <c:pt idx="23">
                  <c:v>38.375</c:v>
                </c:pt>
                <c:pt idx="24">
                  <c:v>38.817999999999998</c:v>
                </c:pt>
                <c:pt idx="25">
                  <c:v>38.481000000000002</c:v>
                </c:pt>
                <c:pt idx="26">
                  <c:v>38.436</c:v>
                </c:pt>
                <c:pt idx="27">
                  <c:v>39.255000000000003</c:v>
                </c:pt>
                <c:pt idx="28">
                  <c:v>41.442999999999998</c:v>
                </c:pt>
                <c:pt idx="29">
                  <c:v>46.231000000000002</c:v>
                </c:pt>
                <c:pt idx="30">
                  <c:v>46.033999999999999</c:v>
                </c:pt>
                <c:pt idx="31">
                  <c:v>46.155000000000001</c:v>
                </c:pt>
                <c:pt idx="32">
                  <c:v>48.655999999999999</c:v>
                </c:pt>
                <c:pt idx="33">
                  <c:v>45.832000000000001</c:v>
                </c:pt>
                <c:pt idx="34">
                  <c:v>45.113999999999997</c:v>
                </c:pt>
                <c:pt idx="35">
                  <c:v>43.890999999999998</c:v>
                </c:pt>
                <c:pt idx="36">
                  <c:v>42.442</c:v>
                </c:pt>
                <c:pt idx="37">
                  <c:v>41.198</c:v>
                </c:pt>
                <c:pt idx="38">
                  <c:v>41.655000000000001</c:v>
                </c:pt>
                <c:pt idx="39">
                  <c:v>42.051000000000002</c:v>
                </c:pt>
                <c:pt idx="40">
                  <c:v>52.259</c:v>
                </c:pt>
                <c:pt idx="41">
                  <c:v>50.698</c:v>
                </c:pt>
                <c:pt idx="42">
                  <c:v>47.052999999999997</c:v>
                </c:pt>
                <c:pt idx="43">
                  <c:v>45.941000000000003</c:v>
                </c:pt>
                <c:pt idx="44">
                  <c:v>45.014000000000003</c:v>
                </c:pt>
                <c:pt idx="45">
                  <c:v>43.521000000000001</c:v>
                </c:pt>
                <c:pt idx="46">
                  <c:v>43.256</c:v>
                </c:pt>
              </c:numCache>
            </c:numRef>
          </c:val>
          <c:smooth val="0"/>
          <c:extLst>
            <c:ext xmlns:c16="http://schemas.microsoft.com/office/drawing/2014/chart" uri="{C3380CC4-5D6E-409C-BE32-E72D297353CC}">
              <c16:uniqueId val="{00000060-05EA-EE41-B807-7AD00CAF483D}"/>
            </c:ext>
          </c:extLst>
        </c:ser>
        <c:ser>
          <c:idx val="11"/>
          <c:order val="12"/>
          <c:tx>
            <c:strRef>
              <c:f>'3.15'!$I$17</c:f>
              <c:strCache>
                <c:ptCount val="1"/>
                <c:pt idx="0">
                  <c:v>Portugal</c:v>
                </c:pt>
              </c:strCache>
            </c:strRef>
          </c:tx>
          <c:spPr>
            <a:ln w="28575" cap="rnd">
              <a:solidFill>
                <a:srgbClr val="C00000"/>
              </a:solidFill>
              <a:round/>
            </a:ln>
            <a:effectLst/>
          </c:spPr>
          <c:marker>
            <c:symbol val="none"/>
          </c:marker>
          <c:cat>
            <c:numRef>
              <c:f>'3.15'!$J$4:$BD$4</c:f>
              <c:numCache>
                <c:formatCode>General</c:formatCode>
                <c:ptCount val="47"/>
                <c:pt idx="0">
                  <c:v>1980</c:v>
                </c:pt>
                <c:pt idx="1">
                  <c:v>1981</c:v>
                </c:pt>
                <c:pt idx="2">
                  <c:v>1982</c:v>
                </c:pt>
                <c:pt idx="3">
                  <c:v>1983</c:v>
                </c:pt>
                <c:pt idx="4">
                  <c:v>1984</c:v>
                </c:pt>
                <c:pt idx="5">
                  <c:v>1985</c:v>
                </c:pt>
                <c:pt idx="6">
                  <c:v>1986</c:v>
                </c:pt>
                <c:pt idx="7">
                  <c:v>1987</c:v>
                </c:pt>
                <c:pt idx="8">
                  <c:v>1988</c:v>
                </c:pt>
                <c:pt idx="9">
                  <c:v>1989</c:v>
                </c:pt>
                <c:pt idx="10">
                  <c:v>1990</c:v>
                </c:pt>
                <c:pt idx="11">
                  <c:v>1991</c:v>
                </c:pt>
                <c:pt idx="12">
                  <c:v>1992</c:v>
                </c:pt>
                <c:pt idx="13">
                  <c:v>1993</c:v>
                </c:pt>
                <c:pt idx="14">
                  <c:v>1994</c:v>
                </c:pt>
                <c:pt idx="15">
                  <c:v>1995</c:v>
                </c:pt>
                <c:pt idx="16">
                  <c:v>1996</c:v>
                </c:pt>
                <c:pt idx="17">
                  <c:v>1997</c:v>
                </c:pt>
                <c:pt idx="18">
                  <c:v>1998</c:v>
                </c:pt>
                <c:pt idx="19">
                  <c:v>1999</c:v>
                </c:pt>
                <c:pt idx="20">
                  <c:v>2000</c:v>
                </c:pt>
                <c:pt idx="21">
                  <c:v>2001</c:v>
                </c:pt>
                <c:pt idx="22">
                  <c:v>2002</c:v>
                </c:pt>
                <c:pt idx="23">
                  <c:v>2003</c:v>
                </c:pt>
                <c:pt idx="24">
                  <c:v>2004</c:v>
                </c:pt>
                <c:pt idx="25">
                  <c:v>2005</c:v>
                </c:pt>
                <c:pt idx="26">
                  <c:v>2006</c:v>
                </c:pt>
                <c:pt idx="27">
                  <c:v>2007</c:v>
                </c:pt>
                <c:pt idx="28">
                  <c:v>2008</c:v>
                </c:pt>
                <c:pt idx="29">
                  <c:v>2009</c:v>
                </c:pt>
                <c:pt idx="30">
                  <c:v>2010</c:v>
                </c:pt>
                <c:pt idx="31">
                  <c:v>2011</c:v>
                </c:pt>
                <c:pt idx="32">
                  <c:v>2012</c:v>
                </c:pt>
                <c:pt idx="33">
                  <c:v>2013</c:v>
                </c:pt>
                <c:pt idx="34">
                  <c:v>2014</c:v>
                </c:pt>
                <c:pt idx="35">
                  <c:v>2015</c:v>
                </c:pt>
                <c:pt idx="36">
                  <c:v>2016</c:v>
                </c:pt>
                <c:pt idx="37">
                  <c:v>2017</c:v>
                </c:pt>
                <c:pt idx="38">
                  <c:v>2018</c:v>
                </c:pt>
                <c:pt idx="39">
                  <c:v>2019</c:v>
                </c:pt>
                <c:pt idx="40">
                  <c:v>2020</c:v>
                </c:pt>
                <c:pt idx="41">
                  <c:v>2021</c:v>
                </c:pt>
                <c:pt idx="42">
                  <c:v>2022</c:v>
                </c:pt>
                <c:pt idx="43">
                  <c:v>2023</c:v>
                </c:pt>
                <c:pt idx="44">
                  <c:v>2024</c:v>
                </c:pt>
                <c:pt idx="45">
                  <c:v>2025</c:v>
                </c:pt>
                <c:pt idx="46">
                  <c:v>2026</c:v>
                </c:pt>
              </c:numCache>
            </c:numRef>
          </c:cat>
          <c:val>
            <c:numRef>
              <c:f>'3.15'!$J$17:$BD$17</c:f>
              <c:numCache>
                <c:formatCode>General</c:formatCode>
                <c:ptCount val="47"/>
                <c:pt idx="6">
                  <c:v>52.475000000000001</c:v>
                </c:pt>
                <c:pt idx="7">
                  <c:v>45.738999999999997</c:v>
                </c:pt>
                <c:pt idx="8">
                  <c:v>42.177999999999997</c:v>
                </c:pt>
                <c:pt idx="9">
                  <c:v>41.454999999999998</c:v>
                </c:pt>
                <c:pt idx="10">
                  <c:v>42.167999999999999</c:v>
                </c:pt>
                <c:pt idx="11">
                  <c:v>45.944000000000003</c:v>
                </c:pt>
                <c:pt idx="12">
                  <c:v>48.222000000000001</c:v>
                </c:pt>
                <c:pt idx="13">
                  <c:v>46.482999999999997</c:v>
                </c:pt>
                <c:pt idx="14">
                  <c:v>42.765000000000001</c:v>
                </c:pt>
                <c:pt idx="15">
                  <c:v>42.595999999999997</c:v>
                </c:pt>
                <c:pt idx="16">
                  <c:v>43.046999999999997</c:v>
                </c:pt>
                <c:pt idx="17">
                  <c:v>42.411000000000001</c:v>
                </c:pt>
                <c:pt idx="18">
                  <c:v>42.631</c:v>
                </c:pt>
                <c:pt idx="19">
                  <c:v>42.524999999999999</c:v>
                </c:pt>
                <c:pt idx="20">
                  <c:v>42.845999999999997</c:v>
                </c:pt>
                <c:pt idx="21">
                  <c:v>44.127000000000002</c:v>
                </c:pt>
                <c:pt idx="22">
                  <c:v>44.185000000000002</c:v>
                </c:pt>
                <c:pt idx="23">
                  <c:v>45.332999999999998</c:v>
                </c:pt>
                <c:pt idx="24">
                  <c:v>46.024000000000001</c:v>
                </c:pt>
                <c:pt idx="25">
                  <c:v>46.744999999999997</c:v>
                </c:pt>
                <c:pt idx="26">
                  <c:v>45.155999999999999</c:v>
                </c:pt>
                <c:pt idx="27">
                  <c:v>44.554000000000002</c:v>
                </c:pt>
                <c:pt idx="28">
                  <c:v>45.341000000000001</c:v>
                </c:pt>
                <c:pt idx="29">
                  <c:v>50.222999999999999</c:v>
                </c:pt>
                <c:pt idx="30">
                  <c:v>51.899000000000001</c:v>
                </c:pt>
                <c:pt idx="31">
                  <c:v>50.023000000000003</c:v>
                </c:pt>
                <c:pt idx="32">
                  <c:v>48.889000000000003</c:v>
                </c:pt>
                <c:pt idx="33">
                  <c:v>49.920999999999999</c:v>
                </c:pt>
                <c:pt idx="34">
                  <c:v>51.688000000000002</c:v>
                </c:pt>
                <c:pt idx="35">
                  <c:v>48.201000000000001</c:v>
                </c:pt>
                <c:pt idx="36">
                  <c:v>44.837000000000003</c:v>
                </c:pt>
                <c:pt idx="37">
                  <c:v>45.368000000000002</c:v>
                </c:pt>
                <c:pt idx="38">
                  <c:v>43.24</c:v>
                </c:pt>
                <c:pt idx="39">
                  <c:v>42.526000000000003</c:v>
                </c:pt>
                <c:pt idx="40">
                  <c:v>48.122999999999998</c:v>
                </c:pt>
                <c:pt idx="41">
                  <c:v>48.581000000000003</c:v>
                </c:pt>
                <c:pt idx="42">
                  <c:v>45.783999999999999</c:v>
                </c:pt>
                <c:pt idx="43">
                  <c:v>45.076999999999998</c:v>
                </c:pt>
                <c:pt idx="44">
                  <c:v>43.220999999999997</c:v>
                </c:pt>
                <c:pt idx="45">
                  <c:v>42.585999999999999</c:v>
                </c:pt>
                <c:pt idx="46">
                  <c:v>42.045999999999999</c:v>
                </c:pt>
              </c:numCache>
            </c:numRef>
          </c:val>
          <c:smooth val="0"/>
          <c:extLst>
            <c:ext xmlns:c16="http://schemas.microsoft.com/office/drawing/2014/chart" uri="{C3380CC4-5D6E-409C-BE32-E72D297353CC}">
              <c16:uniqueId val="{00000062-05EA-EE41-B807-7AD00CAF483D}"/>
            </c:ext>
          </c:extLst>
        </c:ser>
        <c:ser>
          <c:idx val="13"/>
          <c:order val="13"/>
          <c:tx>
            <c:strRef>
              <c:f>'3.15'!$I$19</c:f>
              <c:strCache>
                <c:ptCount val="1"/>
                <c:pt idx="0">
                  <c:v>United Kingdom</c:v>
                </c:pt>
              </c:strCache>
            </c:strRef>
          </c:tx>
          <c:spPr>
            <a:ln w="53975" cap="rnd">
              <a:solidFill>
                <a:srgbClr val="FF0000"/>
              </a:solidFill>
              <a:round/>
            </a:ln>
            <a:effectLst/>
          </c:spPr>
          <c:marker>
            <c:symbol val="none"/>
          </c:marker>
          <c:cat>
            <c:numRef>
              <c:f>'3.15'!$J$4:$BD$4</c:f>
              <c:numCache>
                <c:formatCode>General</c:formatCode>
                <c:ptCount val="47"/>
                <c:pt idx="0">
                  <c:v>1980</c:v>
                </c:pt>
                <c:pt idx="1">
                  <c:v>1981</c:v>
                </c:pt>
                <c:pt idx="2">
                  <c:v>1982</c:v>
                </c:pt>
                <c:pt idx="3">
                  <c:v>1983</c:v>
                </c:pt>
                <c:pt idx="4">
                  <c:v>1984</c:v>
                </c:pt>
                <c:pt idx="5">
                  <c:v>1985</c:v>
                </c:pt>
                <c:pt idx="6">
                  <c:v>1986</c:v>
                </c:pt>
                <c:pt idx="7">
                  <c:v>1987</c:v>
                </c:pt>
                <c:pt idx="8">
                  <c:v>1988</c:v>
                </c:pt>
                <c:pt idx="9">
                  <c:v>1989</c:v>
                </c:pt>
                <c:pt idx="10">
                  <c:v>1990</c:v>
                </c:pt>
                <c:pt idx="11">
                  <c:v>1991</c:v>
                </c:pt>
                <c:pt idx="12">
                  <c:v>1992</c:v>
                </c:pt>
                <c:pt idx="13">
                  <c:v>1993</c:v>
                </c:pt>
                <c:pt idx="14">
                  <c:v>1994</c:v>
                </c:pt>
                <c:pt idx="15">
                  <c:v>1995</c:v>
                </c:pt>
                <c:pt idx="16">
                  <c:v>1996</c:v>
                </c:pt>
                <c:pt idx="17">
                  <c:v>1997</c:v>
                </c:pt>
                <c:pt idx="18">
                  <c:v>1998</c:v>
                </c:pt>
                <c:pt idx="19">
                  <c:v>1999</c:v>
                </c:pt>
                <c:pt idx="20">
                  <c:v>2000</c:v>
                </c:pt>
                <c:pt idx="21">
                  <c:v>2001</c:v>
                </c:pt>
                <c:pt idx="22">
                  <c:v>2002</c:v>
                </c:pt>
                <c:pt idx="23">
                  <c:v>2003</c:v>
                </c:pt>
                <c:pt idx="24">
                  <c:v>2004</c:v>
                </c:pt>
                <c:pt idx="25">
                  <c:v>2005</c:v>
                </c:pt>
                <c:pt idx="26">
                  <c:v>2006</c:v>
                </c:pt>
                <c:pt idx="27">
                  <c:v>2007</c:v>
                </c:pt>
                <c:pt idx="28">
                  <c:v>2008</c:v>
                </c:pt>
                <c:pt idx="29">
                  <c:v>2009</c:v>
                </c:pt>
                <c:pt idx="30">
                  <c:v>2010</c:v>
                </c:pt>
                <c:pt idx="31">
                  <c:v>2011</c:v>
                </c:pt>
                <c:pt idx="32">
                  <c:v>2012</c:v>
                </c:pt>
                <c:pt idx="33">
                  <c:v>2013</c:v>
                </c:pt>
                <c:pt idx="34">
                  <c:v>2014</c:v>
                </c:pt>
                <c:pt idx="35">
                  <c:v>2015</c:v>
                </c:pt>
                <c:pt idx="36">
                  <c:v>2016</c:v>
                </c:pt>
                <c:pt idx="37">
                  <c:v>2017</c:v>
                </c:pt>
                <c:pt idx="38">
                  <c:v>2018</c:v>
                </c:pt>
                <c:pt idx="39">
                  <c:v>2019</c:v>
                </c:pt>
                <c:pt idx="40">
                  <c:v>2020</c:v>
                </c:pt>
                <c:pt idx="41">
                  <c:v>2021</c:v>
                </c:pt>
                <c:pt idx="42">
                  <c:v>2022</c:v>
                </c:pt>
                <c:pt idx="43">
                  <c:v>2023</c:v>
                </c:pt>
                <c:pt idx="44">
                  <c:v>2024</c:v>
                </c:pt>
                <c:pt idx="45">
                  <c:v>2025</c:v>
                </c:pt>
                <c:pt idx="46">
                  <c:v>2026</c:v>
                </c:pt>
              </c:numCache>
            </c:numRef>
          </c:cat>
          <c:val>
            <c:numRef>
              <c:f>'3.15'!$J$19:$BD$19</c:f>
              <c:numCache>
                <c:formatCode>General</c:formatCode>
                <c:ptCount val="47"/>
                <c:pt idx="0">
                  <c:v>39.156999999999996</c:v>
                </c:pt>
                <c:pt idx="1">
                  <c:v>41.518999999999998</c:v>
                </c:pt>
                <c:pt idx="2">
                  <c:v>40.978000000000002</c:v>
                </c:pt>
                <c:pt idx="3">
                  <c:v>40.225000000000001</c:v>
                </c:pt>
                <c:pt idx="4">
                  <c:v>40.353000000000002</c:v>
                </c:pt>
                <c:pt idx="5">
                  <c:v>39.450000000000003</c:v>
                </c:pt>
                <c:pt idx="6">
                  <c:v>38.225999999999999</c:v>
                </c:pt>
                <c:pt idx="7">
                  <c:v>36.506999999999998</c:v>
                </c:pt>
                <c:pt idx="8">
                  <c:v>34.26</c:v>
                </c:pt>
                <c:pt idx="9">
                  <c:v>33.683</c:v>
                </c:pt>
                <c:pt idx="10">
                  <c:v>35.012999999999998</c:v>
                </c:pt>
                <c:pt idx="11">
                  <c:v>35.817999999999998</c:v>
                </c:pt>
                <c:pt idx="12">
                  <c:v>37.914000000000001</c:v>
                </c:pt>
                <c:pt idx="13">
                  <c:v>37.898000000000003</c:v>
                </c:pt>
                <c:pt idx="14">
                  <c:v>37.58</c:v>
                </c:pt>
                <c:pt idx="15">
                  <c:v>37.698</c:v>
                </c:pt>
                <c:pt idx="16">
                  <c:v>35.723999999999997</c:v>
                </c:pt>
                <c:pt idx="17">
                  <c:v>34.83</c:v>
                </c:pt>
                <c:pt idx="18">
                  <c:v>34.421999999999997</c:v>
                </c:pt>
                <c:pt idx="19">
                  <c:v>34.029000000000003</c:v>
                </c:pt>
                <c:pt idx="20">
                  <c:v>34.087000000000003</c:v>
                </c:pt>
                <c:pt idx="21">
                  <c:v>34.845999999999997</c:v>
                </c:pt>
                <c:pt idx="22">
                  <c:v>35.942999999999998</c:v>
                </c:pt>
                <c:pt idx="23">
                  <c:v>37.177999999999997</c:v>
                </c:pt>
                <c:pt idx="24">
                  <c:v>38.06</c:v>
                </c:pt>
                <c:pt idx="25">
                  <c:v>38.555999999999997</c:v>
                </c:pt>
                <c:pt idx="26">
                  <c:v>38.378999999999998</c:v>
                </c:pt>
                <c:pt idx="27">
                  <c:v>38.523000000000003</c:v>
                </c:pt>
                <c:pt idx="28">
                  <c:v>40.99</c:v>
                </c:pt>
                <c:pt idx="29">
                  <c:v>44.591999999999999</c:v>
                </c:pt>
                <c:pt idx="30">
                  <c:v>44.76</c:v>
                </c:pt>
                <c:pt idx="31">
                  <c:v>43.613</c:v>
                </c:pt>
                <c:pt idx="32">
                  <c:v>43.692999999999998</c:v>
                </c:pt>
                <c:pt idx="33">
                  <c:v>41.97</c:v>
                </c:pt>
                <c:pt idx="34">
                  <c:v>41.164000000000001</c:v>
                </c:pt>
                <c:pt idx="35">
                  <c:v>40.293999999999997</c:v>
                </c:pt>
                <c:pt idx="36">
                  <c:v>39.561999999999998</c:v>
                </c:pt>
                <c:pt idx="37">
                  <c:v>39.26</c:v>
                </c:pt>
                <c:pt idx="38">
                  <c:v>39.003999999999998</c:v>
                </c:pt>
                <c:pt idx="39">
                  <c:v>38.869</c:v>
                </c:pt>
                <c:pt idx="40">
                  <c:v>50.273000000000003</c:v>
                </c:pt>
                <c:pt idx="41">
                  <c:v>47.473999999999997</c:v>
                </c:pt>
                <c:pt idx="42">
                  <c:v>42.472000000000001</c:v>
                </c:pt>
                <c:pt idx="43">
                  <c:v>41.372</c:v>
                </c:pt>
                <c:pt idx="44">
                  <c:v>41.213000000000001</c:v>
                </c:pt>
                <c:pt idx="45">
                  <c:v>41.222999999999999</c:v>
                </c:pt>
                <c:pt idx="46">
                  <c:v>41.198</c:v>
                </c:pt>
              </c:numCache>
            </c:numRef>
          </c:val>
          <c:smooth val="0"/>
          <c:extLst>
            <c:ext xmlns:c16="http://schemas.microsoft.com/office/drawing/2014/chart" uri="{C3380CC4-5D6E-409C-BE32-E72D297353CC}">
              <c16:uniqueId val="{00000064-05EA-EE41-B807-7AD00CAF483D}"/>
            </c:ext>
          </c:extLst>
        </c:ser>
        <c:dLbls>
          <c:showLegendKey val="0"/>
          <c:showVal val="0"/>
          <c:showCatName val="0"/>
          <c:showSerName val="0"/>
          <c:showPercent val="0"/>
          <c:showBubbleSize val="0"/>
        </c:dLbls>
        <c:smooth val="0"/>
        <c:axId val="894523792"/>
        <c:axId val="859477520"/>
      </c:lineChart>
      <c:catAx>
        <c:axId val="894523792"/>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600" b="0" i="0" u="none" strike="noStrike" kern="1200" baseline="0">
                <a:solidFill>
                  <a:schemeClr val="tx1">
                    <a:lumMod val="65000"/>
                    <a:lumOff val="35000"/>
                  </a:schemeClr>
                </a:solidFill>
                <a:latin typeface="+mn-lt"/>
                <a:ea typeface="+mn-ea"/>
                <a:cs typeface="+mn-cs"/>
              </a:defRPr>
            </a:pPr>
            <a:endParaRPr lang="en-US"/>
          </a:p>
        </c:txPr>
        <c:crossAx val="859477520"/>
        <c:crosses val="autoZero"/>
        <c:auto val="1"/>
        <c:lblAlgn val="ctr"/>
        <c:lblOffset val="100"/>
        <c:noMultiLvlLbl val="0"/>
      </c:catAx>
      <c:valAx>
        <c:axId val="859477520"/>
        <c:scaling>
          <c:orientation val="minMax"/>
          <c:min val="30"/>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2400" b="0" i="0" u="none" strike="noStrike" kern="1200" baseline="0">
                <a:solidFill>
                  <a:schemeClr val="tx1">
                    <a:lumMod val="65000"/>
                    <a:lumOff val="35000"/>
                  </a:schemeClr>
                </a:solidFill>
                <a:latin typeface="+mn-lt"/>
                <a:ea typeface="+mn-ea"/>
                <a:cs typeface="+mn-cs"/>
              </a:defRPr>
            </a:pPr>
            <a:endParaRPr lang="en-US"/>
          </a:p>
        </c:txPr>
        <c:crossAx val="894523792"/>
        <c:crosses val="autoZero"/>
        <c:crossBetween val="between"/>
      </c:valAx>
    </c:plotArea>
    <c:legend>
      <c:legendPos val="r"/>
      <c:overlay val="0"/>
      <c:spPr>
        <a:noFill/>
        <a:ln>
          <a:noFill/>
        </a:ln>
        <a:effectLst/>
      </c:spPr>
      <c:txPr>
        <a:bodyPr rot="0" spcFirstLastPara="1" vertOverflow="ellipsis" vert="horz" wrap="square" anchor="ctr" anchorCtr="1"/>
        <a:lstStyle/>
        <a:p>
          <a:pPr>
            <a:defRPr sz="2000" b="0" i="0" u="none" strike="noStrike" kern="1200" baseline="0">
              <a:solidFill>
                <a:schemeClr val="tx1">
                  <a:lumMod val="65000"/>
                  <a:lumOff val="35000"/>
                </a:schemeClr>
              </a:solidFill>
              <a:latin typeface="+mn-lt"/>
              <a:ea typeface="+mn-ea"/>
              <a:cs typeface="+mn-cs"/>
            </a:defRPr>
          </a:pPr>
          <a:endParaRPr lang="en-US"/>
        </a:p>
      </c:txPr>
    </c:legend>
    <c:plotVisOnly val="1"/>
    <c:dispBlanksAs val="gap"/>
    <c:showDLblsOverMax val="0"/>
    <c:extLst/>
  </c:chart>
  <c:txPr>
    <a:bodyPr/>
    <a:lstStyle/>
    <a:p>
      <a:pPr>
        <a:defRPr/>
      </a:pPr>
      <a:endParaRPr lang="en-US"/>
    </a:p>
  </c:txPr>
  <c:printSettings>
    <c:headerFooter/>
    <c:pageMargins b="0.75" l="0.7" r="0.7" t="0.75" header="0.3" footer="0.3"/>
    <c:pageSetup/>
  </c:printSettings>
</c:chartSpace>
</file>

<file path=xl/charts/chart2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lineChart>
        <c:grouping val="standard"/>
        <c:varyColors val="0"/>
        <c:ser>
          <c:idx val="0"/>
          <c:order val="0"/>
          <c:tx>
            <c:strRef>
              <c:f>'3.16'!$B$5</c:f>
              <c:strCache>
                <c:ptCount val="1"/>
                <c:pt idx="0">
                  <c:v>£</c:v>
                </c:pt>
              </c:strCache>
            </c:strRef>
          </c:tx>
          <c:spPr>
            <a:ln w="66675" cap="rnd">
              <a:solidFill>
                <a:schemeClr val="tx1"/>
              </a:solidFill>
              <a:round/>
            </a:ln>
            <a:effectLst/>
          </c:spPr>
          <c:marker>
            <c:symbol val="none"/>
          </c:marker>
          <c:cat>
            <c:strRef>
              <c:f>'3.16'!$A$6:$A$198</c:f>
              <c:strCache>
                <c:ptCount val="193"/>
                <c:pt idx="0">
                  <c:v>Q4 1973</c:v>
                </c:pt>
                <c:pt idx="1">
                  <c:v>Q1 1974</c:v>
                </c:pt>
                <c:pt idx="2">
                  <c:v>Q2 1974</c:v>
                </c:pt>
                <c:pt idx="3">
                  <c:v>Q3 1974</c:v>
                </c:pt>
                <c:pt idx="4">
                  <c:v>Q4 1974</c:v>
                </c:pt>
                <c:pt idx="5">
                  <c:v>Q1 1975</c:v>
                </c:pt>
                <c:pt idx="6">
                  <c:v>Q2 1975</c:v>
                </c:pt>
                <c:pt idx="7">
                  <c:v>Q3 1975</c:v>
                </c:pt>
                <c:pt idx="8">
                  <c:v>Q4 1975</c:v>
                </c:pt>
                <c:pt idx="9">
                  <c:v>Q1 1976</c:v>
                </c:pt>
                <c:pt idx="10">
                  <c:v>Q2 1976</c:v>
                </c:pt>
                <c:pt idx="11">
                  <c:v>Q3 1976</c:v>
                </c:pt>
                <c:pt idx="12">
                  <c:v>Q4 1976</c:v>
                </c:pt>
                <c:pt idx="13">
                  <c:v>Q1 1977</c:v>
                </c:pt>
                <c:pt idx="14">
                  <c:v>Q2 1977</c:v>
                </c:pt>
                <c:pt idx="15">
                  <c:v>Q3 1977</c:v>
                </c:pt>
                <c:pt idx="16">
                  <c:v>Q4 1977</c:v>
                </c:pt>
                <c:pt idx="17">
                  <c:v>Q1 1978</c:v>
                </c:pt>
                <c:pt idx="18">
                  <c:v>Q2 1978</c:v>
                </c:pt>
                <c:pt idx="19">
                  <c:v>Q3 1978</c:v>
                </c:pt>
                <c:pt idx="20">
                  <c:v>Q4 1978</c:v>
                </c:pt>
                <c:pt idx="21">
                  <c:v>Q1 1979</c:v>
                </c:pt>
                <c:pt idx="22">
                  <c:v>Q2 1979</c:v>
                </c:pt>
                <c:pt idx="23">
                  <c:v>Q3 1979</c:v>
                </c:pt>
                <c:pt idx="24">
                  <c:v>Q4 1979</c:v>
                </c:pt>
                <c:pt idx="25">
                  <c:v>Q1 1980</c:v>
                </c:pt>
                <c:pt idx="26">
                  <c:v>Q2 1980</c:v>
                </c:pt>
                <c:pt idx="27">
                  <c:v>Q3 1980</c:v>
                </c:pt>
                <c:pt idx="28">
                  <c:v>Q4 1980</c:v>
                </c:pt>
                <c:pt idx="29">
                  <c:v>Q1 1981</c:v>
                </c:pt>
                <c:pt idx="30">
                  <c:v>Q2 1981</c:v>
                </c:pt>
                <c:pt idx="31">
                  <c:v>Q3 1981</c:v>
                </c:pt>
                <c:pt idx="32">
                  <c:v>Q4 1981</c:v>
                </c:pt>
                <c:pt idx="33">
                  <c:v>Q1 1982</c:v>
                </c:pt>
                <c:pt idx="34">
                  <c:v>Q2 1982</c:v>
                </c:pt>
                <c:pt idx="35">
                  <c:v>Q3 1982</c:v>
                </c:pt>
                <c:pt idx="36">
                  <c:v>Q4 1982</c:v>
                </c:pt>
                <c:pt idx="37">
                  <c:v>Q1 1983</c:v>
                </c:pt>
                <c:pt idx="38">
                  <c:v>Q2 1983</c:v>
                </c:pt>
                <c:pt idx="39">
                  <c:v>Q3 1983</c:v>
                </c:pt>
                <c:pt idx="40">
                  <c:v>Q4 1983</c:v>
                </c:pt>
                <c:pt idx="41">
                  <c:v>Q1 1984</c:v>
                </c:pt>
                <c:pt idx="42">
                  <c:v>Q2 1984</c:v>
                </c:pt>
                <c:pt idx="43">
                  <c:v>Q3 1984</c:v>
                </c:pt>
                <c:pt idx="44">
                  <c:v>Q4 1984</c:v>
                </c:pt>
                <c:pt idx="45">
                  <c:v>Q1 1985</c:v>
                </c:pt>
                <c:pt idx="46">
                  <c:v>Q2 1985</c:v>
                </c:pt>
                <c:pt idx="47">
                  <c:v>Q3 1985</c:v>
                </c:pt>
                <c:pt idx="48">
                  <c:v>Q4 1985</c:v>
                </c:pt>
                <c:pt idx="49">
                  <c:v>Q1 1986</c:v>
                </c:pt>
                <c:pt idx="50">
                  <c:v>Q2 1986</c:v>
                </c:pt>
                <c:pt idx="51">
                  <c:v>Q3 1986</c:v>
                </c:pt>
                <c:pt idx="52">
                  <c:v>Q4 1986</c:v>
                </c:pt>
                <c:pt idx="53">
                  <c:v>Q1 1987</c:v>
                </c:pt>
                <c:pt idx="54">
                  <c:v>Q2 1987</c:v>
                </c:pt>
                <c:pt idx="55">
                  <c:v>Q3 1987</c:v>
                </c:pt>
                <c:pt idx="56">
                  <c:v>Q4 1987</c:v>
                </c:pt>
                <c:pt idx="57">
                  <c:v>Q1 1988</c:v>
                </c:pt>
                <c:pt idx="58">
                  <c:v>Q2 1988</c:v>
                </c:pt>
                <c:pt idx="59">
                  <c:v>Q3 1988</c:v>
                </c:pt>
                <c:pt idx="60">
                  <c:v>Q4 1988</c:v>
                </c:pt>
                <c:pt idx="61">
                  <c:v>Q1 1989</c:v>
                </c:pt>
                <c:pt idx="62">
                  <c:v>Q2 1989</c:v>
                </c:pt>
                <c:pt idx="63">
                  <c:v>Q3 1989</c:v>
                </c:pt>
                <c:pt idx="64">
                  <c:v>Q4 1989</c:v>
                </c:pt>
                <c:pt idx="65">
                  <c:v>Q1 1990</c:v>
                </c:pt>
                <c:pt idx="66">
                  <c:v>Q2 1990</c:v>
                </c:pt>
                <c:pt idx="67">
                  <c:v>Q3 1990</c:v>
                </c:pt>
                <c:pt idx="68">
                  <c:v>Q4 1990</c:v>
                </c:pt>
                <c:pt idx="69">
                  <c:v>Q1 1991</c:v>
                </c:pt>
                <c:pt idx="70">
                  <c:v>Q2 1991</c:v>
                </c:pt>
                <c:pt idx="71">
                  <c:v>Q3 1991</c:v>
                </c:pt>
                <c:pt idx="72">
                  <c:v>Q4 1991</c:v>
                </c:pt>
                <c:pt idx="73">
                  <c:v>Q1 1992</c:v>
                </c:pt>
                <c:pt idx="74">
                  <c:v>Q2 1992</c:v>
                </c:pt>
                <c:pt idx="75">
                  <c:v>Q3 1992</c:v>
                </c:pt>
                <c:pt idx="76">
                  <c:v>Q4 1992</c:v>
                </c:pt>
                <c:pt idx="77">
                  <c:v>Q1 1993</c:v>
                </c:pt>
                <c:pt idx="78">
                  <c:v>Q2 1993</c:v>
                </c:pt>
                <c:pt idx="79">
                  <c:v>Q3 1993</c:v>
                </c:pt>
                <c:pt idx="80">
                  <c:v>Q4 1993</c:v>
                </c:pt>
                <c:pt idx="81">
                  <c:v>Q1 1994</c:v>
                </c:pt>
                <c:pt idx="82">
                  <c:v>Q2 1994</c:v>
                </c:pt>
                <c:pt idx="83">
                  <c:v>Q3 1994</c:v>
                </c:pt>
                <c:pt idx="84">
                  <c:v>Q4 1994</c:v>
                </c:pt>
                <c:pt idx="85">
                  <c:v>Q1 1995</c:v>
                </c:pt>
                <c:pt idx="86">
                  <c:v>Q2 1995</c:v>
                </c:pt>
                <c:pt idx="87">
                  <c:v>Q3 1995</c:v>
                </c:pt>
                <c:pt idx="88">
                  <c:v>Q4 1995</c:v>
                </c:pt>
                <c:pt idx="89">
                  <c:v>Q1 1996</c:v>
                </c:pt>
                <c:pt idx="90">
                  <c:v>Q2 1996</c:v>
                </c:pt>
                <c:pt idx="91">
                  <c:v>Q3 1996</c:v>
                </c:pt>
                <c:pt idx="92">
                  <c:v>Q4 1996</c:v>
                </c:pt>
                <c:pt idx="93">
                  <c:v>Q1 1997</c:v>
                </c:pt>
                <c:pt idx="94">
                  <c:v>Q2 1997</c:v>
                </c:pt>
                <c:pt idx="95">
                  <c:v>Q3 1997</c:v>
                </c:pt>
                <c:pt idx="96">
                  <c:v>Q4 1997</c:v>
                </c:pt>
                <c:pt idx="97">
                  <c:v>Q1 1998</c:v>
                </c:pt>
                <c:pt idx="98">
                  <c:v>Q2 1998</c:v>
                </c:pt>
                <c:pt idx="99">
                  <c:v>Q3 1998</c:v>
                </c:pt>
                <c:pt idx="100">
                  <c:v>Q4 1998</c:v>
                </c:pt>
                <c:pt idx="101">
                  <c:v>Q1 1999</c:v>
                </c:pt>
                <c:pt idx="102">
                  <c:v>Q2 1999</c:v>
                </c:pt>
                <c:pt idx="103">
                  <c:v>Q3 1999</c:v>
                </c:pt>
                <c:pt idx="104">
                  <c:v>Q4 1999</c:v>
                </c:pt>
                <c:pt idx="105">
                  <c:v>Q1 2000</c:v>
                </c:pt>
                <c:pt idx="106">
                  <c:v>Q2 2000</c:v>
                </c:pt>
                <c:pt idx="107">
                  <c:v>Q3 2000</c:v>
                </c:pt>
                <c:pt idx="108">
                  <c:v>Q4 2000</c:v>
                </c:pt>
                <c:pt idx="109">
                  <c:v>Q1 2001</c:v>
                </c:pt>
                <c:pt idx="110">
                  <c:v>Q2 2001</c:v>
                </c:pt>
                <c:pt idx="111">
                  <c:v>Q3 2001</c:v>
                </c:pt>
                <c:pt idx="112">
                  <c:v>Q4 2001</c:v>
                </c:pt>
                <c:pt idx="113">
                  <c:v>Q1 2002</c:v>
                </c:pt>
                <c:pt idx="114">
                  <c:v>Q2 2002</c:v>
                </c:pt>
                <c:pt idx="115">
                  <c:v>Q3 2002</c:v>
                </c:pt>
                <c:pt idx="116">
                  <c:v>Q4 2002</c:v>
                </c:pt>
                <c:pt idx="117">
                  <c:v>Q1 2003</c:v>
                </c:pt>
                <c:pt idx="118">
                  <c:v>Q2 2003</c:v>
                </c:pt>
                <c:pt idx="119">
                  <c:v>Q3 2003</c:v>
                </c:pt>
                <c:pt idx="120">
                  <c:v>Q4 2003</c:v>
                </c:pt>
                <c:pt idx="121">
                  <c:v>Q1 2004</c:v>
                </c:pt>
                <c:pt idx="122">
                  <c:v>Q2 2004</c:v>
                </c:pt>
                <c:pt idx="123">
                  <c:v>Q3 2004</c:v>
                </c:pt>
                <c:pt idx="124">
                  <c:v>Q4 2004</c:v>
                </c:pt>
                <c:pt idx="125">
                  <c:v>Q1 2005</c:v>
                </c:pt>
                <c:pt idx="126">
                  <c:v>Q2 2005</c:v>
                </c:pt>
                <c:pt idx="127">
                  <c:v>Q3 2005</c:v>
                </c:pt>
                <c:pt idx="128">
                  <c:v>Q4 2005</c:v>
                </c:pt>
                <c:pt idx="129">
                  <c:v>Q1 2006</c:v>
                </c:pt>
                <c:pt idx="130">
                  <c:v>Q2 2006</c:v>
                </c:pt>
                <c:pt idx="131">
                  <c:v>Q3 2006</c:v>
                </c:pt>
                <c:pt idx="132">
                  <c:v>Q4 2006</c:v>
                </c:pt>
                <c:pt idx="133">
                  <c:v>Q1 2007</c:v>
                </c:pt>
                <c:pt idx="134">
                  <c:v>Q2 2007</c:v>
                </c:pt>
                <c:pt idx="135">
                  <c:v>Q3 2007</c:v>
                </c:pt>
                <c:pt idx="136">
                  <c:v>Q4 2007</c:v>
                </c:pt>
                <c:pt idx="137">
                  <c:v>Q1 2008</c:v>
                </c:pt>
                <c:pt idx="138">
                  <c:v>Q2 2008</c:v>
                </c:pt>
                <c:pt idx="139">
                  <c:v>Q3 2008</c:v>
                </c:pt>
                <c:pt idx="140">
                  <c:v>Q4 2008</c:v>
                </c:pt>
                <c:pt idx="141">
                  <c:v>Q1 2009</c:v>
                </c:pt>
                <c:pt idx="142">
                  <c:v>Q2 2009</c:v>
                </c:pt>
                <c:pt idx="143">
                  <c:v>Q3 2009</c:v>
                </c:pt>
                <c:pt idx="144">
                  <c:v>Q4 2009</c:v>
                </c:pt>
                <c:pt idx="145">
                  <c:v>Q1 2010</c:v>
                </c:pt>
                <c:pt idx="146">
                  <c:v>Q2 2010</c:v>
                </c:pt>
                <c:pt idx="147">
                  <c:v>Q3 2010</c:v>
                </c:pt>
                <c:pt idx="148">
                  <c:v>Q4 2010</c:v>
                </c:pt>
                <c:pt idx="149">
                  <c:v>Q1 2011</c:v>
                </c:pt>
                <c:pt idx="150">
                  <c:v>Q2 2011</c:v>
                </c:pt>
                <c:pt idx="151">
                  <c:v>Q3 2011</c:v>
                </c:pt>
                <c:pt idx="152">
                  <c:v>Q4 2011</c:v>
                </c:pt>
                <c:pt idx="153">
                  <c:v>Q1 2012</c:v>
                </c:pt>
                <c:pt idx="154">
                  <c:v>Q2 2012</c:v>
                </c:pt>
                <c:pt idx="155">
                  <c:v>Q3 2012</c:v>
                </c:pt>
                <c:pt idx="156">
                  <c:v>Q4 2012</c:v>
                </c:pt>
                <c:pt idx="157">
                  <c:v>Q1 2013</c:v>
                </c:pt>
                <c:pt idx="158">
                  <c:v>Q2 2013</c:v>
                </c:pt>
                <c:pt idx="159">
                  <c:v>Q3 2013</c:v>
                </c:pt>
                <c:pt idx="160">
                  <c:v>Q4 2013</c:v>
                </c:pt>
                <c:pt idx="161">
                  <c:v>Q1 2014</c:v>
                </c:pt>
                <c:pt idx="162">
                  <c:v>Q2 2014</c:v>
                </c:pt>
                <c:pt idx="163">
                  <c:v>Q3 2014</c:v>
                </c:pt>
                <c:pt idx="164">
                  <c:v>Q4 2014</c:v>
                </c:pt>
                <c:pt idx="165">
                  <c:v>Q1 2015</c:v>
                </c:pt>
                <c:pt idx="166">
                  <c:v>Q2 2015</c:v>
                </c:pt>
                <c:pt idx="167">
                  <c:v>Q3 2015</c:v>
                </c:pt>
                <c:pt idx="168">
                  <c:v>Q4 2015</c:v>
                </c:pt>
                <c:pt idx="169">
                  <c:v>Q1 2016</c:v>
                </c:pt>
                <c:pt idx="170">
                  <c:v>Q2 2016</c:v>
                </c:pt>
                <c:pt idx="171">
                  <c:v>Q3 2016</c:v>
                </c:pt>
                <c:pt idx="172">
                  <c:v>Q4 2016</c:v>
                </c:pt>
                <c:pt idx="173">
                  <c:v>Q1 2017</c:v>
                </c:pt>
                <c:pt idx="174">
                  <c:v>Q2 2017</c:v>
                </c:pt>
                <c:pt idx="175">
                  <c:v>Q3 2017</c:v>
                </c:pt>
                <c:pt idx="176">
                  <c:v>Q4 2017</c:v>
                </c:pt>
                <c:pt idx="177">
                  <c:v>Q1 2018</c:v>
                </c:pt>
                <c:pt idx="178">
                  <c:v>Q2 2018</c:v>
                </c:pt>
                <c:pt idx="179">
                  <c:v>Q3 2018</c:v>
                </c:pt>
                <c:pt idx="180">
                  <c:v>Q4 2018</c:v>
                </c:pt>
                <c:pt idx="181">
                  <c:v>Q1 2019</c:v>
                </c:pt>
                <c:pt idx="182">
                  <c:v>Q2 2019</c:v>
                </c:pt>
                <c:pt idx="183">
                  <c:v>Q3 2019</c:v>
                </c:pt>
                <c:pt idx="184">
                  <c:v>Q4 2019</c:v>
                </c:pt>
                <c:pt idx="185">
                  <c:v>Q1 2020</c:v>
                </c:pt>
                <c:pt idx="186">
                  <c:v>Q2 2020</c:v>
                </c:pt>
                <c:pt idx="187">
                  <c:v>Q3 2020</c:v>
                </c:pt>
                <c:pt idx="188">
                  <c:v>Q4 2020</c:v>
                </c:pt>
                <c:pt idx="189">
                  <c:v>Q1 2021</c:v>
                </c:pt>
                <c:pt idx="190">
                  <c:v>Q2 2021</c:v>
                </c:pt>
                <c:pt idx="191">
                  <c:v>Q3 2021</c:v>
                </c:pt>
                <c:pt idx="192">
                  <c:v>Q4 2021</c:v>
                </c:pt>
              </c:strCache>
            </c:strRef>
          </c:cat>
          <c:val>
            <c:numRef>
              <c:f>'3.16'!$B$6:$B$198</c:f>
              <c:numCache>
                <c:formatCode>0</c:formatCode>
                <c:ptCount val="193"/>
                <c:pt idx="0">
                  <c:v>9767</c:v>
                </c:pt>
                <c:pt idx="1">
                  <c:v>9928</c:v>
                </c:pt>
                <c:pt idx="2">
                  <c:v>10027</c:v>
                </c:pt>
                <c:pt idx="3">
                  <c:v>10148</c:v>
                </c:pt>
                <c:pt idx="4">
                  <c:v>10208</c:v>
                </c:pt>
                <c:pt idx="5">
                  <c:v>10388</c:v>
                </c:pt>
                <c:pt idx="6">
                  <c:v>10728</c:v>
                </c:pt>
                <c:pt idx="7">
                  <c:v>10978</c:v>
                </c:pt>
                <c:pt idx="8">
                  <c:v>11288</c:v>
                </c:pt>
                <c:pt idx="9">
                  <c:v>11519</c:v>
                </c:pt>
                <c:pt idx="10">
                  <c:v>11739</c:v>
                </c:pt>
                <c:pt idx="11">
                  <c:v>11999</c:v>
                </c:pt>
                <c:pt idx="12">
                  <c:v>12209</c:v>
                </c:pt>
                <c:pt idx="13">
                  <c:v>12409</c:v>
                </c:pt>
                <c:pt idx="14">
                  <c:v>12689</c:v>
                </c:pt>
                <c:pt idx="15">
                  <c:v>12970</c:v>
                </c:pt>
                <c:pt idx="16">
                  <c:v>13150</c:v>
                </c:pt>
                <c:pt idx="17">
                  <c:v>13820</c:v>
                </c:pt>
                <c:pt idx="18">
                  <c:v>14491</c:v>
                </c:pt>
                <c:pt idx="19">
                  <c:v>15912</c:v>
                </c:pt>
                <c:pt idx="20">
                  <c:v>16823</c:v>
                </c:pt>
                <c:pt idx="21">
                  <c:v>17793</c:v>
                </c:pt>
                <c:pt idx="22">
                  <c:v>19075</c:v>
                </c:pt>
                <c:pt idx="23">
                  <c:v>20485</c:v>
                </c:pt>
                <c:pt idx="24">
                  <c:v>21966</c:v>
                </c:pt>
                <c:pt idx="25">
                  <c:v>22677</c:v>
                </c:pt>
                <c:pt idx="26">
                  <c:v>23348</c:v>
                </c:pt>
                <c:pt idx="27">
                  <c:v>23628</c:v>
                </c:pt>
                <c:pt idx="28">
                  <c:v>23497</c:v>
                </c:pt>
                <c:pt idx="29">
                  <c:v>23730</c:v>
                </c:pt>
                <c:pt idx="30">
                  <c:v>24098</c:v>
                </c:pt>
                <c:pt idx="31">
                  <c:v>24188</c:v>
                </c:pt>
                <c:pt idx="32">
                  <c:v>23798</c:v>
                </c:pt>
                <c:pt idx="33">
                  <c:v>24177</c:v>
                </c:pt>
                <c:pt idx="34">
                  <c:v>24679</c:v>
                </c:pt>
                <c:pt idx="35">
                  <c:v>24969</c:v>
                </c:pt>
                <c:pt idx="36">
                  <c:v>25580</c:v>
                </c:pt>
                <c:pt idx="37">
                  <c:v>26307</c:v>
                </c:pt>
                <c:pt idx="38">
                  <c:v>27386</c:v>
                </c:pt>
                <c:pt idx="39">
                  <c:v>28175</c:v>
                </c:pt>
                <c:pt idx="40">
                  <c:v>28623</c:v>
                </c:pt>
                <c:pt idx="41">
                  <c:v>29675</c:v>
                </c:pt>
                <c:pt idx="42">
                  <c:v>30833</c:v>
                </c:pt>
                <c:pt idx="43">
                  <c:v>31254</c:v>
                </c:pt>
                <c:pt idx="44">
                  <c:v>32543</c:v>
                </c:pt>
                <c:pt idx="45">
                  <c:v>33200</c:v>
                </c:pt>
                <c:pt idx="46">
                  <c:v>34174</c:v>
                </c:pt>
                <c:pt idx="47">
                  <c:v>34700</c:v>
                </c:pt>
                <c:pt idx="48">
                  <c:v>35436</c:v>
                </c:pt>
                <c:pt idx="49">
                  <c:v>35647</c:v>
                </c:pt>
                <c:pt idx="50">
                  <c:v>37015</c:v>
                </c:pt>
                <c:pt idx="51">
                  <c:v>38251</c:v>
                </c:pt>
                <c:pt idx="52">
                  <c:v>39593</c:v>
                </c:pt>
                <c:pt idx="53">
                  <c:v>40882</c:v>
                </c:pt>
                <c:pt idx="54">
                  <c:v>42987</c:v>
                </c:pt>
                <c:pt idx="55">
                  <c:v>44434</c:v>
                </c:pt>
                <c:pt idx="56">
                  <c:v>44355</c:v>
                </c:pt>
                <c:pt idx="57">
                  <c:v>45091</c:v>
                </c:pt>
                <c:pt idx="58">
                  <c:v>48932</c:v>
                </c:pt>
                <c:pt idx="59">
                  <c:v>54352</c:v>
                </c:pt>
                <c:pt idx="60">
                  <c:v>57245</c:v>
                </c:pt>
                <c:pt idx="61">
                  <c:v>59534</c:v>
                </c:pt>
                <c:pt idx="62">
                  <c:v>62244</c:v>
                </c:pt>
                <c:pt idx="63">
                  <c:v>62782</c:v>
                </c:pt>
                <c:pt idx="64">
                  <c:v>61495</c:v>
                </c:pt>
                <c:pt idx="65">
                  <c:v>59587</c:v>
                </c:pt>
                <c:pt idx="66">
                  <c:v>58982</c:v>
                </c:pt>
                <c:pt idx="67">
                  <c:v>57245</c:v>
                </c:pt>
                <c:pt idx="68">
                  <c:v>54919</c:v>
                </c:pt>
                <c:pt idx="69">
                  <c:v>54547</c:v>
                </c:pt>
                <c:pt idx="70">
                  <c:v>55418</c:v>
                </c:pt>
                <c:pt idx="71">
                  <c:v>54903</c:v>
                </c:pt>
                <c:pt idx="72">
                  <c:v>53635</c:v>
                </c:pt>
                <c:pt idx="73">
                  <c:v>52187</c:v>
                </c:pt>
                <c:pt idx="74">
                  <c:v>52663</c:v>
                </c:pt>
                <c:pt idx="75">
                  <c:v>52243</c:v>
                </c:pt>
                <c:pt idx="76">
                  <c:v>50168</c:v>
                </c:pt>
                <c:pt idx="77">
                  <c:v>50128</c:v>
                </c:pt>
                <c:pt idx="78">
                  <c:v>51918</c:v>
                </c:pt>
                <c:pt idx="79">
                  <c:v>51746</c:v>
                </c:pt>
                <c:pt idx="80">
                  <c:v>51050</c:v>
                </c:pt>
                <c:pt idx="81">
                  <c:v>51327</c:v>
                </c:pt>
                <c:pt idx="82">
                  <c:v>51362</c:v>
                </c:pt>
                <c:pt idx="83">
                  <c:v>51731</c:v>
                </c:pt>
                <c:pt idx="84">
                  <c:v>52114</c:v>
                </c:pt>
                <c:pt idx="85">
                  <c:v>51084</c:v>
                </c:pt>
                <c:pt idx="86">
                  <c:v>51633</c:v>
                </c:pt>
                <c:pt idx="87">
                  <c:v>51334</c:v>
                </c:pt>
                <c:pt idx="88">
                  <c:v>50930</c:v>
                </c:pt>
                <c:pt idx="89">
                  <c:v>51367</c:v>
                </c:pt>
                <c:pt idx="90">
                  <c:v>53032</c:v>
                </c:pt>
                <c:pt idx="91">
                  <c:v>54008</c:v>
                </c:pt>
                <c:pt idx="92">
                  <c:v>55169</c:v>
                </c:pt>
                <c:pt idx="93">
                  <c:v>55810</c:v>
                </c:pt>
                <c:pt idx="94">
                  <c:v>58403</c:v>
                </c:pt>
                <c:pt idx="95">
                  <c:v>60754</c:v>
                </c:pt>
                <c:pt idx="96">
                  <c:v>61830</c:v>
                </c:pt>
                <c:pt idx="97">
                  <c:v>62903</c:v>
                </c:pt>
                <c:pt idx="98">
                  <c:v>65221</c:v>
                </c:pt>
                <c:pt idx="99">
                  <c:v>66366</c:v>
                </c:pt>
                <c:pt idx="100">
                  <c:v>66313</c:v>
                </c:pt>
                <c:pt idx="101">
                  <c:v>67478</c:v>
                </c:pt>
                <c:pt idx="102">
                  <c:v>70010</c:v>
                </c:pt>
                <c:pt idx="103">
                  <c:v>72362</c:v>
                </c:pt>
                <c:pt idx="104">
                  <c:v>74638</c:v>
                </c:pt>
                <c:pt idx="105">
                  <c:v>77698</c:v>
                </c:pt>
                <c:pt idx="106">
                  <c:v>81202</c:v>
                </c:pt>
                <c:pt idx="107">
                  <c:v>80935</c:v>
                </c:pt>
                <c:pt idx="108">
                  <c:v>81628</c:v>
                </c:pt>
                <c:pt idx="109">
                  <c:v>83976</c:v>
                </c:pt>
                <c:pt idx="110">
                  <c:v>87638</c:v>
                </c:pt>
                <c:pt idx="111">
                  <c:v>91049</c:v>
                </c:pt>
                <c:pt idx="112">
                  <c:v>92533</c:v>
                </c:pt>
                <c:pt idx="113">
                  <c:v>95356</c:v>
                </c:pt>
                <c:pt idx="114">
                  <c:v>103501</c:v>
                </c:pt>
                <c:pt idx="115">
                  <c:v>110830</c:v>
                </c:pt>
                <c:pt idx="116">
                  <c:v>115940</c:v>
                </c:pt>
                <c:pt idx="117">
                  <c:v>119938</c:v>
                </c:pt>
                <c:pt idx="118">
                  <c:v>125382</c:v>
                </c:pt>
                <c:pt idx="119">
                  <c:v>129761</c:v>
                </c:pt>
                <c:pt idx="120">
                  <c:v>133903</c:v>
                </c:pt>
                <c:pt idx="121">
                  <c:v>139027</c:v>
                </c:pt>
                <c:pt idx="122">
                  <c:v>148462</c:v>
                </c:pt>
                <c:pt idx="123">
                  <c:v>153482</c:v>
                </c:pt>
                <c:pt idx="124">
                  <c:v>152464</c:v>
                </c:pt>
                <c:pt idx="125">
                  <c:v>152790</c:v>
                </c:pt>
                <c:pt idx="126">
                  <c:v>157494</c:v>
                </c:pt>
                <c:pt idx="127">
                  <c:v>157627</c:v>
                </c:pt>
                <c:pt idx="128">
                  <c:v>157387</c:v>
                </c:pt>
                <c:pt idx="129">
                  <c:v>160319</c:v>
                </c:pt>
                <c:pt idx="130">
                  <c:v>165035</c:v>
                </c:pt>
                <c:pt idx="131">
                  <c:v>168460</c:v>
                </c:pt>
                <c:pt idx="132">
                  <c:v>172065</c:v>
                </c:pt>
                <c:pt idx="133">
                  <c:v>175554</c:v>
                </c:pt>
                <c:pt idx="134">
                  <c:v>181810</c:v>
                </c:pt>
                <c:pt idx="135">
                  <c:v>184131</c:v>
                </c:pt>
                <c:pt idx="136">
                  <c:v>183959</c:v>
                </c:pt>
                <c:pt idx="137">
                  <c:v>179363</c:v>
                </c:pt>
                <c:pt idx="138">
                  <c:v>174514</c:v>
                </c:pt>
                <c:pt idx="139">
                  <c:v>165188</c:v>
                </c:pt>
                <c:pt idx="140">
                  <c:v>156828</c:v>
                </c:pt>
                <c:pt idx="141">
                  <c:v>149709</c:v>
                </c:pt>
                <c:pt idx="142">
                  <c:v>154066</c:v>
                </c:pt>
                <c:pt idx="143">
                  <c:v>160159</c:v>
                </c:pt>
                <c:pt idx="144">
                  <c:v>162116</c:v>
                </c:pt>
                <c:pt idx="145">
                  <c:v>162887</c:v>
                </c:pt>
                <c:pt idx="146">
                  <c:v>168719</c:v>
                </c:pt>
                <c:pt idx="147">
                  <c:v>167354</c:v>
                </c:pt>
                <c:pt idx="148">
                  <c:v>162971</c:v>
                </c:pt>
                <c:pt idx="149">
                  <c:v>162379</c:v>
                </c:pt>
                <c:pt idx="150">
                  <c:v>166764</c:v>
                </c:pt>
                <c:pt idx="151">
                  <c:v>166597</c:v>
                </c:pt>
                <c:pt idx="152">
                  <c:v>164785</c:v>
                </c:pt>
                <c:pt idx="153">
                  <c:v>162722</c:v>
                </c:pt>
                <c:pt idx="154">
                  <c:v>164955</c:v>
                </c:pt>
                <c:pt idx="155">
                  <c:v>163910</c:v>
                </c:pt>
                <c:pt idx="156">
                  <c:v>162924</c:v>
                </c:pt>
                <c:pt idx="157">
                  <c:v>163056</c:v>
                </c:pt>
                <c:pt idx="158">
                  <c:v>167294</c:v>
                </c:pt>
                <c:pt idx="159">
                  <c:v>170918</c:v>
                </c:pt>
                <c:pt idx="160">
                  <c:v>174444</c:v>
                </c:pt>
                <c:pt idx="161">
                  <c:v>178124</c:v>
                </c:pt>
                <c:pt idx="162">
                  <c:v>186544</c:v>
                </c:pt>
                <c:pt idx="163">
                  <c:v>188810</c:v>
                </c:pt>
                <c:pt idx="164">
                  <c:v>189002</c:v>
                </c:pt>
                <c:pt idx="165">
                  <c:v>188566</c:v>
                </c:pt>
                <c:pt idx="166">
                  <c:v>194258</c:v>
                </c:pt>
                <c:pt idx="167">
                  <c:v>195733</c:v>
                </c:pt>
                <c:pt idx="168">
                  <c:v>197044</c:v>
                </c:pt>
                <c:pt idx="169">
                  <c:v>198564</c:v>
                </c:pt>
                <c:pt idx="170">
                  <c:v>204238</c:v>
                </c:pt>
                <c:pt idx="171">
                  <c:v>206346</c:v>
                </c:pt>
                <c:pt idx="172">
                  <c:v>205937</c:v>
                </c:pt>
                <c:pt idx="173">
                  <c:v>206665</c:v>
                </c:pt>
                <c:pt idx="174">
                  <c:v>209971</c:v>
                </c:pt>
                <c:pt idx="175">
                  <c:v>211672</c:v>
                </c:pt>
                <c:pt idx="176">
                  <c:v>211433</c:v>
                </c:pt>
                <c:pt idx="177">
                  <c:v>211792</c:v>
                </c:pt>
                <c:pt idx="178">
                  <c:v>214578</c:v>
                </c:pt>
                <c:pt idx="179">
                  <c:v>216103</c:v>
                </c:pt>
                <c:pt idx="180">
                  <c:v>214178</c:v>
                </c:pt>
                <c:pt idx="181">
                  <c:v>212694</c:v>
                </c:pt>
                <c:pt idx="182">
                  <c:v>215910</c:v>
                </c:pt>
                <c:pt idx="183">
                  <c:v>216805</c:v>
                </c:pt>
                <c:pt idx="184">
                  <c:v>215925</c:v>
                </c:pt>
                <c:pt idx="185">
                  <c:v>217911</c:v>
                </c:pt>
                <c:pt idx="186">
                  <c:v>220133</c:v>
                </c:pt>
                <c:pt idx="187">
                  <c:v>224337</c:v>
                </c:pt>
                <c:pt idx="188">
                  <c:v>229819</c:v>
                </c:pt>
                <c:pt idx="189">
                  <c:v>231644</c:v>
                </c:pt>
              </c:numCache>
            </c:numRef>
          </c:val>
          <c:smooth val="0"/>
          <c:extLst>
            <c:ext xmlns:c16="http://schemas.microsoft.com/office/drawing/2014/chart" uri="{C3380CC4-5D6E-409C-BE32-E72D297353CC}">
              <c16:uniqueId val="{00000000-EB2A-0C4B-8F35-34B3ADFD693F}"/>
            </c:ext>
          </c:extLst>
        </c:ser>
        <c:dLbls>
          <c:showLegendKey val="0"/>
          <c:showVal val="0"/>
          <c:showCatName val="0"/>
          <c:showSerName val="0"/>
          <c:showPercent val="0"/>
          <c:showBubbleSize val="0"/>
        </c:dLbls>
        <c:smooth val="0"/>
        <c:axId val="2046031184"/>
        <c:axId val="2046385440"/>
      </c:lineChart>
      <c:dateAx>
        <c:axId val="2046031184"/>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600" b="0" i="0" u="none" strike="noStrike" kern="1200" baseline="0">
                <a:solidFill>
                  <a:schemeClr val="tx1">
                    <a:lumMod val="65000"/>
                    <a:lumOff val="35000"/>
                  </a:schemeClr>
                </a:solidFill>
                <a:latin typeface="+mn-lt"/>
                <a:ea typeface="+mn-ea"/>
                <a:cs typeface="+mn-cs"/>
              </a:defRPr>
            </a:pPr>
            <a:endParaRPr lang="en-US"/>
          </a:p>
        </c:txPr>
        <c:crossAx val="2046385440"/>
        <c:crosses val="autoZero"/>
        <c:auto val="0"/>
        <c:lblOffset val="100"/>
        <c:baseTimeUnit val="days"/>
        <c:majorUnit val="8"/>
        <c:minorUnit val="4"/>
      </c:dateAx>
      <c:valAx>
        <c:axId val="2046385440"/>
        <c:scaling>
          <c:orientation val="minMax"/>
        </c:scaling>
        <c:delete val="0"/>
        <c:axPos val="l"/>
        <c:majorGridlines>
          <c:spPr>
            <a:ln w="15875" cap="flat" cmpd="sng" algn="ctr">
              <a:solidFill>
                <a:schemeClr val="tx1"/>
              </a:solidFill>
              <a:round/>
            </a:ln>
            <a:effectLst/>
          </c:spPr>
        </c:maj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600" b="0" i="0" u="none" strike="noStrike" kern="1200" baseline="0">
                <a:solidFill>
                  <a:schemeClr val="tx1">
                    <a:lumMod val="65000"/>
                    <a:lumOff val="35000"/>
                  </a:schemeClr>
                </a:solidFill>
                <a:latin typeface="+mn-lt"/>
                <a:ea typeface="+mn-ea"/>
                <a:cs typeface="+mn-cs"/>
              </a:defRPr>
            </a:pPr>
            <a:endParaRPr lang="en-US"/>
          </a:p>
        </c:txPr>
        <c:crossAx val="2046031184"/>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2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lineChart>
        <c:grouping val="standard"/>
        <c:varyColors val="0"/>
        <c:ser>
          <c:idx val="0"/>
          <c:order val="0"/>
          <c:tx>
            <c:strRef>
              <c:f>'3.18'!$B$7</c:f>
              <c:strCache>
                <c:ptCount val="1"/>
                <c:pt idx="0">
                  <c:v>£</c:v>
                </c:pt>
              </c:strCache>
            </c:strRef>
          </c:tx>
          <c:spPr>
            <a:ln w="66675" cap="rnd">
              <a:solidFill>
                <a:schemeClr val="tx1"/>
              </a:solidFill>
              <a:round/>
            </a:ln>
            <a:effectLst/>
          </c:spPr>
          <c:marker>
            <c:symbol val="none"/>
          </c:marker>
          <c:cat>
            <c:strRef>
              <c:f>'3.18'!$A$8:$A$200</c:f>
              <c:strCache>
                <c:ptCount val="193"/>
                <c:pt idx="0">
                  <c:v>Q4 1973</c:v>
                </c:pt>
                <c:pt idx="1">
                  <c:v>Q1 1974</c:v>
                </c:pt>
                <c:pt idx="2">
                  <c:v>Q2 1974</c:v>
                </c:pt>
                <c:pt idx="3">
                  <c:v>Q3 1974</c:v>
                </c:pt>
                <c:pt idx="4">
                  <c:v>Q4 1974</c:v>
                </c:pt>
                <c:pt idx="5">
                  <c:v>Q1 1975</c:v>
                </c:pt>
                <c:pt idx="6">
                  <c:v>Q2 1975</c:v>
                </c:pt>
                <c:pt idx="7">
                  <c:v>Q3 1975</c:v>
                </c:pt>
                <c:pt idx="8">
                  <c:v>Q4 1975</c:v>
                </c:pt>
                <c:pt idx="9">
                  <c:v>Q1 1976</c:v>
                </c:pt>
                <c:pt idx="10">
                  <c:v>Q2 1976</c:v>
                </c:pt>
                <c:pt idx="11">
                  <c:v>Q3 1976</c:v>
                </c:pt>
                <c:pt idx="12">
                  <c:v>Q4 1976</c:v>
                </c:pt>
                <c:pt idx="13">
                  <c:v>Q1 1977</c:v>
                </c:pt>
                <c:pt idx="14">
                  <c:v>Q2 1977</c:v>
                </c:pt>
                <c:pt idx="15">
                  <c:v>Q3 1977</c:v>
                </c:pt>
                <c:pt idx="16">
                  <c:v>Q4 1977</c:v>
                </c:pt>
                <c:pt idx="17">
                  <c:v>Q1 1978</c:v>
                </c:pt>
                <c:pt idx="18">
                  <c:v>Q2 1978</c:v>
                </c:pt>
                <c:pt idx="19">
                  <c:v>Q3 1978</c:v>
                </c:pt>
                <c:pt idx="20">
                  <c:v>Q4 1978</c:v>
                </c:pt>
                <c:pt idx="21">
                  <c:v>Q1 1979</c:v>
                </c:pt>
                <c:pt idx="22">
                  <c:v>Q2 1979</c:v>
                </c:pt>
                <c:pt idx="23">
                  <c:v>Q3 1979</c:v>
                </c:pt>
                <c:pt idx="24">
                  <c:v>Q4 1979</c:v>
                </c:pt>
                <c:pt idx="25">
                  <c:v>Q1 1980</c:v>
                </c:pt>
                <c:pt idx="26">
                  <c:v>Q2 1980</c:v>
                </c:pt>
                <c:pt idx="27">
                  <c:v>Q3 1980</c:v>
                </c:pt>
                <c:pt idx="28">
                  <c:v>Q4 1980</c:v>
                </c:pt>
                <c:pt idx="29">
                  <c:v>Q1 1981</c:v>
                </c:pt>
                <c:pt idx="30">
                  <c:v>Q2 1981</c:v>
                </c:pt>
                <c:pt idx="31">
                  <c:v>Q3 1981</c:v>
                </c:pt>
                <c:pt idx="32">
                  <c:v>Q4 1981</c:v>
                </c:pt>
                <c:pt idx="33">
                  <c:v>Q1 1982</c:v>
                </c:pt>
                <c:pt idx="34">
                  <c:v>Q2 1982</c:v>
                </c:pt>
                <c:pt idx="35">
                  <c:v>Q3 1982</c:v>
                </c:pt>
                <c:pt idx="36">
                  <c:v>Q4 1982</c:v>
                </c:pt>
                <c:pt idx="37">
                  <c:v>Q1 1983</c:v>
                </c:pt>
                <c:pt idx="38">
                  <c:v>Q2 1983</c:v>
                </c:pt>
                <c:pt idx="39">
                  <c:v>Q3 1983</c:v>
                </c:pt>
                <c:pt idx="40">
                  <c:v>Q4 1983</c:v>
                </c:pt>
                <c:pt idx="41">
                  <c:v>Q1 1984</c:v>
                </c:pt>
                <c:pt idx="42">
                  <c:v>Q2 1984</c:v>
                </c:pt>
                <c:pt idx="43">
                  <c:v>Q3 1984</c:v>
                </c:pt>
                <c:pt idx="44">
                  <c:v>Q4 1984</c:v>
                </c:pt>
                <c:pt idx="45">
                  <c:v>Q1 1985</c:v>
                </c:pt>
                <c:pt idx="46">
                  <c:v>Q2 1985</c:v>
                </c:pt>
                <c:pt idx="47">
                  <c:v>Q3 1985</c:v>
                </c:pt>
                <c:pt idx="48">
                  <c:v>Q4 1985</c:v>
                </c:pt>
                <c:pt idx="49">
                  <c:v>Q1 1986</c:v>
                </c:pt>
                <c:pt idx="50">
                  <c:v>Q2 1986</c:v>
                </c:pt>
                <c:pt idx="51">
                  <c:v>Q3 1986</c:v>
                </c:pt>
                <c:pt idx="52">
                  <c:v>Q4 1986</c:v>
                </c:pt>
                <c:pt idx="53">
                  <c:v>Q1 1987</c:v>
                </c:pt>
                <c:pt idx="54">
                  <c:v>Q2 1987</c:v>
                </c:pt>
                <c:pt idx="55">
                  <c:v>Q3 1987</c:v>
                </c:pt>
                <c:pt idx="56">
                  <c:v>Q4 1987</c:v>
                </c:pt>
                <c:pt idx="57">
                  <c:v>Q1 1988</c:v>
                </c:pt>
                <c:pt idx="58">
                  <c:v>Q2 1988</c:v>
                </c:pt>
                <c:pt idx="59">
                  <c:v>Q3 1988</c:v>
                </c:pt>
                <c:pt idx="60">
                  <c:v>Q4 1988</c:v>
                </c:pt>
                <c:pt idx="61">
                  <c:v>Q1 1989</c:v>
                </c:pt>
                <c:pt idx="62">
                  <c:v>Q2 1989</c:v>
                </c:pt>
                <c:pt idx="63">
                  <c:v>Q3 1989</c:v>
                </c:pt>
                <c:pt idx="64">
                  <c:v>Q4 1989</c:v>
                </c:pt>
                <c:pt idx="65">
                  <c:v>Q1 1990</c:v>
                </c:pt>
                <c:pt idx="66">
                  <c:v>Q2 1990</c:v>
                </c:pt>
                <c:pt idx="67">
                  <c:v>Q3 1990</c:v>
                </c:pt>
                <c:pt idx="68">
                  <c:v>Q4 1990</c:v>
                </c:pt>
                <c:pt idx="69">
                  <c:v>Q1 1991</c:v>
                </c:pt>
                <c:pt idx="70">
                  <c:v>Q2 1991</c:v>
                </c:pt>
                <c:pt idx="71">
                  <c:v>Q3 1991</c:v>
                </c:pt>
                <c:pt idx="72">
                  <c:v>Q4 1991</c:v>
                </c:pt>
                <c:pt idx="73">
                  <c:v>Q1 1992</c:v>
                </c:pt>
                <c:pt idx="74">
                  <c:v>Q2 1992</c:v>
                </c:pt>
                <c:pt idx="75">
                  <c:v>Q3 1992</c:v>
                </c:pt>
                <c:pt idx="76">
                  <c:v>Q4 1992</c:v>
                </c:pt>
                <c:pt idx="77">
                  <c:v>Q1 1993</c:v>
                </c:pt>
                <c:pt idx="78">
                  <c:v>Q2 1993</c:v>
                </c:pt>
                <c:pt idx="79">
                  <c:v>Q3 1993</c:v>
                </c:pt>
                <c:pt idx="80">
                  <c:v>Q4 1993</c:v>
                </c:pt>
                <c:pt idx="81">
                  <c:v>Q1 1994</c:v>
                </c:pt>
                <c:pt idx="82">
                  <c:v>Q2 1994</c:v>
                </c:pt>
                <c:pt idx="83">
                  <c:v>Q3 1994</c:v>
                </c:pt>
                <c:pt idx="84">
                  <c:v>Q4 1994</c:v>
                </c:pt>
                <c:pt idx="85">
                  <c:v>Q1 1995</c:v>
                </c:pt>
                <c:pt idx="86">
                  <c:v>Q2 1995</c:v>
                </c:pt>
                <c:pt idx="87">
                  <c:v>Q3 1995</c:v>
                </c:pt>
                <c:pt idx="88">
                  <c:v>Q4 1995</c:v>
                </c:pt>
                <c:pt idx="89">
                  <c:v>Q1 1996</c:v>
                </c:pt>
                <c:pt idx="90">
                  <c:v>Q2 1996</c:v>
                </c:pt>
                <c:pt idx="91">
                  <c:v>Q3 1996</c:v>
                </c:pt>
                <c:pt idx="92">
                  <c:v>Q4 1996</c:v>
                </c:pt>
                <c:pt idx="93">
                  <c:v>Q1 1997</c:v>
                </c:pt>
                <c:pt idx="94">
                  <c:v>Q2 1997</c:v>
                </c:pt>
                <c:pt idx="95">
                  <c:v>Q3 1997</c:v>
                </c:pt>
                <c:pt idx="96">
                  <c:v>Q4 1997</c:v>
                </c:pt>
                <c:pt idx="97">
                  <c:v>Q1 1998</c:v>
                </c:pt>
                <c:pt idx="98">
                  <c:v>Q2 1998</c:v>
                </c:pt>
                <c:pt idx="99">
                  <c:v>Q3 1998</c:v>
                </c:pt>
                <c:pt idx="100">
                  <c:v>Q4 1998</c:v>
                </c:pt>
                <c:pt idx="101">
                  <c:v>Q1 1999</c:v>
                </c:pt>
                <c:pt idx="102">
                  <c:v>Q2 1999</c:v>
                </c:pt>
                <c:pt idx="103">
                  <c:v>Q3 1999</c:v>
                </c:pt>
                <c:pt idx="104">
                  <c:v>Q4 1999</c:v>
                </c:pt>
                <c:pt idx="105">
                  <c:v>Q1 2000</c:v>
                </c:pt>
                <c:pt idx="106">
                  <c:v>Q2 2000</c:v>
                </c:pt>
                <c:pt idx="107">
                  <c:v>Q3 2000</c:v>
                </c:pt>
                <c:pt idx="108">
                  <c:v>Q4 2000</c:v>
                </c:pt>
                <c:pt idx="109">
                  <c:v>Q1 2001</c:v>
                </c:pt>
                <c:pt idx="110">
                  <c:v>Q2 2001</c:v>
                </c:pt>
                <c:pt idx="111">
                  <c:v>Q3 2001</c:v>
                </c:pt>
                <c:pt idx="112">
                  <c:v>Q4 2001</c:v>
                </c:pt>
                <c:pt idx="113">
                  <c:v>Q1 2002</c:v>
                </c:pt>
                <c:pt idx="114">
                  <c:v>Q2 2002</c:v>
                </c:pt>
                <c:pt idx="115">
                  <c:v>Q3 2002</c:v>
                </c:pt>
                <c:pt idx="116">
                  <c:v>Q4 2002</c:v>
                </c:pt>
                <c:pt idx="117">
                  <c:v>Q1 2003</c:v>
                </c:pt>
                <c:pt idx="118">
                  <c:v>Q2 2003</c:v>
                </c:pt>
                <c:pt idx="119">
                  <c:v>Q3 2003</c:v>
                </c:pt>
                <c:pt idx="120">
                  <c:v>Q4 2003</c:v>
                </c:pt>
                <c:pt idx="121">
                  <c:v>Q1 2004</c:v>
                </c:pt>
                <c:pt idx="122">
                  <c:v>Q2 2004</c:v>
                </c:pt>
                <c:pt idx="123">
                  <c:v>Q3 2004</c:v>
                </c:pt>
                <c:pt idx="124">
                  <c:v>Q4 2004</c:v>
                </c:pt>
                <c:pt idx="125">
                  <c:v>Q1 2005</c:v>
                </c:pt>
                <c:pt idx="126">
                  <c:v>Q2 2005</c:v>
                </c:pt>
                <c:pt idx="127">
                  <c:v>Q3 2005</c:v>
                </c:pt>
                <c:pt idx="128">
                  <c:v>Q4 2005</c:v>
                </c:pt>
                <c:pt idx="129">
                  <c:v>Q1 2006</c:v>
                </c:pt>
                <c:pt idx="130">
                  <c:v>Q2 2006</c:v>
                </c:pt>
                <c:pt idx="131">
                  <c:v>Q3 2006</c:v>
                </c:pt>
                <c:pt idx="132">
                  <c:v>Q4 2006</c:v>
                </c:pt>
                <c:pt idx="133">
                  <c:v>Q1 2007</c:v>
                </c:pt>
                <c:pt idx="134">
                  <c:v>Q2 2007</c:v>
                </c:pt>
                <c:pt idx="135">
                  <c:v>Q3 2007</c:v>
                </c:pt>
                <c:pt idx="136">
                  <c:v>Q4 2007</c:v>
                </c:pt>
                <c:pt idx="137">
                  <c:v>Q1 2008</c:v>
                </c:pt>
                <c:pt idx="138">
                  <c:v>Q2 2008</c:v>
                </c:pt>
                <c:pt idx="139">
                  <c:v>Q3 2008</c:v>
                </c:pt>
                <c:pt idx="140">
                  <c:v>Q4 2008</c:v>
                </c:pt>
                <c:pt idx="141">
                  <c:v>Q1 2009</c:v>
                </c:pt>
                <c:pt idx="142">
                  <c:v>Q2 2009</c:v>
                </c:pt>
                <c:pt idx="143">
                  <c:v>Q3 2009</c:v>
                </c:pt>
                <c:pt idx="144">
                  <c:v>Q4 2009</c:v>
                </c:pt>
                <c:pt idx="145">
                  <c:v>Q1 2010</c:v>
                </c:pt>
                <c:pt idx="146">
                  <c:v>Q2 2010</c:v>
                </c:pt>
                <c:pt idx="147">
                  <c:v>Q3 2010</c:v>
                </c:pt>
                <c:pt idx="148">
                  <c:v>Q4 2010</c:v>
                </c:pt>
                <c:pt idx="149">
                  <c:v>Q1 2011</c:v>
                </c:pt>
                <c:pt idx="150">
                  <c:v>Q2 2011</c:v>
                </c:pt>
                <c:pt idx="151">
                  <c:v>Q3 2011</c:v>
                </c:pt>
                <c:pt idx="152">
                  <c:v>Q4 2011</c:v>
                </c:pt>
                <c:pt idx="153">
                  <c:v>Q1 2012</c:v>
                </c:pt>
                <c:pt idx="154">
                  <c:v>Q2 2012</c:v>
                </c:pt>
                <c:pt idx="155">
                  <c:v>Q3 2012</c:v>
                </c:pt>
                <c:pt idx="156">
                  <c:v>Q4 2012</c:v>
                </c:pt>
                <c:pt idx="157">
                  <c:v>Q1 2013</c:v>
                </c:pt>
                <c:pt idx="158">
                  <c:v>Q2 2013</c:v>
                </c:pt>
                <c:pt idx="159">
                  <c:v>Q3 2013</c:v>
                </c:pt>
                <c:pt idx="160">
                  <c:v>Q4 2013</c:v>
                </c:pt>
                <c:pt idx="161">
                  <c:v>Q1 2014</c:v>
                </c:pt>
                <c:pt idx="162">
                  <c:v>Q2 2014</c:v>
                </c:pt>
                <c:pt idx="163">
                  <c:v>Q3 2014</c:v>
                </c:pt>
                <c:pt idx="164">
                  <c:v>Q4 2014</c:v>
                </c:pt>
                <c:pt idx="165">
                  <c:v>Q1 2015</c:v>
                </c:pt>
                <c:pt idx="166">
                  <c:v>Q2 2015</c:v>
                </c:pt>
                <c:pt idx="167">
                  <c:v>Q3 2015</c:v>
                </c:pt>
                <c:pt idx="168">
                  <c:v>Q4 2015</c:v>
                </c:pt>
                <c:pt idx="169">
                  <c:v>Q1 2016</c:v>
                </c:pt>
                <c:pt idx="170">
                  <c:v>Q2 2016</c:v>
                </c:pt>
                <c:pt idx="171">
                  <c:v>Q3 2016</c:v>
                </c:pt>
                <c:pt idx="172">
                  <c:v>Q4 2016</c:v>
                </c:pt>
                <c:pt idx="173">
                  <c:v>Q1 2017</c:v>
                </c:pt>
                <c:pt idx="174">
                  <c:v>Q2 2017</c:v>
                </c:pt>
                <c:pt idx="175">
                  <c:v>Q3 2017</c:v>
                </c:pt>
                <c:pt idx="176">
                  <c:v>Q4 2017</c:v>
                </c:pt>
                <c:pt idx="177">
                  <c:v>Q1 2018</c:v>
                </c:pt>
                <c:pt idx="178">
                  <c:v>Q2 2018</c:v>
                </c:pt>
                <c:pt idx="179">
                  <c:v>Q3 2018</c:v>
                </c:pt>
                <c:pt idx="180">
                  <c:v>Q4 2018</c:v>
                </c:pt>
                <c:pt idx="181">
                  <c:v>Q1 2019</c:v>
                </c:pt>
                <c:pt idx="182">
                  <c:v>Q2 2019</c:v>
                </c:pt>
                <c:pt idx="183">
                  <c:v>Q3 2019</c:v>
                </c:pt>
                <c:pt idx="184">
                  <c:v>Q4 2019</c:v>
                </c:pt>
                <c:pt idx="185">
                  <c:v>Q1 2020</c:v>
                </c:pt>
                <c:pt idx="186">
                  <c:v>Q2 2020</c:v>
                </c:pt>
                <c:pt idx="187">
                  <c:v>Q3 2020</c:v>
                </c:pt>
                <c:pt idx="188">
                  <c:v>Q4 2020</c:v>
                </c:pt>
                <c:pt idx="189">
                  <c:v>Q1 2021</c:v>
                </c:pt>
                <c:pt idx="190">
                  <c:v>Q2 2021</c:v>
                </c:pt>
                <c:pt idx="191">
                  <c:v>Q3 2021</c:v>
                </c:pt>
                <c:pt idx="192">
                  <c:v>Q4 2021</c:v>
                </c:pt>
              </c:strCache>
            </c:strRef>
          </c:cat>
          <c:val>
            <c:numRef>
              <c:f>'3.18'!$B$8:$B$200</c:f>
              <c:numCache>
                <c:formatCode>0</c:formatCode>
                <c:ptCount val="193"/>
                <c:pt idx="0">
                  <c:v>9767</c:v>
                </c:pt>
                <c:pt idx="1">
                  <c:v>9928</c:v>
                </c:pt>
                <c:pt idx="2">
                  <c:v>10027</c:v>
                </c:pt>
                <c:pt idx="3">
                  <c:v>10148</c:v>
                </c:pt>
                <c:pt idx="4">
                  <c:v>10208</c:v>
                </c:pt>
                <c:pt idx="5">
                  <c:v>10388</c:v>
                </c:pt>
                <c:pt idx="6">
                  <c:v>10728</c:v>
                </c:pt>
                <c:pt idx="7">
                  <c:v>10978</c:v>
                </c:pt>
                <c:pt idx="8">
                  <c:v>11288</c:v>
                </c:pt>
                <c:pt idx="9">
                  <c:v>11519</c:v>
                </c:pt>
                <c:pt idx="10">
                  <c:v>11739</c:v>
                </c:pt>
                <c:pt idx="11">
                  <c:v>11999</c:v>
                </c:pt>
                <c:pt idx="12">
                  <c:v>12209</c:v>
                </c:pt>
                <c:pt idx="13">
                  <c:v>12409</c:v>
                </c:pt>
                <c:pt idx="14">
                  <c:v>12689</c:v>
                </c:pt>
                <c:pt idx="15">
                  <c:v>12970</c:v>
                </c:pt>
                <c:pt idx="16">
                  <c:v>13150</c:v>
                </c:pt>
                <c:pt idx="17">
                  <c:v>13820</c:v>
                </c:pt>
                <c:pt idx="18">
                  <c:v>14491</c:v>
                </c:pt>
                <c:pt idx="19">
                  <c:v>15912</c:v>
                </c:pt>
                <c:pt idx="20">
                  <c:v>16823</c:v>
                </c:pt>
                <c:pt idx="21">
                  <c:v>17793</c:v>
                </c:pt>
                <c:pt idx="22">
                  <c:v>19075</c:v>
                </c:pt>
                <c:pt idx="23">
                  <c:v>20485</c:v>
                </c:pt>
                <c:pt idx="24">
                  <c:v>21966</c:v>
                </c:pt>
                <c:pt idx="25">
                  <c:v>22677</c:v>
                </c:pt>
                <c:pt idx="26">
                  <c:v>23348</c:v>
                </c:pt>
                <c:pt idx="27">
                  <c:v>23628</c:v>
                </c:pt>
                <c:pt idx="28">
                  <c:v>23497</c:v>
                </c:pt>
                <c:pt idx="29">
                  <c:v>23730</c:v>
                </c:pt>
                <c:pt idx="30">
                  <c:v>24098</c:v>
                </c:pt>
                <c:pt idx="31">
                  <c:v>24188</c:v>
                </c:pt>
                <c:pt idx="32">
                  <c:v>23798</c:v>
                </c:pt>
                <c:pt idx="33">
                  <c:v>24177</c:v>
                </c:pt>
                <c:pt idx="34">
                  <c:v>24679</c:v>
                </c:pt>
                <c:pt idx="35">
                  <c:v>24969</c:v>
                </c:pt>
                <c:pt idx="36">
                  <c:v>25580</c:v>
                </c:pt>
                <c:pt idx="37">
                  <c:v>26307</c:v>
                </c:pt>
                <c:pt idx="38">
                  <c:v>27386</c:v>
                </c:pt>
                <c:pt idx="39">
                  <c:v>28175</c:v>
                </c:pt>
                <c:pt idx="40">
                  <c:v>28623</c:v>
                </c:pt>
                <c:pt idx="41">
                  <c:v>29675</c:v>
                </c:pt>
                <c:pt idx="42">
                  <c:v>30833</c:v>
                </c:pt>
                <c:pt idx="43">
                  <c:v>31254</c:v>
                </c:pt>
                <c:pt idx="44">
                  <c:v>32543</c:v>
                </c:pt>
                <c:pt idx="45">
                  <c:v>33200</c:v>
                </c:pt>
                <c:pt idx="46">
                  <c:v>34174</c:v>
                </c:pt>
                <c:pt idx="47">
                  <c:v>34700</c:v>
                </c:pt>
                <c:pt idx="48">
                  <c:v>35436</c:v>
                </c:pt>
                <c:pt idx="49">
                  <c:v>35647</c:v>
                </c:pt>
                <c:pt idx="50">
                  <c:v>37015</c:v>
                </c:pt>
                <c:pt idx="51">
                  <c:v>38251</c:v>
                </c:pt>
                <c:pt idx="52">
                  <c:v>39593</c:v>
                </c:pt>
                <c:pt idx="53">
                  <c:v>40882</c:v>
                </c:pt>
                <c:pt idx="54">
                  <c:v>42987</c:v>
                </c:pt>
                <c:pt idx="55">
                  <c:v>44434</c:v>
                </c:pt>
                <c:pt idx="56">
                  <c:v>44355</c:v>
                </c:pt>
                <c:pt idx="57">
                  <c:v>45091</c:v>
                </c:pt>
                <c:pt idx="58">
                  <c:v>48932</c:v>
                </c:pt>
                <c:pt idx="59">
                  <c:v>54352</c:v>
                </c:pt>
                <c:pt idx="60">
                  <c:v>57245</c:v>
                </c:pt>
                <c:pt idx="61">
                  <c:v>59534</c:v>
                </c:pt>
                <c:pt idx="62">
                  <c:v>62244</c:v>
                </c:pt>
                <c:pt idx="63">
                  <c:v>62782</c:v>
                </c:pt>
                <c:pt idx="64">
                  <c:v>61495</c:v>
                </c:pt>
                <c:pt idx="65">
                  <c:v>59587</c:v>
                </c:pt>
                <c:pt idx="66">
                  <c:v>58982</c:v>
                </c:pt>
                <c:pt idx="67">
                  <c:v>57245</c:v>
                </c:pt>
                <c:pt idx="68">
                  <c:v>54919</c:v>
                </c:pt>
                <c:pt idx="69">
                  <c:v>54547</c:v>
                </c:pt>
                <c:pt idx="70">
                  <c:v>55418</c:v>
                </c:pt>
                <c:pt idx="71">
                  <c:v>54903</c:v>
                </c:pt>
                <c:pt idx="72">
                  <c:v>53635</c:v>
                </c:pt>
                <c:pt idx="73">
                  <c:v>52187</c:v>
                </c:pt>
                <c:pt idx="74">
                  <c:v>52663</c:v>
                </c:pt>
                <c:pt idx="75">
                  <c:v>52243</c:v>
                </c:pt>
                <c:pt idx="76">
                  <c:v>50168</c:v>
                </c:pt>
                <c:pt idx="77">
                  <c:v>50128</c:v>
                </c:pt>
                <c:pt idx="78">
                  <c:v>51918</c:v>
                </c:pt>
                <c:pt idx="79">
                  <c:v>51746</c:v>
                </c:pt>
                <c:pt idx="80">
                  <c:v>51050</c:v>
                </c:pt>
                <c:pt idx="81">
                  <c:v>51327</c:v>
                </c:pt>
                <c:pt idx="82">
                  <c:v>51362</c:v>
                </c:pt>
                <c:pt idx="83">
                  <c:v>51731</c:v>
                </c:pt>
                <c:pt idx="84">
                  <c:v>52114</c:v>
                </c:pt>
                <c:pt idx="85">
                  <c:v>51084</c:v>
                </c:pt>
                <c:pt idx="86">
                  <c:v>51633</c:v>
                </c:pt>
                <c:pt idx="87">
                  <c:v>51334</c:v>
                </c:pt>
                <c:pt idx="88">
                  <c:v>50930</c:v>
                </c:pt>
                <c:pt idx="89">
                  <c:v>51367</c:v>
                </c:pt>
                <c:pt idx="90">
                  <c:v>53032</c:v>
                </c:pt>
                <c:pt idx="91">
                  <c:v>54008</c:v>
                </c:pt>
                <c:pt idx="92">
                  <c:v>55169</c:v>
                </c:pt>
                <c:pt idx="93">
                  <c:v>55810</c:v>
                </c:pt>
                <c:pt idx="94">
                  <c:v>58403</c:v>
                </c:pt>
                <c:pt idx="95">
                  <c:v>60754</c:v>
                </c:pt>
                <c:pt idx="96">
                  <c:v>61830</c:v>
                </c:pt>
                <c:pt idx="97">
                  <c:v>62903</c:v>
                </c:pt>
                <c:pt idx="98">
                  <c:v>65221</c:v>
                </c:pt>
                <c:pt idx="99">
                  <c:v>66366</c:v>
                </c:pt>
                <c:pt idx="100">
                  <c:v>66313</c:v>
                </c:pt>
                <c:pt idx="101">
                  <c:v>67478</c:v>
                </c:pt>
                <c:pt idx="102">
                  <c:v>70010</c:v>
                </c:pt>
                <c:pt idx="103">
                  <c:v>72362</c:v>
                </c:pt>
                <c:pt idx="104">
                  <c:v>74638</c:v>
                </c:pt>
                <c:pt idx="105">
                  <c:v>77698</c:v>
                </c:pt>
                <c:pt idx="106">
                  <c:v>81202</c:v>
                </c:pt>
                <c:pt idx="107">
                  <c:v>80935</c:v>
                </c:pt>
                <c:pt idx="108">
                  <c:v>81628</c:v>
                </c:pt>
                <c:pt idx="109">
                  <c:v>83976</c:v>
                </c:pt>
                <c:pt idx="110">
                  <c:v>87638</c:v>
                </c:pt>
                <c:pt idx="111">
                  <c:v>91049</c:v>
                </c:pt>
                <c:pt idx="112">
                  <c:v>92533</c:v>
                </c:pt>
                <c:pt idx="113">
                  <c:v>95356</c:v>
                </c:pt>
                <c:pt idx="114">
                  <c:v>103501</c:v>
                </c:pt>
                <c:pt idx="115">
                  <c:v>110830</c:v>
                </c:pt>
                <c:pt idx="116">
                  <c:v>115940</c:v>
                </c:pt>
                <c:pt idx="117">
                  <c:v>119938</c:v>
                </c:pt>
                <c:pt idx="118">
                  <c:v>125382</c:v>
                </c:pt>
                <c:pt idx="119">
                  <c:v>129761</c:v>
                </c:pt>
                <c:pt idx="120">
                  <c:v>133903</c:v>
                </c:pt>
                <c:pt idx="121">
                  <c:v>139027</c:v>
                </c:pt>
                <c:pt idx="122">
                  <c:v>148462</c:v>
                </c:pt>
                <c:pt idx="123">
                  <c:v>153482</c:v>
                </c:pt>
                <c:pt idx="124">
                  <c:v>152464</c:v>
                </c:pt>
                <c:pt idx="125">
                  <c:v>152790</c:v>
                </c:pt>
                <c:pt idx="126">
                  <c:v>157494</c:v>
                </c:pt>
                <c:pt idx="127">
                  <c:v>157627</c:v>
                </c:pt>
                <c:pt idx="128">
                  <c:v>157387</c:v>
                </c:pt>
                <c:pt idx="129">
                  <c:v>160319</c:v>
                </c:pt>
                <c:pt idx="130">
                  <c:v>165035</c:v>
                </c:pt>
                <c:pt idx="131">
                  <c:v>168460</c:v>
                </c:pt>
                <c:pt idx="132">
                  <c:v>172065</c:v>
                </c:pt>
                <c:pt idx="133">
                  <c:v>175554</c:v>
                </c:pt>
                <c:pt idx="134">
                  <c:v>181810</c:v>
                </c:pt>
                <c:pt idx="135">
                  <c:v>184131</c:v>
                </c:pt>
                <c:pt idx="136">
                  <c:v>183959</c:v>
                </c:pt>
                <c:pt idx="137">
                  <c:v>179363</c:v>
                </c:pt>
                <c:pt idx="138">
                  <c:v>174514</c:v>
                </c:pt>
                <c:pt idx="139">
                  <c:v>165188</c:v>
                </c:pt>
                <c:pt idx="140">
                  <c:v>156828</c:v>
                </c:pt>
                <c:pt idx="141">
                  <c:v>149709</c:v>
                </c:pt>
                <c:pt idx="142">
                  <c:v>154066</c:v>
                </c:pt>
                <c:pt idx="143">
                  <c:v>160159</c:v>
                </c:pt>
                <c:pt idx="144">
                  <c:v>162116</c:v>
                </c:pt>
                <c:pt idx="145">
                  <c:v>162887</c:v>
                </c:pt>
                <c:pt idx="146">
                  <c:v>168719</c:v>
                </c:pt>
                <c:pt idx="147">
                  <c:v>167354</c:v>
                </c:pt>
                <c:pt idx="148">
                  <c:v>162971</c:v>
                </c:pt>
                <c:pt idx="149">
                  <c:v>162379</c:v>
                </c:pt>
                <c:pt idx="150">
                  <c:v>166764</c:v>
                </c:pt>
                <c:pt idx="151">
                  <c:v>166597</c:v>
                </c:pt>
                <c:pt idx="152">
                  <c:v>164785</c:v>
                </c:pt>
                <c:pt idx="153">
                  <c:v>162722</c:v>
                </c:pt>
                <c:pt idx="154">
                  <c:v>164955</c:v>
                </c:pt>
                <c:pt idx="155">
                  <c:v>163910</c:v>
                </c:pt>
                <c:pt idx="156">
                  <c:v>162924</c:v>
                </c:pt>
                <c:pt idx="157">
                  <c:v>163056</c:v>
                </c:pt>
                <c:pt idx="158">
                  <c:v>167294</c:v>
                </c:pt>
                <c:pt idx="159">
                  <c:v>170918</c:v>
                </c:pt>
                <c:pt idx="160">
                  <c:v>174444</c:v>
                </c:pt>
                <c:pt idx="161">
                  <c:v>178124</c:v>
                </c:pt>
                <c:pt idx="162">
                  <c:v>186544</c:v>
                </c:pt>
                <c:pt idx="163">
                  <c:v>188810</c:v>
                </c:pt>
                <c:pt idx="164">
                  <c:v>189002</c:v>
                </c:pt>
                <c:pt idx="165">
                  <c:v>188566</c:v>
                </c:pt>
                <c:pt idx="166">
                  <c:v>194258</c:v>
                </c:pt>
                <c:pt idx="167">
                  <c:v>195733</c:v>
                </c:pt>
                <c:pt idx="168">
                  <c:v>197044</c:v>
                </c:pt>
                <c:pt idx="169">
                  <c:v>198564</c:v>
                </c:pt>
                <c:pt idx="170">
                  <c:v>204238</c:v>
                </c:pt>
                <c:pt idx="171">
                  <c:v>206346</c:v>
                </c:pt>
                <c:pt idx="172">
                  <c:v>205937</c:v>
                </c:pt>
                <c:pt idx="173">
                  <c:v>206665</c:v>
                </c:pt>
                <c:pt idx="174">
                  <c:v>209971</c:v>
                </c:pt>
                <c:pt idx="175">
                  <c:v>211672</c:v>
                </c:pt>
                <c:pt idx="176">
                  <c:v>211433</c:v>
                </c:pt>
                <c:pt idx="177">
                  <c:v>211792</c:v>
                </c:pt>
                <c:pt idx="178">
                  <c:v>214578</c:v>
                </c:pt>
                <c:pt idx="179">
                  <c:v>216103</c:v>
                </c:pt>
                <c:pt idx="180">
                  <c:v>214178</c:v>
                </c:pt>
                <c:pt idx="181">
                  <c:v>212694</c:v>
                </c:pt>
                <c:pt idx="182">
                  <c:v>215910</c:v>
                </c:pt>
                <c:pt idx="183">
                  <c:v>216805</c:v>
                </c:pt>
                <c:pt idx="184">
                  <c:v>215925</c:v>
                </c:pt>
                <c:pt idx="185">
                  <c:v>217911</c:v>
                </c:pt>
                <c:pt idx="186">
                  <c:v>220133</c:v>
                </c:pt>
                <c:pt idx="187">
                  <c:v>224337</c:v>
                </c:pt>
                <c:pt idx="188">
                  <c:v>229819</c:v>
                </c:pt>
                <c:pt idx="189">
                  <c:v>231644</c:v>
                </c:pt>
              </c:numCache>
            </c:numRef>
          </c:val>
          <c:smooth val="0"/>
          <c:extLst>
            <c:ext xmlns:c16="http://schemas.microsoft.com/office/drawing/2014/chart" uri="{C3380CC4-5D6E-409C-BE32-E72D297353CC}">
              <c16:uniqueId val="{00000000-2B5A-5742-B923-941F739025DD}"/>
            </c:ext>
          </c:extLst>
        </c:ser>
        <c:dLbls>
          <c:showLegendKey val="0"/>
          <c:showVal val="0"/>
          <c:showCatName val="0"/>
          <c:showSerName val="0"/>
          <c:showPercent val="0"/>
          <c:showBubbleSize val="0"/>
        </c:dLbls>
        <c:smooth val="0"/>
        <c:axId val="2046031184"/>
        <c:axId val="2046385440"/>
      </c:lineChart>
      <c:dateAx>
        <c:axId val="2046031184"/>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600" b="0" i="0" u="none" strike="noStrike" kern="1200" baseline="0">
                <a:solidFill>
                  <a:schemeClr val="tx1">
                    <a:lumMod val="65000"/>
                    <a:lumOff val="35000"/>
                  </a:schemeClr>
                </a:solidFill>
                <a:latin typeface="+mn-lt"/>
                <a:ea typeface="+mn-ea"/>
                <a:cs typeface="+mn-cs"/>
              </a:defRPr>
            </a:pPr>
            <a:endParaRPr lang="en-US"/>
          </a:p>
        </c:txPr>
        <c:crossAx val="2046385440"/>
        <c:crosses val="autoZero"/>
        <c:auto val="0"/>
        <c:lblOffset val="100"/>
        <c:baseTimeUnit val="days"/>
        <c:majorUnit val="8"/>
        <c:minorUnit val="4"/>
      </c:dateAx>
      <c:valAx>
        <c:axId val="2046385440"/>
        <c:scaling>
          <c:logBase val="10"/>
          <c:orientation val="minMax"/>
          <c:min val="10000"/>
        </c:scaling>
        <c:delete val="0"/>
        <c:axPos val="l"/>
        <c:majorGridlines>
          <c:spPr>
            <a:ln w="15875" cap="flat" cmpd="sng" algn="ctr">
              <a:solidFill>
                <a:schemeClr val="tx1"/>
              </a:solidFill>
              <a:round/>
            </a:ln>
            <a:effectLst/>
          </c:spPr>
        </c:majorGridlines>
        <c:minorGridlines>
          <c:spPr>
            <a:ln w="9525" cap="flat" cmpd="sng" algn="ctr">
              <a:solidFill>
                <a:schemeClr val="bg1">
                  <a:lumMod val="75000"/>
                </a:schemeClr>
              </a:solidFill>
              <a:round/>
            </a:ln>
            <a:effectLst/>
          </c:spPr>
        </c:minorGridlines>
        <c:numFmt formatCode="#,##0" sourceLinked="0"/>
        <c:majorTickMark val="out"/>
        <c:minorTickMark val="out"/>
        <c:tickLblPos val="nextTo"/>
        <c:spPr>
          <a:noFill/>
          <a:ln>
            <a:solidFill>
              <a:schemeClr val="bg1">
                <a:lumMod val="75000"/>
              </a:schemeClr>
            </a:solidFill>
          </a:ln>
          <a:effectLst/>
        </c:spPr>
        <c:txPr>
          <a:bodyPr rot="-60000000" spcFirstLastPara="1" vertOverflow="ellipsis" vert="horz" wrap="square" anchor="ctr" anchorCtr="1"/>
          <a:lstStyle/>
          <a:p>
            <a:pPr>
              <a:defRPr sz="1600" b="0" i="0" u="none" strike="noStrike" kern="1200" baseline="0">
                <a:solidFill>
                  <a:schemeClr val="tx1">
                    <a:lumMod val="65000"/>
                    <a:lumOff val="35000"/>
                  </a:schemeClr>
                </a:solidFill>
                <a:latin typeface="+mn-lt"/>
                <a:ea typeface="+mn-ea"/>
                <a:cs typeface="+mn-cs"/>
              </a:defRPr>
            </a:pPr>
            <a:endParaRPr lang="en-US"/>
          </a:p>
        </c:txPr>
        <c:crossAx val="2046031184"/>
        <c:crosses val="autoZero"/>
        <c:crossBetween val="between"/>
        <c:majorUnit val="10"/>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2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18"/>
    </mc:Choice>
    <mc:Fallback>
      <c:style val="18"/>
    </mc:Fallback>
  </mc:AlternateContent>
  <c:chart>
    <c:autoTitleDeleted val="0"/>
    <c:plotArea>
      <c:layout>
        <c:manualLayout>
          <c:layoutTarget val="inner"/>
          <c:xMode val="edge"/>
          <c:yMode val="edge"/>
          <c:x val="0.14326244652489306"/>
          <c:y val="1.9035164464091113E-2"/>
          <c:w val="0.83451708103416211"/>
          <c:h val="0.84506469586038591"/>
        </c:manualLayout>
      </c:layout>
      <c:bubbleChart>
        <c:varyColors val="0"/>
        <c:ser>
          <c:idx val="0"/>
          <c:order val="0"/>
          <c:spPr>
            <a:solidFill>
              <a:schemeClr val="tx1"/>
            </a:solidFill>
          </c:spPr>
          <c:invertIfNegative val="0"/>
          <c:xVal>
            <c:numRef>
              <c:f>'3.20'!$D$89:$D$158</c:f>
              <c:numCache>
                <c:formatCode>0.00</c:formatCode>
                <c:ptCount val="70"/>
                <c:pt idx="0">
                  <c:v>12.34</c:v>
                </c:pt>
                <c:pt idx="1">
                  <c:v>8.4600000000000009</c:v>
                </c:pt>
                <c:pt idx="2">
                  <c:v>11.27</c:v>
                </c:pt>
                <c:pt idx="3">
                  <c:v>12.63</c:v>
                </c:pt>
                <c:pt idx="4">
                  <c:v>10.83</c:v>
                </c:pt>
                <c:pt idx="5">
                  <c:v>10.82</c:v>
                </c:pt>
                <c:pt idx="6">
                  <c:v>12.52</c:v>
                </c:pt>
                <c:pt idx="7">
                  <c:v>10.72</c:v>
                </c:pt>
                <c:pt idx="8">
                  <c:v>13.96</c:v>
                </c:pt>
                <c:pt idx="9">
                  <c:v>13.3</c:v>
                </c:pt>
                <c:pt idx="10">
                  <c:v>12.07</c:v>
                </c:pt>
                <c:pt idx="11">
                  <c:v>8.82</c:v>
                </c:pt>
                <c:pt idx="12">
                  <c:v>10.32</c:v>
                </c:pt>
                <c:pt idx="13">
                  <c:v>11.6</c:v>
                </c:pt>
                <c:pt idx="14">
                  <c:v>11.07</c:v>
                </c:pt>
                <c:pt idx="15">
                  <c:v>10.97</c:v>
                </c:pt>
                <c:pt idx="16">
                  <c:v>11.32</c:v>
                </c:pt>
                <c:pt idx="17">
                  <c:v>12.09</c:v>
                </c:pt>
                <c:pt idx="18">
                  <c:v>12.6</c:v>
                </c:pt>
                <c:pt idx="19">
                  <c:v>11.01</c:v>
                </c:pt>
                <c:pt idx="20">
                  <c:v>10.81</c:v>
                </c:pt>
                <c:pt idx="21">
                  <c:v>12.21</c:v>
                </c:pt>
                <c:pt idx="22">
                  <c:v>11.08</c:v>
                </c:pt>
                <c:pt idx="23">
                  <c:v>10.94</c:v>
                </c:pt>
                <c:pt idx="24">
                  <c:v>13.14</c:v>
                </c:pt>
                <c:pt idx="25">
                  <c:v>11.76</c:v>
                </c:pt>
                <c:pt idx="26">
                  <c:v>10.92</c:v>
                </c:pt>
                <c:pt idx="27">
                  <c:v>10.96</c:v>
                </c:pt>
                <c:pt idx="28">
                  <c:v>10.33</c:v>
                </c:pt>
                <c:pt idx="29">
                  <c:v>10.76</c:v>
                </c:pt>
                <c:pt idx="30">
                  <c:v>11.8</c:v>
                </c:pt>
                <c:pt idx="31">
                  <c:v>10.86</c:v>
                </c:pt>
                <c:pt idx="32">
                  <c:v>11.78</c:v>
                </c:pt>
                <c:pt idx="33">
                  <c:v>11.98</c:v>
                </c:pt>
                <c:pt idx="34">
                  <c:v>11.15</c:v>
                </c:pt>
                <c:pt idx="35">
                  <c:v>11.26</c:v>
                </c:pt>
                <c:pt idx="36">
                  <c:v>12.09</c:v>
                </c:pt>
                <c:pt idx="37">
                  <c:v>10.8</c:v>
                </c:pt>
                <c:pt idx="38">
                  <c:v>11.77</c:v>
                </c:pt>
                <c:pt idx="39">
                  <c:v>12.07</c:v>
                </c:pt>
                <c:pt idx="40">
                  <c:v>11.29</c:v>
                </c:pt>
                <c:pt idx="41">
                  <c:v>10.63</c:v>
                </c:pt>
                <c:pt idx="42">
                  <c:v>12.52</c:v>
                </c:pt>
                <c:pt idx="43">
                  <c:v>11.43</c:v>
                </c:pt>
                <c:pt idx="44">
                  <c:v>9.7100000000000009</c:v>
                </c:pt>
                <c:pt idx="45">
                  <c:v>10.72</c:v>
                </c:pt>
                <c:pt idx="46">
                  <c:v>10.42</c:v>
                </c:pt>
                <c:pt idx="47">
                  <c:v>10.119999999999999</c:v>
                </c:pt>
                <c:pt idx="48">
                  <c:v>12.14</c:v>
                </c:pt>
                <c:pt idx="49">
                  <c:v>11.24</c:v>
                </c:pt>
                <c:pt idx="50">
                  <c:v>9.31</c:v>
                </c:pt>
                <c:pt idx="51">
                  <c:v>4.67</c:v>
                </c:pt>
                <c:pt idx="52">
                  <c:v>7.7</c:v>
                </c:pt>
                <c:pt idx="53">
                  <c:v>5.27</c:v>
                </c:pt>
                <c:pt idx="54">
                  <c:v>3.49</c:v>
                </c:pt>
                <c:pt idx="55">
                  <c:v>6.99</c:v>
                </c:pt>
                <c:pt idx="56">
                  <c:v>9.06</c:v>
                </c:pt>
                <c:pt idx="57">
                  <c:v>7.05</c:v>
                </c:pt>
                <c:pt idx="58">
                  <c:v>6.34</c:v>
                </c:pt>
                <c:pt idx="59">
                  <c:v>6.94</c:v>
                </c:pt>
                <c:pt idx="60">
                  <c:v>7.46</c:v>
                </c:pt>
                <c:pt idx="61">
                  <c:v>5.85</c:v>
                </c:pt>
                <c:pt idx="62">
                  <c:v>5.68</c:v>
                </c:pt>
                <c:pt idx="63">
                  <c:v>4.42</c:v>
                </c:pt>
                <c:pt idx="64">
                  <c:v>4.79</c:v>
                </c:pt>
                <c:pt idx="65">
                  <c:v>10.45</c:v>
                </c:pt>
                <c:pt idx="66">
                  <c:v>7.65</c:v>
                </c:pt>
                <c:pt idx="67">
                  <c:v>4.08</c:v>
                </c:pt>
                <c:pt idx="68">
                  <c:v>8.39</c:v>
                </c:pt>
                <c:pt idx="69">
                  <c:v>6.83</c:v>
                </c:pt>
              </c:numCache>
            </c:numRef>
          </c:xVal>
          <c:yVal>
            <c:numRef>
              <c:f>'3.20'!$F$89:$F$158</c:f>
              <c:numCache>
                <c:formatCode>0.00</c:formatCode>
                <c:ptCount val="70"/>
                <c:pt idx="0">
                  <c:v>75.400000000000006</c:v>
                </c:pt>
                <c:pt idx="1">
                  <c:v>79.400000000000006</c:v>
                </c:pt>
                <c:pt idx="2">
                  <c:v>79.599999999999994</c:v>
                </c:pt>
                <c:pt idx="3">
                  <c:v>76</c:v>
                </c:pt>
                <c:pt idx="4">
                  <c:v>80.8</c:v>
                </c:pt>
                <c:pt idx="5">
                  <c:v>80</c:v>
                </c:pt>
                <c:pt idx="6">
                  <c:v>80.8</c:v>
                </c:pt>
                <c:pt idx="7">
                  <c:v>78.400000000000006</c:v>
                </c:pt>
                <c:pt idx="8">
                  <c:v>76.5</c:v>
                </c:pt>
                <c:pt idx="9">
                  <c:v>79.400000000000006</c:v>
                </c:pt>
                <c:pt idx="10">
                  <c:v>77.2</c:v>
                </c:pt>
                <c:pt idx="11">
                  <c:v>81.3</c:v>
                </c:pt>
                <c:pt idx="12">
                  <c:v>79.5</c:v>
                </c:pt>
                <c:pt idx="13">
                  <c:v>79</c:v>
                </c:pt>
                <c:pt idx="14">
                  <c:v>77.599999999999994</c:v>
                </c:pt>
                <c:pt idx="15">
                  <c:v>79.7</c:v>
                </c:pt>
                <c:pt idx="16">
                  <c:v>78.7</c:v>
                </c:pt>
                <c:pt idx="17">
                  <c:v>76</c:v>
                </c:pt>
                <c:pt idx="18">
                  <c:v>75.7</c:v>
                </c:pt>
                <c:pt idx="19">
                  <c:v>79.2</c:v>
                </c:pt>
                <c:pt idx="20">
                  <c:v>78.5</c:v>
                </c:pt>
                <c:pt idx="21">
                  <c:v>80.5</c:v>
                </c:pt>
                <c:pt idx="22">
                  <c:v>78.2</c:v>
                </c:pt>
                <c:pt idx="23">
                  <c:v>81.099999999999994</c:v>
                </c:pt>
                <c:pt idx="24">
                  <c:v>75</c:v>
                </c:pt>
                <c:pt idx="25">
                  <c:v>77.5</c:v>
                </c:pt>
                <c:pt idx="26">
                  <c:v>78.5</c:v>
                </c:pt>
                <c:pt idx="27">
                  <c:v>79.8</c:v>
                </c:pt>
                <c:pt idx="28">
                  <c:v>78.099999999999994</c:v>
                </c:pt>
                <c:pt idx="29">
                  <c:v>80.099999999999994</c:v>
                </c:pt>
                <c:pt idx="30">
                  <c:v>80.3</c:v>
                </c:pt>
                <c:pt idx="31">
                  <c:v>79</c:v>
                </c:pt>
                <c:pt idx="32">
                  <c:v>80.5</c:v>
                </c:pt>
                <c:pt idx="33">
                  <c:v>78.3</c:v>
                </c:pt>
                <c:pt idx="34">
                  <c:v>80.2</c:v>
                </c:pt>
                <c:pt idx="35">
                  <c:v>78.099999999999994</c:v>
                </c:pt>
                <c:pt idx="36">
                  <c:v>76</c:v>
                </c:pt>
                <c:pt idx="37">
                  <c:v>79.2</c:v>
                </c:pt>
                <c:pt idx="38">
                  <c:v>78.5</c:v>
                </c:pt>
                <c:pt idx="39">
                  <c:v>79.900000000000006</c:v>
                </c:pt>
                <c:pt idx="40">
                  <c:v>77</c:v>
                </c:pt>
                <c:pt idx="41">
                  <c:v>79.5</c:v>
                </c:pt>
                <c:pt idx="42">
                  <c:v>76.3</c:v>
                </c:pt>
                <c:pt idx="43">
                  <c:v>78.5</c:v>
                </c:pt>
                <c:pt idx="44">
                  <c:v>80.2</c:v>
                </c:pt>
                <c:pt idx="45">
                  <c:v>80.5</c:v>
                </c:pt>
                <c:pt idx="46">
                  <c:v>79</c:v>
                </c:pt>
                <c:pt idx="47">
                  <c:v>79.900000000000006</c:v>
                </c:pt>
                <c:pt idx="48">
                  <c:v>75.400000000000006</c:v>
                </c:pt>
                <c:pt idx="49">
                  <c:v>80</c:v>
                </c:pt>
                <c:pt idx="50">
                  <c:v>78.3</c:v>
                </c:pt>
                <c:pt idx="51" formatCode="0.0">
                  <c:v>82.8</c:v>
                </c:pt>
                <c:pt idx="52" formatCode="0.0">
                  <c:v>82.2</c:v>
                </c:pt>
                <c:pt idx="53" formatCode="0.0">
                  <c:v>80.599999999999994</c:v>
                </c:pt>
                <c:pt idx="54" formatCode="0.0">
                  <c:v>81.099999999999994</c:v>
                </c:pt>
                <c:pt idx="55" formatCode="0.0">
                  <c:v>82.4</c:v>
                </c:pt>
                <c:pt idx="56" formatCode="0.0">
                  <c:v>81</c:v>
                </c:pt>
                <c:pt idx="57" formatCode="0.0">
                  <c:v>81.400000000000006</c:v>
                </c:pt>
                <c:pt idx="58" formatCode="0.0">
                  <c:v>82.7</c:v>
                </c:pt>
                <c:pt idx="59" formatCode="0.0">
                  <c:v>83.7</c:v>
                </c:pt>
                <c:pt idx="60" formatCode="0.0">
                  <c:v>82.3</c:v>
                </c:pt>
                <c:pt idx="61" formatCode="0.0">
                  <c:v>81.900000000000006</c:v>
                </c:pt>
                <c:pt idx="62" formatCode="0.0">
                  <c:v>81.599999999999994</c:v>
                </c:pt>
                <c:pt idx="63" formatCode="0.0">
                  <c:v>81.8</c:v>
                </c:pt>
                <c:pt idx="64" formatCode="0.0">
                  <c:v>81.099999999999994</c:v>
                </c:pt>
                <c:pt idx="65" formatCode="0.0">
                  <c:v>83.1</c:v>
                </c:pt>
                <c:pt idx="66" formatCode="0.0">
                  <c:v>82.8</c:v>
                </c:pt>
                <c:pt idx="67" formatCode="0.0">
                  <c:v>82.4</c:v>
                </c:pt>
                <c:pt idx="68" formatCode="0.0">
                  <c:v>83.4</c:v>
                </c:pt>
                <c:pt idx="69" formatCode="0.0">
                  <c:v>81.2</c:v>
                </c:pt>
              </c:numCache>
            </c:numRef>
          </c:yVal>
          <c:bubbleSize>
            <c:numRef>
              <c:f>'3.20'!$E$89:$E$158</c:f>
              <c:numCache>
                <c:formatCode>0.0</c:formatCode>
                <c:ptCount val="70"/>
                <c:pt idx="0">
                  <c:v>4.8</c:v>
                </c:pt>
                <c:pt idx="1">
                  <c:v>0.7</c:v>
                </c:pt>
                <c:pt idx="2">
                  <c:v>6.7</c:v>
                </c:pt>
                <c:pt idx="3">
                  <c:v>3</c:v>
                </c:pt>
                <c:pt idx="4">
                  <c:v>38.799999999999997</c:v>
                </c:pt>
                <c:pt idx="5">
                  <c:v>5.4</c:v>
                </c:pt>
                <c:pt idx="6">
                  <c:v>3.6</c:v>
                </c:pt>
                <c:pt idx="7">
                  <c:v>0.9</c:v>
                </c:pt>
                <c:pt idx="8">
                  <c:v>0.7</c:v>
                </c:pt>
                <c:pt idx="9">
                  <c:v>19.899999999999999</c:v>
                </c:pt>
                <c:pt idx="10">
                  <c:v>10.1</c:v>
                </c:pt>
                <c:pt idx="11">
                  <c:v>1.4</c:v>
                </c:pt>
                <c:pt idx="12">
                  <c:v>1.6</c:v>
                </c:pt>
                <c:pt idx="13">
                  <c:v>12.9</c:v>
                </c:pt>
                <c:pt idx="14">
                  <c:v>6.6</c:v>
                </c:pt>
                <c:pt idx="15">
                  <c:v>3.1</c:v>
                </c:pt>
                <c:pt idx="16">
                  <c:v>2.9</c:v>
                </c:pt>
                <c:pt idx="17">
                  <c:v>4.4000000000000004</c:v>
                </c:pt>
                <c:pt idx="18">
                  <c:v>4.5999999999999996</c:v>
                </c:pt>
                <c:pt idx="19">
                  <c:v>1.3</c:v>
                </c:pt>
                <c:pt idx="20">
                  <c:v>6</c:v>
                </c:pt>
                <c:pt idx="21">
                  <c:v>6.7</c:v>
                </c:pt>
                <c:pt idx="22">
                  <c:v>9.9</c:v>
                </c:pt>
                <c:pt idx="23">
                  <c:v>5.5</c:v>
                </c:pt>
                <c:pt idx="24">
                  <c:v>3</c:v>
                </c:pt>
                <c:pt idx="25">
                  <c:v>6.1</c:v>
                </c:pt>
                <c:pt idx="26">
                  <c:v>1</c:v>
                </c:pt>
                <c:pt idx="27">
                  <c:v>1.9</c:v>
                </c:pt>
                <c:pt idx="28">
                  <c:v>2.8</c:v>
                </c:pt>
                <c:pt idx="29">
                  <c:v>1.3</c:v>
                </c:pt>
                <c:pt idx="30">
                  <c:v>8.9</c:v>
                </c:pt>
                <c:pt idx="31">
                  <c:v>2.1</c:v>
                </c:pt>
                <c:pt idx="32">
                  <c:v>19.7</c:v>
                </c:pt>
                <c:pt idx="33">
                  <c:v>9.9</c:v>
                </c:pt>
                <c:pt idx="34">
                  <c:v>0.7</c:v>
                </c:pt>
                <c:pt idx="35">
                  <c:v>11.6</c:v>
                </c:pt>
                <c:pt idx="36">
                  <c:v>3.9</c:v>
                </c:pt>
                <c:pt idx="37">
                  <c:v>4</c:v>
                </c:pt>
                <c:pt idx="38">
                  <c:v>12.8</c:v>
                </c:pt>
                <c:pt idx="39">
                  <c:v>1.1000000000000001</c:v>
                </c:pt>
                <c:pt idx="40">
                  <c:v>4.8</c:v>
                </c:pt>
                <c:pt idx="41">
                  <c:v>0.9</c:v>
                </c:pt>
                <c:pt idx="42">
                  <c:v>6.5</c:v>
                </c:pt>
                <c:pt idx="43">
                  <c:v>27</c:v>
                </c:pt>
                <c:pt idx="44">
                  <c:v>2.9</c:v>
                </c:pt>
                <c:pt idx="45">
                  <c:v>0.6</c:v>
                </c:pt>
                <c:pt idx="46">
                  <c:v>8.3000000000000007</c:v>
                </c:pt>
                <c:pt idx="47">
                  <c:v>7.1</c:v>
                </c:pt>
                <c:pt idx="48">
                  <c:v>1.9</c:v>
                </c:pt>
                <c:pt idx="49">
                  <c:v>5.8</c:v>
                </c:pt>
                <c:pt idx="50">
                  <c:v>0.6</c:v>
                </c:pt>
                <c:pt idx="51" formatCode="General">
                  <c:v>23.6</c:v>
                </c:pt>
                <c:pt idx="52" formatCode="General">
                  <c:v>35.5</c:v>
                </c:pt>
                <c:pt idx="53" formatCode="General">
                  <c:v>5.6</c:v>
                </c:pt>
                <c:pt idx="54" formatCode="General">
                  <c:v>5.4</c:v>
                </c:pt>
                <c:pt idx="55" formatCode="General">
                  <c:v>64.599999999999994</c:v>
                </c:pt>
                <c:pt idx="56" formatCode="General">
                  <c:v>82.7</c:v>
                </c:pt>
                <c:pt idx="57" formatCode="General">
                  <c:v>4.7</c:v>
                </c:pt>
                <c:pt idx="58" formatCode="General">
                  <c:v>61.1</c:v>
                </c:pt>
                <c:pt idx="59" formatCode="General">
                  <c:v>127</c:v>
                </c:pt>
                <c:pt idx="60" formatCode="General">
                  <c:v>49.5</c:v>
                </c:pt>
                <c:pt idx="61" formatCode="General">
                  <c:v>16.8</c:v>
                </c:pt>
                <c:pt idx="62" formatCode="General">
                  <c:v>4.5999999999999996</c:v>
                </c:pt>
                <c:pt idx="63" formatCode="General">
                  <c:v>5.0999999999999996</c:v>
                </c:pt>
                <c:pt idx="64" formatCode="General">
                  <c:v>10.6</c:v>
                </c:pt>
                <c:pt idx="65" formatCode="General">
                  <c:v>5.5</c:v>
                </c:pt>
                <c:pt idx="66" formatCode="General">
                  <c:v>47.1</c:v>
                </c:pt>
                <c:pt idx="67" formatCode="General">
                  <c:v>9.6</c:v>
                </c:pt>
                <c:pt idx="68" formatCode="General">
                  <c:v>8.1999999999999993</c:v>
                </c:pt>
                <c:pt idx="69" formatCode="General">
                  <c:v>63.5</c:v>
                </c:pt>
              </c:numCache>
            </c:numRef>
          </c:bubbleSize>
          <c:bubble3D val="0"/>
          <c:extLst>
            <c:ext xmlns:c16="http://schemas.microsoft.com/office/drawing/2014/chart" uri="{C3380CC4-5D6E-409C-BE32-E72D297353CC}">
              <c16:uniqueId val="{00000000-4762-1549-9A40-76092CEA1659}"/>
            </c:ext>
          </c:extLst>
        </c:ser>
        <c:dLbls>
          <c:showLegendKey val="0"/>
          <c:showVal val="0"/>
          <c:showCatName val="0"/>
          <c:showSerName val="0"/>
          <c:showPercent val="0"/>
          <c:showBubbleSize val="0"/>
        </c:dLbls>
        <c:bubbleScale val="30"/>
        <c:showNegBubbles val="0"/>
        <c:axId val="2104855800"/>
        <c:axId val="2116466728"/>
      </c:bubbleChart>
      <c:valAx>
        <c:axId val="2104855800"/>
        <c:scaling>
          <c:orientation val="minMax"/>
          <c:max val="15"/>
        </c:scaling>
        <c:delete val="0"/>
        <c:axPos val="b"/>
        <c:majorGridlines/>
        <c:title>
          <c:tx>
            <c:rich>
              <a:bodyPr/>
              <a:lstStyle/>
              <a:p>
                <a:pPr>
                  <a:defRPr/>
                </a:pPr>
                <a:r>
                  <a:rPr lang="en-US" sz="1600" b="0" i="0"/>
                  <a:t>The take of the 1% in each country and state in 1983 (%)</a:t>
                </a:r>
              </a:p>
            </c:rich>
          </c:tx>
          <c:overlay val="0"/>
        </c:title>
        <c:numFmt formatCode="0" sourceLinked="0"/>
        <c:majorTickMark val="out"/>
        <c:minorTickMark val="none"/>
        <c:tickLblPos val="nextTo"/>
        <c:txPr>
          <a:bodyPr/>
          <a:lstStyle/>
          <a:p>
            <a:pPr>
              <a:defRPr sz="1600"/>
            </a:pPr>
            <a:endParaRPr lang="en-US"/>
          </a:p>
        </c:txPr>
        <c:crossAx val="2116466728"/>
        <c:crossesAt val="0.01"/>
        <c:crossBetween val="midCat"/>
        <c:majorUnit val="1"/>
      </c:valAx>
      <c:valAx>
        <c:axId val="2116466728"/>
        <c:scaling>
          <c:orientation val="minMax"/>
          <c:max val="85"/>
          <c:min val="75"/>
        </c:scaling>
        <c:delete val="0"/>
        <c:axPos val="l"/>
        <c:majorGridlines/>
        <c:title>
          <c:tx>
            <c:rich>
              <a:bodyPr rot="-5400000" vert="horz"/>
              <a:lstStyle/>
              <a:p>
                <a:pPr>
                  <a:defRPr sz="1600" b="0" i="0"/>
                </a:pPr>
                <a:r>
                  <a:rPr lang="en-US" sz="1600" b="0" i="0"/>
                  <a:t>Life expectancy 2015 from various sources (WHO and USA)</a:t>
                </a:r>
              </a:p>
            </c:rich>
          </c:tx>
          <c:overlay val="0"/>
        </c:title>
        <c:numFmt formatCode="0.00" sourceLinked="0"/>
        <c:majorTickMark val="out"/>
        <c:minorTickMark val="none"/>
        <c:tickLblPos val="nextTo"/>
        <c:txPr>
          <a:bodyPr/>
          <a:lstStyle/>
          <a:p>
            <a:pPr>
              <a:defRPr sz="1600"/>
            </a:pPr>
            <a:endParaRPr lang="en-US"/>
          </a:p>
        </c:txPr>
        <c:crossAx val="2104855800"/>
        <c:crossesAt val="0.01"/>
        <c:crossBetween val="midCat"/>
      </c:valAx>
    </c:plotArea>
    <c:plotVisOnly val="1"/>
    <c:dispBlanksAs val="gap"/>
    <c:showDLblsOverMax val="0"/>
  </c:chart>
  <c:printSettings>
    <c:headerFooter/>
    <c:pageMargins b="1" l="0.75" r="0.75" t="1" header="0.5" footer="0.5"/>
    <c:pageSetup/>
  </c:printSettings>
</c:chartSpace>
</file>

<file path=xl/charts/chart2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18"/>
    </mc:Choice>
    <mc:Fallback>
      <c:style val="18"/>
    </mc:Fallback>
  </mc:AlternateContent>
  <c:chart>
    <c:autoTitleDeleted val="0"/>
    <c:plotArea>
      <c:layout/>
      <c:bubbleChart>
        <c:varyColors val="0"/>
        <c:ser>
          <c:idx val="0"/>
          <c:order val="0"/>
          <c:spPr>
            <a:solidFill>
              <a:schemeClr val="tx1"/>
            </a:solidFill>
          </c:spPr>
          <c:invertIfNegative val="0"/>
          <c:xVal>
            <c:numRef>
              <c:f>'3.21'!$D$89:$D$158</c:f>
              <c:numCache>
                <c:formatCode>0.00</c:formatCode>
                <c:ptCount val="70"/>
                <c:pt idx="0">
                  <c:v>12.34</c:v>
                </c:pt>
                <c:pt idx="1">
                  <c:v>8.4600000000000009</c:v>
                </c:pt>
                <c:pt idx="2">
                  <c:v>11.27</c:v>
                </c:pt>
                <c:pt idx="3">
                  <c:v>12.63</c:v>
                </c:pt>
                <c:pt idx="4">
                  <c:v>10.83</c:v>
                </c:pt>
                <c:pt idx="5">
                  <c:v>10.82</c:v>
                </c:pt>
                <c:pt idx="6">
                  <c:v>12.52</c:v>
                </c:pt>
                <c:pt idx="7">
                  <c:v>10.72</c:v>
                </c:pt>
                <c:pt idx="8">
                  <c:v>13.96</c:v>
                </c:pt>
                <c:pt idx="9">
                  <c:v>13.3</c:v>
                </c:pt>
                <c:pt idx="10">
                  <c:v>12.07</c:v>
                </c:pt>
                <c:pt idx="11">
                  <c:v>8.82</c:v>
                </c:pt>
                <c:pt idx="12">
                  <c:v>10.32</c:v>
                </c:pt>
                <c:pt idx="13">
                  <c:v>11.6</c:v>
                </c:pt>
                <c:pt idx="14">
                  <c:v>11.07</c:v>
                </c:pt>
                <c:pt idx="15">
                  <c:v>10.97</c:v>
                </c:pt>
                <c:pt idx="16">
                  <c:v>11.32</c:v>
                </c:pt>
                <c:pt idx="17">
                  <c:v>12.09</c:v>
                </c:pt>
                <c:pt idx="18">
                  <c:v>12.6</c:v>
                </c:pt>
                <c:pt idx="19">
                  <c:v>11.01</c:v>
                </c:pt>
                <c:pt idx="20">
                  <c:v>10.81</c:v>
                </c:pt>
                <c:pt idx="21">
                  <c:v>12.21</c:v>
                </c:pt>
                <c:pt idx="22">
                  <c:v>11.08</c:v>
                </c:pt>
                <c:pt idx="23">
                  <c:v>10.94</c:v>
                </c:pt>
                <c:pt idx="24">
                  <c:v>13.14</c:v>
                </c:pt>
                <c:pt idx="25">
                  <c:v>11.76</c:v>
                </c:pt>
                <c:pt idx="26">
                  <c:v>10.92</c:v>
                </c:pt>
                <c:pt idx="27">
                  <c:v>10.96</c:v>
                </c:pt>
                <c:pt idx="28">
                  <c:v>10.33</c:v>
                </c:pt>
                <c:pt idx="29">
                  <c:v>10.76</c:v>
                </c:pt>
                <c:pt idx="30">
                  <c:v>11.8</c:v>
                </c:pt>
                <c:pt idx="31">
                  <c:v>10.86</c:v>
                </c:pt>
                <c:pt idx="32">
                  <c:v>11.78</c:v>
                </c:pt>
                <c:pt idx="33">
                  <c:v>11.98</c:v>
                </c:pt>
                <c:pt idx="34">
                  <c:v>11.15</c:v>
                </c:pt>
                <c:pt idx="35">
                  <c:v>11.26</c:v>
                </c:pt>
                <c:pt idx="36">
                  <c:v>12.09</c:v>
                </c:pt>
                <c:pt idx="37">
                  <c:v>10.8</c:v>
                </c:pt>
                <c:pt idx="38">
                  <c:v>11.77</c:v>
                </c:pt>
                <c:pt idx="39">
                  <c:v>12.07</c:v>
                </c:pt>
                <c:pt idx="40">
                  <c:v>11.29</c:v>
                </c:pt>
                <c:pt idx="41">
                  <c:v>10.63</c:v>
                </c:pt>
                <c:pt idx="42">
                  <c:v>12.52</c:v>
                </c:pt>
                <c:pt idx="43">
                  <c:v>11.43</c:v>
                </c:pt>
                <c:pt idx="44">
                  <c:v>9.7100000000000009</c:v>
                </c:pt>
                <c:pt idx="45">
                  <c:v>10.72</c:v>
                </c:pt>
                <c:pt idx="46">
                  <c:v>10.42</c:v>
                </c:pt>
                <c:pt idx="47">
                  <c:v>10.119999999999999</c:v>
                </c:pt>
                <c:pt idx="48">
                  <c:v>12.14</c:v>
                </c:pt>
                <c:pt idx="49">
                  <c:v>11.24</c:v>
                </c:pt>
                <c:pt idx="50">
                  <c:v>9.31</c:v>
                </c:pt>
                <c:pt idx="51">
                  <c:v>4.67</c:v>
                </c:pt>
                <c:pt idx="52">
                  <c:v>7.7</c:v>
                </c:pt>
                <c:pt idx="53">
                  <c:v>5.27</c:v>
                </c:pt>
                <c:pt idx="54">
                  <c:v>3.49</c:v>
                </c:pt>
                <c:pt idx="55">
                  <c:v>6.99</c:v>
                </c:pt>
                <c:pt idx="56">
                  <c:v>9.06</c:v>
                </c:pt>
                <c:pt idx="57">
                  <c:v>7.05</c:v>
                </c:pt>
                <c:pt idx="58">
                  <c:v>6.34</c:v>
                </c:pt>
                <c:pt idx="59">
                  <c:v>6.94</c:v>
                </c:pt>
                <c:pt idx="60">
                  <c:v>7.46</c:v>
                </c:pt>
                <c:pt idx="61">
                  <c:v>5.85</c:v>
                </c:pt>
                <c:pt idx="62">
                  <c:v>5.68</c:v>
                </c:pt>
                <c:pt idx="63">
                  <c:v>4.42</c:v>
                </c:pt>
                <c:pt idx="64">
                  <c:v>4.79</c:v>
                </c:pt>
                <c:pt idx="65">
                  <c:v>10.45</c:v>
                </c:pt>
                <c:pt idx="66">
                  <c:v>7.65</c:v>
                </c:pt>
                <c:pt idx="67">
                  <c:v>4.08</c:v>
                </c:pt>
                <c:pt idx="68">
                  <c:v>8.39</c:v>
                </c:pt>
                <c:pt idx="69">
                  <c:v>6.83</c:v>
                </c:pt>
              </c:numCache>
            </c:numRef>
          </c:xVal>
          <c:yVal>
            <c:numRef>
              <c:f>'3.21'!$E$89:$E$158</c:f>
              <c:numCache>
                <c:formatCode>General</c:formatCode>
                <c:ptCount val="70"/>
                <c:pt idx="0">
                  <c:v>8.68</c:v>
                </c:pt>
                <c:pt idx="1">
                  <c:v>6.58</c:v>
                </c:pt>
                <c:pt idx="2">
                  <c:v>6.15</c:v>
                </c:pt>
                <c:pt idx="3">
                  <c:v>7.53</c:v>
                </c:pt>
                <c:pt idx="4">
                  <c:v>4.3</c:v>
                </c:pt>
                <c:pt idx="5">
                  <c:v>4.79</c:v>
                </c:pt>
                <c:pt idx="6">
                  <c:v>4.8499999999999996</c:v>
                </c:pt>
                <c:pt idx="7">
                  <c:v>6.74</c:v>
                </c:pt>
                <c:pt idx="8">
                  <c:v>7.26</c:v>
                </c:pt>
                <c:pt idx="9">
                  <c:v>6.06</c:v>
                </c:pt>
                <c:pt idx="10">
                  <c:v>7.45</c:v>
                </c:pt>
                <c:pt idx="11">
                  <c:v>4.47</c:v>
                </c:pt>
                <c:pt idx="12">
                  <c:v>5.46</c:v>
                </c:pt>
                <c:pt idx="13">
                  <c:v>6.59</c:v>
                </c:pt>
                <c:pt idx="14">
                  <c:v>7.08</c:v>
                </c:pt>
                <c:pt idx="15">
                  <c:v>4.8099999999999996</c:v>
                </c:pt>
                <c:pt idx="16">
                  <c:v>6.3</c:v>
                </c:pt>
                <c:pt idx="17">
                  <c:v>7.09</c:v>
                </c:pt>
                <c:pt idx="18">
                  <c:v>7.49</c:v>
                </c:pt>
                <c:pt idx="19">
                  <c:v>6.69</c:v>
                </c:pt>
                <c:pt idx="20">
                  <c:v>6.47</c:v>
                </c:pt>
                <c:pt idx="21">
                  <c:v>4.38</c:v>
                </c:pt>
                <c:pt idx="22">
                  <c:v>6.51</c:v>
                </c:pt>
                <c:pt idx="23">
                  <c:v>5.04</c:v>
                </c:pt>
                <c:pt idx="24">
                  <c:v>8.24</c:v>
                </c:pt>
                <c:pt idx="25">
                  <c:v>6.08</c:v>
                </c:pt>
                <c:pt idx="26">
                  <c:v>5.47</c:v>
                </c:pt>
                <c:pt idx="27">
                  <c:v>5.08</c:v>
                </c:pt>
                <c:pt idx="28">
                  <c:v>5.21</c:v>
                </c:pt>
                <c:pt idx="29">
                  <c:v>4.3099999999999996</c:v>
                </c:pt>
                <c:pt idx="30">
                  <c:v>4.3899999999999997</c:v>
                </c:pt>
                <c:pt idx="31">
                  <c:v>5.41</c:v>
                </c:pt>
                <c:pt idx="32">
                  <c:v>4.6500000000000004</c:v>
                </c:pt>
                <c:pt idx="33">
                  <c:v>7.08</c:v>
                </c:pt>
                <c:pt idx="34">
                  <c:v>5.0199999999999996</c:v>
                </c:pt>
                <c:pt idx="35">
                  <c:v>6.85</c:v>
                </c:pt>
                <c:pt idx="36">
                  <c:v>8.14</c:v>
                </c:pt>
                <c:pt idx="37">
                  <c:v>5.14</c:v>
                </c:pt>
                <c:pt idx="38">
                  <c:v>5.89</c:v>
                </c:pt>
                <c:pt idx="39">
                  <c:v>4.43</c:v>
                </c:pt>
                <c:pt idx="40">
                  <c:v>6.46</c:v>
                </c:pt>
                <c:pt idx="41">
                  <c:v>5.86</c:v>
                </c:pt>
                <c:pt idx="42">
                  <c:v>6.91</c:v>
                </c:pt>
                <c:pt idx="43">
                  <c:v>5.85</c:v>
                </c:pt>
                <c:pt idx="44">
                  <c:v>4.91</c:v>
                </c:pt>
                <c:pt idx="45">
                  <c:v>4.57</c:v>
                </c:pt>
                <c:pt idx="46">
                  <c:v>5.76</c:v>
                </c:pt>
                <c:pt idx="47">
                  <c:v>4.54</c:v>
                </c:pt>
                <c:pt idx="48">
                  <c:v>7.04</c:v>
                </c:pt>
                <c:pt idx="49">
                  <c:v>5.67</c:v>
                </c:pt>
                <c:pt idx="50">
                  <c:v>6.37</c:v>
                </c:pt>
                <c:pt idx="51">
                  <c:v>3.2</c:v>
                </c:pt>
                <c:pt idx="52">
                  <c:v>4.4000000000000004</c:v>
                </c:pt>
                <c:pt idx="53">
                  <c:v>3</c:v>
                </c:pt>
                <c:pt idx="54">
                  <c:v>2</c:v>
                </c:pt>
                <c:pt idx="55">
                  <c:v>3.6</c:v>
                </c:pt>
                <c:pt idx="56">
                  <c:v>3.2</c:v>
                </c:pt>
                <c:pt idx="57">
                  <c:v>3.1</c:v>
                </c:pt>
                <c:pt idx="58">
                  <c:v>3</c:v>
                </c:pt>
                <c:pt idx="59">
                  <c:v>2.1</c:v>
                </c:pt>
                <c:pt idx="60">
                  <c:v>3</c:v>
                </c:pt>
                <c:pt idx="61">
                  <c:v>3.3</c:v>
                </c:pt>
                <c:pt idx="62">
                  <c:v>4.8</c:v>
                </c:pt>
                <c:pt idx="63">
                  <c:v>2.2000000000000002</c:v>
                </c:pt>
                <c:pt idx="64">
                  <c:v>3</c:v>
                </c:pt>
                <c:pt idx="65">
                  <c:v>2.2000000000000002</c:v>
                </c:pt>
                <c:pt idx="66">
                  <c:v>3.6</c:v>
                </c:pt>
                <c:pt idx="67">
                  <c:v>2.4</c:v>
                </c:pt>
                <c:pt idx="68">
                  <c:v>3.5</c:v>
                </c:pt>
                <c:pt idx="69">
                  <c:v>3.7</c:v>
                </c:pt>
              </c:numCache>
            </c:numRef>
          </c:yVal>
          <c:bubbleSize>
            <c:numRef>
              <c:f>'3.21'!$F$89:$F$158</c:f>
              <c:numCache>
                <c:formatCode>0.0</c:formatCode>
                <c:ptCount val="70"/>
                <c:pt idx="0">
                  <c:v>4.8</c:v>
                </c:pt>
                <c:pt idx="1">
                  <c:v>0.7</c:v>
                </c:pt>
                <c:pt idx="2">
                  <c:v>6.7</c:v>
                </c:pt>
                <c:pt idx="3">
                  <c:v>3</c:v>
                </c:pt>
                <c:pt idx="4">
                  <c:v>38.799999999999997</c:v>
                </c:pt>
                <c:pt idx="5">
                  <c:v>5.4</c:v>
                </c:pt>
                <c:pt idx="6">
                  <c:v>3.6</c:v>
                </c:pt>
                <c:pt idx="7">
                  <c:v>0.9</c:v>
                </c:pt>
                <c:pt idx="8">
                  <c:v>0.7</c:v>
                </c:pt>
                <c:pt idx="9">
                  <c:v>19.899999999999999</c:v>
                </c:pt>
                <c:pt idx="10">
                  <c:v>10.1</c:v>
                </c:pt>
                <c:pt idx="11">
                  <c:v>1.4</c:v>
                </c:pt>
                <c:pt idx="12">
                  <c:v>1.6</c:v>
                </c:pt>
                <c:pt idx="13">
                  <c:v>12.9</c:v>
                </c:pt>
                <c:pt idx="14">
                  <c:v>6.6</c:v>
                </c:pt>
                <c:pt idx="15">
                  <c:v>3.1</c:v>
                </c:pt>
                <c:pt idx="16">
                  <c:v>2.9</c:v>
                </c:pt>
                <c:pt idx="17">
                  <c:v>4.4000000000000004</c:v>
                </c:pt>
                <c:pt idx="18">
                  <c:v>4.5999999999999996</c:v>
                </c:pt>
                <c:pt idx="19">
                  <c:v>1.3</c:v>
                </c:pt>
                <c:pt idx="20">
                  <c:v>6</c:v>
                </c:pt>
                <c:pt idx="21">
                  <c:v>6.7</c:v>
                </c:pt>
                <c:pt idx="22">
                  <c:v>9.9</c:v>
                </c:pt>
                <c:pt idx="23">
                  <c:v>5.5</c:v>
                </c:pt>
                <c:pt idx="24">
                  <c:v>3</c:v>
                </c:pt>
                <c:pt idx="25">
                  <c:v>6.1</c:v>
                </c:pt>
                <c:pt idx="26">
                  <c:v>1</c:v>
                </c:pt>
                <c:pt idx="27">
                  <c:v>1.9</c:v>
                </c:pt>
                <c:pt idx="28">
                  <c:v>2.8</c:v>
                </c:pt>
                <c:pt idx="29">
                  <c:v>1.3</c:v>
                </c:pt>
                <c:pt idx="30">
                  <c:v>8.9</c:v>
                </c:pt>
                <c:pt idx="31">
                  <c:v>2.1</c:v>
                </c:pt>
                <c:pt idx="32">
                  <c:v>19.7</c:v>
                </c:pt>
                <c:pt idx="33">
                  <c:v>9.9</c:v>
                </c:pt>
                <c:pt idx="34">
                  <c:v>0.7</c:v>
                </c:pt>
                <c:pt idx="35">
                  <c:v>11.6</c:v>
                </c:pt>
                <c:pt idx="36">
                  <c:v>3.9</c:v>
                </c:pt>
                <c:pt idx="37">
                  <c:v>4</c:v>
                </c:pt>
                <c:pt idx="38">
                  <c:v>12.8</c:v>
                </c:pt>
                <c:pt idx="39">
                  <c:v>1.1000000000000001</c:v>
                </c:pt>
                <c:pt idx="40">
                  <c:v>4.8</c:v>
                </c:pt>
                <c:pt idx="41">
                  <c:v>0.9</c:v>
                </c:pt>
                <c:pt idx="42">
                  <c:v>6.5</c:v>
                </c:pt>
                <c:pt idx="43">
                  <c:v>27</c:v>
                </c:pt>
                <c:pt idx="44">
                  <c:v>2.9</c:v>
                </c:pt>
                <c:pt idx="45">
                  <c:v>0.6</c:v>
                </c:pt>
                <c:pt idx="46">
                  <c:v>8.3000000000000007</c:v>
                </c:pt>
                <c:pt idx="47">
                  <c:v>7.1</c:v>
                </c:pt>
                <c:pt idx="48">
                  <c:v>1.9</c:v>
                </c:pt>
                <c:pt idx="49">
                  <c:v>5.8</c:v>
                </c:pt>
                <c:pt idx="50">
                  <c:v>0.6</c:v>
                </c:pt>
                <c:pt idx="51" formatCode="General">
                  <c:v>23.6</c:v>
                </c:pt>
                <c:pt idx="52" formatCode="General">
                  <c:v>35.5</c:v>
                </c:pt>
                <c:pt idx="53" formatCode="General">
                  <c:v>5.6</c:v>
                </c:pt>
                <c:pt idx="54" formatCode="General">
                  <c:v>5.4</c:v>
                </c:pt>
                <c:pt idx="55" formatCode="General">
                  <c:v>64.599999999999994</c:v>
                </c:pt>
                <c:pt idx="56" formatCode="General">
                  <c:v>82.7</c:v>
                </c:pt>
                <c:pt idx="57" formatCode="General">
                  <c:v>4.7</c:v>
                </c:pt>
                <c:pt idx="58" formatCode="General">
                  <c:v>61.1</c:v>
                </c:pt>
                <c:pt idx="59" formatCode="General">
                  <c:v>127</c:v>
                </c:pt>
                <c:pt idx="60" formatCode="General">
                  <c:v>49.5</c:v>
                </c:pt>
                <c:pt idx="61" formatCode="General">
                  <c:v>16.8</c:v>
                </c:pt>
                <c:pt idx="62" formatCode="General">
                  <c:v>4.5999999999999996</c:v>
                </c:pt>
                <c:pt idx="63" formatCode="General">
                  <c:v>5.0999999999999996</c:v>
                </c:pt>
                <c:pt idx="64" formatCode="General">
                  <c:v>10.6</c:v>
                </c:pt>
                <c:pt idx="65" formatCode="General">
                  <c:v>5.5</c:v>
                </c:pt>
                <c:pt idx="66" formatCode="General">
                  <c:v>47.1</c:v>
                </c:pt>
                <c:pt idx="67" formatCode="General">
                  <c:v>9.6</c:v>
                </c:pt>
                <c:pt idx="68" formatCode="General">
                  <c:v>8.1999999999999993</c:v>
                </c:pt>
                <c:pt idx="69" formatCode="General">
                  <c:v>63.5</c:v>
                </c:pt>
              </c:numCache>
            </c:numRef>
          </c:bubbleSize>
          <c:bubble3D val="0"/>
          <c:extLst>
            <c:ext xmlns:c16="http://schemas.microsoft.com/office/drawing/2014/chart" uri="{C3380CC4-5D6E-409C-BE32-E72D297353CC}">
              <c16:uniqueId val="{00000000-7C02-6644-B53F-2C4E35D90057}"/>
            </c:ext>
          </c:extLst>
        </c:ser>
        <c:dLbls>
          <c:showLegendKey val="0"/>
          <c:showVal val="0"/>
          <c:showCatName val="0"/>
          <c:showSerName val="0"/>
          <c:showPercent val="0"/>
          <c:showBubbleSize val="0"/>
        </c:dLbls>
        <c:bubbleScale val="30"/>
        <c:showNegBubbles val="0"/>
        <c:axId val="2114153240"/>
        <c:axId val="2089956632"/>
      </c:bubbleChart>
      <c:valAx>
        <c:axId val="2114153240"/>
        <c:scaling>
          <c:orientation val="minMax"/>
          <c:max val="15"/>
          <c:min val="0"/>
        </c:scaling>
        <c:delete val="0"/>
        <c:axPos val="b"/>
        <c:majorGridlines/>
        <c:title>
          <c:tx>
            <c:rich>
              <a:bodyPr/>
              <a:lstStyle/>
              <a:p>
                <a:pPr>
                  <a:defRPr/>
                </a:pPr>
                <a:r>
                  <a:rPr lang="en-US" sz="1600" b="0" i="0"/>
                  <a:t>The take of the 1% in each country and US state in 1983 (%)</a:t>
                </a:r>
              </a:p>
            </c:rich>
          </c:tx>
          <c:overlay val="0"/>
        </c:title>
        <c:numFmt formatCode="0" sourceLinked="0"/>
        <c:majorTickMark val="out"/>
        <c:minorTickMark val="none"/>
        <c:tickLblPos val="nextTo"/>
        <c:txPr>
          <a:bodyPr/>
          <a:lstStyle/>
          <a:p>
            <a:pPr>
              <a:defRPr sz="1600"/>
            </a:pPr>
            <a:endParaRPr lang="en-US"/>
          </a:p>
        </c:txPr>
        <c:crossAx val="2089956632"/>
        <c:crosses val="autoZero"/>
        <c:crossBetween val="midCat"/>
        <c:majorUnit val="1"/>
      </c:valAx>
      <c:valAx>
        <c:axId val="2089956632"/>
        <c:scaling>
          <c:orientation val="minMax"/>
          <c:min val="0"/>
        </c:scaling>
        <c:delete val="0"/>
        <c:axPos val="l"/>
        <c:majorGridlines/>
        <c:title>
          <c:tx>
            <c:rich>
              <a:bodyPr rot="-5400000" vert="horz"/>
              <a:lstStyle/>
              <a:p>
                <a:pPr>
                  <a:defRPr sz="1600" b="0" i="0"/>
                </a:pPr>
                <a:r>
                  <a:rPr lang="en-US" sz="1600" b="0" i="0"/>
                  <a:t>Infant</a:t>
                </a:r>
                <a:r>
                  <a:rPr lang="en-US" sz="1600" b="0" i="0" baseline="0"/>
                  <a:t> mortality in 2014 </a:t>
                </a:r>
                <a:r>
                  <a:rPr lang="en-US" sz="1600" b="0" i="0"/>
                  <a:t> (deaths in first year of life per 1,000</a:t>
                </a:r>
                <a:r>
                  <a:rPr lang="en-US" sz="1600" b="0" i="0" baseline="0"/>
                  <a:t> babies</a:t>
                </a:r>
                <a:r>
                  <a:rPr lang="en-US" sz="1600" b="0" i="0"/>
                  <a:t>)</a:t>
                </a:r>
              </a:p>
            </c:rich>
          </c:tx>
          <c:overlay val="0"/>
        </c:title>
        <c:numFmt formatCode="General" sourceLinked="1"/>
        <c:majorTickMark val="out"/>
        <c:minorTickMark val="none"/>
        <c:tickLblPos val="nextTo"/>
        <c:txPr>
          <a:bodyPr/>
          <a:lstStyle/>
          <a:p>
            <a:pPr>
              <a:defRPr sz="1600"/>
            </a:pPr>
            <a:endParaRPr lang="en-US"/>
          </a:p>
        </c:txPr>
        <c:crossAx val="2114153240"/>
        <c:crosses val="autoZero"/>
        <c:crossBetween val="midCat"/>
      </c:valAx>
    </c:plotArea>
    <c:plotVisOnly val="1"/>
    <c:dispBlanksAs val="gap"/>
    <c:showDLblsOverMax val="0"/>
  </c:chart>
  <c:printSettings>
    <c:headerFooter/>
    <c:pageMargins b="1" l="0.75" r="0.75" t="1" header="0.5" footer="0.5"/>
    <c:pageSetup/>
  </c:printSettings>
</c:chartSpace>
</file>

<file path=xl/charts/chart2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GB" sz="1800" b="1" i="0" baseline="0"/>
              <a:t>Past and future human population of the world as projected by the United Nations in 2022 (billions)</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lineChart>
        <c:grouping val="standard"/>
        <c:varyColors val="0"/>
        <c:ser>
          <c:idx val="0"/>
          <c:order val="0"/>
          <c:tx>
            <c:strRef>
              <c:f>'4.5'!$B$42</c:f>
              <c:strCache>
                <c:ptCount val="1"/>
                <c:pt idx="0">
                  <c:v>medium variant</c:v>
                </c:pt>
              </c:strCache>
            </c:strRef>
          </c:tx>
          <c:spPr>
            <a:ln w="53975" cap="rnd">
              <a:solidFill>
                <a:schemeClr val="tx1"/>
              </a:solidFill>
              <a:round/>
            </a:ln>
            <a:effectLst/>
          </c:spPr>
          <c:marker>
            <c:symbol val="none"/>
          </c:marker>
          <c:dLbls>
            <c:dLbl>
              <c:idx val="88"/>
              <c:layout>
                <c:manualLayout>
                  <c:x val="-0.16081330868761554"/>
                  <c:y val="0.19642857142857142"/>
                </c:manualLayout>
              </c:layout>
              <c:tx>
                <c:rich>
                  <a:bodyPr rot="0" spcFirstLastPara="1" vertOverflow="ellipsis" vert="horz" wrap="square" lIns="38100" tIns="19050" rIns="38100" bIns="19050" anchor="ctr" anchorCtr="0">
                    <a:spAutoFit/>
                  </a:bodyPr>
                  <a:lstStyle/>
                  <a:p>
                    <a:pPr algn="l">
                      <a:defRPr sz="900" b="0" i="0" u="none" strike="noStrike" kern="1200" baseline="0">
                        <a:solidFill>
                          <a:schemeClr val="tx1">
                            <a:lumMod val="75000"/>
                            <a:lumOff val="25000"/>
                          </a:schemeClr>
                        </a:solidFill>
                        <a:latin typeface="+mn-lt"/>
                        <a:ea typeface="+mn-ea"/>
                        <a:cs typeface="+mn-cs"/>
                      </a:defRPr>
                    </a:pPr>
                    <a:r>
                      <a:rPr lang="en-US" sz="1600" baseline="0"/>
                      <a:t>2038: 9 billion landmark</a:t>
                    </a:r>
                  </a:p>
                </c:rich>
              </c:tx>
              <c:spPr>
                <a:solidFill>
                  <a:schemeClr val="bg1"/>
                </a:solidFill>
                <a:ln>
                  <a:noFill/>
                </a:ln>
                <a:effectLst/>
              </c:spPr>
              <c:txPr>
                <a:bodyPr rot="0" spcFirstLastPara="1" vertOverflow="ellipsis" vert="horz" wrap="square" lIns="38100" tIns="19050" rIns="38100" bIns="19050" anchor="ctr" anchorCtr="0">
                  <a:spAutoFit/>
                </a:bodyPr>
                <a:lstStyle/>
                <a:p>
                  <a:pPr algn="l">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15:showDataLabelsRange val="0"/>
                </c:ext>
                <c:ext xmlns:c16="http://schemas.microsoft.com/office/drawing/2014/chart" uri="{C3380CC4-5D6E-409C-BE32-E72D297353CC}">
                  <c16:uniqueId val="{00000000-4391-E140-8226-4CE82748312A}"/>
                </c:ext>
              </c:extLst>
            </c:dLbl>
            <c:dLbl>
              <c:idx val="109"/>
              <c:layout>
                <c:manualLayout>
                  <c:x val="-4.2513863216266171E-2"/>
                  <c:y val="-0.2123015873015873"/>
                </c:manualLayout>
              </c:layout>
              <c:tx>
                <c:rich>
                  <a:bodyPr rot="0" spcFirstLastPara="1" vertOverflow="ellipsis" vert="horz" wrap="square" lIns="38100" tIns="19050" rIns="38100" bIns="19050" anchor="ctr" anchorCtr="0">
                    <a:spAutoFit/>
                  </a:bodyPr>
                  <a:lstStyle/>
                  <a:p>
                    <a:pPr algn="l">
                      <a:defRPr sz="900" b="0" i="0" u="none" strike="noStrike" kern="1200" baseline="0">
                        <a:solidFill>
                          <a:schemeClr val="tx1">
                            <a:lumMod val="75000"/>
                            <a:lumOff val="25000"/>
                          </a:schemeClr>
                        </a:solidFill>
                        <a:latin typeface="+mn-lt"/>
                        <a:ea typeface="+mn-ea"/>
                        <a:cs typeface="+mn-cs"/>
                      </a:defRPr>
                    </a:pPr>
                    <a:r>
                      <a:rPr lang="en-US" sz="1600" baseline="0"/>
                      <a:t>2059: 10 billion landmark</a:t>
                    </a:r>
                  </a:p>
                </c:rich>
              </c:tx>
              <c:spPr>
                <a:solidFill>
                  <a:schemeClr val="bg1"/>
                </a:solidFill>
                <a:ln>
                  <a:noFill/>
                </a:ln>
                <a:effectLst/>
              </c:spPr>
              <c:txPr>
                <a:bodyPr rot="0" spcFirstLastPara="1" vertOverflow="ellipsis" vert="horz" wrap="square" lIns="38100" tIns="19050" rIns="38100" bIns="19050" anchor="ctr" anchorCtr="0">
                  <a:spAutoFit/>
                </a:bodyPr>
                <a:lstStyle/>
                <a:p>
                  <a:pPr algn="l">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15:showDataLabelsRange val="0"/>
                </c:ext>
                <c:ext xmlns:c16="http://schemas.microsoft.com/office/drawing/2014/chart" uri="{C3380CC4-5D6E-409C-BE32-E72D297353CC}">
                  <c16:uniqueId val="{00000001-4391-E140-8226-4CE82748312A}"/>
                </c:ext>
              </c:extLst>
            </c:dLbl>
            <c:dLbl>
              <c:idx val="136"/>
              <c:layout>
                <c:manualLayout>
                  <c:x val="-6.1113714759777026E-2"/>
                  <c:y val="0.29365071553555799"/>
                </c:manualLayout>
              </c:layout>
              <c:tx>
                <c:rich>
                  <a:bodyPr rot="0" spcFirstLastPara="1" vertOverflow="ellipsis" vert="horz" wrap="square" lIns="38100" tIns="19050" rIns="38100" bIns="19050" anchor="ctr" anchorCtr="0">
                    <a:spAutoFit/>
                  </a:bodyPr>
                  <a:lstStyle/>
                  <a:p>
                    <a:pPr algn="l">
                      <a:defRPr sz="1600" b="0" i="0" u="none" strike="noStrike" kern="1200" baseline="0">
                        <a:solidFill>
                          <a:schemeClr val="tx1">
                            <a:lumMod val="75000"/>
                            <a:lumOff val="25000"/>
                          </a:schemeClr>
                        </a:solidFill>
                        <a:latin typeface="+mn-lt"/>
                        <a:ea typeface="+mn-ea"/>
                        <a:cs typeface="+mn-cs"/>
                      </a:defRPr>
                    </a:pPr>
                    <a:r>
                      <a:rPr lang="en-US" sz="1600" baseline="0"/>
                      <a:t>2086: Projected human peak population</a:t>
                    </a:r>
                  </a:p>
                </c:rich>
              </c:tx>
              <c:spPr>
                <a:solidFill>
                  <a:schemeClr val="bg1"/>
                </a:solidFill>
                <a:ln>
                  <a:noFill/>
                </a:ln>
                <a:effectLst/>
              </c:spPr>
              <c:txPr>
                <a:bodyPr rot="0" spcFirstLastPara="1" vertOverflow="ellipsis" vert="horz" wrap="square" lIns="38100" tIns="19050" rIns="38100" bIns="19050" anchor="ctr" anchorCtr="0">
                  <a:spAutoFit/>
                </a:bodyPr>
                <a:lstStyle/>
                <a:p>
                  <a:pPr algn="l">
                    <a:defRPr sz="16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15:layout>
                    <c:manualLayout>
                      <c:w val="0.21181160580435762"/>
                      <c:h val="0.19970238095238091"/>
                    </c:manualLayout>
                  </c15:layout>
                  <c15:showDataLabelsRange val="0"/>
                </c:ext>
                <c:ext xmlns:c16="http://schemas.microsoft.com/office/drawing/2014/chart" uri="{C3380CC4-5D6E-409C-BE32-E72D297353CC}">
                  <c16:uniqueId val="{00000002-4391-E140-8226-4CE82748312A}"/>
                </c:ext>
              </c:extLst>
            </c:dLbl>
            <c:spPr>
              <a:solidFill>
                <a:schemeClr val="bg1"/>
              </a:solid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'4.5'!$A$43:$A$193</c:f>
              <c:numCache>
                <c:formatCode>General</c:formatCode>
                <c:ptCount val="151"/>
                <c:pt idx="0">
                  <c:v>1950</c:v>
                </c:pt>
                <c:pt idx="1">
                  <c:v>1951</c:v>
                </c:pt>
                <c:pt idx="2">
                  <c:v>1952</c:v>
                </c:pt>
                <c:pt idx="3">
                  <c:v>1953</c:v>
                </c:pt>
                <c:pt idx="4">
                  <c:v>1954</c:v>
                </c:pt>
                <c:pt idx="5">
                  <c:v>1955</c:v>
                </c:pt>
                <c:pt idx="6">
                  <c:v>1956</c:v>
                </c:pt>
                <c:pt idx="7">
                  <c:v>1957</c:v>
                </c:pt>
                <c:pt idx="8">
                  <c:v>1958</c:v>
                </c:pt>
                <c:pt idx="9">
                  <c:v>1959</c:v>
                </c:pt>
                <c:pt idx="10">
                  <c:v>1960</c:v>
                </c:pt>
                <c:pt idx="11">
                  <c:v>1961</c:v>
                </c:pt>
                <c:pt idx="12">
                  <c:v>1962</c:v>
                </c:pt>
                <c:pt idx="13">
                  <c:v>1963</c:v>
                </c:pt>
                <c:pt idx="14">
                  <c:v>1964</c:v>
                </c:pt>
                <c:pt idx="15">
                  <c:v>1965</c:v>
                </c:pt>
                <c:pt idx="16">
                  <c:v>1966</c:v>
                </c:pt>
                <c:pt idx="17">
                  <c:v>1967</c:v>
                </c:pt>
                <c:pt idx="18">
                  <c:v>1968</c:v>
                </c:pt>
                <c:pt idx="19">
                  <c:v>1969</c:v>
                </c:pt>
                <c:pt idx="20">
                  <c:v>1970</c:v>
                </c:pt>
                <c:pt idx="21">
                  <c:v>1971</c:v>
                </c:pt>
                <c:pt idx="22">
                  <c:v>1972</c:v>
                </c:pt>
                <c:pt idx="23">
                  <c:v>1973</c:v>
                </c:pt>
                <c:pt idx="24">
                  <c:v>1974</c:v>
                </c:pt>
                <c:pt idx="25">
                  <c:v>1975</c:v>
                </c:pt>
                <c:pt idx="26">
                  <c:v>1976</c:v>
                </c:pt>
                <c:pt idx="27">
                  <c:v>1977</c:v>
                </c:pt>
                <c:pt idx="28">
                  <c:v>1978</c:v>
                </c:pt>
                <c:pt idx="29">
                  <c:v>1979</c:v>
                </c:pt>
                <c:pt idx="30">
                  <c:v>1980</c:v>
                </c:pt>
                <c:pt idx="31">
                  <c:v>1981</c:v>
                </c:pt>
                <c:pt idx="32">
                  <c:v>1982</c:v>
                </c:pt>
                <c:pt idx="33">
                  <c:v>1983</c:v>
                </c:pt>
                <c:pt idx="34">
                  <c:v>1984</c:v>
                </c:pt>
                <c:pt idx="35">
                  <c:v>1985</c:v>
                </c:pt>
                <c:pt idx="36">
                  <c:v>1986</c:v>
                </c:pt>
                <c:pt idx="37">
                  <c:v>1987</c:v>
                </c:pt>
                <c:pt idx="38">
                  <c:v>1988</c:v>
                </c:pt>
                <c:pt idx="39">
                  <c:v>1989</c:v>
                </c:pt>
                <c:pt idx="40">
                  <c:v>1990</c:v>
                </c:pt>
                <c:pt idx="41">
                  <c:v>1991</c:v>
                </c:pt>
                <c:pt idx="42">
                  <c:v>1992</c:v>
                </c:pt>
                <c:pt idx="43">
                  <c:v>1993</c:v>
                </c:pt>
                <c:pt idx="44">
                  <c:v>1994</c:v>
                </c:pt>
                <c:pt idx="45">
                  <c:v>1995</c:v>
                </c:pt>
                <c:pt idx="46">
                  <c:v>1996</c:v>
                </c:pt>
                <c:pt idx="47">
                  <c:v>1997</c:v>
                </c:pt>
                <c:pt idx="48">
                  <c:v>1998</c:v>
                </c:pt>
                <c:pt idx="49">
                  <c:v>1999</c:v>
                </c:pt>
                <c:pt idx="50">
                  <c:v>2000</c:v>
                </c:pt>
                <c:pt idx="51">
                  <c:v>2001</c:v>
                </c:pt>
                <c:pt idx="52">
                  <c:v>2002</c:v>
                </c:pt>
                <c:pt idx="53">
                  <c:v>2003</c:v>
                </c:pt>
                <c:pt idx="54">
                  <c:v>2004</c:v>
                </c:pt>
                <c:pt idx="55">
                  <c:v>2005</c:v>
                </c:pt>
                <c:pt idx="56">
                  <c:v>2006</c:v>
                </c:pt>
                <c:pt idx="57">
                  <c:v>2007</c:v>
                </c:pt>
                <c:pt idx="58">
                  <c:v>2008</c:v>
                </c:pt>
                <c:pt idx="59">
                  <c:v>2009</c:v>
                </c:pt>
                <c:pt idx="60">
                  <c:v>2010</c:v>
                </c:pt>
                <c:pt idx="61">
                  <c:v>2011</c:v>
                </c:pt>
                <c:pt idx="62">
                  <c:v>2012</c:v>
                </c:pt>
                <c:pt idx="63">
                  <c:v>2013</c:v>
                </c:pt>
                <c:pt idx="64">
                  <c:v>2014</c:v>
                </c:pt>
                <c:pt idx="65">
                  <c:v>2015</c:v>
                </c:pt>
                <c:pt idx="66">
                  <c:v>2016</c:v>
                </c:pt>
                <c:pt idx="67">
                  <c:v>2017</c:v>
                </c:pt>
                <c:pt idx="68">
                  <c:v>2018</c:v>
                </c:pt>
                <c:pt idx="69">
                  <c:v>2019</c:v>
                </c:pt>
                <c:pt idx="70">
                  <c:v>2020</c:v>
                </c:pt>
                <c:pt idx="71">
                  <c:v>2021</c:v>
                </c:pt>
                <c:pt idx="72">
                  <c:v>2022</c:v>
                </c:pt>
                <c:pt idx="73">
                  <c:v>2023</c:v>
                </c:pt>
                <c:pt idx="74">
                  <c:v>2024</c:v>
                </c:pt>
                <c:pt idx="75">
                  <c:v>2025</c:v>
                </c:pt>
                <c:pt idx="76">
                  <c:v>2026</c:v>
                </c:pt>
                <c:pt idx="77">
                  <c:v>2027</c:v>
                </c:pt>
                <c:pt idx="78">
                  <c:v>2028</c:v>
                </c:pt>
                <c:pt idx="79">
                  <c:v>2029</c:v>
                </c:pt>
                <c:pt idx="80">
                  <c:v>2030</c:v>
                </c:pt>
                <c:pt idx="81">
                  <c:v>2031</c:v>
                </c:pt>
                <c:pt idx="82">
                  <c:v>2032</c:v>
                </c:pt>
                <c:pt idx="83">
                  <c:v>2033</c:v>
                </c:pt>
                <c:pt idx="84">
                  <c:v>2034</c:v>
                </c:pt>
                <c:pt idx="85">
                  <c:v>2035</c:v>
                </c:pt>
                <c:pt idx="86">
                  <c:v>2036</c:v>
                </c:pt>
                <c:pt idx="87">
                  <c:v>2037</c:v>
                </c:pt>
                <c:pt idx="88">
                  <c:v>2038</c:v>
                </c:pt>
                <c:pt idx="89">
                  <c:v>2039</c:v>
                </c:pt>
                <c:pt idx="90">
                  <c:v>2040</c:v>
                </c:pt>
                <c:pt idx="91">
                  <c:v>2041</c:v>
                </c:pt>
                <c:pt idx="92">
                  <c:v>2042</c:v>
                </c:pt>
                <c:pt idx="93">
                  <c:v>2043</c:v>
                </c:pt>
                <c:pt idx="94">
                  <c:v>2044</c:v>
                </c:pt>
                <c:pt idx="95">
                  <c:v>2045</c:v>
                </c:pt>
                <c:pt idx="96">
                  <c:v>2046</c:v>
                </c:pt>
                <c:pt idx="97">
                  <c:v>2047</c:v>
                </c:pt>
                <c:pt idx="98">
                  <c:v>2048</c:v>
                </c:pt>
                <c:pt idx="99">
                  <c:v>2049</c:v>
                </c:pt>
                <c:pt idx="100">
                  <c:v>2050</c:v>
                </c:pt>
                <c:pt idx="101">
                  <c:v>2051</c:v>
                </c:pt>
                <c:pt idx="102">
                  <c:v>2052</c:v>
                </c:pt>
                <c:pt idx="103">
                  <c:v>2053</c:v>
                </c:pt>
                <c:pt idx="104">
                  <c:v>2054</c:v>
                </c:pt>
                <c:pt idx="105">
                  <c:v>2055</c:v>
                </c:pt>
                <c:pt idx="106">
                  <c:v>2056</c:v>
                </c:pt>
                <c:pt idx="107">
                  <c:v>2057</c:v>
                </c:pt>
                <c:pt idx="108">
                  <c:v>2058</c:v>
                </c:pt>
                <c:pt idx="109">
                  <c:v>2059</c:v>
                </c:pt>
                <c:pt idx="110">
                  <c:v>2060</c:v>
                </c:pt>
                <c:pt idx="111">
                  <c:v>2061</c:v>
                </c:pt>
                <c:pt idx="112">
                  <c:v>2062</c:v>
                </c:pt>
                <c:pt idx="113">
                  <c:v>2063</c:v>
                </c:pt>
                <c:pt idx="114">
                  <c:v>2064</c:v>
                </c:pt>
                <c:pt idx="115">
                  <c:v>2065</c:v>
                </c:pt>
                <c:pt idx="116">
                  <c:v>2066</c:v>
                </c:pt>
                <c:pt idx="117">
                  <c:v>2067</c:v>
                </c:pt>
                <c:pt idx="118">
                  <c:v>2068</c:v>
                </c:pt>
                <c:pt idx="119">
                  <c:v>2069</c:v>
                </c:pt>
                <c:pt idx="120">
                  <c:v>2070</c:v>
                </c:pt>
                <c:pt idx="121">
                  <c:v>2071</c:v>
                </c:pt>
                <c:pt idx="122">
                  <c:v>2072</c:v>
                </c:pt>
                <c:pt idx="123">
                  <c:v>2073</c:v>
                </c:pt>
                <c:pt idx="124">
                  <c:v>2074</c:v>
                </c:pt>
                <c:pt idx="125">
                  <c:v>2075</c:v>
                </c:pt>
                <c:pt idx="126">
                  <c:v>2076</c:v>
                </c:pt>
                <c:pt idx="127">
                  <c:v>2077</c:v>
                </c:pt>
                <c:pt idx="128">
                  <c:v>2078</c:v>
                </c:pt>
                <c:pt idx="129">
                  <c:v>2079</c:v>
                </c:pt>
                <c:pt idx="130">
                  <c:v>2080</c:v>
                </c:pt>
                <c:pt idx="131">
                  <c:v>2081</c:v>
                </c:pt>
                <c:pt idx="132">
                  <c:v>2082</c:v>
                </c:pt>
                <c:pt idx="133">
                  <c:v>2083</c:v>
                </c:pt>
                <c:pt idx="134">
                  <c:v>2084</c:v>
                </c:pt>
                <c:pt idx="135">
                  <c:v>2085</c:v>
                </c:pt>
                <c:pt idx="136">
                  <c:v>2086</c:v>
                </c:pt>
                <c:pt idx="137">
                  <c:v>2087</c:v>
                </c:pt>
                <c:pt idx="138">
                  <c:v>2088</c:v>
                </c:pt>
                <c:pt idx="139">
                  <c:v>2089</c:v>
                </c:pt>
                <c:pt idx="140">
                  <c:v>2090</c:v>
                </c:pt>
                <c:pt idx="141">
                  <c:v>2091</c:v>
                </c:pt>
                <c:pt idx="142">
                  <c:v>2092</c:v>
                </c:pt>
                <c:pt idx="143">
                  <c:v>2093</c:v>
                </c:pt>
                <c:pt idx="144">
                  <c:v>2094</c:v>
                </c:pt>
                <c:pt idx="145">
                  <c:v>2095</c:v>
                </c:pt>
                <c:pt idx="146">
                  <c:v>2096</c:v>
                </c:pt>
                <c:pt idx="147">
                  <c:v>2097</c:v>
                </c:pt>
                <c:pt idx="148">
                  <c:v>2098</c:v>
                </c:pt>
                <c:pt idx="149">
                  <c:v>2099</c:v>
                </c:pt>
                <c:pt idx="150">
                  <c:v>2100</c:v>
                </c:pt>
              </c:numCache>
            </c:numRef>
          </c:cat>
          <c:val>
            <c:numRef>
              <c:f>'4.5'!$B$43:$B$193</c:f>
              <c:numCache>
                <c:formatCode>.\ \ \ ##0;\-.\ \ \ ##0;</c:formatCode>
                <c:ptCount val="151"/>
                <c:pt idx="0">
                  <c:v>2.4780000000000002</c:v>
                </c:pt>
                <c:pt idx="1">
                  <c:v>2.5209999999999999</c:v>
                </c:pt>
                <c:pt idx="2">
                  <c:v>2.5649999999999999</c:v>
                </c:pt>
                <c:pt idx="3">
                  <c:v>2.6150000000000002</c:v>
                </c:pt>
                <c:pt idx="4">
                  <c:v>2.665</c:v>
                </c:pt>
                <c:pt idx="5">
                  <c:v>2.7189999999999999</c:v>
                </c:pt>
                <c:pt idx="6">
                  <c:v>2.7730000000000001</c:v>
                </c:pt>
                <c:pt idx="7">
                  <c:v>2.8290000000000002</c:v>
                </c:pt>
                <c:pt idx="8">
                  <c:v>2.887</c:v>
                </c:pt>
                <c:pt idx="9">
                  <c:v>2.9449999999999998</c:v>
                </c:pt>
                <c:pt idx="10">
                  <c:v>2.996</c:v>
                </c:pt>
                <c:pt idx="11">
                  <c:v>3.0430000000000001</c:v>
                </c:pt>
                <c:pt idx="12">
                  <c:v>3.0939999999999999</c:v>
                </c:pt>
                <c:pt idx="13">
                  <c:v>3.16</c:v>
                </c:pt>
                <c:pt idx="14">
                  <c:v>3.2320000000000002</c:v>
                </c:pt>
                <c:pt idx="15">
                  <c:v>3.302</c:v>
                </c:pt>
                <c:pt idx="16">
                  <c:v>3.3719999999999999</c:v>
                </c:pt>
                <c:pt idx="17">
                  <c:v>3.4409999999999998</c:v>
                </c:pt>
                <c:pt idx="18">
                  <c:v>3.51</c:v>
                </c:pt>
                <c:pt idx="19">
                  <c:v>3.5840000000000001</c:v>
                </c:pt>
                <c:pt idx="20">
                  <c:v>3.6579999999999999</c:v>
                </c:pt>
                <c:pt idx="21">
                  <c:v>3.7330000000000001</c:v>
                </c:pt>
                <c:pt idx="22">
                  <c:v>3.8069999999999999</c:v>
                </c:pt>
                <c:pt idx="23">
                  <c:v>3.8820000000000001</c:v>
                </c:pt>
                <c:pt idx="24">
                  <c:v>3.9580000000000002</c:v>
                </c:pt>
                <c:pt idx="25">
                  <c:v>4.0330000000000004</c:v>
                </c:pt>
                <c:pt idx="26">
                  <c:v>4.1059999999999999</c:v>
                </c:pt>
                <c:pt idx="27">
                  <c:v>4.1790000000000003</c:v>
                </c:pt>
                <c:pt idx="28">
                  <c:v>4.2519999999999998</c:v>
                </c:pt>
                <c:pt idx="29">
                  <c:v>4.327</c:v>
                </c:pt>
                <c:pt idx="30">
                  <c:v>4.4039999999999999</c:v>
                </c:pt>
                <c:pt idx="31">
                  <c:v>4.484</c:v>
                </c:pt>
                <c:pt idx="32">
                  <c:v>4.5659999999999998</c:v>
                </c:pt>
                <c:pt idx="33">
                  <c:v>4.6500000000000004</c:v>
                </c:pt>
                <c:pt idx="34">
                  <c:v>4.7329999999999997</c:v>
                </c:pt>
                <c:pt idx="35">
                  <c:v>4.8179999999999996</c:v>
                </c:pt>
                <c:pt idx="36">
                  <c:v>4.9050000000000002</c:v>
                </c:pt>
                <c:pt idx="37">
                  <c:v>4.9950000000000001</c:v>
                </c:pt>
                <c:pt idx="38">
                  <c:v>5.0869999999999997</c:v>
                </c:pt>
                <c:pt idx="39">
                  <c:v>5.1779999999999999</c:v>
                </c:pt>
                <c:pt idx="40">
                  <c:v>5.27</c:v>
                </c:pt>
                <c:pt idx="41">
                  <c:v>5.3630000000000004</c:v>
                </c:pt>
                <c:pt idx="42">
                  <c:v>5.45</c:v>
                </c:pt>
                <c:pt idx="43">
                  <c:v>5.5350000000000001</c:v>
                </c:pt>
                <c:pt idx="44">
                  <c:v>5.6189999999999998</c:v>
                </c:pt>
                <c:pt idx="45">
                  <c:v>5.702</c:v>
                </c:pt>
                <c:pt idx="46">
                  <c:v>5.7839999999999998</c:v>
                </c:pt>
                <c:pt idx="47">
                  <c:v>5.8659999999999997</c:v>
                </c:pt>
                <c:pt idx="48">
                  <c:v>5.9470000000000001</c:v>
                </c:pt>
                <c:pt idx="49">
                  <c:v>6.0279999999999996</c:v>
                </c:pt>
                <c:pt idx="50">
                  <c:v>6.1079999999999997</c:v>
                </c:pt>
                <c:pt idx="51">
                  <c:v>6.19</c:v>
                </c:pt>
                <c:pt idx="52">
                  <c:v>6.2720000000000002</c:v>
                </c:pt>
                <c:pt idx="53">
                  <c:v>6.3529999999999998</c:v>
                </c:pt>
                <c:pt idx="54">
                  <c:v>6.4349999999999996</c:v>
                </c:pt>
                <c:pt idx="55">
                  <c:v>6.5170000000000003</c:v>
                </c:pt>
                <c:pt idx="56">
                  <c:v>6.5990000000000002</c:v>
                </c:pt>
                <c:pt idx="57">
                  <c:v>6.6829999999999998</c:v>
                </c:pt>
                <c:pt idx="58">
                  <c:v>6.7690000000000001</c:v>
                </c:pt>
                <c:pt idx="59">
                  <c:v>6.8550000000000004</c:v>
                </c:pt>
                <c:pt idx="60">
                  <c:v>6.9420000000000002</c:v>
                </c:pt>
                <c:pt idx="61">
                  <c:v>7.0289999999999999</c:v>
                </c:pt>
                <c:pt idx="62">
                  <c:v>7.117</c:v>
                </c:pt>
                <c:pt idx="63">
                  <c:v>7.2060000000000004</c:v>
                </c:pt>
                <c:pt idx="64">
                  <c:v>7.2949999999999999</c:v>
                </c:pt>
                <c:pt idx="65">
                  <c:v>7.383</c:v>
                </c:pt>
                <c:pt idx="66">
                  <c:v>7.47</c:v>
                </c:pt>
                <c:pt idx="67">
                  <c:v>7.5570000000000004</c:v>
                </c:pt>
                <c:pt idx="68">
                  <c:v>7.6429999999999998</c:v>
                </c:pt>
                <c:pt idx="69">
                  <c:v>7.7249999999999996</c:v>
                </c:pt>
                <c:pt idx="70">
                  <c:v>7.8049999999999997</c:v>
                </c:pt>
                <c:pt idx="71">
                  <c:v>7.8769999999999998</c:v>
                </c:pt>
                <c:pt idx="72">
                  <c:v>7.9420000000000002</c:v>
                </c:pt>
                <c:pt idx="73">
                  <c:v>8.0090000000000003</c:v>
                </c:pt>
                <c:pt idx="74">
                  <c:v>8.0820000000000007</c:v>
                </c:pt>
                <c:pt idx="75">
                  <c:v>8.1560000000000006</c:v>
                </c:pt>
                <c:pt idx="76">
                  <c:v>8.2279999999999998</c:v>
                </c:pt>
                <c:pt idx="77">
                  <c:v>8.3000000000000007</c:v>
                </c:pt>
                <c:pt idx="78">
                  <c:v>8.3719999999999999</c:v>
                </c:pt>
                <c:pt idx="79">
                  <c:v>8.4420000000000002</c:v>
                </c:pt>
                <c:pt idx="80">
                  <c:v>8.5120000000000005</c:v>
                </c:pt>
                <c:pt idx="81">
                  <c:v>8.5809999999999995</c:v>
                </c:pt>
                <c:pt idx="82">
                  <c:v>8.6489999999999991</c:v>
                </c:pt>
                <c:pt idx="83">
                  <c:v>8.7159999999999993</c:v>
                </c:pt>
                <c:pt idx="84">
                  <c:v>8.782</c:v>
                </c:pt>
                <c:pt idx="85">
                  <c:v>8.8469999999999995</c:v>
                </c:pt>
                <c:pt idx="86">
                  <c:v>8.9120000000000008</c:v>
                </c:pt>
                <c:pt idx="87">
                  <c:v>8.9749999999999996</c:v>
                </c:pt>
                <c:pt idx="88">
                  <c:v>9.0370000000000008</c:v>
                </c:pt>
                <c:pt idx="89">
                  <c:v>9.0990000000000002</c:v>
                </c:pt>
                <c:pt idx="90">
                  <c:v>9.1590000000000007</c:v>
                </c:pt>
                <c:pt idx="91">
                  <c:v>9.218</c:v>
                </c:pt>
                <c:pt idx="92">
                  <c:v>9.2759999999999998</c:v>
                </c:pt>
                <c:pt idx="93">
                  <c:v>9.3320000000000007</c:v>
                </c:pt>
                <c:pt idx="94">
                  <c:v>9.3870000000000005</c:v>
                </c:pt>
                <c:pt idx="95">
                  <c:v>9.4410000000000007</c:v>
                </c:pt>
                <c:pt idx="96">
                  <c:v>9.4939999999999998</c:v>
                </c:pt>
                <c:pt idx="97">
                  <c:v>9.5449999999999999</c:v>
                </c:pt>
                <c:pt idx="98">
                  <c:v>9.5939999999999994</c:v>
                </c:pt>
                <c:pt idx="99">
                  <c:v>9.6419999999999995</c:v>
                </c:pt>
                <c:pt idx="100">
                  <c:v>9.6869999999999994</c:v>
                </c:pt>
                <c:pt idx="101">
                  <c:v>9.7319999999999993</c:v>
                </c:pt>
                <c:pt idx="102">
                  <c:v>9.7739999999999991</c:v>
                </c:pt>
                <c:pt idx="103">
                  <c:v>9.8140000000000001</c:v>
                </c:pt>
                <c:pt idx="104">
                  <c:v>9.8529999999999998</c:v>
                </c:pt>
                <c:pt idx="105">
                  <c:v>9.891</c:v>
                </c:pt>
                <c:pt idx="106">
                  <c:v>9.9260000000000002</c:v>
                </c:pt>
                <c:pt idx="107">
                  <c:v>9.9600000000000009</c:v>
                </c:pt>
                <c:pt idx="108">
                  <c:v>9.9930000000000003</c:v>
                </c:pt>
                <c:pt idx="109">
                  <c:v>10.023999999999999</c:v>
                </c:pt>
                <c:pt idx="110">
                  <c:v>10.054</c:v>
                </c:pt>
                <c:pt idx="111">
                  <c:v>10.082000000000001</c:v>
                </c:pt>
                <c:pt idx="112">
                  <c:v>10.109</c:v>
                </c:pt>
                <c:pt idx="113">
                  <c:v>10.135</c:v>
                </c:pt>
                <c:pt idx="114">
                  <c:v>10.16</c:v>
                </c:pt>
                <c:pt idx="115">
                  <c:v>10.185</c:v>
                </c:pt>
                <c:pt idx="116">
                  <c:v>10.207000000000001</c:v>
                </c:pt>
                <c:pt idx="117">
                  <c:v>10.228999999999999</c:v>
                </c:pt>
                <c:pt idx="118">
                  <c:v>10.25</c:v>
                </c:pt>
                <c:pt idx="119">
                  <c:v>10.27</c:v>
                </c:pt>
                <c:pt idx="120">
                  <c:v>10.288</c:v>
                </c:pt>
                <c:pt idx="121">
                  <c:v>10.305999999999999</c:v>
                </c:pt>
                <c:pt idx="122">
                  <c:v>10.321999999999999</c:v>
                </c:pt>
                <c:pt idx="123">
                  <c:v>10.337999999999999</c:v>
                </c:pt>
                <c:pt idx="124">
                  <c:v>10.352</c:v>
                </c:pt>
                <c:pt idx="125">
                  <c:v>10.365</c:v>
                </c:pt>
                <c:pt idx="126">
                  <c:v>10.377000000000001</c:v>
                </c:pt>
                <c:pt idx="127">
                  <c:v>10.387</c:v>
                </c:pt>
                <c:pt idx="128">
                  <c:v>10.397</c:v>
                </c:pt>
                <c:pt idx="129">
                  <c:v>10.404999999999999</c:v>
                </c:pt>
                <c:pt idx="130">
                  <c:v>10.412000000000001</c:v>
                </c:pt>
                <c:pt idx="131">
                  <c:v>10.417999999999999</c:v>
                </c:pt>
                <c:pt idx="132">
                  <c:v>10.422000000000001</c:v>
                </c:pt>
                <c:pt idx="133">
                  <c:v>10.426</c:v>
                </c:pt>
                <c:pt idx="134">
                  <c:v>10.429</c:v>
                </c:pt>
                <c:pt idx="135">
                  <c:v>10.43</c:v>
                </c:pt>
                <c:pt idx="136">
                  <c:v>10.430999999999999</c:v>
                </c:pt>
                <c:pt idx="137">
                  <c:v>10.430999999999999</c:v>
                </c:pt>
                <c:pt idx="138">
                  <c:v>10.43</c:v>
                </c:pt>
                <c:pt idx="139">
                  <c:v>10.428000000000001</c:v>
                </c:pt>
                <c:pt idx="140">
                  <c:v>10.425000000000001</c:v>
                </c:pt>
                <c:pt idx="141">
                  <c:v>10.422000000000001</c:v>
                </c:pt>
                <c:pt idx="142">
                  <c:v>10.417</c:v>
                </c:pt>
                <c:pt idx="143">
                  <c:v>10.412000000000001</c:v>
                </c:pt>
                <c:pt idx="144">
                  <c:v>10.407</c:v>
                </c:pt>
                <c:pt idx="145">
                  <c:v>10.4</c:v>
                </c:pt>
                <c:pt idx="146">
                  <c:v>10.393000000000001</c:v>
                </c:pt>
                <c:pt idx="147">
                  <c:v>10.384</c:v>
                </c:pt>
                <c:pt idx="148">
                  <c:v>10.375</c:v>
                </c:pt>
                <c:pt idx="149">
                  <c:v>10.366</c:v>
                </c:pt>
                <c:pt idx="150">
                  <c:v>10.355</c:v>
                </c:pt>
              </c:numCache>
            </c:numRef>
          </c:val>
          <c:smooth val="0"/>
          <c:extLst>
            <c:ext xmlns:c16="http://schemas.microsoft.com/office/drawing/2014/chart" uri="{C3380CC4-5D6E-409C-BE32-E72D297353CC}">
              <c16:uniqueId val="{00000003-4391-E140-8226-4CE82748312A}"/>
            </c:ext>
          </c:extLst>
        </c:ser>
        <c:ser>
          <c:idx val="1"/>
          <c:order val="1"/>
          <c:tx>
            <c:strRef>
              <c:f>'4.5'!$C$42</c:f>
              <c:strCache>
                <c:ptCount val="1"/>
                <c:pt idx="0">
                  <c:v>low variant</c:v>
                </c:pt>
              </c:strCache>
            </c:strRef>
          </c:tx>
          <c:spPr>
            <a:ln w="28575" cap="rnd">
              <a:solidFill>
                <a:schemeClr val="tx1"/>
              </a:solidFill>
              <a:prstDash val="sysDash"/>
              <a:round/>
            </a:ln>
            <a:effectLst/>
          </c:spPr>
          <c:marker>
            <c:symbol val="none"/>
          </c:marker>
          <c:cat>
            <c:numRef>
              <c:f>'4.5'!$A$43:$A$193</c:f>
              <c:numCache>
                <c:formatCode>General</c:formatCode>
                <c:ptCount val="151"/>
                <c:pt idx="0">
                  <c:v>1950</c:v>
                </c:pt>
                <c:pt idx="1">
                  <c:v>1951</c:v>
                </c:pt>
                <c:pt idx="2">
                  <c:v>1952</c:v>
                </c:pt>
                <c:pt idx="3">
                  <c:v>1953</c:v>
                </c:pt>
                <c:pt idx="4">
                  <c:v>1954</c:v>
                </c:pt>
                <c:pt idx="5">
                  <c:v>1955</c:v>
                </c:pt>
                <c:pt idx="6">
                  <c:v>1956</c:v>
                </c:pt>
                <c:pt idx="7">
                  <c:v>1957</c:v>
                </c:pt>
                <c:pt idx="8">
                  <c:v>1958</c:v>
                </c:pt>
                <c:pt idx="9">
                  <c:v>1959</c:v>
                </c:pt>
                <c:pt idx="10">
                  <c:v>1960</c:v>
                </c:pt>
                <c:pt idx="11">
                  <c:v>1961</c:v>
                </c:pt>
                <c:pt idx="12">
                  <c:v>1962</c:v>
                </c:pt>
                <c:pt idx="13">
                  <c:v>1963</c:v>
                </c:pt>
                <c:pt idx="14">
                  <c:v>1964</c:v>
                </c:pt>
                <c:pt idx="15">
                  <c:v>1965</c:v>
                </c:pt>
                <c:pt idx="16">
                  <c:v>1966</c:v>
                </c:pt>
                <c:pt idx="17">
                  <c:v>1967</c:v>
                </c:pt>
                <c:pt idx="18">
                  <c:v>1968</c:v>
                </c:pt>
                <c:pt idx="19">
                  <c:v>1969</c:v>
                </c:pt>
                <c:pt idx="20">
                  <c:v>1970</c:v>
                </c:pt>
                <c:pt idx="21">
                  <c:v>1971</c:v>
                </c:pt>
                <c:pt idx="22">
                  <c:v>1972</c:v>
                </c:pt>
                <c:pt idx="23">
                  <c:v>1973</c:v>
                </c:pt>
                <c:pt idx="24">
                  <c:v>1974</c:v>
                </c:pt>
                <c:pt idx="25">
                  <c:v>1975</c:v>
                </c:pt>
                <c:pt idx="26">
                  <c:v>1976</c:v>
                </c:pt>
                <c:pt idx="27">
                  <c:v>1977</c:v>
                </c:pt>
                <c:pt idx="28">
                  <c:v>1978</c:v>
                </c:pt>
                <c:pt idx="29">
                  <c:v>1979</c:v>
                </c:pt>
                <c:pt idx="30">
                  <c:v>1980</c:v>
                </c:pt>
                <c:pt idx="31">
                  <c:v>1981</c:v>
                </c:pt>
                <c:pt idx="32">
                  <c:v>1982</c:v>
                </c:pt>
                <c:pt idx="33">
                  <c:v>1983</c:v>
                </c:pt>
                <c:pt idx="34">
                  <c:v>1984</c:v>
                </c:pt>
                <c:pt idx="35">
                  <c:v>1985</c:v>
                </c:pt>
                <c:pt idx="36">
                  <c:v>1986</c:v>
                </c:pt>
                <c:pt idx="37">
                  <c:v>1987</c:v>
                </c:pt>
                <c:pt idx="38">
                  <c:v>1988</c:v>
                </c:pt>
                <c:pt idx="39">
                  <c:v>1989</c:v>
                </c:pt>
                <c:pt idx="40">
                  <c:v>1990</c:v>
                </c:pt>
                <c:pt idx="41">
                  <c:v>1991</c:v>
                </c:pt>
                <c:pt idx="42">
                  <c:v>1992</c:v>
                </c:pt>
                <c:pt idx="43">
                  <c:v>1993</c:v>
                </c:pt>
                <c:pt idx="44">
                  <c:v>1994</c:v>
                </c:pt>
                <c:pt idx="45">
                  <c:v>1995</c:v>
                </c:pt>
                <c:pt idx="46">
                  <c:v>1996</c:v>
                </c:pt>
                <c:pt idx="47">
                  <c:v>1997</c:v>
                </c:pt>
                <c:pt idx="48">
                  <c:v>1998</c:v>
                </c:pt>
                <c:pt idx="49">
                  <c:v>1999</c:v>
                </c:pt>
                <c:pt idx="50">
                  <c:v>2000</c:v>
                </c:pt>
                <c:pt idx="51">
                  <c:v>2001</c:v>
                </c:pt>
                <c:pt idx="52">
                  <c:v>2002</c:v>
                </c:pt>
                <c:pt idx="53">
                  <c:v>2003</c:v>
                </c:pt>
                <c:pt idx="54">
                  <c:v>2004</c:v>
                </c:pt>
                <c:pt idx="55">
                  <c:v>2005</c:v>
                </c:pt>
                <c:pt idx="56">
                  <c:v>2006</c:v>
                </c:pt>
                <c:pt idx="57">
                  <c:v>2007</c:v>
                </c:pt>
                <c:pt idx="58">
                  <c:v>2008</c:v>
                </c:pt>
                <c:pt idx="59">
                  <c:v>2009</c:v>
                </c:pt>
                <c:pt idx="60">
                  <c:v>2010</c:v>
                </c:pt>
                <c:pt idx="61">
                  <c:v>2011</c:v>
                </c:pt>
                <c:pt idx="62">
                  <c:v>2012</c:v>
                </c:pt>
                <c:pt idx="63">
                  <c:v>2013</c:v>
                </c:pt>
                <c:pt idx="64">
                  <c:v>2014</c:v>
                </c:pt>
                <c:pt idx="65">
                  <c:v>2015</c:v>
                </c:pt>
                <c:pt idx="66">
                  <c:v>2016</c:v>
                </c:pt>
                <c:pt idx="67">
                  <c:v>2017</c:v>
                </c:pt>
                <c:pt idx="68">
                  <c:v>2018</c:v>
                </c:pt>
                <c:pt idx="69">
                  <c:v>2019</c:v>
                </c:pt>
                <c:pt idx="70">
                  <c:v>2020</c:v>
                </c:pt>
                <c:pt idx="71">
                  <c:v>2021</c:v>
                </c:pt>
                <c:pt idx="72">
                  <c:v>2022</c:v>
                </c:pt>
                <c:pt idx="73">
                  <c:v>2023</c:v>
                </c:pt>
                <c:pt idx="74">
                  <c:v>2024</c:v>
                </c:pt>
                <c:pt idx="75">
                  <c:v>2025</c:v>
                </c:pt>
                <c:pt idx="76">
                  <c:v>2026</c:v>
                </c:pt>
                <c:pt idx="77">
                  <c:v>2027</c:v>
                </c:pt>
                <c:pt idx="78">
                  <c:v>2028</c:v>
                </c:pt>
                <c:pt idx="79">
                  <c:v>2029</c:v>
                </c:pt>
                <c:pt idx="80">
                  <c:v>2030</c:v>
                </c:pt>
                <c:pt idx="81">
                  <c:v>2031</c:v>
                </c:pt>
                <c:pt idx="82">
                  <c:v>2032</c:v>
                </c:pt>
                <c:pt idx="83">
                  <c:v>2033</c:v>
                </c:pt>
                <c:pt idx="84">
                  <c:v>2034</c:v>
                </c:pt>
                <c:pt idx="85">
                  <c:v>2035</c:v>
                </c:pt>
                <c:pt idx="86">
                  <c:v>2036</c:v>
                </c:pt>
                <c:pt idx="87">
                  <c:v>2037</c:v>
                </c:pt>
                <c:pt idx="88">
                  <c:v>2038</c:v>
                </c:pt>
                <c:pt idx="89">
                  <c:v>2039</c:v>
                </c:pt>
                <c:pt idx="90">
                  <c:v>2040</c:v>
                </c:pt>
                <c:pt idx="91">
                  <c:v>2041</c:v>
                </c:pt>
                <c:pt idx="92">
                  <c:v>2042</c:v>
                </c:pt>
                <c:pt idx="93">
                  <c:v>2043</c:v>
                </c:pt>
                <c:pt idx="94">
                  <c:v>2044</c:v>
                </c:pt>
                <c:pt idx="95">
                  <c:v>2045</c:v>
                </c:pt>
                <c:pt idx="96">
                  <c:v>2046</c:v>
                </c:pt>
                <c:pt idx="97">
                  <c:v>2047</c:v>
                </c:pt>
                <c:pt idx="98">
                  <c:v>2048</c:v>
                </c:pt>
                <c:pt idx="99">
                  <c:v>2049</c:v>
                </c:pt>
                <c:pt idx="100">
                  <c:v>2050</c:v>
                </c:pt>
                <c:pt idx="101">
                  <c:v>2051</c:v>
                </c:pt>
                <c:pt idx="102">
                  <c:v>2052</c:v>
                </c:pt>
                <c:pt idx="103">
                  <c:v>2053</c:v>
                </c:pt>
                <c:pt idx="104">
                  <c:v>2054</c:v>
                </c:pt>
                <c:pt idx="105">
                  <c:v>2055</c:v>
                </c:pt>
                <c:pt idx="106">
                  <c:v>2056</c:v>
                </c:pt>
                <c:pt idx="107">
                  <c:v>2057</c:v>
                </c:pt>
                <c:pt idx="108">
                  <c:v>2058</c:v>
                </c:pt>
                <c:pt idx="109">
                  <c:v>2059</c:v>
                </c:pt>
                <c:pt idx="110">
                  <c:v>2060</c:v>
                </c:pt>
                <c:pt idx="111">
                  <c:v>2061</c:v>
                </c:pt>
                <c:pt idx="112">
                  <c:v>2062</c:v>
                </c:pt>
                <c:pt idx="113">
                  <c:v>2063</c:v>
                </c:pt>
                <c:pt idx="114">
                  <c:v>2064</c:v>
                </c:pt>
                <c:pt idx="115">
                  <c:v>2065</c:v>
                </c:pt>
                <c:pt idx="116">
                  <c:v>2066</c:v>
                </c:pt>
                <c:pt idx="117">
                  <c:v>2067</c:v>
                </c:pt>
                <c:pt idx="118">
                  <c:v>2068</c:v>
                </c:pt>
                <c:pt idx="119">
                  <c:v>2069</c:v>
                </c:pt>
                <c:pt idx="120">
                  <c:v>2070</c:v>
                </c:pt>
                <c:pt idx="121">
                  <c:v>2071</c:v>
                </c:pt>
                <c:pt idx="122">
                  <c:v>2072</c:v>
                </c:pt>
                <c:pt idx="123">
                  <c:v>2073</c:v>
                </c:pt>
                <c:pt idx="124">
                  <c:v>2074</c:v>
                </c:pt>
                <c:pt idx="125">
                  <c:v>2075</c:v>
                </c:pt>
                <c:pt idx="126">
                  <c:v>2076</c:v>
                </c:pt>
                <c:pt idx="127">
                  <c:v>2077</c:v>
                </c:pt>
                <c:pt idx="128">
                  <c:v>2078</c:v>
                </c:pt>
                <c:pt idx="129">
                  <c:v>2079</c:v>
                </c:pt>
                <c:pt idx="130">
                  <c:v>2080</c:v>
                </c:pt>
                <c:pt idx="131">
                  <c:v>2081</c:v>
                </c:pt>
                <c:pt idx="132">
                  <c:v>2082</c:v>
                </c:pt>
                <c:pt idx="133">
                  <c:v>2083</c:v>
                </c:pt>
                <c:pt idx="134">
                  <c:v>2084</c:v>
                </c:pt>
                <c:pt idx="135">
                  <c:v>2085</c:v>
                </c:pt>
                <c:pt idx="136">
                  <c:v>2086</c:v>
                </c:pt>
                <c:pt idx="137">
                  <c:v>2087</c:v>
                </c:pt>
                <c:pt idx="138">
                  <c:v>2088</c:v>
                </c:pt>
                <c:pt idx="139">
                  <c:v>2089</c:v>
                </c:pt>
                <c:pt idx="140">
                  <c:v>2090</c:v>
                </c:pt>
                <c:pt idx="141">
                  <c:v>2091</c:v>
                </c:pt>
                <c:pt idx="142">
                  <c:v>2092</c:v>
                </c:pt>
                <c:pt idx="143">
                  <c:v>2093</c:v>
                </c:pt>
                <c:pt idx="144">
                  <c:v>2094</c:v>
                </c:pt>
                <c:pt idx="145">
                  <c:v>2095</c:v>
                </c:pt>
                <c:pt idx="146">
                  <c:v>2096</c:v>
                </c:pt>
                <c:pt idx="147">
                  <c:v>2097</c:v>
                </c:pt>
                <c:pt idx="148">
                  <c:v>2098</c:v>
                </c:pt>
                <c:pt idx="149">
                  <c:v>2099</c:v>
                </c:pt>
                <c:pt idx="150">
                  <c:v>2100</c:v>
                </c:pt>
              </c:numCache>
            </c:numRef>
          </c:cat>
          <c:val>
            <c:numRef>
              <c:f>'4.5'!$C$43:$C$193</c:f>
              <c:numCache>
                <c:formatCode>.\ \ \ ##0;\-.\ \ \ ##0;</c:formatCode>
                <c:ptCount val="151"/>
                <c:pt idx="72">
                  <c:v>7.9420000000000002</c:v>
                </c:pt>
                <c:pt idx="73">
                  <c:v>7.9939999999999998</c:v>
                </c:pt>
                <c:pt idx="74">
                  <c:v>8.0530000000000008</c:v>
                </c:pt>
                <c:pt idx="75">
                  <c:v>8.1129999999999995</c:v>
                </c:pt>
                <c:pt idx="76">
                  <c:v>8.1709999999999994</c:v>
                </c:pt>
                <c:pt idx="77">
                  <c:v>8.2289999999999992</c:v>
                </c:pt>
                <c:pt idx="78">
                  <c:v>8.2769999999999992</c:v>
                </c:pt>
                <c:pt idx="79">
                  <c:v>8.3239999999999998</c:v>
                </c:pt>
                <c:pt idx="80">
                  <c:v>8.3699999999999992</c:v>
                </c:pt>
                <c:pt idx="81">
                  <c:v>8.4160000000000004</c:v>
                </c:pt>
                <c:pt idx="82">
                  <c:v>8.4600000000000009</c:v>
                </c:pt>
                <c:pt idx="83">
                  <c:v>8.4979999999999993</c:v>
                </c:pt>
                <c:pt idx="84">
                  <c:v>8.5340000000000007</c:v>
                </c:pt>
                <c:pt idx="85">
                  <c:v>8.57</c:v>
                </c:pt>
                <c:pt idx="86">
                  <c:v>8.6039999999999992</c:v>
                </c:pt>
                <c:pt idx="87">
                  <c:v>8.6370000000000005</c:v>
                </c:pt>
                <c:pt idx="88">
                  <c:v>8.6690000000000005</c:v>
                </c:pt>
                <c:pt idx="89">
                  <c:v>8.6999999999999993</c:v>
                </c:pt>
                <c:pt idx="90">
                  <c:v>8.7289999999999992</c:v>
                </c:pt>
                <c:pt idx="91">
                  <c:v>8.7569999999999997</c:v>
                </c:pt>
                <c:pt idx="92">
                  <c:v>8.7829999999999995</c:v>
                </c:pt>
                <c:pt idx="93">
                  <c:v>8.8079999999999998</c:v>
                </c:pt>
                <c:pt idx="94">
                  <c:v>8.8309999999999995</c:v>
                </c:pt>
                <c:pt idx="95">
                  <c:v>8.8520000000000003</c:v>
                </c:pt>
                <c:pt idx="96">
                  <c:v>8.8710000000000004</c:v>
                </c:pt>
                <c:pt idx="97">
                  <c:v>8.8879999999999999</c:v>
                </c:pt>
                <c:pt idx="98">
                  <c:v>8.9030000000000005</c:v>
                </c:pt>
                <c:pt idx="99">
                  <c:v>8.9149999999999991</c:v>
                </c:pt>
                <c:pt idx="100">
                  <c:v>8.9250000000000007</c:v>
                </c:pt>
                <c:pt idx="101">
                  <c:v>8.9320000000000004</c:v>
                </c:pt>
                <c:pt idx="102">
                  <c:v>8.9369999999999994</c:v>
                </c:pt>
                <c:pt idx="103">
                  <c:v>8.9390000000000001</c:v>
                </c:pt>
                <c:pt idx="104">
                  <c:v>8.9380000000000006</c:v>
                </c:pt>
                <c:pt idx="105">
                  <c:v>8.9350000000000005</c:v>
                </c:pt>
                <c:pt idx="106">
                  <c:v>8.9290000000000003</c:v>
                </c:pt>
                <c:pt idx="107">
                  <c:v>8.92</c:v>
                </c:pt>
                <c:pt idx="108">
                  <c:v>8.9090000000000007</c:v>
                </c:pt>
                <c:pt idx="109">
                  <c:v>8.8960000000000008</c:v>
                </c:pt>
                <c:pt idx="110">
                  <c:v>8.8810000000000002</c:v>
                </c:pt>
                <c:pt idx="111">
                  <c:v>8.8629999999999995</c:v>
                </c:pt>
                <c:pt idx="112">
                  <c:v>8.843</c:v>
                </c:pt>
                <c:pt idx="113">
                  <c:v>8.8219999999999992</c:v>
                </c:pt>
                <c:pt idx="114">
                  <c:v>8.7989999999999995</c:v>
                </c:pt>
                <c:pt idx="115">
                  <c:v>8.7739999999999991</c:v>
                </c:pt>
                <c:pt idx="116">
                  <c:v>8.7469999999999999</c:v>
                </c:pt>
                <c:pt idx="117">
                  <c:v>8.7189999999999994</c:v>
                </c:pt>
                <c:pt idx="118">
                  <c:v>8.6890000000000001</c:v>
                </c:pt>
                <c:pt idx="119">
                  <c:v>8.6579999999999995</c:v>
                </c:pt>
                <c:pt idx="120">
                  <c:v>8.6259999999999994</c:v>
                </c:pt>
                <c:pt idx="121">
                  <c:v>8.5920000000000005</c:v>
                </c:pt>
                <c:pt idx="122">
                  <c:v>8.5559999999999992</c:v>
                </c:pt>
                <c:pt idx="123">
                  <c:v>8.5190000000000001</c:v>
                </c:pt>
                <c:pt idx="124">
                  <c:v>8.4809999999999999</c:v>
                </c:pt>
                <c:pt idx="125">
                  <c:v>8.4410000000000007</c:v>
                </c:pt>
                <c:pt idx="126">
                  <c:v>8.4</c:v>
                </c:pt>
                <c:pt idx="127">
                  <c:v>8.3580000000000005</c:v>
                </c:pt>
                <c:pt idx="128">
                  <c:v>8.3130000000000006</c:v>
                </c:pt>
                <c:pt idx="129">
                  <c:v>8.2680000000000007</c:v>
                </c:pt>
                <c:pt idx="130">
                  <c:v>8.2210000000000001</c:v>
                </c:pt>
                <c:pt idx="131">
                  <c:v>8.1720000000000006</c:v>
                </c:pt>
                <c:pt idx="132">
                  <c:v>8.1219999999999999</c:v>
                </c:pt>
                <c:pt idx="133">
                  <c:v>8.0709999999999997</c:v>
                </c:pt>
                <c:pt idx="134">
                  <c:v>8.0190000000000001</c:v>
                </c:pt>
                <c:pt idx="135">
                  <c:v>7.9649999999999999</c:v>
                </c:pt>
                <c:pt idx="136">
                  <c:v>7.91</c:v>
                </c:pt>
                <c:pt idx="137">
                  <c:v>7.8540000000000001</c:v>
                </c:pt>
                <c:pt idx="138">
                  <c:v>7.7969999999999997</c:v>
                </c:pt>
                <c:pt idx="139">
                  <c:v>7.7389999999999999</c:v>
                </c:pt>
                <c:pt idx="140">
                  <c:v>7.68</c:v>
                </c:pt>
                <c:pt idx="141">
                  <c:v>7.62</c:v>
                </c:pt>
                <c:pt idx="142">
                  <c:v>7.5590000000000002</c:v>
                </c:pt>
                <c:pt idx="143">
                  <c:v>7.4969999999999999</c:v>
                </c:pt>
                <c:pt idx="144">
                  <c:v>7.4340000000000002</c:v>
                </c:pt>
                <c:pt idx="145">
                  <c:v>7.3710000000000004</c:v>
                </c:pt>
                <c:pt idx="146">
                  <c:v>7.3070000000000004</c:v>
                </c:pt>
                <c:pt idx="147">
                  <c:v>7.242</c:v>
                </c:pt>
                <c:pt idx="148">
                  <c:v>7.1760000000000002</c:v>
                </c:pt>
                <c:pt idx="149">
                  <c:v>7.11</c:v>
                </c:pt>
                <c:pt idx="150">
                  <c:v>7.0430000000000001</c:v>
                </c:pt>
              </c:numCache>
            </c:numRef>
          </c:val>
          <c:smooth val="0"/>
          <c:extLst>
            <c:ext xmlns:c16="http://schemas.microsoft.com/office/drawing/2014/chart" uri="{C3380CC4-5D6E-409C-BE32-E72D297353CC}">
              <c16:uniqueId val="{00000004-4391-E140-8226-4CE82748312A}"/>
            </c:ext>
          </c:extLst>
        </c:ser>
        <c:ser>
          <c:idx val="2"/>
          <c:order val="2"/>
          <c:tx>
            <c:strRef>
              <c:f>'4.5'!$D$42</c:f>
              <c:strCache>
                <c:ptCount val="1"/>
                <c:pt idx="0">
                  <c:v>high variant</c:v>
                </c:pt>
              </c:strCache>
            </c:strRef>
          </c:tx>
          <c:spPr>
            <a:ln w="28575" cap="rnd">
              <a:solidFill>
                <a:schemeClr val="accent3"/>
              </a:solidFill>
              <a:prstDash val="sysDot"/>
              <a:round/>
            </a:ln>
            <a:effectLst/>
          </c:spPr>
          <c:marker>
            <c:symbol val="none"/>
          </c:marker>
          <c:dLbls>
            <c:dLbl>
              <c:idx val="72"/>
              <c:layout>
                <c:manualLayout>
                  <c:x val="-3.8817005545286505E-2"/>
                  <c:y val="-0.19642857142857145"/>
                </c:manualLayout>
              </c:layout>
              <c:tx>
                <c:rich>
                  <a:bodyPr rot="0" spcFirstLastPara="1" vertOverflow="ellipsis" vert="horz" wrap="square" lIns="38100" tIns="19050" rIns="38100" bIns="19050" anchor="ctr" anchorCtr="0">
                    <a:spAutoFit/>
                  </a:bodyPr>
                  <a:lstStyle/>
                  <a:p>
                    <a:pPr algn="l">
                      <a:defRPr sz="900" b="0" i="0" u="none" strike="noStrike" kern="1200" baseline="0">
                        <a:solidFill>
                          <a:schemeClr val="tx1">
                            <a:lumMod val="75000"/>
                            <a:lumOff val="25000"/>
                          </a:schemeClr>
                        </a:solidFill>
                        <a:latin typeface="+mn-lt"/>
                        <a:ea typeface="+mn-ea"/>
                        <a:cs typeface="+mn-cs"/>
                      </a:defRPr>
                    </a:pPr>
                    <a:r>
                      <a:rPr lang="en-US" sz="1600" baseline="0"/>
                      <a:t>2022: 8 billion landmark</a:t>
                    </a:r>
                  </a:p>
                </c:rich>
              </c:tx>
              <c:spPr>
                <a:solidFill>
                  <a:schemeClr val="bg1"/>
                </a:solidFill>
                <a:ln>
                  <a:noFill/>
                </a:ln>
                <a:effectLst/>
              </c:spPr>
              <c:txPr>
                <a:bodyPr rot="0" spcFirstLastPara="1" vertOverflow="ellipsis" vert="horz" wrap="square" lIns="38100" tIns="19050" rIns="38100" bIns="19050" anchor="ctr" anchorCtr="0">
                  <a:spAutoFit/>
                </a:bodyPr>
                <a:lstStyle/>
                <a:p>
                  <a:pPr algn="l">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extLst>
                <c:ext xmlns:c15="http://schemas.microsoft.com/office/drawing/2012/chart" uri="{CE6537A1-D6FC-4f65-9D91-7224C49458BB}">
                  <c15:showDataLabelsRange val="0"/>
                </c:ext>
                <c:ext xmlns:c16="http://schemas.microsoft.com/office/drawing/2014/chart" uri="{C3380CC4-5D6E-409C-BE32-E72D297353CC}">
                  <c16:uniqueId val="{00000005-4391-E140-8226-4CE82748312A}"/>
                </c:ext>
              </c:extLst>
            </c:dLbl>
            <c:spPr>
              <a:solidFill>
                <a:schemeClr val="bg1"/>
              </a:solid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'4.5'!$A$43:$A$193</c:f>
              <c:numCache>
                <c:formatCode>General</c:formatCode>
                <c:ptCount val="151"/>
                <c:pt idx="0">
                  <c:v>1950</c:v>
                </c:pt>
                <c:pt idx="1">
                  <c:v>1951</c:v>
                </c:pt>
                <c:pt idx="2">
                  <c:v>1952</c:v>
                </c:pt>
                <c:pt idx="3">
                  <c:v>1953</c:v>
                </c:pt>
                <c:pt idx="4">
                  <c:v>1954</c:v>
                </c:pt>
                <c:pt idx="5">
                  <c:v>1955</c:v>
                </c:pt>
                <c:pt idx="6">
                  <c:v>1956</c:v>
                </c:pt>
                <c:pt idx="7">
                  <c:v>1957</c:v>
                </c:pt>
                <c:pt idx="8">
                  <c:v>1958</c:v>
                </c:pt>
                <c:pt idx="9">
                  <c:v>1959</c:v>
                </c:pt>
                <c:pt idx="10">
                  <c:v>1960</c:v>
                </c:pt>
                <c:pt idx="11">
                  <c:v>1961</c:v>
                </c:pt>
                <c:pt idx="12">
                  <c:v>1962</c:v>
                </c:pt>
                <c:pt idx="13">
                  <c:v>1963</c:v>
                </c:pt>
                <c:pt idx="14">
                  <c:v>1964</c:v>
                </c:pt>
                <c:pt idx="15">
                  <c:v>1965</c:v>
                </c:pt>
                <c:pt idx="16">
                  <c:v>1966</c:v>
                </c:pt>
                <c:pt idx="17">
                  <c:v>1967</c:v>
                </c:pt>
                <c:pt idx="18">
                  <c:v>1968</c:v>
                </c:pt>
                <c:pt idx="19">
                  <c:v>1969</c:v>
                </c:pt>
                <c:pt idx="20">
                  <c:v>1970</c:v>
                </c:pt>
                <c:pt idx="21">
                  <c:v>1971</c:v>
                </c:pt>
                <c:pt idx="22">
                  <c:v>1972</c:v>
                </c:pt>
                <c:pt idx="23">
                  <c:v>1973</c:v>
                </c:pt>
                <c:pt idx="24">
                  <c:v>1974</c:v>
                </c:pt>
                <c:pt idx="25">
                  <c:v>1975</c:v>
                </c:pt>
                <c:pt idx="26">
                  <c:v>1976</c:v>
                </c:pt>
                <c:pt idx="27">
                  <c:v>1977</c:v>
                </c:pt>
                <c:pt idx="28">
                  <c:v>1978</c:v>
                </c:pt>
                <c:pt idx="29">
                  <c:v>1979</c:v>
                </c:pt>
                <c:pt idx="30">
                  <c:v>1980</c:v>
                </c:pt>
                <c:pt idx="31">
                  <c:v>1981</c:v>
                </c:pt>
                <c:pt idx="32">
                  <c:v>1982</c:v>
                </c:pt>
                <c:pt idx="33">
                  <c:v>1983</c:v>
                </c:pt>
                <c:pt idx="34">
                  <c:v>1984</c:v>
                </c:pt>
                <c:pt idx="35">
                  <c:v>1985</c:v>
                </c:pt>
                <c:pt idx="36">
                  <c:v>1986</c:v>
                </c:pt>
                <c:pt idx="37">
                  <c:v>1987</c:v>
                </c:pt>
                <c:pt idx="38">
                  <c:v>1988</c:v>
                </c:pt>
                <c:pt idx="39">
                  <c:v>1989</c:v>
                </c:pt>
                <c:pt idx="40">
                  <c:v>1990</c:v>
                </c:pt>
                <c:pt idx="41">
                  <c:v>1991</c:v>
                </c:pt>
                <c:pt idx="42">
                  <c:v>1992</c:v>
                </c:pt>
                <c:pt idx="43">
                  <c:v>1993</c:v>
                </c:pt>
                <c:pt idx="44">
                  <c:v>1994</c:v>
                </c:pt>
                <c:pt idx="45">
                  <c:v>1995</c:v>
                </c:pt>
                <c:pt idx="46">
                  <c:v>1996</c:v>
                </c:pt>
                <c:pt idx="47">
                  <c:v>1997</c:v>
                </c:pt>
                <c:pt idx="48">
                  <c:v>1998</c:v>
                </c:pt>
                <c:pt idx="49">
                  <c:v>1999</c:v>
                </c:pt>
                <c:pt idx="50">
                  <c:v>2000</c:v>
                </c:pt>
                <c:pt idx="51">
                  <c:v>2001</c:v>
                </c:pt>
                <c:pt idx="52">
                  <c:v>2002</c:v>
                </c:pt>
                <c:pt idx="53">
                  <c:v>2003</c:v>
                </c:pt>
                <c:pt idx="54">
                  <c:v>2004</c:v>
                </c:pt>
                <c:pt idx="55">
                  <c:v>2005</c:v>
                </c:pt>
                <c:pt idx="56">
                  <c:v>2006</c:v>
                </c:pt>
                <c:pt idx="57">
                  <c:v>2007</c:v>
                </c:pt>
                <c:pt idx="58">
                  <c:v>2008</c:v>
                </c:pt>
                <c:pt idx="59">
                  <c:v>2009</c:v>
                </c:pt>
                <c:pt idx="60">
                  <c:v>2010</c:v>
                </c:pt>
                <c:pt idx="61">
                  <c:v>2011</c:v>
                </c:pt>
                <c:pt idx="62">
                  <c:v>2012</c:v>
                </c:pt>
                <c:pt idx="63">
                  <c:v>2013</c:v>
                </c:pt>
                <c:pt idx="64">
                  <c:v>2014</c:v>
                </c:pt>
                <c:pt idx="65">
                  <c:v>2015</c:v>
                </c:pt>
                <c:pt idx="66">
                  <c:v>2016</c:v>
                </c:pt>
                <c:pt idx="67">
                  <c:v>2017</c:v>
                </c:pt>
                <c:pt idx="68">
                  <c:v>2018</c:v>
                </c:pt>
                <c:pt idx="69">
                  <c:v>2019</c:v>
                </c:pt>
                <c:pt idx="70">
                  <c:v>2020</c:v>
                </c:pt>
                <c:pt idx="71">
                  <c:v>2021</c:v>
                </c:pt>
                <c:pt idx="72">
                  <c:v>2022</c:v>
                </c:pt>
                <c:pt idx="73">
                  <c:v>2023</c:v>
                </c:pt>
                <c:pt idx="74">
                  <c:v>2024</c:v>
                </c:pt>
                <c:pt idx="75">
                  <c:v>2025</c:v>
                </c:pt>
                <c:pt idx="76">
                  <c:v>2026</c:v>
                </c:pt>
                <c:pt idx="77">
                  <c:v>2027</c:v>
                </c:pt>
                <c:pt idx="78">
                  <c:v>2028</c:v>
                </c:pt>
                <c:pt idx="79">
                  <c:v>2029</c:v>
                </c:pt>
                <c:pt idx="80">
                  <c:v>2030</c:v>
                </c:pt>
                <c:pt idx="81">
                  <c:v>2031</c:v>
                </c:pt>
                <c:pt idx="82">
                  <c:v>2032</c:v>
                </c:pt>
                <c:pt idx="83">
                  <c:v>2033</c:v>
                </c:pt>
                <c:pt idx="84">
                  <c:v>2034</c:v>
                </c:pt>
                <c:pt idx="85">
                  <c:v>2035</c:v>
                </c:pt>
                <c:pt idx="86">
                  <c:v>2036</c:v>
                </c:pt>
                <c:pt idx="87">
                  <c:v>2037</c:v>
                </c:pt>
                <c:pt idx="88">
                  <c:v>2038</c:v>
                </c:pt>
                <c:pt idx="89">
                  <c:v>2039</c:v>
                </c:pt>
                <c:pt idx="90">
                  <c:v>2040</c:v>
                </c:pt>
                <c:pt idx="91">
                  <c:v>2041</c:v>
                </c:pt>
                <c:pt idx="92">
                  <c:v>2042</c:v>
                </c:pt>
                <c:pt idx="93">
                  <c:v>2043</c:v>
                </c:pt>
                <c:pt idx="94">
                  <c:v>2044</c:v>
                </c:pt>
                <c:pt idx="95">
                  <c:v>2045</c:v>
                </c:pt>
                <c:pt idx="96">
                  <c:v>2046</c:v>
                </c:pt>
                <c:pt idx="97">
                  <c:v>2047</c:v>
                </c:pt>
                <c:pt idx="98">
                  <c:v>2048</c:v>
                </c:pt>
                <c:pt idx="99">
                  <c:v>2049</c:v>
                </c:pt>
                <c:pt idx="100">
                  <c:v>2050</c:v>
                </c:pt>
                <c:pt idx="101">
                  <c:v>2051</c:v>
                </c:pt>
                <c:pt idx="102">
                  <c:v>2052</c:v>
                </c:pt>
                <c:pt idx="103">
                  <c:v>2053</c:v>
                </c:pt>
                <c:pt idx="104">
                  <c:v>2054</c:v>
                </c:pt>
                <c:pt idx="105">
                  <c:v>2055</c:v>
                </c:pt>
                <c:pt idx="106">
                  <c:v>2056</c:v>
                </c:pt>
                <c:pt idx="107">
                  <c:v>2057</c:v>
                </c:pt>
                <c:pt idx="108">
                  <c:v>2058</c:v>
                </c:pt>
                <c:pt idx="109">
                  <c:v>2059</c:v>
                </c:pt>
                <c:pt idx="110">
                  <c:v>2060</c:v>
                </c:pt>
                <c:pt idx="111">
                  <c:v>2061</c:v>
                </c:pt>
                <c:pt idx="112">
                  <c:v>2062</c:v>
                </c:pt>
                <c:pt idx="113">
                  <c:v>2063</c:v>
                </c:pt>
                <c:pt idx="114">
                  <c:v>2064</c:v>
                </c:pt>
                <c:pt idx="115">
                  <c:v>2065</c:v>
                </c:pt>
                <c:pt idx="116">
                  <c:v>2066</c:v>
                </c:pt>
                <c:pt idx="117">
                  <c:v>2067</c:v>
                </c:pt>
                <c:pt idx="118">
                  <c:v>2068</c:v>
                </c:pt>
                <c:pt idx="119">
                  <c:v>2069</c:v>
                </c:pt>
                <c:pt idx="120">
                  <c:v>2070</c:v>
                </c:pt>
                <c:pt idx="121">
                  <c:v>2071</c:v>
                </c:pt>
                <c:pt idx="122">
                  <c:v>2072</c:v>
                </c:pt>
                <c:pt idx="123">
                  <c:v>2073</c:v>
                </c:pt>
                <c:pt idx="124">
                  <c:v>2074</c:v>
                </c:pt>
                <c:pt idx="125">
                  <c:v>2075</c:v>
                </c:pt>
                <c:pt idx="126">
                  <c:v>2076</c:v>
                </c:pt>
                <c:pt idx="127">
                  <c:v>2077</c:v>
                </c:pt>
                <c:pt idx="128">
                  <c:v>2078</c:v>
                </c:pt>
                <c:pt idx="129">
                  <c:v>2079</c:v>
                </c:pt>
                <c:pt idx="130">
                  <c:v>2080</c:v>
                </c:pt>
                <c:pt idx="131">
                  <c:v>2081</c:v>
                </c:pt>
                <c:pt idx="132">
                  <c:v>2082</c:v>
                </c:pt>
                <c:pt idx="133">
                  <c:v>2083</c:v>
                </c:pt>
                <c:pt idx="134">
                  <c:v>2084</c:v>
                </c:pt>
                <c:pt idx="135">
                  <c:v>2085</c:v>
                </c:pt>
                <c:pt idx="136">
                  <c:v>2086</c:v>
                </c:pt>
                <c:pt idx="137">
                  <c:v>2087</c:v>
                </c:pt>
                <c:pt idx="138">
                  <c:v>2088</c:v>
                </c:pt>
                <c:pt idx="139">
                  <c:v>2089</c:v>
                </c:pt>
                <c:pt idx="140">
                  <c:v>2090</c:v>
                </c:pt>
                <c:pt idx="141">
                  <c:v>2091</c:v>
                </c:pt>
                <c:pt idx="142">
                  <c:v>2092</c:v>
                </c:pt>
                <c:pt idx="143">
                  <c:v>2093</c:v>
                </c:pt>
                <c:pt idx="144">
                  <c:v>2094</c:v>
                </c:pt>
                <c:pt idx="145">
                  <c:v>2095</c:v>
                </c:pt>
                <c:pt idx="146">
                  <c:v>2096</c:v>
                </c:pt>
                <c:pt idx="147">
                  <c:v>2097</c:v>
                </c:pt>
                <c:pt idx="148">
                  <c:v>2098</c:v>
                </c:pt>
                <c:pt idx="149">
                  <c:v>2099</c:v>
                </c:pt>
                <c:pt idx="150">
                  <c:v>2100</c:v>
                </c:pt>
              </c:numCache>
            </c:numRef>
          </c:cat>
          <c:val>
            <c:numRef>
              <c:f>'4.5'!$D$43:$D$193</c:f>
              <c:numCache>
                <c:formatCode>.\ \ \ ##0;\-.\ \ \ ##0;</c:formatCode>
                <c:ptCount val="151"/>
                <c:pt idx="72">
                  <c:v>7.9420000000000002</c:v>
                </c:pt>
                <c:pt idx="73">
                  <c:v>8.0229999999999997</c:v>
                </c:pt>
                <c:pt idx="74">
                  <c:v>8.1110000000000007</c:v>
                </c:pt>
                <c:pt idx="75">
                  <c:v>8.1989999999999998</c:v>
                </c:pt>
                <c:pt idx="76">
                  <c:v>8.2859999999999996</c:v>
                </c:pt>
                <c:pt idx="77">
                  <c:v>8.3719999999999999</c:v>
                </c:pt>
                <c:pt idx="78">
                  <c:v>8.4659999999999993</c:v>
                </c:pt>
                <c:pt idx="79">
                  <c:v>8.56</c:v>
                </c:pt>
                <c:pt idx="80">
                  <c:v>8.6530000000000005</c:v>
                </c:pt>
                <c:pt idx="81">
                  <c:v>8.7449999999999992</c:v>
                </c:pt>
                <c:pt idx="82">
                  <c:v>8.8369999999999997</c:v>
                </c:pt>
                <c:pt idx="83">
                  <c:v>8.9339999999999993</c:v>
                </c:pt>
                <c:pt idx="84">
                  <c:v>9.0299999999999994</c:v>
                </c:pt>
                <c:pt idx="85">
                  <c:v>9.125</c:v>
                </c:pt>
                <c:pt idx="86">
                  <c:v>9.2189999999999994</c:v>
                </c:pt>
                <c:pt idx="87">
                  <c:v>9.3130000000000006</c:v>
                </c:pt>
                <c:pt idx="88">
                  <c:v>9.4060000000000006</c:v>
                </c:pt>
                <c:pt idx="89">
                  <c:v>9.4979999999999993</c:v>
                </c:pt>
                <c:pt idx="90">
                  <c:v>9.5890000000000004</c:v>
                </c:pt>
                <c:pt idx="91">
                  <c:v>9.6790000000000003</c:v>
                </c:pt>
                <c:pt idx="92">
                  <c:v>9.7690000000000001</c:v>
                </c:pt>
                <c:pt idx="93">
                  <c:v>9.8580000000000005</c:v>
                </c:pt>
                <c:pt idx="94">
                  <c:v>9.9459999999999997</c:v>
                </c:pt>
                <c:pt idx="95">
                  <c:v>10.032999999999999</c:v>
                </c:pt>
                <c:pt idx="96">
                  <c:v>10.121</c:v>
                </c:pt>
                <c:pt idx="97">
                  <c:v>10.207000000000001</c:v>
                </c:pt>
                <c:pt idx="98">
                  <c:v>10.292999999999999</c:v>
                </c:pt>
                <c:pt idx="99">
                  <c:v>10.379</c:v>
                </c:pt>
                <c:pt idx="100">
                  <c:v>10.464</c:v>
                </c:pt>
                <c:pt idx="101">
                  <c:v>10.548999999999999</c:v>
                </c:pt>
                <c:pt idx="102">
                  <c:v>10.634</c:v>
                </c:pt>
                <c:pt idx="103">
                  <c:v>10.718999999999999</c:v>
                </c:pt>
                <c:pt idx="104">
                  <c:v>10.804</c:v>
                </c:pt>
                <c:pt idx="105">
                  <c:v>10.888999999999999</c:v>
                </c:pt>
                <c:pt idx="106">
                  <c:v>10.974</c:v>
                </c:pt>
                <c:pt idx="107">
                  <c:v>11.058999999999999</c:v>
                </c:pt>
                <c:pt idx="108">
                  <c:v>11.144</c:v>
                </c:pt>
                <c:pt idx="109">
                  <c:v>11.23</c:v>
                </c:pt>
                <c:pt idx="110">
                  <c:v>11.315</c:v>
                </c:pt>
                <c:pt idx="111">
                  <c:v>11.401</c:v>
                </c:pt>
                <c:pt idx="112">
                  <c:v>11.487</c:v>
                </c:pt>
                <c:pt idx="113">
                  <c:v>11.573</c:v>
                </c:pt>
                <c:pt idx="114">
                  <c:v>11.659000000000001</c:v>
                </c:pt>
                <c:pt idx="115">
                  <c:v>11.746</c:v>
                </c:pt>
                <c:pt idx="116">
                  <c:v>11.832000000000001</c:v>
                </c:pt>
                <c:pt idx="117">
                  <c:v>11.917999999999999</c:v>
                </c:pt>
                <c:pt idx="118">
                  <c:v>12.005000000000001</c:v>
                </c:pt>
                <c:pt idx="119">
                  <c:v>12.090999999999999</c:v>
                </c:pt>
                <c:pt idx="120">
                  <c:v>12.177</c:v>
                </c:pt>
                <c:pt idx="121">
                  <c:v>12.262</c:v>
                </c:pt>
                <c:pt idx="122">
                  <c:v>12.347</c:v>
                </c:pt>
                <c:pt idx="123">
                  <c:v>12.433</c:v>
                </c:pt>
                <c:pt idx="124">
                  <c:v>12.518000000000001</c:v>
                </c:pt>
                <c:pt idx="125">
                  <c:v>12.602</c:v>
                </c:pt>
                <c:pt idx="126">
                  <c:v>12.686999999999999</c:v>
                </c:pt>
                <c:pt idx="127">
                  <c:v>12.771000000000001</c:v>
                </c:pt>
                <c:pt idx="128">
                  <c:v>12.855</c:v>
                </c:pt>
                <c:pt idx="129">
                  <c:v>12.939</c:v>
                </c:pt>
                <c:pt idx="130">
                  <c:v>13.023</c:v>
                </c:pt>
                <c:pt idx="131">
                  <c:v>13.106999999999999</c:v>
                </c:pt>
                <c:pt idx="132">
                  <c:v>13.192</c:v>
                </c:pt>
                <c:pt idx="133">
                  <c:v>13.276</c:v>
                </c:pt>
                <c:pt idx="134">
                  <c:v>13.361000000000001</c:v>
                </c:pt>
                <c:pt idx="135">
                  <c:v>13.446999999999999</c:v>
                </c:pt>
                <c:pt idx="136">
                  <c:v>13.532</c:v>
                </c:pt>
                <c:pt idx="137">
                  <c:v>13.618</c:v>
                </c:pt>
                <c:pt idx="138">
                  <c:v>13.705</c:v>
                </c:pt>
                <c:pt idx="139">
                  <c:v>13.792</c:v>
                </c:pt>
                <c:pt idx="140">
                  <c:v>13.879</c:v>
                </c:pt>
                <c:pt idx="141">
                  <c:v>13.967000000000001</c:v>
                </c:pt>
                <c:pt idx="142">
                  <c:v>14.054</c:v>
                </c:pt>
                <c:pt idx="143">
                  <c:v>14.141999999999999</c:v>
                </c:pt>
                <c:pt idx="144">
                  <c:v>14.231</c:v>
                </c:pt>
                <c:pt idx="145">
                  <c:v>14.319000000000001</c:v>
                </c:pt>
                <c:pt idx="146">
                  <c:v>14.407999999999999</c:v>
                </c:pt>
                <c:pt idx="147">
                  <c:v>14.497</c:v>
                </c:pt>
                <c:pt idx="148">
                  <c:v>14.585000000000001</c:v>
                </c:pt>
                <c:pt idx="149">
                  <c:v>14.673999999999999</c:v>
                </c:pt>
                <c:pt idx="150">
                  <c:v>14.762</c:v>
                </c:pt>
              </c:numCache>
            </c:numRef>
          </c:val>
          <c:smooth val="0"/>
          <c:extLst>
            <c:ext xmlns:c16="http://schemas.microsoft.com/office/drawing/2014/chart" uri="{C3380CC4-5D6E-409C-BE32-E72D297353CC}">
              <c16:uniqueId val="{00000006-4391-E140-8226-4CE82748312A}"/>
            </c:ext>
          </c:extLst>
        </c:ser>
        <c:dLbls>
          <c:showLegendKey val="0"/>
          <c:showVal val="0"/>
          <c:showCatName val="0"/>
          <c:showSerName val="0"/>
          <c:showPercent val="0"/>
          <c:showBubbleSize val="0"/>
        </c:dLbls>
        <c:smooth val="0"/>
        <c:axId val="347310175"/>
        <c:axId val="292107199"/>
      </c:lineChart>
      <c:catAx>
        <c:axId val="347310175"/>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5400000" spcFirstLastPara="1" vertOverflow="ellipsis" wrap="square" anchor="ctr" anchorCtr="1"/>
          <a:lstStyle/>
          <a:p>
            <a:pPr>
              <a:defRPr sz="1600" b="0" i="0" u="none" strike="noStrike" kern="1200" baseline="0">
                <a:solidFill>
                  <a:schemeClr val="tx1">
                    <a:lumMod val="65000"/>
                    <a:lumOff val="35000"/>
                  </a:schemeClr>
                </a:solidFill>
                <a:latin typeface="+mn-lt"/>
                <a:ea typeface="+mn-ea"/>
                <a:cs typeface="+mn-cs"/>
              </a:defRPr>
            </a:pPr>
            <a:endParaRPr lang="en-US"/>
          </a:p>
        </c:txPr>
        <c:crossAx val="292107199"/>
        <c:crosses val="autoZero"/>
        <c:auto val="1"/>
        <c:lblAlgn val="ctr"/>
        <c:lblOffset val="100"/>
        <c:tickLblSkip val="5"/>
        <c:tickMarkSkip val="5"/>
        <c:noMultiLvlLbl val="0"/>
      </c:catAx>
      <c:valAx>
        <c:axId val="292107199"/>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600" b="0" i="0" u="none" strike="noStrike" kern="1200" baseline="0">
                <a:solidFill>
                  <a:schemeClr val="tx1">
                    <a:lumMod val="65000"/>
                    <a:lumOff val="35000"/>
                  </a:schemeClr>
                </a:solidFill>
                <a:latin typeface="+mn-lt"/>
                <a:ea typeface="+mn-ea"/>
                <a:cs typeface="+mn-cs"/>
              </a:defRPr>
            </a:pPr>
            <a:endParaRPr lang="en-US"/>
          </a:p>
        </c:txPr>
        <c:crossAx val="347310175"/>
        <c:crosses val="autoZero"/>
        <c:crossBetween val="between"/>
        <c:majorUnit val="1"/>
      </c:valAx>
      <c:spPr>
        <a:noFill/>
        <a:ln>
          <a:noFill/>
        </a:ln>
        <a:effectLst/>
      </c:spPr>
    </c:plotArea>
    <c:legend>
      <c:legendPos val="b"/>
      <c:overlay val="0"/>
      <c:spPr>
        <a:noFill/>
        <a:ln>
          <a:noFill/>
        </a:ln>
        <a:effectLst/>
      </c:spPr>
      <c:txPr>
        <a:bodyPr rot="0" spcFirstLastPara="1" vertOverflow="ellipsis" vert="horz" wrap="square" anchor="ctr" anchorCtr="1"/>
        <a:lstStyle/>
        <a:p>
          <a:pPr>
            <a:defRPr sz="1600" b="0" i="0" u="none" strike="noStrike" kern="1200" baseline="0">
              <a:solidFill>
                <a:schemeClr val="tx1">
                  <a:lumMod val="65000"/>
                  <a:lumOff val="35000"/>
                </a:schemeClr>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2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9.359269685050807E-2"/>
          <c:y val="4.6234366194150674E-2"/>
          <c:w val="0.83720590470385992"/>
          <c:h val="0.78427184136744477"/>
        </c:manualLayout>
      </c:layout>
      <c:lineChart>
        <c:grouping val="standard"/>
        <c:varyColors val="0"/>
        <c:ser>
          <c:idx val="0"/>
          <c:order val="0"/>
          <c:tx>
            <c:v>median variant population projected (2011 based) shown on left-hand scale</c:v>
          </c:tx>
          <c:spPr>
            <a:ln w="38100">
              <a:solidFill>
                <a:srgbClr val="000000"/>
              </a:solidFill>
              <a:prstDash val="solid"/>
            </a:ln>
          </c:spPr>
          <c:marker>
            <c:symbol val="none"/>
          </c:marker>
          <c:cat>
            <c:strRef>
              <c:f>'4.6'!$D$4:$D$154</c:f>
              <c:strCache>
                <c:ptCount val="151"/>
                <c:pt idx="2">
                  <c:v>1952</c:v>
                </c:pt>
                <c:pt idx="3">
                  <c:v>1953</c:v>
                </c:pt>
                <c:pt idx="4">
                  <c:v>1954</c:v>
                </c:pt>
                <c:pt idx="5">
                  <c:v>1955</c:v>
                </c:pt>
                <c:pt idx="6">
                  <c:v>1956</c:v>
                </c:pt>
                <c:pt idx="7">
                  <c:v>1957</c:v>
                </c:pt>
                <c:pt idx="8">
                  <c:v>1958</c:v>
                </c:pt>
                <c:pt idx="9">
                  <c:v>1959</c:v>
                </c:pt>
                <c:pt idx="10">
                  <c:v>1960</c:v>
                </c:pt>
                <c:pt idx="11">
                  <c:v>1961</c:v>
                </c:pt>
                <c:pt idx="12">
                  <c:v>1962</c:v>
                </c:pt>
                <c:pt idx="13">
                  <c:v>1963</c:v>
                </c:pt>
                <c:pt idx="14">
                  <c:v>1964</c:v>
                </c:pt>
                <c:pt idx="15">
                  <c:v>1965</c:v>
                </c:pt>
                <c:pt idx="16">
                  <c:v>1966</c:v>
                </c:pt>
                <c:pt idx="17">
                  <c:v>1967</c:v>
                </c:pt>
                <c:pt idx="18">
                  <c:v>1968</c:v>
                </c:pt>
                <c:pt idx="19">
                  <c:v>1969</c:v>
                </c:pt>
                <c:pt idx="20">
                  <c:v>1970</c:v>
                </c:pt>
                <c:pt idx="21">
                  <c:v>1971</c:v>
                </c:pt>
                <c:pt idx="22">
                  <c:v>1972</c:v>
                </c:pt>
                <c:pt idx="23">
                  <c:v>1973</c:v>
                </c:pt>
                <c:pt idx="24">
                  <c:v>1974</c:v>
                </c:pt>
                <c:pt idx="25">
                  <c:v>1975</c:v>
                </c:pt>
                <c:pt idx="26">
                  <c:v>1976</c:v>
                </c:pt>
                <c:pt idx="27">
                  <c:v>1977</c:v>
                </c:pt>
                <c:pt idx="28">
                  <c:v>1978</c:v>
                </c:pt>
                <c:pt idx="29">
                  <c:v>1979</c:v>
                </c:pt>
                <c:pt idx="30">
                  <c:v>1980</c:v>
                </c:pt>
                <c:pt idx="31">
                  <c:v>1981</c:v>
                </c:pt>
                <c:pt idx="32">
                  <c:v>1982</c:v>
                </c:pt>
                <c:pt idx="33">
                  <c:v>1983</c:v>
                </c:pt>
                <c:pt idx="34">
                  <c:v>1984</c:v>
                </c:pt>
                <c:pt idx="35">
                  <c:v>1985</c:v>
                </c:pt>
                <c:pt idx="36">
                  <c:v>1986</c:v>
                </c:pt>
                <c:pt idx="37">
                  <c:v>1987</c:v>
                </c:pt>
                <c:pt idx="38">
                  <c:v>1988</c:v>
                </c:pt>
                <c:pt idx="39">
                  <c:v>1989</c:v>
                </c:pt>
                <c:pt idx="40">
                  <c:v>1990</c:v>
                </c:pt>
                <c:pt idx="41">
                  <c:v>1991</c:v>
                </c:pt>
                <c:pt idx="42">
                  <c:v>1992</c:v>
                </c:pt>
                <c:pt idx="43">
                  <c:v>1993</c:v>
                </c:pt>
                <c:pt idx="44">
                  <c:v>1994</c:v>
                </c:pt>
                <c:pt idx="45">
                  <c:v>1995</c:v>
                </c:pt>
                <c:pt idx="46">
                  <c:v>1996</c:v>
                </c:pt>
                <c:pt idx="47">
                  <c:v>1997</c:v>
                </c:pt>
                <c:pt idx="48">
                  <c:v>1998</c:v>
                </c:pt>
                <c:pt idx="49">
                  <c:v>1999</c:v>
                </c:pt>
                <c:pt idx="50">
                  <c:v>millenium</c:v>
                </c:pt>
                <c:pt idx="51">
                  <c:v>2001</c:v>
                </c:pt>
                <c:pt idx="52">
                  <c:v>2002</c:v>
                </c:pt>
                <c:pt idx="53">
                  <c:v>2003</c:v>
                </c:pt>
                <c:pt idx="54">
                  <c:v>2004</c:v>
                </c:pt>
                <c:pt idx="55">
                  <c:v>2005</c:v>
                </c:pt>
                <c:pt idx="56">
                  <c:v>2006</c:v>
                </c:pt>
                <c:pt idx="57">
                  <c:v>2007</c:v>
                </c:pt>
                <c:pt idx="58">
                  <c:v>2008</c:v>
                </c:pt>
                <c:pt idx="59">
                  <c:v>2009</c:v>
                </c:pt>
                <c:pt idx="60">
                  <c:v>2010</c:v>
                </c:pt>
                <c:pt idx="61">
                  <c:v>2011</c:v>
                </c:pt>
                <c:pt idx="62">
                  <c:v>2012</c:v>
                </c:pt>
                <c:pt idx="63">
                  <c:v>2013</c:v>
                </c:pt>
                <c:pt idx="64">
                  <c:v>2014</c:v>
                </c:pt>
                <c:pt idx="65">
                  <c:v>2015</c:v>
                </c:pt>
                <c:pt idx="66">
                  <c:v>2016</c:v>
                </c:pt>
                <c:pt idx="67">
                  <c:v>2017</c:v>
                </c:pt>
                <c:pt idx="68">
                  <c:v>2018</c:v>
                </c:pt>
                <c:pt idx="69">
                  <c:v>2019</c:v>
                </c:pt>
                <c:pt idx="70">
                  <c:v>2020</c:v>
                </c:pt>
                <c:pt idx="71">
                  <c:v>2021</c:v>
                </c:pt>
                <c:pt idx="72">
                  <c:v>2022</c:v>
                </c:pt>
                <c:pt idx="73">
                  <c:v>2023</c:v>
                </c:pt>
                <c:pt idx="74">
                  <c:v>2024</c:v>
                </c:pt>
                <c:pt idx="75">
                  <c:v>2025</c:v>
                </c:pt>
                <c:pt idx="76">
                  <c:v>2026</c:v>
                </c:pt>
                <c:pt idx="77">
                  <c:v>2027</c:v>
                </c:pt>
                <c:pt idx="78">
                  <c:v>2028</c:v>
                </c:pt>
                <c:pt idx="79">
                  <c:v>2029</c:v>
                </c:pt>
                <c:pt idx="80">
                  <c:v>2030</c:v>
                </c:pt>
                <c:pt idx="81">
                  <c:v>2031</c:v>
                </c:pt>
                <c:pt idx="82">
                  <c:v>2032</c:v>
                </c:pt>
                <c:pt idx="83">
                  <c:v>2033</c:v>
                </c:pt>
                <c:pt idx="84">
                  <c:v>2034</c:v>
                </c:pt>
                <c:pt idx="85">
                  <c:v>2035</c:v>
                </c:pt>
                <c:pt idx="86">
                  <c:v>2036</c:v>
                </c:pt>
                <c:pt idx="87">
                  <c:v>2037</c:v>
                </c:pt>
                <c:pt idx="88">
                  <c:v>2038</c:v>
                </c:pt>
                <c:pt idx="89">
                  <c:v>2039</c:v>
                </c:pt>
                <c:pt idx="90">
                  <c:v>2040</c:v>
                </c:pt>
                <c:pt idx="91">
                  <c:v>2041</c:v>
                </c:pt>
                <c:pt idx="92">
                  <c:v>2042</c:v>
                </c:pt>
                <c:pt idx="93">
                  <c:v>2043</c:v>
                </c:pt>
                <c:pt idx="94">
                  <c:v>2044</c:v>
                </c:pt>
                <c:pt idx="95">
                  <c:v>2045</c:v>
                </c:pt>
                <c:pt idx="96">
                  <c:v>2046</c:v>
                </c:pt>
                <c:pt idx="97">
                  <c:v>2047</c:v>
                </c:pt>
                <c:pt idx="98">
                  <c:v>2048</c:v>
                </c:pt>
                <c:pt idx="99">
                  <c:v>2049</c:v>
                </c:pt>
                <c:pt idx="100">
                  <c:v>2050</c:v>
                </c:pt>
                <c:pt idx="101">
                  <c:v>2051</c:v>
                </c:pt>
                <c:pt idx="102">
                  <c:v>2052</c:v>
                </c:pt>
                <c:pt idx="103">
                  <c:v>2053</c:v>
                </c:pt>
                <c:pt idx="104">
                  <c:v>2054</c:v>
                </c:pt>
                <c:pt idx="105">
                  <c:v>2055</c:v>
                </c:pt>
                <c:pt idx="106">
                  <c:v>2056</c:v>
                </c:pt>
                <c:pt idx="107">
                  <c:v>2057</c:v>
                </c:pt>
                <c:pt idx="108">
                  <c:v>2058</c:v>
                </c:pt>
                <c:pt idx="109">
                  <c:v>2059</c:v>
                </c:pt>
                <c:pt idx="110">
                  <c:v>2060</c:v>
                </c:pt>
                <c:pt idx="111">
                  <c:v>2061</c:v>
                </c:pt>
                <c:pt idx="112">
                  <c:v>2062</c:v>
                </c:pt>
                <c:pt idx="113">
                  <c:v>2063</c:v>
                </c:pt>
                <c:pt idx="114">
                  <c:v>2064</c:v>
                </c:pt>
                <c:pt idx="115">
                  <c:v>2065</c:v>
                </c:pt>
                <c:pt idx="116">
                  <c:v>2066</c:v>
                </c:pt>
                <c:pt idx="117">
                  <c:v>2067</c:v>
                </c:pt>
                <c:pt idx="118">
                  <c:v>2068</c:v>
                </c:pt>
                <c:pt idx="119">
                  <c:v>2069</c:v>
                </c:pt>
                <c:pt idx="120">
                  <c:v>2070</c:v>
                </c:pt>
                <c:pt idx="121">
                  <c:v>2071</c:v>
                </c:pt>
                <c:pt idx="122">
                  <c:v>2072</c:v>
                </c:pt>
                <c:pt idx="123">
                  <c:v>2073</c:v>
                </c:pt>
                <c:pt idx="124">
                  <c:v>2074</c:v>
                </c:pt>
                <c:pt idx="125">
                  <c:v>2075</c:v>
                </c:pt>
                <c:pt idx="126">
                  <c:v>2076</c:v>
                </c:pt>
                <c:pt idx="127">
                  <c:v>2077</c:v>
                </c:pt>
                <c:pt idx="128">
                  <c:v>2078</c:v>
                </c:pt>
                <c:pt idx="129">
                  <c:v>2079</c:v>
                </c:pt>
                <c:pt idx="130">
                  <c:v>2080</c:v>
                </c:pt>
                <c:pt idx="131">
                  <c:v>2081</c:v>
                </c:pt>
                <c:pt idx="132">
                  <c:v>2082</c:v>
                </c:pt>
                <c:pt idx="133">
                  <c:v>2083</c:v>
                </c:pt>
                <c:pt idx="134">
                  <c:v>2084</c:v>
                </c:pt>
                <c:pt idx="135">
                  <c:v>2085</c:v>
                </c:pt>
                <c:pt idx="136">
                  <c:v>2086</c:v>
                </c:pt>
                <c:pt idx="137">
                  <c:v>2087</c:v>
                </c:pt>
                <c:pt idx="138">
                  <c:v>2088</c:v>
                </c:pt>
                <c:pt idx="139">
                  <c:v>2089</c:v>
                </c:pt>
                <c:pt idx="140">
                  <c:v>2090</c:v>
                </c:pt>
                <c:pt idx="141">
                  <c:v>2091</c:v>
                </c:pt>
                <c:pt idx="142">
                  <c:v>2092</c:v>
                </c:pt>
                <c:pt idx="143">
                  <c:v>2093</c:v>
                </c:pt>
                <c:pt idx="144">
                  <c:v>2094</c:v>
                </c:pt>
                <c:pt idx="145">
                  <c:v>2095</c:v>
                </c:pt>
                <c:pt idx="146">
                  <c:v>2096</c:v>
                </c:pt>
                <c:pt idx="147">
                  <c:v>2097</c:v>
                </c:pt>
                <c:pt idx="148">
                  <c:v>2098</c:v>
                </c:pt>
                <c:pt idx="149">
                  <c:v>2099</c:v>
                </c:pt>
                <c:pt idx="150">
                  <c:v>2100</c:v>
                </c:pt>
              </c:strCache>
            </c:strRef>
          </c:cat>
          <c:val>
            <c:numRef>
              <c:f>'4.6'!$E$4:$E$154</c:f>
              <c:numCache>
                <c:formatCode>0</c:formatCode>
                <c:ptCount val="151"/>
                <c:pt idx="0">
                  <c:v>2532</c:v>
                </c:pt>
                <c:pt idx="1">
                  <c:v>2581</c:v>
                </c:pt>
                <c:pt idx="2">
                  <c:v>2628</c:v>
                </c:pt>
                <c:pt idx="3">
                  <c:v>2676</c:v>
                </c:pt>
                <c:pt idx="4">
                  <c:v>2724</c:v>
                </c:pt>
                <c:pt idx="5">
                  <c:v>2773</c:v>
                </c:pt>
                <c:pt idx="6">
                  <c:v>2824</c:v>
                </c:pt>
                <c:pt idx="7">
                  <c:v>2876</c:v>
                </c:pt>
                <c:pt idx="8">
                  <c:v>2929</c:v>
                </c:pt>
                <c:pt idx="9">
                  <c:v>2983</c:v>
                </c:pt>
                <c:pt idx="10">
                  <c:v>3038</c:v>
                </c:pt>
                <c:pt idx="11">
                  <c:v>3094</c:v>
                </c:pt>
                <c:pt idx="12">
                  <c:v>3150</c:v>
                </c:pt>
                <c:pt idx="13">
                  <c:v>3208</c:v>
                </c:pt>
                <c:pt idx="14">
                  <c:v>3269</c:v>
                </c:pt>
                <c:pt idx="15">
                  <c:v>3333</c:v>
                </c:pt>
                <c:pt idx="16">
                  <c:v>3401</c:v>
                </c:pt>
                <c:pt idx="17">
                  <c:v>3472</c:v>
                </c:pt>
                <c:pt idx="18">
                  <c:v>3546</c:v>
                </c:pt>
                <c:pt idx="19">
                  <c:v>3621</c:v>
                </c:pt>
                <c:pt idx="20">
                  <c:v>3696</c:v>
                </c:pt>
                <c:pt idx="21">
                  <c:v>3772</c:v>
                </c:pt>
                <c:pt idx="22">
                  <c:v>3848</c:v>
                </c:pt>
                <c:pt idx="23">
                  <c:v>3925</c:v>
                </c:pt>
                <c:pt idx="24">
                  <c:v>4001</c:v>
                </c:pt>
                <c:pt idx="25">
                  <c:v>4076</c:v>
                </c:pt>
                <c:pt idx="26">
                  <c:v>4151</c:v>
                </c:pt>
                <c:pt idx="27">
                  <c:v>4226</c:v>
                </c:pt>
                <c:pt idx="28">
                  <c:v>4300</c:v>
                </c:pt>
                <c:pt idx="29">
                  <c:v>4376</c:v>
                </c:pt>
                <c:pt idx="30">
                  <c:v>4453</c:v>
                </c:pt>
                <c:pt idx="31">
                  <c:v>4532</c:v>
                </c:pt>
                <c:pt idx="32">
                  <c:v>4612</c:v>
                </c:pt>
                <c:pt idx="33">
                  <c:v>4694</c:v>
                </c:pt>
                <c:pt idx="34">
                  <c:v>4778</c:v>
                </c:pt>
                <c:pt idx="35">
                  <c:v>4863</c:v>
                </c:pt>
                <c:pt idx="36">
                  <c:v>4951</c:v>
                </c:pt>
                <c:pt idx="37">
                  <c:v>5039</c:v>
                </c:pt>
                <c:pt idx="38">
                  <c:v>5129</c:v>
                </c:pt>
                <c:pt idx="39">
                  <c:v>5218</c:v>
                </c:pt>
                <c:pt idx="40">
                  <c:v>5306</c:v>
                </c:pt>
                <c:pt idx="41">
                  <c:v>5393</c:v>
                </c:pt>
                <c:pt idx="42">
                  <c:v>5478</c:v>
                </c:pt>
                <c:pt idx="43">
                  <c:v>5562</c:v>
                </c:pt>
                <c:pt idx="44">
                  <c:v>5644</c:v>
                </c:pt>
                <c:pt idx="45">
                  <c:v>5726</c:v>
                </c:pt>
                <c:pt idx="46">
                  <c:v>5807</c:v>
                </c:pt>
                <c:pt idx="47">
                  <c:v>5887</c:v>
                </c:pt>
                <c:pt idx="48">
                  <c:v>5966</c:v>
                </c:pt>
                <c:pt idx="49">
                  <c:v>6045</c:v>
                </c:pt>
                <c:pt idx="50">
                  <c:v>6123</c:v>
                </c:pt>
                <c:pt idx="51">
                  <c:v>6200</c:v>
                </c:pt>
                <c:pt idx="52">
                  <c:v>6277</c:v>
                </c:pt>
                <c:pt idx="53">
                  <c:v>6353</c:v>
                </c:pt>
                <c:pt idx="54">
                  <c:v>6430</c:v>
                </c:pt>
                <c:pt idx="55">
                  <c:v>6507</c:v>
                </c:pt>
                <c:pt idx="56">
                  <c:v>6584</c:v>
                </c:pt>
                <c:pt idx="57">
                  <c:v>6662</c:v>
                </c:pt>
                <c:pt idx="58">
                  <c:v>6740</c:v>
                </c:pt>
                <c:pt idx="59">
                  <c:v>6818</c:v>
                </c:pt>
                <c:pt idx="60">
                  <c:v>6896</c:v>
                </c:pt>
                <c:pt idx="61">
                  <c:v>6974</c:v>
                </c:pt>
                <c:pt idx="62">
                  <c:v>7052</c:v>
                </c:pt>
                <c:pt idx="63">
                  <c:v>7130</c:v>
                </c:pt>
                <c:pt idx="64">
                  <c:v>7207</c:v>
                </c:pt>
                <c:pt idx="65">
                  <c:v>7284</c:v>
                </c:pt>
                <c:pt idx="66">
                  <c:v>7360</c:v>
                </c:pt>
                <c:pt idx="67">
                  <c:v>7436</c:v>
                </c:pt>
                <c:pt idx="68">
                  <c:v>7510</c:v>
                </c:pt>
                <c:pt idx="69">
                  <c:v>7584</c:v>
                </c:pt>
                <c:pt idx="70">
                  <c:v>7657</c:v>
                </c:pt>
                <c:pt idx="71">
                  <c:v>7728</c:v>
                </c:pt>
                <c:pt idx="72">
                  <c:v>7798</c:v>
                </c:pt>
                <c:pt idx="73">
                  <c:v>7868</c:v>
                </c:pt>
                <c:pt idx="74">
                  <c:v>7936</c:v>
                </c:pt>
                <c:pt idx="75">
                  <c:v>8003</c:v>
                </c:pt>
                <c:pt idx="76">
                  <c:v>8069</c:v>
                </c:pt>
                <c:pt idx="77">
                  <c:v>8134</c:v>
                </c:pt>
                <c:pt idx="78">
                  <c:v>8197</c:v>
                </c:pt>
                <c:pt idx="79">
                  <c:v>8260</c:v>
                </c:pt>
                <c:pt idx="80">
                  <c:v>8321</c:v>
                </c:pt>
                <c:pt idx="81">
                  <c:v>8382</c:v>
                </c:pt>
                <c:pt idx="82">
                  <c:v>8441</c:v>
                </c:pt>
                <c:pt idx="83">
                  <c:v>8499</c:v>
                </c:pt>
                <c:pt idx="84">
                  <c:v>8556</c:v>
                </c:pt>
                <c:pt idx="85">
                  <c:v>8612</c:v>
                </c:pt>
                <c:pt idx="86">
                  <c:v>8667</c:v>
                </c:pt>
                <c:pt idx="87">
                  <c:v>8720</c:v>
                </c:pt>
                <c:pt idx="88">
                  <c:v>8773</c:v>
                </c:pt>
                <c:pt idx="89">
                  <c:v>8824</c:v>
                </c:pt>
                <c:pt idx="90">
                  <c:v>8874</c:v>
                </c:pt>
                <c:pt idx="91">
                  <c:v>8923</c:v>
                </c:pt>
                <c:pt idx="92">
                  <c:v>8971</c:v>
                </c:pt>
                <c:pt idx="93">
                  <c:v>9017</c:v>
                </c:pt>
                <c:pt idx="94">
                  <c:v>9062</c:v>
                </c:pt>
                <c:pt idx="95">
                  <c:v>9106</c:v>
                </c:pt>
                <c:pt idx="96">
                  <c:v>9149</c:v>
                </c:pt>
                <c:pt idx="97">
                  <c:v>9190</c:v>
                </c:pt>
                <c:pt idx="98">
                  <c:v>9230</c:v>
                </c:pt>
                <c:pt idx="99">
                  <c:v>9269</c:v>
                </c:pt>
                <c:pt idx="100">
                  <c:v>9306</c:v>
                </c:pt>
                <c:pt idx="101">
                  <c:v>9342</c:v>
                </c:pt>
                <c:pt idx="102">
                  <c:v>9377</c:v>
                </c:pt>
                <c:pt idx="103">
                  <c:v>9411</c:v>
                </c:pt>
                <c:pt idx="104">
                  <c:v>9444</c:v>
                </c:pt>
                <c:pt idx="105">
                  <c:v>9475</c:v>
                </c:pt>
                <c:pt idx="106">
                  <c:v>9505</c:v>
                </c:pt>
                <c:pt idx="107">
                  <c:v>9534</c:v>
                </c:pt>
                <c:pt idx="108">
                  <c:v>9562</c:v>
                </c:pt>
                <c:pt idx="109">
                  <c:v>9589</c:v>
                </c:pt>
                <c:pt idx="110">
                  <c:v>9615</c:v>
                </c:pt>
                <c:pt idx="111">
                  <c:v>9640</c:v>
                </c:pt>
                <c:pt idx="112">
                  <c:v>9664</c:v>
                </c:pt>
                <c:pt idx="113">
                  <c:v>9687</c:v>
                </c:pt>
                <c:pt idx="114">
                  <c:v>9710</c:v>
                </c:pt>
                <c:pt idx="115">
                  <c:v>9731</c:v>
                </c:pt>
                <c:pt idx="116">
                  <c:v>9752</c:v>
                </c:pt>
                <c:pt idx="117">
                  <c:v>9772</c:v>
                </c:pt>
                <c:pt idx="118">
                  <c:v>9791</c:v>
                </c:pt>
                <c:pt idx="119">
                  <c:v>9809</c:v>
                </c:pt>
                <c:pt idx="120">
                  <c:v>9827</c:v>
                </c:pt>
                <c:pt idx="121">
                  <c:v>9844</c:v>
                </c:pt>
                <c:pt idx="122">
                  <c:v>9860</c:v>
                </c:pt>
                <c:pt idx="123">
                  <c:v>9876</c:v>
                </c:pt>
                <c:pt idx="124">
                  <c:v>9891</c:v>
                </c:pt>
                <c:pt idx="125">
                  <c:v>9905</c:v>
                </c:pt>
                <c:pt idx="126">
                  <c:v>9919</c:v>
                </c:pt>
                <c:pt idx="127">
                  <c:v>9932</c:v>
                </c:pt>
                <c:pt idx="128">
                  <c:v>9945</c:v>
                </c:pt>
                <c:pt idx="129">
                  <c:v>9957</c:v>
                </c:pt>
                <c:pt idx="130">
                  <c:v>9969</c:v>
                </c:pt>
                <c:pt idx="131">
                  <c:v>9980</c:v>
                </c:pt>
                <c:pt idx="132">
                  <c:v>9990</c:v>
                </c:pt>
                <c:pt idx="133">
                  <c:v>10000</c:v>
                </c:pt>
                <c:pt idx="134">
                  <c:v>10010</c:v>
                </c:pt>
                <c:pt idx="135">
                  <c:v>10020</c:v>
                </c:pt>
                <c:pt idx="136">
                  <c:v>10029</c:v>
                </c:pt>
                <c:pt idx="137">
                  <c:v>10038</c:v>
                </c:pt>
                <c:pt idx="138">
                  <c:v>10046</c:v>
                </c:pt>
                <c:pt idx="139">
                  <c:v>10054</c:v>
                </c:pt>
                <c:pt idx="140">
                  <c:v>10062</c:v>
                </c:pt>
                <c:pt idx="141">
                  <c:v>10070</c:v>
                </c:pt>
                <c:pt idx="142">
                  <c:v>10077</c:v>
                </c:pt>
                <c:pt idx="143">
                  <c:v>10084</c:v>
                </c:pt>
                <c:pt idx="144">
                  <c:v>10091</c:v>
                </c:pt>
                <c:pt idx="145">
                  <c:v>10097</c:v>
                </c:pt>
                <c:pt idx="146">
                  <c:v>10103</c:v>
                </c:pt>
                <c:pt idx="147">
                  <c:v>10109</c:v>
                </c:pt>
                <c:pt idx="148">
                  <c:v>10115</c:v>
                </c:pt>
                <c:pt idx="149">
                  <c:v>10120</c:v>
                </c:pt>
                <c:pt idx="150">
                  <c:v>10125</c:v>
                </c:pt>
              </c:numCache>
            </c:numRef>
          </c:val>
          <c:smooth val="0"/>
          <c:extLst>
            <c:ext xmlns:c16="http://schemas.microsoft.com/office/drawing/2014/chart" uri="{C3380CC4-5D6E-409C-BE32-E72D297353CC}">
              <c16:uniqueId val="{00000000-1E5C-1445-8BE0-CAA19AE1BFBB}"/>
            </c:ext>
          </c:extLst>
        </c:ser>
        <c:dLbls>
          <c:showLegendKey val="0"/>
          <c:showVal val="0"/>
          <c:showCatName val="0"/>
          <c:showSerName val="0"/>
          <c:showPercent val="0"/>
          <c:showBubbleSize val="0"/>
        </c:dLbls>
        <c:marker val="1"/>
        <c:smooth val="0"/>
        <c:axId val="497167567"/>
        <c:axId val="1"/>
      </c:lineChart>
      <c:lineChart>
        <c:grouping val="standard"/>
        <c:varyColors val="0"/>
        <c:ser>
          <c:idx val="1"/>
          <c:order val="1"/>
          <c:tx>
            <c:v>change in population per year projected (millions) shown on right-hand scale</c:v>
          </c:tx>
          <c:spPr>
            <a:ln w="12700">
              <a:solidFill>
                <a:srgbClr val="000000"/>
              </a:solidFill>
              <a:prstDash val="solid"/>
            </a:ln>
          </c:spPr>
          <c:marker>
            <c:symbol val="none"/>
          </c:marker>
          <c:dPt>
            <c:idx val="63"/>
            <c:marker>
              <c:symbol val="circle"/>
              <c:size val="10"/>
              <c:spPr>
                <a:solidFill>
                  <a:srgbClr val="000000"/>
                </a:solidFill>
                <a:ln>
                  <a:solidFill>
                    <a:srgbClr val="000000"/>
                  </a:solidFill>
                  <a:prstDash val="solid"/>
                </a:ln>
              </c:spPr>
            </c:marker>
            <c:bubble3D val="0"/>
            <c:extLst>
              <c:ext xmlns:c16="http://schemas.microsoft.com/office/drawing/2014/chart" uri="{C3380CC4-5D6E-409C-BE32-E72D297353CC}">
                <c16:uniqueId val="{00000001-1E5C-1445-8BE0-CAA19AE1BFBB}"/>
              </c:ext>
            </c:extLst>
          </c:dPt>
          <c:val>
            <c:numRef>
              <c:f>'4.6'!$F$4:$F$154</c:f>
              <c:numCache>
                <c:formatCode>#,##0.0</c:formatCode>
                <c:ptCount val="151"/>
                <c:pt idx="1">
                  <c:v>48.7</c:v>
                </c:pt>
                <c:pt idx="2">
                  <c:v>47.5</c:v>
                </c:pt>
                <c:pt idx="3">
                  <c:v>47.3</c:v>
                </c:pt>
                <c:pt idx="4">
                  <c:v>48</c:v>
                </c:pt>
                <c:pt idx="5">
                  <c:v>49.2</c:v>
                </c:pt>
                <c:pt idx="6">
                  <c:v>50.6</c:v>
                </c:pt>
                <c:pt idx="7">
                  <c:v>52.1</c:v>
                </c:pt>
                <c:pt idx="8">
                  <c:v>53.4</c:v>
                </c:pt>
                <c:pt idx="9">
                  <c:v>54.4</c:v>
                </c:pt>
                <c:pt idx="10">
                  <c:v>55</c:v>
                </c:pt>
                <c:pt idx="11">
                  <c:v>55.5</c:v>
                </c:pt>
                <c:pt idx="12">
                  <c:v>56.3</c:v>
                </c:pt>
                <c:pt idx="13">
                  <c:v>58</c:v>
                </c:pt>
                <c:pt idx="14">
                  <c:v>60.7</c:v>
                </c:pt>
                <c:pt idx="15">
                  <c:v>64.099999999999994</c:v>
                </c:pt>
                <c:pt idx="16">
                  <c:v>67.8</c:v>
                </c:pt>
                <c:pt idx="17">
                  <c:v>71.099999999999994</c:v>
                </c:pt>
                <c:pt idx="18">
                  <c:v>73.7</c:v>
                </c:pt>
                <c:pt idx="19">
                  <c:v>75</c:v>
                </c:pt>
                <c:pt idx="20">
                  <c:v>75.5</c:v>
                </c:pt>
                <c:pt idx="21">
                  <c:v>75.900000000000006</c:v>
                </c:pt>
                <c:pt idx="22">
                  <c:v>76.3</c:v>
                </c:pt>
                <c:pt idx="23">
                  <c:v>76.3</c:v>
                </c:pt>
                <c:pt idx="24">
                  <c:v>76.099999999999994</c:v>
                </c:pt>
                <c:pt idx="25">
                  <c:v>75.7</c:v>
                </c:pt>
                <c:pt idx="26">
                  <c:v>75</c:v>
                </c:pt>
                <c:pt idx="27">
                  <c:v>74.5</c:v>
                </c:pt>
                <c:pt idx="28">
                  <c:v>74.5</c:v>
                </c:pt>
                <c:pt idx="29">
                  <c:v>75.5</c:v>
                </c:pt>
                <c:pt idx="30">
                  <c:v>77.099999999999994</c:v>
                </c:pt>
                <c:pt idx="31">
                  <c:v>78.8</c:v>
                </c:pt>
                <c:pt idx="32">
                  <c:v>80.3</c:v>
                </c:pt>
                <c:pt idx="33">
                  <c:v>82</c:v>
                </c:pt>
                <c:pt idx="34">
                  <c:v>83.7</c:v>
                </c:pt>
                <c:pt idx="35">
                  <c:v>85.5</c:v>
                </c:pt>
                <c:pt idx="36">
                  <c:v>87.3</c:v>
                </c:pt>
                <c:pt idx="37">
                  <c:v>88.9</c:v>
                </c:pt>
                <c:pt idx="38">
                  <c:v>89.6</c:v>
                </c:pt>
                <c:pt idx="39">
                  <c:v>89.3</c:v>
                </c:pt>
                <c:pt idx="40">
                  <c:v>88.1</c:v>
                </c:pt>
                <c:pt idx="41">
                  <c:v>86.5</c:v>
                </c:pt>
                <c:pt idx="42">
                  <c:v>85.1</c:v>
                </c:pt>
                <c:pt idx="43">
                  <c:v>83.7</c:v>
                </c:pt>
                <c:pt idx="44">
                  <c:v>82.7</c:v>
                </c:pt>
                <c:pt idx="45">
                  <c:v>81.8</c:v>
                </c:pt>
                <c:pt idx="46">
                  <c:v>81</c:v>
                </c:pt>
                <c:pt idx="47">
                  <c:v>80</c:v>
                </c:pt>
                <c:pt idx="48">
                  <c:v>79.2</c:v>
                </c:pt>
                <c:pt idx="49">
                  <c:v>78.5</c:v>
                </c:pt>
                <c:pt idx="50">
                  <c:v>77.8</c:v>
                </c:pt>
                <c:pt idx="51">
                  <c:v>77.2</c:v>
                </c:pt>
                <c:pt idx="52">
                  <c:v>76.7</c:v>
                </c:pt>
                <c:pt idx="53">
                  <c:v>76.5</c:v>
                </c:pt>
                <c:pt idx="54">
                  <c:v>76.599999999999994</c:v>
                </c:pt>
                <c:pt idx="55">
                  <c:v>76.900000000000006</c:v>
                </c:pt>
                <c:pt idx="56">
                  <c:v>77.3</c:v>
                </c:pt>
                <c:pt idx="57">
                  <c:v>77.7</c:v>
                </c:pt>
                <c:pt idx="58">
                  <c:v>78</c:v>
                </c:pt>
                <c:pt idx="59">
                  <c:v>78.099999999999994</c:v>
                </c:pt>
                <c:pt idx="60">
                  <c:v>78.2</c:v>
                </c:pt>
                <c:pt idx="61">
                  <c:v>78.099999999999994</c:v>
                </c:pt>
                <c:pt idx="62">
                  <c:v>78.099999999999994</c:v>
                </c:pt>
                <c:pt idx="63">
                  <c:v>77.900000000000006</c:v>
                </c:pt>
                <c:pt idx="64">
                  <c:v>77.400000000000006</c:v>
                </c:pt>
                <c:pt idx="65">
                  <c:v>76.8</c:v>
                </c:pt>
                <c:pt idx="66">
                  <c:v>76.099999999999994</c:v>
                </c:pt>
                <c:pt idx="67">
                  <c:v>75.400000000000006</c:v>
                </c:pt>
                <c:pt idx="68">
                  <c:v>74.5</c:v>
                </c:pt>
                <c:pt idx="69">
                  <c:v>73.599999999999994</c:v>
                </c:pt>
                <c:pt idx="70">
                  <c:v>72.599999999999994</c:v>
                </c:pt>
                <c:pt idx="71">
                  <c:v>71.5</c:v>
                </c:pt>
                <c:pt idx="72">
                  <c:v>70.400000000000006</c:v>
                </c:pt>
                <c:pt idx="73">
                  <c:v>69.3</c:v>
                </c:pt>
                <c:pt idx="74">
                  <c:v>68.2</c:v>
                </c:pt>
                <c:pt idx="75">
                  <c:v>67.099999999999994</c:v>
                </c:pt>
                <c:pt idx="76">
                  <c:v>65.900000000000006</c:v>
                </c:pt>
                <c:pt idx="77">
                  <c:v>64.8</c:v>
                </c:pt>
                <c:pt idx="78">
                  <c:v>63.7</c:v>
                </c:pt>
                <c:pt idx="79">
                  <c:v>62.5</c:v>
                </c:pt>
                <c:pt idx="80">
                  <c:v>61.4</c:v>
                </c:pt>
                <c:pt idx="81">
                  <c:v>60.3</c:v>
                </c:pt>
                <c:pt idx="82">
                  <c:v>59.2</c:v>
                </c:pt>
                <c:pt idx="83">
                  <c:v>58.1</c:v>
                </c:pt>
                <c:pt idx="84">
                  <c:v>57</c:v>
                </c:pt>
                <c:pt idx="85">
                  <c:v>55.9</c:v>
                </c:pt>
                <c:pt idx="86">
                  <c:v>54.7</c:v>
                </c:pt>
                <c:pt idx="87">
                  <c:v>53.6</c:v>
                </c:pt>
                <c:pt idx="88">
                  <c:v>52.5</c:v>
                </c:pt>
                <c:pt idx="89">
                  <c:v>51.3</c:v>
                </c:pt>
                <c:pt idx="90">
                  <c:v>50.1</c:v>
                </c:pt>
                <c:pt idx="91">
                  <c:v>48.9</c:v>
                </c:pt>
                <c:pt idx="92">
                  <c:v>47.7</c:v>
                </c:pt>
                <c:pt idx="93">
                  <c:v>46.4</c:v>
                </c:pt>
                <c:pt idx="94">
                  <c:v>45.2</c:v>
                </c:pt>
                <c:pt idx="95">
                  <c:v>43.9</c:v>
                </c:pt>
                <c:pt idx="96">
                  <c:v>42.6</c:v>
                </c:pt>
                <c:pt idx="97">
                  <c:v>41.3</c:v>
                </c:pt>
                <c:pt idx="98">
                  <c:v>40</c:v>
                </c:pt>
                <c:pt idx="99">
                  <c:v>38.700000000000003</c:v>
                </c:pt>
                <c:pt idx="100">
                  <c:v>37.5</c:v>
                </c:pt>
                <c:pt idx="101">
                  <c:v>36.200000000000003</c:v>
                </c:pt>
                <c:pt idx="102">
                  <c:v>35</c:v>
                </c:pt>
                <c:pt idx="103">
                  <c:v>33.700000000000003</c:v>
                </c:pt>
                <c:pt idx="104">
                  <c:v>32.5</c:v>
                </c:pt>
                <c:pt idx="105">
                  <c:v>31.4</c:v>
                </c:pt>
                <c:pt idx="106">
                  <c:v>30.2</c:v>
                </c:pt>
                <c:pt idx="107">
                  <c:v>29.1</c:v>
                </c:pt>
                <c:pt idx="108">
                  <c:v>28</c:v>
                </c:pt>
                <c:pt idx="109">
                  <c:v>27</c:v>
                </c:pt>
                <c:pt idx="110">
                  <c:v>26</c:v>
                </c:pt>
                <c:pt idx="111">
                  <c:v>25</c:v>
                </c:pt>
                <c:pt idx="112">
                  <c:v>24.1</c:v>
                </c:pt>
                <c:pt idx="113">
                  <c:v>23.2</c:v>
                </c:pt>
                <c:pt idx="114">
                  <c:v>22.3</c:v>
                </c:pt>
                <c:pt idx="115">
                  <c:v>21.5</c:v>
                </c:pt>
                <c:pt idx="116">
                  <c:v>20.7</c:v>
                </c:pt>
                <c:pt idx="117">
                  <c:v>19.899999999999999</c:v>
                </c:pt>
                <c:pt idx="118">
                  <c:v>19.2</c:v>
                </c:pt>
                <c:pt idx="119">
                  <c:v>18.399999999999999</c:v>
                </c:pt>
                <c:pt idx="120">
                  <c:v>17.7</c:v>
                </c:pt>
                <c:pt idx="121">
                  <c:v>17</c:v>
                </c:pt>
                <c:pt idx="122">
                  <c:v>16.3</c:v>
                </c:pt>
                <c:pt idx="123">
                  <c:v>15.7</c:v>
                </c:pt>
                <c:pt idx="124">
                  <c:v>15</c:v>
                </c:pt>
                <c:pt idx="125">
                  <c:v>14.4</c:v>
                </c:pt>
                <c:pt idx="126">
                  <c:v>13.7</c:v>
                </c:pt>
                <c:pt idx="127">
                  <c:v>13.2</c:v>
                </c:pt>
                <c:pt idx="128">
                  <c:v>12.6</c:v>
                </c:pt>
                <c:pt idx="129">
                  <c:v>12</c:v>
                </c:pt>
                <c:pt idx="130">
                  <c:v>11.5</c:v>
                </c:pt>
                <c:pt idx="131">
                  <c:v>11.1</c:v>
                </c:pt>
                <c:pt idx="132">
                  <c:v>10.6</c:v>
                </c:pt>
                <c:pt idx="133">
                  <c:v>10.199999999999999</c:v>
                </c:pt>
                <c:pt idx="134">
                  <c:v>9.8000000000000007</c:v>
                </c:pt>
                <c:pt idx="135">
                  <c:v>9.4</c:v>
                </c:pt>
                <c:pt idx="136">
                  <c:v>9.1</c:v>
                </c:pt>
                <c:pt idx="137">
                  <c:v>8.8000000000000007</c:v>
                </c:pt>
                <c:pt idx="138">
                  <c:v>8.5</c:v>
                </c:pt>
                <c:pt idx="139">
                  <c:v>8.1999999999999993</c:v>
                </c:pt>
                <c:pt idx="140">
                  <c:v>7.9</c:v>
                </c:pt>
                <c:pt idx="141">
                  <c:v>7.6</c:v>
                </c:pt>
                <c:pt idx="142">
                  <c:v>7.3</c:v>
                </c:pt>
                <c:pt idx="143">
                  <c:v>7</c:v>
                </c:pt>
                <c:pt idx="144">
                  <c:v>6.7</c:v>
                </c:pt>
                <c:pt idx="145">
                  <c:v>6.4</c:v>
                </c:pt>
                <c:pt idx="146">
                  <c:v>6.2</c:v>
                </c:pt>
                <c:pt idx="147">
                  <c:v>5.9</c:v>
                </c:pt>
                <c:pt idx="148">
                  <c:v>5.6</c:v>
                </c:pt>
                <c:pt idx="149">
                  <c:v>5.3</c:v>
                </c:pt>
                <c:pt idx="150">
                  <c:v>4.9000000000000004</c:v>
                </c:pt>
              </c:numCache>
            </c:numRef>
          </c:val>
          <c:smooth val="0"/>
          <c:extLst>
            <c:ext xmlns:c16="http://schemas.microsoft.com/office/drawing/2014/chart" uri="{C3380CC4-5D6E-409C-BE32-E72D297353CC}">
              <c16:uniqueId val="{00000002-1E5C-1445-8BE0-CAA19AE1BFBB}"/>
            </c:ext>
          </c:extLst>
        </c:ser>
        <c:dLbls>
          <c:showLegendKey val="0"/>
          <c:showVal val="0"/>
          <c:showCatName val="0"/>
          <c:showSerName val="0"/>
          <c:showPercent val="0"/>
          <c:showBubbleSize val="0"/>
        </c:dLbls>
        <c:marker val="1"/>
        <c:smooth val="0"/>
        <c:axId val="3"/>
        <c:axId val="4"/>
      </c:lineChart>
      <c:catAx>
        <c:axId val="497167567"/>
        <c:scaling>
          <c:orientation val="minMax"/>
        </c:scaling>
        <c:delete val="0"/>
        <c:axPos val="b"/>
        <c:numFmt formatCode="General" sourceLinked="1"/>
        <c:majorTickMark val="out"/>
        <c:minorTickMark val="none"/>
        <c:tickLblPos val="nextTo"/>
        <c:spPr>
          <a:ln w="3175">
            <a:solidFill>
              <a:srgbClr val="000000"/>
            </a:solidFill>
            <a:prstDash val="solid"/>
          </a:ln>
        </c:spPr>
        <c:txPr>
          <a:bodyPr rot="-5400000" vert="horz"/>
          <a:lstStyle/>
          <a:p>
            <a:pPr>
              <a:defRPr sz="1700" b="0" i="0" u="none" strike="noStrike" baseline="0">
                <a:solidFill>
                  <a:srgbClr val="000000"/>
                </a:solidFill>
                <a:latin typeface="Arial"/>
                <a:ea typeface="Arial"/>
                <a:cs typeface="Arial"/>
              </a:defRPr>
            </a:pPr>
            <a:endParaRPr lang="en-US"/>
          </a:p>
        </c:txPr>
        <c:crossAx val="1"/>
        <c:crossesAt val="-10"/>
        <c:auto val="1"/>
        <c:lblAlgn val="ctr"/>
        <c:lblOffset val="100"/>
        <c:tickLblSkip val="10"/>
        <c:tickMarkSkip val="1"/>
        <c:noMultiLvlLbl val="0"/>
      </c:catAx>
      <c:valAx>
        <c:axId val="1"/>
        <c:scaling>
          <c:orientation val="minMax"/>
          <c:max val="11000"/>
          <c:min val="0"/>
        </c:scaling>
        <c:delete val="0"/>
        <c:axPos val="l"/>
        <c:majorGridlines>
          <c:spPr>
            <a:ln w="3175">
              <a:solidFill>
                <a:srgbClr val="000000"/>
              </a:solidFill>
              <a:prstDash val="solid"/>
            </a:ln>
          </c:spPr>
        </c:majorGridlines>
        <c:numFmt formatCode="0" sourceLinked="1"/>
        <c:majorTickMark val="out"/>
        <c:minorTickMark val="none"/>
        <c:tickLblPos val="nextTo"/>
        <c:spPr>
          <a:ln w="3175">
            <a:solidFill>
              <a:srgbClr val="000000"/>
            </a:solidFill>
            <a:prstDash val="solid"/>
          </a:ln>
        </c:spPr>
        <c:txPr>
          <a:bodyPr rot="0" vert="horz"/>
          <a:lstStyle/>
          <a:p>
            <a:pPr>
              <a:defRPr sz="1700" b="0" i="0" u="none" strike="noStrike" baseline="0">
                <a:solidFill>
                  <a:srgbClr val="000000"/>
                </a:solidFill>
                <a:latin typeface="Arial"/>
                <a:ea typeface="Arial"/>
                <a:cs typeface="Arial"/>
              </a:defRPr>
            </a:pPr>
            <a:endParaRPr lang="en-US"/>
          </a:p>
        </c:txPr>
        <c:crossAx val="497167567"/>
        <c:crosses val="autoZero"/>
        <c:crossBetween val="between"/>
        <c:majorUnit val="1000"/>
        <c:minorUnit val="22"/>
      </c:valAx>
      <c:catAx>
        <c:axId val="3"/>
        <c:scaling>
          <c:orientation val="minMax"/>
        </c:scaling>
        <c:delete val="1"/>
        <c:axPos val="b"/>
        <c:majorTickMark val="out"/>
        <c:minorTickMark val="none"/>
        <c:tickLblPos val="nextTo"/>
        <c:crossAx val="4"/>
        <c:crosses val="autoZero"/>
        <c:auto val="1"/>
        <c:lblAlgn val="ctr"/>
        <c:lblOffset val="100"/>
        <c:noMultiLvlLbl val="0"/>
      </c:catAx>
      <c:valAx>
        <c:axId val="4"/>
        <c:scaling>
          <c:orientation val="minMax"/>
          <c:max val="110"/>
          <c:min val="0"/>
        </c:scaling>
        <c:delete val="0"/>
        <c:axPos val="r"/>
        <c:numFmt formatCode="General" sourceLinked="1"/>
        <c:majorTickMark val="cross"/>
        <c:minorTickMark val="none"/>
        <c:tickLblPos val="nextTo"/>
        <c:spPr>
          <a:ln w="3175">
            <a:solidFill>
              <a:srgbClr val="000000"/>
            </a:solidFill>
            <a:prstDash val="solid"/>
          </a:ln>
        </c:spPr>
        <c:txPr>
          <a:bodyPr rot="0" vert="horz"/>
          <a:lstStyle/>
          <a:p>
            <a:pPr>
              <a:defRPr sz="1700" b="0" i="0" u="none" strike="noStrike" baseline="0">
                <a:solidFill>
                  <a:srgbClr val="000000"/>
                </a:solidFill>
                <a:latin typeface="Arial"/>
                <a:ea typeface="Arial"/>
                <a:cs typeface="Arial"/>
              </a:defRPr>
            </a:pPr>
            <a:endParaRPr lang="en-US"/>
          </a:p>
        </c:txPr>
        <c:crossAx val="3"/>
        <c:crosses val="max"/>
        <c:crossBetween val="between"/>
        <c:majorUnit val="10"/>
      </c:valAx>
      <c:spPr>
        <a:noFill/>
        <a:ln w="12700">
          <a:solidFill>
            <a:srgbClr val="FFFFFF"/>
          </a:solidFill>
          <a:prstDash val="solid"/>
        </a:ln>
      </c:spPr>
    </c:plotArea>
    <c:legend>
      <c:legendPos val="r"/>
      <c:layout>
        <c:manualLayout>
          <c:xMode val="edge"/>
          <c:yMode val="edge"/>
          <c:x val="0.62306925095901478"/>
          <c:y val="0.2113180886635746"/>
          <c:w val="0.29231536442560063"/>
          <c:h val="0.27428163089202889"/>
        </c:manualLayout>
      </c:layout>
      <c:overlay val="0"/>
      <c:spPr>
        <a:solidFill>
          <a:srgbClr val="FFFFFF"/>
        </a:solidFill>
        <a:ln>
          <a:solidFill>
            <a:srgbClr val="000000"/>
          </a:solidFill>
        </a:ln>
      </c:spPr>
    </c:legend>
    <c:plotVisOnly val="1"/>
    <c:dispBlanksAs val="gap"/>
    <c:showDLblsOverMax val="0"/>
  </c:chart>
  <c:spPr>
    <a:solidFill>
      <a:srgbClr val="FFFFFF"/>
    </a:solidFill>
    <a:ln w="3175">
      <a:solidFill>
        <a:srgbClr val="000000"/>
      </a:solidFill>
      <a:prstDash val="solid"/>
    </a:ln>
  </c:spPr>
  <c:txPr>
    <a:bodyPr/>
    <a:lstStyle/>
    <a:p>
      <a:pPr>
        <a:defRPr sz="1700" b="0" i="0" u="none" strike="noStrike" baseline="0">
          <a:solidFill>
            <a:srgbClr val="000000"/>
          </a:solidFill>
          <a:latin typeface="Arial"/>
          <a:ea typeface="Arial"/>
          <a:cs typeface="Arial"/>
        </a:defRPr>
      </a:pPr>
      <a:endParaRPr lang="en-US"/>
    </a:p>
  </c:txPr>
  <c:printSettings>
    <c:headerFooter alignWithMargins="0"/>
    <c:pageMargins b="1" l="0.75" r="0.75" t="1" header="0.5" footer="0.5"/>
    <c:pageSetup/>
  </c:printSettings>
</c:chartSpace>
</file>

<file path=xl/charts/chart2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7.5740493594751657E-2"/>
          <c:y val="3.2647074377372673E-2"/>
          <c:w val="0.91915582057359635"/>
          <c:h val="0.78352978505694426"/>
        </c:manualLayout>
      </c:layout>
      <c:lineChart>
        <c:grouping val="standard"/>
        <c:varyColors val="0"/>
        <c:ser>
          <c:idx val="0"/>
          <c:order val="0"/>
          <c:tx>
            <c:v>UN change in change of 2011 based projection (millions of people)</c:v>
          </c:tx>
          <c:spPr>
            <a:ln w="38100">
              <a:solidFill>
                <a:srgbClr val="000000"/>
              </a:solidFill>
              <a:prstDash val="solid"/>
            </a:ln>
          </c:spPr>
          <c:marker>
            <c:symbol val="none"/>
          </c:marker>
          <c:cat>
            <c:strRef>
              <c:f>'4.7'!$D$4:$D$154</c:f>
              <c:strCache>
                <c:ptCount val="151"/>
                <c:pt idx="2">
                  <c:v>1952</c:v>
                </c:pt>
                <c:pt idx="3">
                  <c:v>1953</c:v>
                </c:pt>
                <c:pt idx="4">
                  <c:v>1954</c:v>
                </c:pt>
                <c:pt idx="5">
                  <c:v>1955</c:v>
                </c:pt>
                <c:pt idx="6">
                  <c:v>1956</c:v>
                </c:pt>
                <c:pt idx="7">
                  <c:v>1957</c:v>
                </c:pt>
                <c:pt idx="8">
                  <c:v>1958</c:v>
                </c:pt>
                <c:pt idx="9">
                  <c:v>1959</c:v>
                </c:pt>
                <c:pt idx="10">
                  <c:v>1960</c:v>
                </c:pt>
                <c:pt idx="11">
                  <c:v>1961</c:v>
                </c:pt>
                <c:pt idx="12">
                  <c:v>1962</c:v>
                </c:pt>
                <c:pt idx="13">
                  <c:v>1963</c:v>
                </c:pt>
                <c:pt idx="14">
                  <c:v>1964</c:v>
                </c:pt>
                <c:pt idx="15">
                  <c:v>1965</c:v>
                </c:pt>
                <c:pt idx="16">
                  <c:v>1966</c:v>
                </c:pt>
                <c:pt idx="17">
                  <c:v>1967</c:v>
                </c:pt>
                <c:pt idx="18">
                  <c:v>1968</c:v>
                </c:pt>
                <c:pt idx="19">
                  <c:v>1969</c:v>
                </c:pt>
                <c:pt idx="20">
                  <c:v>1970</c:v>
                </c:pt>
                <c:pt idx="21">
                  <c:v>1971</c:v>
                </c:pt>
                <c:pt idx="22">
                  <c:v>1972</c:v>
                </c:pt>
                <c:pt idx="23">
                  <c:v>1973</c:v>
                </c:pt>
                <c:pt idx="24">
                  <c:v>1974</c:v>
                </c:pt>
                <c:pt idx="25">
                  <c:v>1975</c:v>
                </c:pt>
                <c:pt idx="26">
                  <c:v>1976</c:v>
                </c:pt>
                <c:pt idx="27">
                  <c:v>1977</c:v>
                </c:pt>
                <c:pt idx="28">
                  <c:v>1978</c:v>
                </c:pt>
                <c:pt idx="29">
                  <c:v>1979</c:v>
                </c:pt>
                <c:pt idx="30">
                  <c:v>1980</c:v>
                </c:pt>
                <c:pt idx="31">
                  <c:v>1981</c:v>
                </c:pt>
                <c:pt idx="32">
                  <c:v>1982</c:v>
                </c:pt>
                <c:pt idx="33">
                  <c:v>1983</c:v>
                </c:pt>
                <c:pt idx="34">
                  <c:v>1984</c:v>
                </c:pt>
                <c:pt idx="35">
                  <c:v>1985</c:v>
                </c:pt>
                <c:pt idx="36">
                  <c:v>1986</c:v>
                </c:pt>
                <c:pt idx="37">
                  <c:v>1987</c:v>
                </c:pt>
                <c:pt idx="38">
                  <c:v>1988</c:v>
                </c:pt>
                <c:pt idx="39">
                  <c:v>1989</c:v>
                </c:pt>
                <c:pt idx="40">
                  <c:v>1990</c:v>
                </c:pt>
                <c:pt idx="41">
                  <c:v>1991</c:v>
                </c:pt>
                <c:pt idx="42">
                  <c:v>1992</c:v>
                </c:pt>
                <c:pt idx="43">
                  <c:v>1993</c:v>
                </c:pt>
                <c:pt idx="44">
                  <c:v>1994</c:v>
                </c:pt>
                <c:pt idx="45">
                  <c:v>1995</c:v>
                </c:pt>
                <c:pt idx="46">
                  <c:v>1996</c:v>
                </c:pt>
                <c:pt idx="47">
                  <c:v>1997</c:v>
                </c:pt>
                <c:pt idx="48">
                  <c:v>1998</c:v>
                </c:pt>
                <c:pt idx="49">
                  <c:v>1999</c:v>
                </c:pt>
                <c:pt idx="50">
                  <c:v>millenium</c:v>
                </c:pt>
                <c:pt idx="51">
                  <c:v>2001</c:v>
                </c:pt>
                <c:pt idx="52">
                  <c:v>2002</c:v>
                </c:pt>
                <c:pt idx="53">
                  <c:v>2003</c:v>
                </c:pt>
                <c:pt idx="54">
                  <c:v>2004</c:v>
                </c:pt>
                <c:pt idx="55">
                  <c:v>2005</c:v>
                </c:pt>
                <c:pt idx="56">
                  <c:v>2006</c:v>
                </c:pt>
                <c:pt idx="57">
                  <c:v>2007</c:v>
                </c:pt>
                <c:pt idx="58">
                  <c:v>2008</c:v>
                </c:pt>
                <c:pt idx="59">
                  <c:v>2009</c:v>
                </c:pt>
                <c:pt idx="60">
                  <c:v>2010</c:v>
                </c:pt>
                <c:pt idx="61">
                  <c:v>2011</c:v>
                </c:pt>
                <c:pt idx="62">
                  <c:v>2012</c:v>
                </c:pt>
                <c:pt idx="63">
                  <c:v>2013</c:v>
                </c:pt>
                <c:pt idx="64">
                  <c:v>2014</c:v>
                </c:pt>
                <c:pt idx="65">
                  <c:v>2015</c:v>
                </c:pt>
                <c:pt idx="66">
                  <c:v>2016</c:v>
                </c:pt>
                <c:pt idx="67">
                  <c:v>2017</c:v>
                </c:pt>
                <c:pt idx="68">
                  <c:v>2018</c:v>
                </c:pt>
                <c:pt idx="69">
                  <c:v>2019</c:v>
                </c:pt>
                <c:pt idx="70">
                  <c:v>2020</c:v>
                </c:pt>
                <c:pt idx="71">
                  <c:v>2021</c:v>
                </c:pt>
                <c:pt idx="72">
                  <c:v>2022</c:v>
                </c:pt>
                <c:pt idx="73">
                  <c:v>2023</c:v>
                </c:pt>
                <c:pt idx="74">
                  <c:v>2024</c:v>
                </c:pt>
                <c:pt idx="75">
                  <c:v>2025</c:v>
                </c:pt>
                <c:pt idx="76">
                  <c:v>2026</c:v>
                </c:pt>
                <c:pt idx="77">
                  <c:v>2027</c:v>
                </c:pt>
                <c:pt idx="78">
                  <c:v>2028</c:v>
                </c:pt>
                <c:pt idx="79">
                  <c:v>2029</c:v>
                </c:pt>
                <c:pt idx="80">
                  <c:v>2030</c:v>
                </c:pt>
                <c:pt idx="81">
                  <c:v>2031</c:v>
                </c:pt>
                <c:pt idx="82">
                  <c:v>2032</c:v>
                </c:pt>
                <c:pt idx="83">
                  <c:v>2033</c:v>
                </c:pt>
                <c:pt idx="84">
                  <c:v>2034</c:v>
                </c:pt>
                <c:pt idx="85">
                  <c:v>2035</c:v>
                </c:pt>
                <c:pt idx="86">
                  <c:v>2036</c:v>
                </c:pt>
                <c:pt idx="87">
                  <c:v>2037</c:v>
                </c:pt>
                <c:pt idx="88">
                  <c:v>2038</c:v>
                </c:pt>
                <c:pt idx="89">
                  <c:v>2039</c:v>
                </c:pt>
                <c:pt idx="90">
                  <c:v>2040</c:v>
                </c:pt>
                <c:pt idx="91">
                  <c:v>2041</c:v>
                </c:pt>
                <c:pt idx="92">
                  <c:v>2042</c:v>
                </c:pt>
                <c:pt idx="93">
                  <c:v>2043</c:v>
                </c:pt>
                <c:pt idx="94">
                  <c:v>2044</c:v>
                </c:pt>
                <c:pt idx="95">
                  <c:v>2045</c:v>
                </c:pt>
                <c:pt idx="96">
                  <c:v>2046</c:v>
                </c:pt>
                <c:pt idx="97">
                  <c:v>2047</c:v>
                </c:pt>
                <c:pt idx="98">
                  <c:v>2048</c:v>
                </c:pt>
                <c:pt idx="99">
                  <c:v>2049</c:v>
                </c:pt>
                <c:pt idx="100">
                  <c:v>2050</c:v>
                </c:pt>
                <c:pt idx="101">
                  <c:v>2051</c:v>
                </c:pt>
                <c:pt idx="102">
                  <c:v>2052</c:v>
                </c:pt>
                <c:pt idx="103">
                  <c:v>2053</c:v>
                </c:pt>
                <c:pt idx="104">
                  <c:v>2054</c:v>
                </c:pt>
                <c:pt idx="105">
                  <c:v>2055</c:v>
                </c:pt>
                <c:pt idx="106">
                  <c:v>2056</c:v>
                </c:pt>
                <c:pt idx="107">
                  <c:v>2057</c:v>
                </c:pt>
                <c:pt idx="108">
                  <c:v>2058</c:v>
                </c:pt>
                <c:pt idx="109">
                  <c:v>2059</c:v>
                </c:pt>
                <c:pt idx="110">
                  <c:v>2060</c:v>
                </c:pt>
                <c:pt idx="111">
                  <c:v>2061</c:v>
                </c:pt>
                <c:pt idx="112">
                  <c:v>2062</c:v>
                </c:pt>
                <c:pt idx="113">
                  <c:v>2063</c:v>
                </c:pt>
                <c:pt idx="114">
                  <c:v>2064</c:v>
                </c:pt>
                <c:pt idx="115">
                  <c:v>2065</c:v>
                </c:pt>
                <c:pt idx="116">
                  <c:v>2066</c:v>
                </c:pt>
                <c:pt idx="117">
                  <c:v>2067</c:v>
                </c:pt>
                <c:pt idx="118">
                  <c:v>2068</c:v>
                </c:pt>
                <c:pt idx="119">
                  <c:v>2069</c:v>
                </c:pt>
                <c:pt idx="120">
                  <c:v>2070</c:v>
                </c:pt>
                <c:pt idx="121">
                  <c:v>2071</c:v>
                </c:pt>
                <c:pt idx="122">
                  <c:v>2072</c:v>
                </c:pt>
                <c:pt idx="123">
                  <c:v>2073</c:v>
                </c:pt>
                <c:pt idx="124">
                  <c:v>2074</c:v>
                </c:pt>
                <c:pt idx="125">
                  <c:v>2075</c:v>
                </c:pt>
                <c:pt idx="126">
                  <c:v>2076</c:v>
                </c:pt>
                <c:pt idx="127">
                  <c:v>2077</c:v>
                </c:pt>
                <c:pt idx="128">
                  <c:v>2078</c:v>
                </c:pt>
                <c:pt idx="129">
                  <c:v>2079</c:v>
                </c:pt>
                <c:pt idx="130">
                  <c:v>2080</c:v>
                </c:pt>
                <c:pt idx="131">
                  <c:v>2081</c:v>
                </c:pt>
                <c:pt idx="132">
                  <c:v>2082</c:v>
                </c:pt>
                <c:pt idx="133">
                  <c:v>2083</c:v>
                </c:pt>
                <c:pt idx="134">
                  <c:v>2084</c:v>
                </c:pt>
                <c:pt idx="135">
                  <c:v>2085</c:v>
                </c:pt>
                <c:pt idx="136">
                  <c:v>2086</c:v>
                </c:pt>
                <c:pt idx="137">
                  <c:v>2087</c:v>
                </c:pt>
                <c:pt idx="138">
                  <c:v>2088</c:v>
                </c:pt>
                <c:pt idx="139">
                  <c:v>2089</c:v>
                </c:pt>
                <c:pt idx="140">
                  <c:v>2090</c:v>
                </c:pt>
                <c:pt idx="141">
                  <c:v>2091</c:v>
                </c:pt>
                <c:pt idx="142">
                  <c:v>2092</c:v>
                </c:pt>
                <c:pt idx="143">
                  <c:v>2093</c:v>
                </c:pt>
                <c:pt idx="144">
                  <c:v>2094</c:v>
                </c:pt>
                <c:pt idx="145">
                  <c:v>2095</c:v>
                </c:pt>
                <c:pt idx="146">
                  <c:v>2096</c:v>
                </c:pt>
                <c:pt idx="147">
                  <c:v>2097</c:v>
                </c:pt>
                <c:pt idx="148">
                  <c:v>2098</c:v>
                </c:pt>
                <c:pt idx="149">
                  <c:v>2099</c:v>
                </c:pt>
                <c:pt idx="150">
                  <c:v>2100</c:v>
                </c:pt>
              </c:strCache>
            </c:strRef>
          </c:cat>
          <c:val>
            <c:numRef>
              <c:f>'4.7'!$G$4:$G$154</c:f>
              <c:numCache>
                <c:formatCode>#,##0</c:formatCode>
                <c:ptCount val="151"/>
                <c:pt idx="2" formatCode="#,##0.00">
                  <c:v>-1.24</c:v>
                </c:pt>
                <c:pt idx="3" formatCode="#,##0.00">
                  <c:v>-0.17</c:v>
                </c:pt>
                <c:pt idx="4" formatCode="#,##0.00">
                  <c:v>0.64</c:v>
                </c:pt>
                <c:pt idx="5" formatCode="#,##0.00">
                  <c:v>1.2</c:v>
                </c:pt>
                <c:pt idx="6" formatCode="#,##0.00">
                  <c:v>1.47</c:v>
                </c:pt>
                <c:pt idx="7" formatCode="#,##0.00">
                  <c:v>1.5</c:v>
                </c:pt>
                <c:pt idx="8" formatCode="#,##0.00">
                  <c:v>1.3</c:v>
                </c:pt>
                <c:pt idx="9" formatCode="#,##0.00">
                  <c:v>0.94</c:v>
                </c:pt>
                <c:pt idx="10" formatCode="#,##0.00">
                  <c:v>0.61</c:v>
                </c:pt>
                <c:pt idx="11" formatCode="#,##0.00">
                  <c:v>0.52</c:v>
                </c:pt>
                <c:pt idx="12" formatCode="#,##0.00">
                  <c:v>0.83</c:v>
                </c:pt>
                <c:pt idx="13" formatCode="#,##0.00">
                  <c:v>1.64</c:v>
                </c:pt>
                <c:pt idx="14" formatCode="#,##0.00">
                  <c:v>2.71</c:v>
                </c:pt>
                <c:pt idx="15" formatCode="#,##0.00">
                  <c:v>3.43</c:v>
                </c:pt>
                <c:pt idx="16" formatCode="#,##0.00">
                  <c:v>3.71</c:v>
                </c:pt>
                <c:pt idx="17" formatCode="#,##0.00">
                  <c:v>3.31</c:v>
                </c:pt>
                <c:pt idx="18" formatCode="#,##0.00">
                  <c:v>2.5299999999999998</c:v>
                </c:pt>
                <c:pt idx="19" formatCode="#,##0.00">
                  <c:v>1.38</c:v>
                </c:pt>
                <c:pt idx="20" formatCode="#,##0.00">
                  <c:v>0.49</c:v>
                </c:pt>
                <c:pt idx="21" formatCode="#,##0.00">
                  <c:v>0.33</c:v>
                </c:pt>
                <c:pt idx="22" formatCode="#,##0.00">
                  <c:v>0.41</c:v>
                </c:pt>
                <c:pt idx="23" formatCode="#,##0.00">
                  <c:v>0.08</c:v>
                </c:pt>
                <c:pt idx="24" formatCode="#,##0.00">
                  <c:v>-0.25</c:v>
                </c:pt>
                <c:pt idx="25" formatCode="#,##0.00">
                  <c:v>-0.44</c:v>
                </c:pt>
                <c:pt idx="26" formatCode="#,##0.00">
                  <c:v>-0.67</c:v>
                </c:pt>
                <c:pt idx="27" formatCode="#,##0.00">
                  <c:v>-0.54</c:v>
                </c:pt>
                <c:pt idx="28" formatCode="#,##0.00">
                  <c:v>0.09</c:v>
                </c:pt>
                <c:pt idx="29" formatCode="#,##0.00">
                  <c:v>0.96</c:v>
                </c:pt>
                <c:pt idx="30" formatCode="#,##0.00">
                  <c:v>1.61</c:v>
                </c:pt>
                <c:pt idx="31" formatCode="#,##0.00">
                  <c:v>1.68</c:v>
                </c:pt>
                <c:pt idx="32" formatCode="#,##0.00">
                  <c:v>1.53</c:v>
                </c:pt>
                <c:pt idx="33" formatCode="#,##0.00">
                  <c:v>1.66</c:v>
                </c:pt>
                <c:pt idx="34" formatCode="#,##0.00">
                  <c:v>1.75</c:v>
                </c:pt>
                <c:pt idx="35" formatCode="#,##0.00">
                  <c:v>1.73</c:v>
                </c:pt>
                <c:pt idx="36" formatCode="#,##0.00">
                  <c:v>1.84</c:v>
                </c:pt>
                <c:pt idx="37" formatCode="#,##0.00">
                  <c:v>1.59</c:v>
                </c:pt>
                <c:pt idx="38" formatCode="#,##0.00">
                  <c:v>0.75</c:v>
                </c:pt>
                <c:pt idx="39" formatCode="#,##0.00">
                  <c:v>-0.38</c:v>
                </c:pt>
                <c:pt idx="40" formatCode="#,##0.00">
                  <c:v>-1.21</c:v>
                </c:pt>
                <c:pt idx="41" formatCode="#,##0.00">
                  <c:v>-1.54</c:v>
                </c:pt>
                <c:pt idx="42" formatCode="#,##0.00">
                  <c:v>-1.44</c:v>
                </c:pt>
                <c:pt idx="43" formatCode="#,##0.00">
                  <c:v>-1.33</c:v>
                </c:pt>
                <c:pt idx="44" formatCode="#,##0.00">
                  <c:v>-1.07</c:v>
                </c:pt>
                <c:pt idx="45" formatCode="#,##0.00">
                  <c:v>-0.85</c:v>
                </c:pt>
                <c:pt idx="46" formatCode="#,##0.00">
                  <c:v>-0.85</c:v>
                </c:pt>
                <c:pt idx="47" formatCode="#,##0.00">
                  <c:v>-0.92</c:v>
                </c:pt>
                <c:pt idx="48" formatCode="#,##0.00">
                  <c:v>-0.84</c:v>
                </c:pt>
                <c:pt idx="49" formatCode="#,##0.00">
                  <c:v>-0.74</c:v>
                </c:pt>
                <c:pt idx="50" formatCode="#,##0.00">
                  <c:v>-0.63</c:v>
                </c:pt>
                <c:pt idx="51" formatCode="#,##0.00">
                  <c:v>-0.61</c:v>
                </c:pt>
                <c:pt idx="52" formatCode="#,##0.00">
                  <c:v>-0.51</c:v>
                </c:pt>
                <c:pt idx="53" formatCode="#,##0.00">
                  <c:v>-0.25</c:v>
                </c:pt>
                <c:pt idx="54" formatCode="#,##0.00">
                  <c:v>0.09</c:v>
                </c:pt>
                <c:pt idx="55" formatCode="#,##0.00">
                  <c:v>0.33</c:v>
                </c:pt>
                <c:pt idx="56" formatCode="#,##0.00">
                  <c:v>0.42</c:v>
                </c:pt>
                <c:pt idx="57" formatCode="#,##0.00">
                  <c:v>0.37</c:v>
                </c:pt>
                <c:pt idx="58" formatCode="#,##0.00">
                  <c:v>0.28999999999999998</c:v>
                </c:pt>
                <c:pt idx="59" formatCode="#,##0.00">
                  <c:v>0.16</c:v>
                </c:pt>
                <c:pt idx="60" formatCode="#,##0.00">
                  <c:v>0.02</c:v>
                </c:pt>
                <c:pt idx="61" formatCode="#,##0.00">
                  <c:v>0</c:v>
                </c:pt>
                <c:pt idx="62" formatCode="#,##0.00">
                  <c:v>-0.05</c:v>
                </c:pt>
                <c:pt idx="63" formatCode="#,##0.00">
                  <c:v>-0.22</c:v>
                </c:pt>
                <c:pt idx="64" formatCode="#,##0.00">
                  <c:v>-0.43</c:v>
                </c:pt>
                <c:pt idx="65" formatCode="#,##0.00">
                  <c:v>-0.61</c:v>
                </c:pt>
                <c:pt idx="66" formatCode="#,##0.00">
                  <c:v>-0.71</c:v>
                </c:pt>
                <c:pt idx="67" formatCode="#,##0.00">
                  <c:v>-0.75</c:v>
                </c:pt>
                <c:pt idx="68" formatCode="#,##0.00">
                  <c:v>-0.85</c:v>
                </c:pt>
                <c:pt idx="69" formatCode="#,##0.00">
                  <c:v>-0.93</c:v>
                </c:pt>
                <c:pt idx="70" formatCode="#,##0.00">
                  <c:v>-1.01</c:v>
                </c:pt>
                <c:pt idx="71" formatCode="#,##0.00">
                  <c:v>-1.07</c:v>
                </c:pt>
                <c:pt idx="72" formatCode="#,##0.00">
                  <c:v>-1.1200000000000001</c:v>
                </c:pt>
                <c:pt idx="73" formatCode="#,##0.00">
                  <c:v>-1.1200000000000001</c:v>
                </c:pt>
                <c:pt idx="74" formatCode="#,##0.00">
                  <c:v>-1.1100000000000001</c:v>
                </c:pt>
                <c:pt idx="75" formatCode="#,##0.00">
                  <c:v>-1.1000000000000001</c:v>
                </c:pt>
                <c:pt idx="76" formatCode="#,##0.00">
                  <c:v>-1.1200000000000001</c:v>
                </c:pt>
                <c:pt idx="77" formatCode="#,##0.00">
                  <c:v>-1.1499999999999999</c:v>
                </c:pt>
                <c:pt idx="78" formatCode="#,##0.00">
                  <c:v>-1.1299999999999999</c:v>
                </c:pt>
                <c:pt idx="79" formatCode="#,##0.00">
                  <c:v>-1.1200000000000001</c:v>
                </c:pt>
                <c:pt idx="80" formatCode="#,##0.00">
                  <c:v>-1.1100000000000001</c:v>
                </c:pt>
                <c:pt idx="81" formatCode="#,##0.00">
                  <c:v>-1.1100000000000001</c:v>
                </c:pt>
                <c:pt idx="82" formatCode="#,##0.00">
                  <c:v>-1.1200000000000001</c:v>
                </c:pt>
                <c:pt idx="83" formatCode="#,##0.00">
                  <c:v>-1.1100000000000001</c:v>
                </c:pt>
                <c:pt idx="84" formatCode="#,##0.00">
                  <c:v>-1.1200000000000001</c:v>
                </c:pt>
                <c:pt idx="85" formatCode="#,##0.00">
                  <c:v>-1.1200000000000001</c:v>
                </c:pt>
                <c:pt idx="86" formatCode="#,##0.00">
                  <c:v>-1.1200000000000001</c:v>
                </c:pt>
                <c:pt idx="87" formatCode="#,##0.00">
                  <c:v>-1.1299999999999999</c:v>
                </c:pt>
                <c:pt idx="88" formatCode="#,##0.00">
                  <c:v>-1.1499999999999999</c:v>
                </c:pt>
                <c:pt idx="89" formatCode="#,##0.00">
                  <c:v>-1.18</c:v>
                </c:pt>
                <c:pt idx="90" formatCode="#,##0.00">
                  <c:v>-1.2</c:v>
                </c:pt>
                <c:pt idx="91" formatCode="#,##0.00">
                  <c:v>-1.21</c:v>
                </c:pt>
                <c:pt idx="92" formatCode="#,##0.00">
                  <c:v>-1.21</c:v>
                </c:pt>
                <c:pt idx="93" formatCode="#,##0.00">
                  <c:v>-1.24</c:v>
                </c:pt>
                <c:pt idx="94" formatCode="#,##0.00">
                  <c:v>-1.26</c:v>
                </c:pt>
                <c:pt idx="95" formatCode="#,##0.00">
                  <c:v>-1.29</c:v>
                </c:pt>
                <c:pt idx="96" formatCode="#,##0.00">
                  <c:v>-1.28</c:v>
                </c:pt>
                <c:pt idx="97" formatCode="#,##0.00">
                  <c:v>-1.29</c:v>
                </c:pt>
                <c:pt idx="98" formatCode="#,##0.00">
                  <c:v>-1.28</c:v>
                </c:pt>
                <c:pt idx="99" formatCode="#,##0.00">
                  <c:v>-1.28</c:v>
                </c:pt>
                <c:pt idx="100" formatCode="#,##0.00">
                  <c:v>-1.27</c:v>
                </c:pt>
                <c:pt idx="101" formatCode="#,##0.00">
                  <c:v>-1.27</c:v>
                </c:pt>
                <c:pt idx="102" formatCode="#,##0.00">
                  <c:v>-1.25</c:v>
                </c:pt>
                <c:pt idx="103" formatCode="#,##0.00">
                  <c:v>-1.22</c:v>
                </c:pt>
                <c:pt idx="104" formatCode="#,##0.00">
                  <c:v>-1.2</c:v>
                </c:pt>
                <c:pt idx="105" formatCode="#,##0.00">
                  <c:v>-1.17</c:v>
                </c:pt>
                <c:pt idx="106" formatCode="#,##0.00">
                  <c:v>-1.1399999999999999</c:v>
                </c:pt>
                <c:pt idx="107" formatCode="#,##0.00">
                  <c:v>-1.1200000000000001</c:v>
                </c:pt>
                <c:pt idx="108" formatCode="#,##0.00">
                  <c:v>-1.0900000000000001</c:v>
                </c:pt>
                <c:pt idx="109" formatCode="#,##0.00">
                  <c:v>-1.03</c:v>
                </c:pt>
                <c:pt idx="110" formatCode="#,##0.00">
                  <c:v>-1</c:v>
                </c:pt>
                <c:pt idx="111" formatCode="#,##0.00">
                  <c:v>-0.97</c:v>
                </c:pt>
                <c:pt idx="112" formatCode="#,##0.00">
                  <c:v>-0.95</c:v>
                </c:pt>
                <c:pt idx="113" formatCode="#,##0.00">
                  <c:v>-0.9</c:v>
                </c:pt>
                <c:pt idx="114" formatCode="#,##0.00">
                  <c:v>-0.86</c:v>
                </c:pt>
                <c:pt idx="115" formatCode="#,##0.00">
                  <c:v>-0.82</c:v>
                </c:pt>
                <c:pt idx="116" formatCode="#,##0.00">
                  <c:v>-0.79</c:v>
                </c:pt>
                <c:pt idx="117" formatCode="#,##0.00">
                  <c:v>-0.77</c:v>
                </c:pt>
                <c:pt idx="118" formatCode="#,##0.00">
                  <c:v>-0.75</c:v>
                </c:pt>
                <c:pt idx="119" formatCode="#,##0.00">
                  <c:v>-0.74</c:v>
                </c:pt>
                <c:pt idx="120" formatCode="#,##0.00">
                  <c:v>-0.73</c:v>
                </c:pt>
                <c:pt idx="121" formatCode="#,##0.00">
                  <c:v>-0.7</c:v>
                </c:pt>
                <c:pt idx="122" formatCode="#,##0.00">
                  <c:v>-0.67</c:v>
                </c:pt>
                <c:pt idx="123" formatCode="#,##0.00">
                  <c:v>-0.67</c:v>
                </c:pt>
                <c:pt idx="124" formatCode="#,##0.00">
                  <c:v>-0.65</c:v>
                </c:pt>
                <c:pt idx="125" formatCode="#,##0.00">
                  <c:v>-0.64</c:v>
                </c:pt>
                <c:pt idx="126" formatCode="#,##0.00">
                  <c:v>-0.63</c:v>
                </c:pt>
                <c:pt idx="127" formatCode="#,##0.00">
                  <c:v>-0.59</c:v>
                </c:pt>
                <c:pt idx="128" formatCode="#,##0.00">
                  <c:v>-0.56999999999999995</c:v>
                </c:pt>
                <c:pt idx="129" formatCode="#,##0.00">
                  <c:v>-0.53</c:v>
                </c:pt>
                <c:pt idx="130" formatCode="#,##0.00">
                  <c:v>-0.5</c:v>
                </c:pt>
                <c:pt idx="131" formatCode="#,##0.00">
                  <c:v>-0.49</c:v>
                </c:pt>
                <c:pt idx="132" formatCode="#,##0.00">
                  <c:v>-0.46</c:v>
                </c:pt>
                <c:pt idx="133" formatCode="#,##0.00">
                  <c:v>-0.42</c:v>
                </c:pt>
                <c:pt idx="134" formatCode="#,##0.00">
                  <c:v>-0.39</c:v>
                </c:pt>
                <c:pt idx="135" formatCode="#,##0.00">
                  <c:v>-0.34</c:v>
                </c:pt>
                <c:pt idx="136" formatCode="#,##0.00">
                  <c:v>-0.33</c:v>
                </c:pt>
                <c:pt idx="137" formatCode="#,##0.00">
                  <c:v>-0.32</c:v>
                </c:pt>
                <c:pt idx="138" formatCode="#,##0.00">
                  <c:v>-0.31</c:v>
                </c:pt>
                <c:pt idx="139" formatCode="#,##0.00">
                  <c:v>-0.3</c:v>
                </c:pt>
                <c:pt idx="140" formatCode="#,##0.00">
                  <c:v>-0.31</c:v>
                </c:pt>
                <c:pt idx="141" formatCode="#,##0.00">
                  <c:v>-0.3</c:v>
                </c:pt>
                <c:pt idx="142" formatCode="#,##0.00">
                  <c:v>-0.3</c:v>
                </c:pt>
                <c:pt idx="143" formatCode="#,##0.00">
                  <c:v>-0.28000000000000003</c:v>
                </c:pt>
                <c:pt idx="144" formatCode="#,##0.00">
                  <c:v>-0.28000000000000003</c:v>
                </c:pt>
                <c:pt idx="145" formatCode="#,##0.00">
                  <c:v>-0.28000000000000003</c:v>
                </c:pt>
                <c:pt idx="146" formatCode="#,##0.00">
                  <c:v>-0.28000000000000003</c:v>
                </c:pt>
                <c:pt idx="147" formatCode="#,##0.00">
                  <c:v>-0.28000000000000003</c:v>
                </c:pt>
                <c:pt idx="148" formatCode="#,##0.00">
                  <c:v>-0.3</c:v>
                </c:pt>
                <c:pt idx="149" formatCode="#,##0.00">
                  <c:v>-0.31</c:v>
                </c:pt>
                <c:pt idx="150" formatCode="#,##0.00">
                  <c:v>-0.33</c:v>
                </c:pt>
              </c:numCache>
            </c:numRef>
          </c:val>
          <c:smooth val="0"/>
          <c:extLst>
            <c:ext xmlns:c16="http://schemas.microsoft.com/office/drawing/2014/chart" uri="{C3380CC4-5D6E-409C-BE32-E72D297353CC}">
              <c16:uniqueId val="{00000000-384A-674A-99FC-C8379D19119A}"/>
            </c:ext>
          </c:extLst>
        </c:ser>
        <c:ser>
          <c:idx val="1"/>
          <c:order val="1"/>
          <c:tx>
            <c:v>The same change in change projection if history repeats</c:v>
          </c:tx>
          <c:spPr>
            <a:ln w="12700">
              <a:solidFill>
                <a:srgbClr val="000000"/>
              </a:solidFill>
              <a:prstDash val="sysDash"/>
            </a:ln>
          </c:spPr>
          <c:marker>
            <c:symbol val="none"/>
          </c:marker>
          <c:cat>
            <c:strRef>
              <c:f>'4.7'!$D$4:$D$154</c:f>
              <c:strCache>
                <c:ptCount val="151"/>
                <c:pt idx="2">
                  <c:v>1952</c:v>
                </c:pt>
                <c:pt idx="3">
                  <c:v>1953</c:v>
                </c:pt>
                <c:pt idx="4">
                  <c:v>1954</c:v>
                </c:pt>
                <c:pt idx="5">
                  <c:v>1955</c:v>
                </c:pt>
                <c:pt idx="6">
                  <c:v>1956</c:v>
                </c:pt>
                <c:pt idx="7">
                  <c:v>1957</c:v>
                </c:pt>
                <c:pt idx="8">
                  <c:v>1958</c:v>
                </c:pt>
                <c:pt idx="9">
                  <c:v>1959</c:v>
                </c:pt>
                <c:pt idx="10">
                  <c:v>1960</c:v>
                </c:pt>
                <c:pt idx="11">
                  <c:v>1961</c:v>
                </c:pt>
                <c:pt idx="12">
                  <c:v>1962</c:v>
                </c:pt>
                <c:pt idx="13">
                  <c:v>1963</c:v>
                </c:pt>
                <c:pt idx="14">
                  <c:v>1964</c:v>
                </c:pt>
                <c:pt idx="15">
                  <c:v>1965</c:v>
                </c:pt>
                <c:pt idx="16">
                  <c:v>1966</c:v>
                </c:pt>
                <c:pt idx="17">
                  <c:v>1967</c:v>
                </c:pt>
                <c:pt idx="18">
                  <c:v>1968</c:v>
                </c:pt>
                <c:pt idx="19">
                  <c:v>1969</c:v>
                </c:pt>
                <c:pt idx="20">
                  <c:v>1970</c:v>
                </c:pt>
                <c:pt idx="21">
                  <c:v>1971</c:v>
                </c:pt>
                <c:pt idx="22">
                  <c:v>1972</c:v>
                </c:pt>
                <c:pt idx="23">
                  <c:v>1973</c:v>
                </c:pt>
                <c:pt idx="24">
                  <c:v>1974</c:v>
                </c:pt>
                <c:pt idx="25">
                  <c:v>1975</c:v>
                </c:pt>
                <c:pt idx="26">
                  <c:v>1976</c:v>
                </c:pt>
                <c:pt idx="27">
                  <c:v>1977</c:v>
                </c:pt>
                <c:pt idx="28">
                  <c:v>1978</c:v>
                </c:pt>
                <c:pt idx="29">
                  <c:v>1979</c:v>
                </c:pt>
                <c:pt idx="30">
                  <c:v>1980</c:v>
                </c:pt>
                <c:pt idx="31">
                  <c:v>1981</c:v>
                </c:pt>
                <c:pt idx="32">
                  <c:v>1982</c:v>
                </c:pt>
                <c:pt idx="33">
                  <c:v>1983</c:v>
                </c:pt>
                <c:pt idx="34">
                  <c:v>1984</c:v>
                </c:pt>
                <c:pt idx="35">
                  <c:v>1985</c:v>
                </c:pt>
                <c:pt idx="36">
                  <c:v>1986</c:v>
                </c:pt>
                <c:pt idx="37">
                  <c:v>1987</c:v>
                </c:pt>
                <c:pt idx="38">
                  <c:v>1988</c:v>
                </c:pt>
                <c:pt idx="39">
                  <c:v>1989</c:v>
                </c:pt>
                <c:pt idx="40">
                  <c:v>1990</c:v>
                </c:pt>
                <c:pt idx="41">
                  <c:v>1991</c:v>
                </c:pt>
                <c:pt idx="42">
                  <c:v>1992</c:v>
                </c:pt>
                <c:pt idx="43">
                  <c:v>1993</c:v>
                </c:pt>
                <c:pt idx="44">
                  <c:v>1994</c:v>
                </c:pt>
                <c:pt idx="45">
                  <c:v>1995</c:v>
                </c:pt>
                <c:pt idx="46">
                  <c:v>1996</c:v>
                </c:pt>
                <c:pt idx="47">
                  <c:v>1997</c:v>
                </c:pt>
                <c:pt idx="48">
                  <c:v>1998</c:v>
                </c:pt>
                <c:pt idx="49">
                  <c:v>1999</c:v>
                </c:pt>
                <c:pt idx="50">
                  <c:v>millenium</c:v>
                </c:pt>
                <c:pt idx="51">
                  <c:v>2001</c:v>
                </c:pt>
                <c:pt idx="52">
                  <c:v>2002</c:v>
                </c:pt>
                <c:pt idx="53">
                  <c:v>2003</c:v>
                </c:pt>
                <c:pt idx="54">
                  <c:v>2004</c:v>
                </c:pt>
                <c:pt idx="55">
                  <c:v>2005</c:v>
                </c:pt>
                <c:pt idx="56">
                  <c:v>2006</c:v>
                </c:pt>
                <c:pt idx="57">
                  <c:v>2007</c:v>
                </c:pt>
                <c:pt idx="58">
                  <c:v>2008</c:v>
                </c:pt>
                <c:pt idx="59">
                  <c:v>2009</c:v>
                </c:pt>
                <c:pt idx="60">
                  <c:v>2010</c:v>
                </c:pt>
                <c:pt idx="61">
                  <c:v>2011</c:v>
                </c:pt>
                <c:pt idx="62">
                  <c:v>2012</c:v>
                </c:pt>
                <c:pt idx="63">
                  <c:v>2013</c:v>
                </c:pt>
                <c:pt idx="64">
                  <c:v>2014</c:v>
                </c:pt>
                <c:pt idx="65">
                  <c:v>2015</c:v>
                </c:pt>
                <c:pt idx="66">
                  <c:v>2016</c:v>
                </c:pt>
                <c:pt idx="67">
                  <c:v>2017</c:v>
                </c:pt>
                <c:pt idx="68">
                  <c:v>2018</c:v>
                </c:pt>
                <c:pt idx="69">
                  <c:v>2019</c:v>
                </c:pt>
                <c:pt idx="70">
                  <c:v>2020</c:v>
                </c:pt>
                <c:pt idx="71">
                  <c:v>2021</c:v>
                </c:pt>
                <c:pt idx="72">
                  <c:v>2022</c:v>
                </c:pt>
                <c:pt idx="73">
                  <c:v>2023</c:v>
                </c:pt>
                <c:pt idx="74">
                  <c:v>2024</c:v>
                </c:pt>
                <c:pt idx="75">
                  <c:v>2025</c:v>
                </c:pt>
                <c:pt idx="76">
                  <c:v>2026</c:v>
                </c:pt>
                <c:pt idx="77">
                  <c:v>2027</c:v>
                </c:pt>
                <c:pt idx="78">
                  <c:v>2028</c:v>
                </c:pt>
                <c:pt idx="79">
                  <c:v>2029</c:v>
                </c:pt>
                <c:pt idx="80">
                  <c:v>2030</c:v>
                </c:pt>
                <c:pt idx="81">
                  <c:v>2031</c:v>
                </c:pt>
                <c:pt idx="82">
                  <c:v>2032</c:v>
                </c:pt>
                <c:pt idx="83">
                  <c:v>2033</c:v>
                </c:pt>
                <c:pt idx="84">
                  <c:v>2034</c:v>
                </c:pt>
                <c:pt idx="85">
                  <c:v>2035</c:v>
                </c:pt>
                <c:pt idx="86">
                  <c:v>2036</c:v>
                </c:pt>
                <c:pt idx="87">
                  <c:v>2037</c:v>
                </c:pt>
                <c:pt idx="88">
                  <c:v>2038</c:v>
                </c:pt>
                <c:pt idx="89">
                  <c:v>2039</c:v>
                </c:pt>
                <c:pt idx="90">
                  <c:v>2040</c:v>
                </c:pt>
                <c:pt idx="91">
                  <c:v>2041</c:v>
                </c:pt>
                <c:pt idx="92">
                  <c:v>2042</c:v>
                </c:pt>
                <c:pt idx="93">
                  <c:v>2043</c:v>
                </c:pt>
                <c:pt idx="94">
                  <c:v>2044</c:v>
                </c:pt>
                <c:pt idx="95">
                  <c:v>2045</c:v>
                </c:pt>
                <c:pt idx="96">
                  <c:v>2046</c:v>
                </c:pt>
                <c:pt idx="97">
                  <c:v>2047</c:v>
                </c:pt>
                <c:pt idx="98">
                  <c:v>2048</c:v>
                </c:pt>
                <c:pt idx="99">
                  <c:v>2049</c:v>
                </c:pt>
                <c:pt idx="100">
                  <c:v>2050</c:v>
                </c:pt>
                <c:pt idx="101">
                  <c:v>2051</c:v>
                </c:pt>
                <c:pt idx="102">
                  <c:v>2052</c:v>
                </c:pt>
                <c:pt idx="103">
                  <c:v>2053</c:v>
                </c:pt>
                <c:pt idx="104">
                  <c:v>2054</c:v>
                </c:pt>
                <c:pt idx="105">
                  <c:v>2055</c:v>
                </c:pt>
                <c:pt idx="106">
                  <c:v>2056</c:v>
                </c:pt>
                <c:pt idx="107">
                  <c:v>2057</c:v>
                </c:pt>
                <c:pt idx="108">
                  <c:v>2058</c:v>
                </c:pt>
                <c:pt idx="109">
                  <c:v>2059</c:v>
                </c:pt>
                <c:pt idx="110">
                  <c:v>2060</c:v>
                </c:pt>
                <c:pt idx="111">
                  <c:v>2061</c:v>
                </c:pt>
                <c:pt idx="112">
                  <c:v>2062</c:v>
                </c:pt>
                <c:pt idx="113">
                  <c:v>2063</c:v>
                </c:pt>
                <c:pt idx="114">
                  <c:v>2064</c:v>
                </c:pt>
                <c:pt idx="115">
                  <c:v>2065</c:v>
                </c:pt>
                <c:pt idx="116">
                  <c:v>2066</c:v>
                </c:pt>
                <c:pt idx="117">
                  <c:v>2067</c:v>
                </c:pt>
                <c:pt idx="118">
                  <c:v>2068</c:v>
                </c:pt>
                <c:pt idx="119">
                  <c:v>2069</c:v>
                </c:pt>
                <c:pt idx="120">
                  <c:v>2070</c:v>
                </c:pt>
                <c:pt idx="121">
                  <c:v>2071</c:v>
                </c:pt>
                <c:pt idx="122">
                  <c:v>2072</c:v>
                </c:pt>
                <c:pt idx="123">
                  <c:v>2073</c:v>
                </c:pt>
                <c:pt idx="124">
                  <c:v>2074</c:v>
                </c:pt>
                <c:pt idx="125">
                  <c:v>2075</c:v>
                </c:pt>
                <c:pt idx="126">
                  <c:v>2076</c:v>
                </c:pt>
                <c:pt idx="127">
                  <c:v>2077</c:v>
                </c:pt>
                <c:pt idx="128">
                  <c:v>2078</c:v>
                </c:pt>
                <c:pt idx="129">
                  <c:v>2079</c:v>
                </c:pt>
                <c:pt idx="130">
                  <c:v>2080</c:v>
                </c:pt>
                <c:pt idx="131">
                  <c:v>2081</c:v>
                </c:pt>
                <c:pt idx="132">
                  <c:v>2082</c:v>
                </c:pt>
                <c:pt idx="133">
                  <c:v>2083</c:v>
                </c:pt>
                <c:pt idx="134">
                  <c:v>2084</c:v>
                </c:pt>
                <c:pt idx="135">
                  <c:v>2085</c:v>
                </c:pt>
                <c:pt idx="136">
                  <c:v>2086</c:v>
                </c:pt>
                <c:pt idx="137">
                  <c:v>2087</c:v>
                </c:pt>
                <c:pt idx="138">
                  <c:v>2088</c:v>
                </c:pt>
                <c:pt idx="139">
                  <c:v>2089</c:v>
                </c:pt>
                <c:pt idx="140">
                  <c:v>2090</c:v>
                </c:pt>
                <c:pt idx="141">
                  <c:v>2091</c:v>
                </c:pt>
                <c:pt idx="142">
                  <c:v>2092</c:v>
                </c:pt>
                <c:pt idx="143">
                  <c:v>2093</c:v>
                </c:pt>
                <c:pt idx="144">
                  <c:v>2094</c:v>
                </c:pt>
                <c:pt idx="145">
                  <c:v>2095</c:v>
                </c:pt>
                <c:pt idx="146">
                  <c:v>2096</c:v>
                </c:pt>
                <c:pt idx="147">
                  <c:v>2097</c:v>
                </c:pt>
                <c:pt idx="148">
                  <c:v>2098</c:v>
                </c:pt>
                <c:pt idx="149">
                  <c:v>2099</c:v>
                </c:pt>
                <c:pt idx="150">
                  <c:v>2100</c:v>
                </c:pt>
              </c:strCache>
            </c:strRef>
          </c:cat>
          <c:val>
            <c:numRef>
              <c:f>'4.7'!$H$4:$H$154</c:f>
              <c:numCache>
                <c:formatCode>#,##0</c:formatCode>
                <c:ptCount val="151"/>
                <c:pt idx="2" formatCode="#,##0.00">
                  <c:v>-1.24</c:v>
                </c:pt>
                <c:pt idx="3" formatCode="#,##0.00">
                  <c:v>-0.17</c:v>
                </c:pt>
                <c:pt idx="4" formatCode="#,##0.00">
                  <c:v>0.64</c:v>
                </c:pt>
                <c:pt idx="5" formatCode="#,##0.00">
                  <c:v>1.2</c:v>
                </c:pt>
                <c:pt idx="6" formatCode="#,##0.00">
                  <c:v>1.47</c:v>
                </c:pt>
                <c:pt idx="7" formatCode="#,##0.00">
                  <c:v>1.5</c:v>
                </c:pt>
                <c:pt idx="8" formatCode="#,##0.00">
                  <c:v>1.3</c:v>
                </c:pt>
                <c:pt idx="9" formatCode="#,##0.00">
                  <c:v>0.94</c:v>
                </c:pt>
                <c:pt idx="10" formatCode="#,##0.00">
                  <c:v>0.61</c:v>
                </c:pt>
                <c:pt idx="11" formatCode="#,##0.00">
                  <c:v>0.52</c:v>
                </c:pt>
                <c:pt idx="12" formatCode="#,##0.00">
                  <c:v>0.83</c:v>
                </c:pt>
                <c:pt idx="13" formatCode="#,##0.00">
                  <c:v>1.64</c:v>
                </c:pt>
                <c:pt idx="14" formatCode="#,##0.00">
                  <c:v>2.71</c:v>
                </c:pt>
                <c:pt idx="15" formatCode="#,##0.00">
                  <c:v>3.43</c:v>
                </c:pt>
                <c:pt idx="16" formatCode="#,##0.00">
                  <c:v>3.71</c:v>
                </c:pt>
                <c:pt idx="17" formatCode="#,##0.00">
                  <c:v>3.31</c:v>
                </c:pt>
                <c:pt idx="18" formatCode="#,##0.00">
                  <c:v>2.5299999999999998</c:v>
                </c:pt>
                <c:pt idx="19" formatCode="#,##0.00">
                  <c:v>1.38</c:v>
                </c:pt>
                <c:pt idx="20" formatCode="#,##0.00">
                  <c:v>0.49</c:v>
                </c:pt>
                <c:pt idx="21" formatCode="#,##0.00">
                  <c:v>0.33</c:v>
                </c:pt>
                <c:pt idx="22" formatCode="#,##0.00">
                  <c:v>0.41</c:v>
                </c:pt>
                <c:pt idx="23" formatCode="#,##0.00">
                  <c:v>0.08</c:v>
                </c:pt>
                <c:pt idx="24" formatCode="#,##0.00">
                  <c:v>-0.25</c:v>
                </c:pt>
                <c:pt idx="25" formatCode="#,##0.00">
                  <c:v>-0.44</c:v>
                </c:pt>
                <c:pt idx="26" formatCode="#,##0.00">
                  <c:v>-0.67</c:v>
                </c:pt>
                <c:pt idx="27" formatCode="#,##0.00">
                  <c:v>-0.54</c:v>
                </c:pt>
                <c:pt idx="28" formatCode="#,##0.00">
                  <c:v>0.09</c:v>
                </c:pt>
                <c:pt idx="29" formatCode="#,##0.00">
                  <c:v>0.96</c:v>
                </c:pt>
                <c:pt idx="30" formatCode="#,##0.00">
                  <c:v>1.61</c:v>
                </c:pt>
                <c:pt idx="31" formatCode="#,##0.00">
                  <c:v>1.68</c:v>
                </c:pt>
                <c:pt idx="32" formatCode="#,##0.00">
                  <c:v>1.53</c:v>
                </c:pt>
                <c:pt idx="33" formatCode="#,##0.00">
                  <c:v>1.66</c:v>
                </c:pt>
                <c:pt idx="34" formatCode="#,##0.00">
                  <c:v>1.75</c:v>
                </c:pt>
                <c:pt idx="35" formatCode="#,##0.00">
                  <c:v>1.73</c:v>
                </c:pt>
                <c:pt idx="36" formatCode="#,##0.00">
                  <c:v>1.84</c:v>
                </c:pt>
                <c:pt idx="37" formatCode="#,##0.00">
                  <c:v>1.59</c:v>
                </c:pt>
                <c:pt idx="38" formatCode="#,##0.00">
                  <c:v>0.75</c:v>
                </c:pt>
                <c:pt idx="39" formatCode="#,##0.00">
                  <c:v>-0.38</c:v>
                </c:pt>
                <c:pt idx="40" formatCode="#,##0.00">
                  <c:v>-1.21</c:v>
                </c:pt>
                <c:pt idx="41" formatCode="#,##0.00">
                  <c:v>-1.54</c:v>
                </c:pt>
                <c:pt idx="42" formatCode="#,##0.00">
                  <c:v>-1.44</c:v>
                </c:pt>
                <c:pt idx="43" formatCode="#,##0.00">
                  <c:v>-1.33</c:v>
                </c:pt>
                <c:pt idx="44" formatCode="#,##0.00">
                  <c:v>-1.07</c:v>
                </c:pt>
                <c:pt idx="45" formatCode="#,##0.00">
                  <c:v>-0.85</c:v>
                </c:pt>
                <c:pt idx="46" formatCode="#,##0.00">
                  <c:v>-0.85</c:v>
                </c:pt>
                <c:pt idx="47" formatCode="#,##0.00">
                  <c:v>-0.92</c:v>
                </c:pt>
                <c:pt idx="48" formatCode="#,##0.00">
                  <c:v>-0.84</c:v>
                </c:pt>
                <c:pt idx="49" formatCode="#,##0.00">
                  <c:v>-0.74</c:v>
                </c:pt>
                <c:pt idx="50" formatCode="#,##0.00">
                  <c:v>-0.63</c:v>
                </c:pt>
                <c:pt idx="51" formatCode="#,##0.00">
                  <c:v>-0.61</c:v>
                </c:pt>
                <c:pt idx="52" formatCode="#,##0.00">
                  <c:v>-0.51</c:v>
                </c:pt>
                <c:pt idx="53" formatCode="#,##0.00">
                  <c:v>-0.25</c:v>
                </c:pt>
                <c:pt idx="54" formatCode="#,##0.00">
                  <c:v>0.09</c:v>
                </c:pt>
                <c:pt idx="55" formatCode="#,##0.00">
                  <c:v>0.33</c:v>
                </c:pt>
                <c:pt idx="56" formatCode="#,##0.00">
                  <c:v>0.42</c:v>
                </c:pt>
                <c:pt idx="57" formatCode="#,##0.00">
                  <c:v>0.37</c:v>
                </c:pt>
                <c:pt idx="58" formatCode="#,##0.00">
                  <c:v>0.28999999999999998</c:v>
                </c:pt>
                <c:pt idx="59" formatCode="#,##0.00">
                  <c:v>0.16</c:v>
                </c:pt>
                <c:pt idx="60" formatCode="#,##0.00">
                  <c:v>0.02</c:v>
                </c:pt>
                <c:pt idx="61" formatCode="#,##0.00">
                  <c:v>0</c:v>
                </c:pt>
                <c:pt idx="62" formatCode="#,##0.00">
                  <c:v>-0.89</c:v>
                </c:pt>
                <c:pt idx="63" formatCode="#,##0.00">
                  <c:v>-1.05</c:v>
                </c:pt>
                <c:pt idx="64" formatCode="#,##0.00">
                  <c:v>-0.97</c:v>
                </c:pt>
                <c:pt idx="65" formatCode="#,##0.00">
                  <c:v>-1.3</c:v>
                </c:pt>
                <c:pt idx="66" formatCode="#,##0.00">
                  <c:v>-1.63</c:v>
                </c:pt>
                <c:pt idx="67" formatCode="#,##0.00">
                  <c:v>-1.82</c:v>
                </c:pt>
                <c:pt idx="68" formatCode="#,##0.00">
                  <c:v>-2.0499999999999998</c:v>
                </c:pt>
                <c:pt idx="69" formatCode="#,##0.00">
                  <c:v>-1.92</c:v>
                </c:pt>
                <c:pt idx="70" formatCode="#,##0.00">
                  <c:v>-1.29</c:v>
                </c:pt>
                <c:pt idx="71" formatCode="#,##0.00">
                  <c:v>-0.42</c:v>
                </c:pt>
                <c:pt idx="72" formatCode="#,##0.00">
                  <c:v>0.23</c:v>
                </c:pt>
                <c:pt idx="73" formatCode="#,##0.00">
                  <c:v>0.3</c:v>
                </c:pt>
                <c:pt idx="74" formatCode="#,##0.00">
                  <c:v>0.15</c:v>
                </c:pt>
                <c:pt idx="75" formatCode="#,##0.00">
                  <c:v>0.28000000000000003</c:v>
                </c:pt>
                <c:pt idx="76" formatCode="#,##0.00">
                  <c:v>0.37</c:v>
                </c:pt>
                <c:pt idx="77" formatCode="#,##0.00">
                  <c:v>0.35</c:v>
                </c:pt>
                <c:pt idx="78" formatCode="#,##0.00">
                  <c:v>0.46</c:v>
                </c:pt>
                <c:pt idx="79" formatCode="#,##0.00">
                  <c:v>0.21</c:v>
                </c:pt>
                <c:pt idx="80" formatCode="#,##0.00">
                  <c:v>-0.63</c:v>
                </c:pt>
                <c:pt idx="81" formatCode="#,##0.00">
                  <c:v>-1.76</c:v>
                </c:pt>
                <c:pt idx="82" formatCode="#,##0.00">
                  <c:v>-2.59</c:v>
                </c:pt>
                <c:pt idx="83" formatCode="#,##0.00">
                  <c:v>-2.92</c:v>
                </c:pt>
                <c:pt idx="84" formatCode="#,##0.00">
                  <c:v>-2.82</c:v>
                </c:pt>
                <c:pt idx="85" formatCode="#,##0.00">
                  <c:v>-2.71</c:v>
                </c:pt>
                <c:pt idx="86" formatCode="#,##0.00">
                  <c:v>-2.4500000000000002</c:v>
                </c:pt>
                <c:pt idx="87" formatCode="#,##0.00">
                  <c:v>-2.23</c:v>
                </c:pt>
                <c:pt idx="88" formatCode="#,##0.00">
                  <c:v>-2.23</c:v>
                </c:pt>
                <c:pt idx="89" formatCode="#,##0.00">
                  <c:v>-2.2999999999999998</c:v>
                </c:pt>
                <c:pt idx="90" formatCode="#,##0.00">
                  <c:v>-2.2200000000000002</c:v>
                </c:pt>
                <c:pt idx="91" formatCode="#,##0.00">
                  <c:v>-2.12</c:v>
                </c:pt>
                <c:pt idx="92" formatCode="#,##0.00">
                  <c:v>-2.0099999999999998</c:v>
                </c:pt>
                <c:pt idx="93" formatCode="#,##0.00">
                  <c:v>-1.99</c:v>
                </c:pt>
                <c:pt idx="94" formatCode="#,##0.00">
                  <c:v>-1.89</c:v>
                </c:pt>
                <c:pt idx="95" formatCode="#,##0.00">
                  <c:v>-1.63</c:v>
                </c:pt>
                <c:pt idx="96" formatCode="#,##0.00">
                  <c:v>-1.29</c:v>
                </c:pt>
                <c:pt idx="97" formatCode="#,##0.00">
                  <c:v>-1.05</c:v>
                </c:pt>
                <c:pt idx="98" formatCode="#,##0.00">
                  <c:v>-0.96</c:v>
                </c:pt>
                <c:pt idx="99" formatCode="#,##0.00">
                  <c:v>-1.01</c:v>
                </c:pt>
                <c:pt idx="100" formatCode="#,##0.00">
                  <c:v>-1.0900000000000001</c:v>
                </c:pt>
                <c:pt idx="101" formatCode="#,##0.00">
                  <c:v>-1.22</c:v>
                </c:pt>
                <c:pt idx="102" formatCode="#,##0.00">
                  <c:v>-1.36</c:v>
                </c:pt>
                <c:pt idx="103" formatCode="#,##0.00">
                  <c:v>-1.38</c:v>
                </c:pt>
                <c:pt idx="104" formatCode="#,##0.00">
                  <c:v>-2.27</c:v>
                </c:pt>
                <c:pt idx="105" formatCode="#,##0.00">
                  <c:v>-2.4300000000000002</c:v>
                </c:pt>
                <c:pt idx="106" formatCode="#,##0.00">
                  <c:v>-2.35</c:v>
                </c:pt>
                <c:pt idx="107" formatCode="#,##0.00">
                  <c:v>-2.68</c:v>
                </c:pt>
                <c:pt idx="108" formatCode="#,##0.00">
                  <c:v>-3.01</c:v>
                </c:pt>
                <c:pt idx="109" formatCode="#,##0.00">
                  <c:v>-3.2</c:v>
                </c:pt>
                <c:pt idx="110" formatCode="#,##0.00">
                  <c:v>-3.43</c:v>
                </c:pt>
                <c:pt idx="111" formatCode="#,##0.00">
                  <c:v>-3.3</c:v>
                </c:pt>
                <c:pt idx="112" formatCode="#,##0.00">
                  <c:v>-2.67</c:v>
                </c:pt>
                <c:pt idx="113" formatCode="#,##0.00">
                  <c:v>-1.8</c:v>
                </c:pt>
                <c:pt idx="114" formatCode="#,##0.00">
                  <c:v>-1.1499999999999999</c:v>
                </c:pt>
                <c:pt idx="115" formatCode="#,##0.00">
                  <c:v>-1.08</c:v>
                </c:pt>
                <c:pt idx="116" formatCode="#,##0.00">
                  <c:v>-1.23</c:v>
                </c:pt>
                <c:pt idx="117" formatCode="#,##0.00">
                  <c:v>-1.1000000000000001</c:v>
                </c:pt>
                <c:pt idx="118" formatCode="#,##0.00">
                  <c:v>-1.01</c:v>
                </c:pt>
                <c:pt idx="119" formatCode="#,##0.00">
                  <c:v>-1.03</c:v>
                </c:pt>
                <c:pt idx="120" formatCode="#,##0.00">
                  <c:v>-0.92</c:v>
                </c:pt>
                <c:pt idx="121" formatCode="#,##0.00">
                  <c:v>-1.17</c:v>
                </c:pt>
                <c:pt idx="122" formatCode="#,##0.00">
                  <c:v>-2.0099999999999998</c:v>
                </c:pt>
                <c:pt idx="123" formatCode="#,##0.00">
                  <c:v>-3.14</c:v>
                </c:pt>
                <c:pt idx="124" formatCode="#,##0.00">
                  <c:v>-3.97</c:v>
                </c:pt>
                <c:pt idx="125" formatCode="#,##0.00">
                  <c:v>-4.3</c:v>
                </c:pt>
                <c:pt idx="126" formatCode="#,##0.00">
                  <c:v>-4.2</c:v>
                </c:pt>
                <c:pt idx="127" formatCode="#,##0.00">
                  <c:v>-4.09</c:v>
                </c:pt>
                <c:pt idx="128" formatCode="#,##0.00">
                  <c:v>-3.83</c:v>
                </c:pt>
                <c:pt idx="129" formatCode="#,##0.00">
                  <c:v>-3.61</c:v>
                </c:pt>
                <c:pt idx="130" formatCode="#,##0.00">
                  <c:v>-3.61</c:v>
                </c:pt>
                <c:pt idx="131" formatCode="#,##0.00">
                  <c:v>-3.68</c:v>
                </c:pt>
                <c:pt idx="132" formatCode="#,##0.00">
                  <c:v>-3.6</c:v>
                </c:pt>
                <c:pt idx="133" formatCode="#,##0.00">
                  <c:v>-3.5</c:v>
                </c:pt>
                <c:pt idx="134" formatCode="#,##0.00">
                  <c:v>-3.39</c:v>
                </c:pt>
                <c:pt idx="135" formatCode="#,##0.00">
                  <c:v>-3.37</c:v>
                </c:pt>
                <c:pt idx="136" formatCode="#,##0.00">
                  <c:v>-3.27</c:v>
                </c:pt>
                <c:pt idx="137" formatCode="#,##0.00">
                  <c:v>-3.01</c:v>
                </c:pt>
                <c:pt idx="138" formatCode="#,##0.00">
                  <c:v>-2.67</c:v>
                </c:pt>
                <c:pt idx="139" formatCode="#,##0.00">
                  <c:v>-2.4300000000000002</c:v>
                </c:pt>
                <c:pt idx="140" formatCode="#,##0.00">
                  <c:v>-2.34</c:v>
                </c:pt>
                <c:pt idx="141" formatCode="#,##0.00">
                  <c:v>-2.39</c:v>
                </c:pt>
                <c:pt idx="142" formatCode="#,##0.00">
                  <c:v>-2.4700000000000002</c:v>
                </c:pt>
                <c:pt idx="143" formatCode="#,##0.00">
                  <c:v>-2.6</c:v>
                </c:pt>
                <c:pt idx="144" formatCode="#,##0.00">
                  <c:v>-2.74</c:v>
                </c:pt>
                <c:pt idx="145" formatCode="#,##0.00">
                  <c:v>-2.76</c:v>
                </c:pt>
                <c:pt idx="146" formatCode="#,##0.00">
                  <c:v>-3.65</c:v>
                </c:pt>
                <c:pt idx="147" formatCode="#,##0.00">
                  <c:v>-3.81</c:v>
                </c:pt>
                <c:pt idx="148" formatCode="#,##0.00">
                  <c:v>-3.73</c:v>
                </c:pt>
                <c:pt idx="149" formatCode="#,##0.00">
                  <c:v>-4.0599999999999996</c:v>
                </c:pt>
                <c:pt idx="150" formatCode="#,##0.00">
                  <c:v>-4.3899999999999997</c:v>
                </c:pt>
              </c:numCache>
            </c:numRef>
          </c:val>
          <c:smooth val="0"/>
          <c:extLst>
            <c:ext xmlns:c16="http://schemas.microsoft.com/office/drawing/2014/chart" uri="{C3380CC4-5D6E-409C-BE32-E72D297353CC}">
              <c16:uniqueId val="{00000001-384A-674A-99FC-C8379D19119A}"/>
            </c:ext>
          </c:extLst>
        </c:ser>
        <c:dLbls>
          <c:showLegendKey val="0"/>
          <c:showVal val="0"/>
          <c:showCatName val="0"/>
          <c:showSerName val="0"/>
          <c:showPercent val="0"/>
          <c:showBubbleSize val="0"/>
        </c:dLbls>
        <c:smooth val="0"/>
        <c:axId val="497322127"/>
        <c:axId val="1"/>
      </c:lineChart>
      <c:catAx>
        <c:axId val="497322127"/>
        <c:scaling>
          <c:orientation val="minMax"/>
        </c:scaling>
        <c:delete val="0"/>
        <c:axPos val="b"/>
        <c:numFmt formatCode="General" sourceLinked="1"/>
        <c:majorTickMark val="out"/>
        <c:minorTickMark val="none"/>
        <c:tickLblPos val="nextTo"/>
        <c:spPr>
          <a:ln w="3175">
            <a:solidFill>
              <a:srgbClr val="000000"/>
            </a:solidFill>
            <a:prstDash val="solid"/>
          </a:ln>
        </c:spPr>
        <c:txPr>
          <a:bodyPr rot="-5400000" vert="horz"/>
          <a:lstStyle/>
          <a:p>
            <a:pPr>
              <a:defRPr sz="1700" b="0" i="0" u="none" strike="noStrike" baseline="0">
                <a:solidFill>
                  <a:srgbClr val="000000"/>
                </a:solidFill>
                <a:latin typeface="Arial"/>
                <a:ea typeface="Arial"/>
                <a:cs typeface="Arial"/>
              </a:defRPr>
            </a:pPr>
            <a:endParaRPr lang="en-US"/>
          </a:p>
        </c:txPr>
        <c:crossAx val="1"/>
        <c:crossesAt val="-10"/>
        <c:auto val="1"/>
        <c:lblAlgn val="ctr"/>
        <c:lblOffset val="100"/>
        <c:tickLblSkip val="10"/>
        <c:tickMarkSkip val="1"/>
        <c:noMultiLvlLbl val="0"/>
      </c:catAx>
      <c:valAx>
        <c:axId val="1"/>
        <c:scaling>
          <c:orientation val="minMax"/>
          <c:max val="4"/>
          <c:min val="-10"/>
        </c:scaling>
        <c:delete val="0"/>
        <c:axPos val="l"/>
        <c:majorGridlines>
          <c:spPr>
            <a:ln w="3175">
              <a:solidFill>
                <a:srgbClr val="000000"/>
              </a:solidFill>
              <a:prstDash val="solid"/>
            </a:ln>
          </c:spPr>
        </c:majorGridlines>
        <c:numFmt formatCode="General" sourceLinked="1"/>
        <c:majorTickMark val="out"/>
        <c:minorTickMark val="none"/>
        <c:tickLblPos val="nextTo"/>
        <c:spPr>
          <a:ln w="3175">
            <a:solidFill>
              <a:srgbClr val="000000"/>
            </a:solidFill>
            <a:prstDash val="solid"/>
          </a:ln>
        </c:spPr>
        <c:txPr>
          <a:bodyPr rot="0" vert="horz"/>
          <a:lstStyle/>
          <a:p>
            <a:pPr>
              <a:defRPr sz="1700" b="0" i="0" u="none" strike="noStrike" baseline="0">
                <a:solidFill>
                  <a:srgbClr val="000000"/>
                </a:solidFill>
                <a:latin typeface="Arial"/>
                <a:ea typeface="Arial"/>
                <a:cs typeface="Arial"/>
              </a:defRPr>
            </a:pPr>
            <a:endParaRPr lang="en-US"/>
          </a:p>
        </c:txPr>
        <c:crossAx val="497322127"/>
        <c:crosses val="autoZero"/>
        <c:crossBetween val="between"/>
        <c:majorUnit val="1"/>
        <c:minorUnit val="1"/>
      </c:valAx>
      <c:spPr>
        <a:noFill/>
        <a:ln w="12700">
          <a:solidFill>
            <a:srgbClr val="FFFFFF"/>
          </a:solidFill>
          <a:prstDash val="solid"/>
        </a:ln>
      </c:spPr>
    </c:plotArea>
    <c:legend>
      <c:legendPos val="r"/>
      <c:layout>
        <c:manualLayout>
          <c:xMode val="edge"/>
          <c:yMode val="edge"/>
          <c:x val="9.8259327019295878E-2"/>
          <c:y val="0.5526024839678545"/>
          <c:w val="0.72844157156863731"/>
          <c:h val="0.15424520388559679"/>
        </c:manualLayout>
      </c:layout>
      <c:overlay val="0"/>
      <c:spPr>
        <a:solidFill>
          <a:srgbClr val="FFFFFF"/>
        </a:solidFill>
        <a:ln>
          <a:solidFill>
            <a:srgbClr val="000000"/>
          </a:solidFill>
        </a:ln>
      </c:spPr>
    </c:legend>
    <c:plotVisOnly val="1"/>
    <c:dispBlanksAs val="gap"/>
    <c:showDLblsOverMax val="0"/>
  </c:chart>
  <c:spPr>
    <a:solidFill>
      <a:srgbClr val="FFFFFF"/>
    </a:solidFill>
    <a:ln w="3175">
      <a:solidFill>
        <a:srgbClr val="000000"/>
      </a:solidFill>
      <a:prstDash val="solid"/>
    </a:ln>
  </c:spPr>
  <c:txPr>
    <a:bodyPr/>
    <a:lstStyle/>
    <a:p>
      <a:pPr>
        <a:defRPr sz="1700" b="0" i="0" u="none" strike="noStrike" baseline="0">
          <a:solidFill>
            <a:srgbClr val="000000"/>
          </a:solidFill>
          <a:latin typeface="Arial"/>
          <a:ea typeface="Arial"/>
          <a:cs typeface="Arial"/>
        </a:defRPr>
      </a:pPr>
      <a:endParaRPr lang="en-US"/>
    </a:p>
  </c:txPr>
  <c:printSettings>
    <c:headerFooter alignWithMargins="0"/>
    <c:pageMargins b="1" l="0.75" r="0.75" t="1" header="0.5" footer="0.5"/>
    <c:pageSetup paperSize="9" orientation="landscape"/>
  </c:printSettings>
</c:chartSpace>
</file>

<file path=xl/charts/chart3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9.3472887120870998E-2"/>
          <c:y val="4.6155264331821093E-2"/>
          <c:w val="0.82973192951129326"/>
          <c:h val="0.78463949364095853"/>
        </c:manualLayout>
      </c:layout>
      <c:lineChart>
        <c:grouping val="standard"/>
        <c:varyColors val="0"/>
        <c:ser>
          <c:idx val="0"/>
          <c:order val="0"/>
          <c:tx>
            <c:v>median variant 2011 based population projection - left hand scale</c:v>
          </c:tx>
          <c:spPr>
            <a:ln w="38100">
              <a:solidFill>
                <a:srgbClr val="000000"/>
              </a:solidFill>
              <a:prstDash val="solid"/>
            </a:ln>
          </c:spPr>
          <c:marker>
            <c:symbol val="none"/>
          </c:marker>
          <c:cat>
            <c:strRef>
              <c:f>'4.8'!$D$4:$D$154</c:f>
              <c:strCache>
                <c:ptCount val="151"/>
                <c:pt idx="2">
                  <c:v>1952</c:v>
                </c:pt>
                <c:pt idx="3">
                  <c:v>1953</c:v>
                </c:pt>
                <c:pt idx="4">
                  <c:v>1954</c:v>
                </c:pt>
                <c:pt idx="5">
                  <c:v>1955</c:v>
                </c:pt>
                <c:pt idx="6">
                  <c:v>1956</c:v>
                </c:pt>
                <c:pt idx="7">
                  <c:v>1957</c:v>
                </c:pt>
                <c:pt idx="8">
                  <c:v>1958</c:v>
                </c:pt>
                <c:pt idx="9">
                  <c:v>1959</c:v>
                </c:pt>
                <c:pt idx="10">
                  <c:v>1960</c:v>
                </c:pt>
                <c:pt idx="11">
                  <c:v>1961</c:v>
                </c:pt>
                <c:pt idx="12">
                  <c:v>1962</c:v>
                </c:pt>
                <c:pt idx="13">
                  <c:v>1963</c:v>
                </c:pt>
                <c:pt idx="14">
                  <c:v>1964</c:v>
                </c:pt>
                <c:pt idx="15">
                  <c:v>1965</c:v>
                </c:pt>
                <c:pt idx="16">
                  <c:v>1966</c:v>
                </c:pt>
                <c:pt idx="17">
                  <c:v>1967</c:v>
                </c:pt>
                <c:pt idx="18">
                  <c:v>1968</c:v>
                </c:pt>
                <c:pt idx="19">
                  <c:v>1969</c:v>
                </c:pt>
                <c:pt idx="20">
                  <c:v>1970</c:v>
                </c:pt>
                <c:pt idx="21">
                  <c:v>1971</c:v>
                </c:pt>
                <c:pt idx="22">
                  <c:v>1972</c:v>
                </c:pt>
                <c:pt idx="23">
                  <c:v>1973</c:v>
                </c:pt>
                <c:pt idx="24">
                  <c:v>1974</c:v>
                </c:pt>
                <c:pt idx="25">
                  <c:v>1975</c:v>
                </c:pt>
                <c:pt idx="26">
                  <c:v>1976</c:v>
                </c:pt>
                <c:pt idx="27">
                  <c:v>1977</c:v>
                </c:pt>
                <c:pt idx="28">
                  <c:v>1978</c:v>
                </c:pt>
                <c:pt idx="29">
                  <c:v>1979</c:v>
                </c:pt>
                <c:pt idx="30">
                  <c:v>1980</c:v>
                </c:pt>
                <c:pt idx="31">
                  <c:v>1981</c:v>
                </c:pt>
                <c:pt idx="32">
                  <c:v>1982</c:v>
                </c:pt>
                <c:pt idx="33">
                  <c:v>1983</c:v>
                </c:pt>
                <c:pt idx="34">
                  <c:v>1984</c:v>
                </c:pt>
                <c:pt idx="35">
                  <c:v>1985</c:v>
                </c:pt>
                <c:pt idx="36">
                  <c:v>1986</c:v>
                </c:pt>
                <c:pt idx="37">
                  <c:v>1987</c:v>
                </c:pt>
                <c:pt idx="38">
                  <c:v>1988</c:v>
                </c:pt>
                <c:pt idx="39">
                  <c:v>1989</c:v>
                </c:pt>
                <c:pt idx="40">
                  <c:v>1990</c:v>
                </c:pt>
                <c:pt idx="41">
                  <c:v>1991</c:v>
                </c:pt>
                <c:pt idx="42">
                  <c:v>1992</c:v>
                </c:pt>
                <c:pt idx="43">
                  <c:v>1993</c:v>
                </c:pt>
                <c:pt idx="44">
                  <c:v>1994</c:v>
                </c:pt>
                <c:pt idx="45">
                  <c:v>1995</c:v>
                </c:pt>
                <c:pt idx="46">
                  <c:v>1996</c:v>
                </c:pt>
                <c:pt idx="47">
                  <c:v>1997</c:v>
                </c:pt>
                <c:pt idx="48">
                  <c:v>1998</c:v>
                </c:pt>
                <c:pt idx="49">
                  <c:v>1999</c:v>
                </c:pt>
                <c:pt idx="50">
                  <c:v>millenium</c:v>
                </c:pt>
                <c:pt idx="51">
                  <c:v>2001</c:v>
                </c:pt>
                <c:pt idx="52">
                  <c:v>2002</c:v>
                </c:pt>
                <c:pt idx="53">
                  <c:v>2003</c:v>
                </c:pt>
                <c:pt idx="54">
                  <c:v>2004</c:v>
                </c:pt>
                <c:pt idx="55">
                  <c:v>2005</c:v>
                </c:pt>
                <c:pt idx="56">
                  <c:v>2006</c:v>
                </c:pt>
                <c:pt idx="57">
                  <c:v>2007</c:v>
                </c:pt>
                <c:pt idx="58">
                  <c:v>2008</c:v>
                </c:pt>
                <c:pt idx="59">
                  <c:v>2009</c:v>
                </c:pt>
                <c:pt idx="60">
                  <c:v>2010</c:v>
                </c:pt>
                <c:pt idx="61">
                  <c:v>2011</c:v>
                </c:pt>
                <c:pt idx="62">
                  <c:v>2012</c:v>
                </c:pt>
                <c:pt idx="63">
                  <c:v>2013</c:v>
                </c:pt>
                <c:pt idx="64">
                  <c:v>2014</c:v>
                </c:pt>
                <c:pt idx="65">
                  <c:v>2015</c:v>
                </c:pt>
                <c:pt idx="66">
                  <c:v>2016</c:v>
                </c:pt>
                <c:pt idx="67">
                  <c:v>2017</c:v>
                </c:pt>
                <c:pt idx="68">
                  <c:v>2018</c:v>
                </c:pt>
                <c:pt idx="69">
                  <c:v>2019</c:v>
                </c:pt>
                <c:pt idx="70">
                  <c:v>2020</c:v>
                </c:pt>
                <c:pt idx="71">
                  <c:v>2021</c:v>
                </c:pt>
                <c:pt idx="72">
                  <c:v>2022</c:v>
                </c:pt>
                <c:pt idx="73">
                  <c:v>2023</c:v>
                </c:pt>
                <c:pt idx="74">
                  <c:v>2024</c:v>
                </c:pt>
                <c:pt idx="75">
                  <c:v>2025</c:v>
                </c:pt>
                <c:pt idx="76">
                  <c:v>2026</c:v>
                </c:pt>
                <c:pt idx="77">
                  <c:v>2027</c:v>
                </c:pt>
                <c:pt idx="78">
                  <c:v>2028</c:v>
                </c:pt>
                <c:pt idx="79">
                  <c:v>2029</c:v>
                </c:pt>
                <c:pt idx="80">
                  <c:v>2030</c:v>
                </c:pt>
                <c:pt idx="81">
                  <c:v>2031</c:v>
                </c:pt>
                <c:pt idx="82">
                  <c:v>2032</c:v>
                </c:pt>
                <c:pt idx="83">
                  <c:v>2033</c:v>
                </c:pt>
                <c:pt idx="84">
                  <c:v>2034</c:v>
                </c:pt>
                <c:pt idx="85">
                  <c:v>2035</c:v>
                </c:pt>
                <c:pt idx="86">
                  <c:v>2036</c:v>
                </c:pt>
                <c:pt idx="87">
                  <c:v>2037</c:v>
                </c:pt>
                <c:pt idx="88">
                  <c:v>2038</c:v>
                </c:pt>
                <c:pt idx="89">
                  <c:v>2039</c:v>
                </c:pt>
                <c:pt idx="90">
                  <c:v>2040</c:v>
                </c:pt>
                <c:pt idx="91">
                  <c:v>2041</c:v>
                </c:pt>
                <c:pt idx="92">
                  <c:v>2042</c:v>
                </c:pt>
                <c:pt idx="93">
                  <c:v>2043</c:v>
                </c:pt>
                <c:pt idx="94">
                  <c:v>2044</c:v>
                </c:pt>
                <c:pt idx="95">
                  <c:v>2045</c:v>
                </c:pt>
                <c:pt idx="96">
                  <c:v>2046</c:v>
                </c:pt>
                <c:pt idx="97">
                  <c:v>2047</c:v>
                </c:pt>
                <c:pt idx="98">
                  <c:v>2048</c:v>
                </c:pt>
                <c:pt idx="99">
                  <c:v>2049</c:v>
                </c:pt>
                <c:pt idx="100">
                  <c:v>2050</c:v>
                </c:pt>
                <c:pt idx="101">
                  <c:v>2051</c:v>
                </c:pt>
                <c:pt idx="102">
                  <c:v>2052</c:v>
                </c:pt>
                <c:pt idx="103">
                  <c:v>2053</c:v>
                </c:pt>
                <c:pt idx="104">
                  <c:v>2054</c:v>
                </c:pt>
                <c:pt idx="105">
                  <c:v>2055</c:v>
                </c:pt>
                <c:pt idx="106">
                  <c:v>2056</c:v>
                </c:pt>
                <c:pt idx="107">
                  <c:v>2057</c:v>
                </c:pt>
                <c:pt idx="108">
                  <c:v>2058</c:v>
                </c:pt>
                <c:pt idx="109">
                  <c:v>2059</c:v>
                </c:pt>
                <c:pt idx="110">
                  <c:v>2060</c:v>
                </c:pt>
                <c:pt idx="111">
                  <c:v>2061</c:v>
                </c:pt>
                <c:pt idx="112">
                  <c:v>2062</c:v>
                </c:pt>
                <c:pt idx="113">
                  <c:v>2063</c:v>
                </c:pt>
                <c:pt idx="114">
                  <c:v>2064</c:v>
                </c:pt>
                <c:pt idx="115">
                  <c:v>2065</c:v>
                </c:pt>
                <c:pt idx="116">
                  <c:v>2066</c:v>
                </c:pt>
                <c:pt idx="117">
                  <c:v>2067</c:v>
                </c:pt>
                <c:pt idx="118">
                  <c:v>2068</c:v>
                </c:pt>
                <c:pt idx="119">
                  <c:v>2069</c:v>
                </c:pt>
                <c:pt idx="120">
                  <c:v>2070</c:v>
                </c:pt>
                <c:pt idx="121">
                  <c:v>2071</c:v>
                </c:pt>
                <c:pt idx="122">
                  <c:v>2072</c:v>
                </c:pt>
                <c:pt idx="123">
                  <c:v>2073</c:v>
                </c:pt>
                <c:pt idx="124">
                  <c:v>2074</c:v>
                </c:pt>
                <c:pt idx="125">
                  <c:v>2075</c:v>
                </c:pt>
                <c:pt idx="126">
                  <c:v>2076</c:v>
                </c:pt>
                <c:pt idx="127">
                  <c:v>2077</c:v>
                </c:pt>
                <c:pt idx="128">
                  <c:v>2078</c:v>
                </c:pt>
                <c:pt idx="129">
                  <c:v>2079</c:v>
                </c:pt>
                <c:pt idx="130">
                  <c:v>2080</c:v>
                </c:pt>
                <c:pt idx="131">
                  <c:v>2081</c:v>
                </c:pt>
                <c:pt idx="132">
                  <c:v>2082</c:v>
                </c:pt>
                <c:pt idx="133">
                  <c:v>2083</c:v>
                </c:pt>
                <c:pt idx="134">
                  <c:v>2084</c:v>
                </c:pt>
                <c:pt idx="135">
                  <c:v>2085</c:v>
                </c:pt>
                <c:pt idx="136">
                  <c:v>2086</c:v>
                </c:pt>
                <c:pt idx="137">
                  <c:v>2087</c:v>
                </c:pt>
                <c:pt idx="138">
                  <c:v>2088</c:v>
                </c:pt>
                <c:pt idx="139">
                  <c:v>2089</c:v>
                </c:pt>
                <c:pt idx="140">
                  <c:v>2090</c:v>
                </c:pt>
                <c:pt idx="141">
                  <c:v>2091</c:v>
                </c:pt>
                <c:pt idx="142">
                  <c:v>2092</c:v>
                </c:pt>
                <c:pt idx="143">
                  <c:v>2093</c:v>
                </c:pt>
                <c:pt idx="144">
                  <c:v>2094</c:v>
                </c:pt>
                <c:pt idx="145">
                  <c:v>2095</c:v>
                </c:pt>
                <c:pt idx="146">
                  <c:v>2096</c:v>
                </c:pt>
                <c:pt idx="147">
                  <c:v>2097</c:v>
                </c:pt>
                <c:pt idx="148">
                  <c:v>2098</c:v>
                </c:pt>
                <c:pt idx="149">
                  <c:v>2099</c:v>
                </c:pt>
                <c:pt idx="150">
                  <c:v>2100</c:v>
                </c:pt>
              </c:strCache>
            </c:strRef>
          </c:cat>
          <c:val>
            <c:numRef>
              <c:f>'4.8'!$J$4:$J$154</c:f>
              <c:numCache>
                <c:formatCode>0</c:formatCode>
                <c:ptCount val="151"/>
                <c:pt idx="0">
                  <c:v>2532</c:v>
                </c:pt>
                <c:pt idx="1">
                  <c:v>2581</c:v>
                </c:pt>
                <c:pt idx="2">
                  <c:v>2628</c:v>
                </c:pt>
                <c:pt idx="3">
                  <c:v>2675</c:v>
                </c:pt>
                <c:pt idx="4">
                  <c:v>2723</c:v>
                </c:pt>
                <c:pt idx="5">
                  <c:v>2772</c:v>
                </c:pt>
                <c:pt idx="6">
                  <c:v>2823</c:v>
                </c:pt>
                <c:pt idx="7">
                  <c:v>2875</c:v>
                </c:pt>
                <c:pt idx="8">
                  <c:v>2928</c:v>
                </c:pt>
                <c:pt idx="9">
                  <c:v>2982</c:v>
                </c:pt>
                <c:pt idx="10">
                  <c:v>3037</c:v>
                </c:pt>
                <c:pt idx="11">
                  <c:v>3092</c:v>
                </c:pt>
                <c:pt idx="12">
                  <c:v>3148</c:v>
                </c:pt>
                <c:pt idx="13">
                  <c:v>3206</c:v>
                </c:pt>
                <c:pt idx="14">
                  <c:v>3267</c:v>
                </c:pt>
                <c:pt idx="15">
                  <c:v>3331</c:v>
                </c:pt>
                <c:pt idx="16">
                  <c:v>3399</c:v>
                </c:pt>
                <c:pt idx="17">
                  <c:v>3470</c:v>
                </c:pt>
                <c:pt idx="18">
                  <c:v>3544</c:v>
                </c:pt>
                <c:pt idx="19">
                  <c:v>3619</c:v>
                </c:pt>
                <c:pt idx="20">
                  <c:v>3695</c:v>
                </c:pt>
                <c:pt idx="21">
                  <c:v>3771</c:v>
                </c:pt>
                <c:pt idx="22">
                  <c:v>3847</c:v>
                </c:pt>
                <c:pt idx="23">
                  <c:v>3923</c:v>
                </c:pt>
                <c:pt idx="24">
                  <c:v>3999</c:v>
                </c:pt>
                <c:pt idx="25">
                  <c:v>4075</c:v>
                </c:pt>
                <c:pt idx="26">
                  <c:v>4150</c:v>
                </c:pt>
                <c:pt idx="27">
                  <c:v>4224</c:v>
                </c:pt>
                <c:pt idx="28">
                  <c:v>4299</c:v>
                </c:pt>
                <c:pt idx="29">
                  <c:v>4374</c:v>
                </c:pt>
                <c:pt idx="30">
                  <c:v>4451</c:v>
                </c:pt>
                <c:pt idx="31">
                  <c:v>4530</c:v>
                </c:pt>
                <c:pt idx="32">
                  <c:v>4610</c:v>
                </c:pt>
                <c:pt idx="33">
                  <c:v>4692</c:v>
                </c:pt>
                <c:pt idx="34">
                  <c:v>4776</c:v>
                </c:pt>
                <c:pt idx="35">
                  <c:v>4861</c:v>
                </c:pt>
                <c:pt idx="36">
                  <c:v>4948</c:v>
                </c:pt>
                <c:pt idx="37">
                  <c:v>5037</c:v>
                </c:pt>
                <c:pt idx="38">
                  <c:v>5127</c:v>
                </c:pt>
                <c:pt idx="39">
                  <c:v>5216</c:v>
                </c:pt>
                <c:pt idx="40">
                  <c:v>5304</c:v>
                </c:pt>
                <c:pt idx="41">
                  <c:v>5391</c:v>
                </c:pt>
                <c:pt idx="42">
                  <c:v>5476</c:v>
                </c:pt>
                <c:pt idx="43">
                  <c:v>5560</c:v>
                </c:pt>
                <c:pt idx="44">
                  <c:v>5643</c:v>
                </c:pt>
                <c:pt idx="45">
                  <c:v>5725</c:v>
                </c:pt>
                <c:pt idx="46">
                  <c:v>5806</c:v>
                </c:pt>
                <c:pt idx="47">
                  <c:v>5886</c:v>
                </c:pt>
                <c:pt idx="48">
                  <c:v>5965</c:v>
                </c:pt>
                <c:pt idx="49">
                  <c:v>6043</c:v>
                </c:pt>
                <c:pt idx="50">
                  <c:v>6121</c:v>
                </c:pt>
                <c:pt idx="51">
                  <c:v>6198</c:v>
                </c:pt>
                <c:pt idx="52">
                  <c:v>6275</c:v>
                </c:pt>
                <c:pt idx="53">
                  <c:v>6351</c:v>
                </c:pt>
                <c:pt idx="54">
                  <c:v>6428</c:v>
                </c:pt>
                <c:pt idx="55">
                  <c:v>6505</c:v>
                </c:pt>
                <c:pt idx="56">
                  <c:v>6582</c:v>
                </c:pt>
                <c:pt idx="57">
                  <c:v>6660</c:v>
                </c:pt>
                <c:pt idx="58">
                  <c:v>6738</c:v>
                </c:pt>
                <c:pt idx="59">
                  <c:v>6816</c:v>
                </c:pt>
                <c:pt idx="60">
                  <c:v>6894</c:v>
                </c:pt>
                <c:pt idx="61">
                  <c:v>6972</c:v>
                </c:pt>
                <c:pt idx="62">
                  <c:v>7050</c:v>
                </c:pt>
                <c:pt idx="63">
                  <c:v>7127</c:v>
                </c:pt>
                <c:pt idx="64">
                  <c:v>7203</c:v>
                </c:pt>
                <c:pt idx="65">
                  <c:v>7278</c:v>
                </c:pt>
                <c:pt idx="66">
                  <c:v>7352</c:v>
                </c:pt>
                <c:pt idx="67">
                  <c:v>7425</c:v>
                </c:pt>
                <c:pt idx="68">
                  <c:v>7496</c:v>
                </c:pt>
                <c:pt idx="69">
                  <c:v>7565</c:v>
                </c:pt>
                <c:pt idx="70">
                  <c:v>7634</c:v>
                </c:pt>
                <c:pt idx="71">
                  <c:v>7702</c:v>
                </c:pt>
                <c:pt idx="72">
                  <c:v>7771</c:v>
                </c:pt>
                <c:pt idx="73">
                  <c:v>7841</c:v>
                </c:pt>
                <c:pt idx="74">
                  <c:v>7911</c:v>
                </c:pt>
                <c:pt idx="75">
                  <c:v>7982</c:v>
                </c:pt>
                <c:pt idx="76">
                  <c:v>8054</c:v>
                </c:pt>
                <c:pt idx="77">
                  <c:v>8126</c:v>
                </c:pt>
                <c:pt idx="78">
                  <c:v>8199</c:v>
                </c:pt>
                <c:pt idx="79">
                  <c:v>8273</c:v>
                </c:pt>
                <c:pt idx="80">
                  <c:v>8347</c:v>
                </c:pt>
                <c:pt idx="81">
                  <c:v>8419</c:v>
                </c:pt>
                <c:pt idx="82">
                  <c:v>8489</c:v>
                </c:pt>
                <c:pt idx="83">
                  <c:v>8557</c:v>
                </c:pt>
                <c:pt idx="84">
                  <c:v>8622</c:v>
                </c:pt>
                <c:pt idx="85">
                  <c:v>8685</c:v>
                </c:pt>
                <c:pt idx="86">
                  <c:v>8746</c:v>
                </c:pt>
                <c:pt idx="87">
                  <c:v>8805</c:v>
                </c:pt>
                <c:pt idx="88">
                  <c:v>8862</c:v>
                </c:pt>
                <c:pt idx="89">
                  <c:v>8917</c:v>
                </c:pt>
                <c:pt idx="90">
                  <c:v>8970</c:v>
                </c:pt>
                <c:pt idx="91">
                  <c:v>9021</c:v>
                </c:pt>
                <c:pt idx="92">
                  <c:v>9071</c:v>
                </c:pt>
                <c:pt idx="93">
                  <c:v>9119</c:v>
                </c:pt>
                <c:pt idx="94">
                  <c:v>9166</c:v>
                </c:pt>
                <c:pt idx="95">
                  <c:v>9211</c:v>
                </c:pt>
                <c:pt idx="96">
                  <c:v>9256</c:v>
                </c:pt>
                <c:pt idx="97">
                  <c:v>9300</c:v>
                </c:pt>
                <c:pt idx="98">
                  <c:v>9343</c:v>
                </c:pt>
                <c:pt idx="99">
                  <c:v>9386</c:v>
                </c:pt>
                <c:pt idx="100">
                  <c:v>9428</c:v>
                </c:pt>
                <c:pt idx="101">
                  <c:v>9469</c:v>
                </c:pt>
                <c:pt idx="102">
                  <c:v>9509</c:v>
                </c:pt>
                <c:pt idx="103">
                  <c:v>9548</c:v>
                </c:pt>
                <c:pt idx="104">
                  <c:v>9586</c:v>
                </c:pt>
                <c:pt idx="105">
                  <c:v>9622</c:v>
                </c:pt>
                <c:pt idx="106">
                  <c:v>9656</c:v>
                </c:pt>
                <c:pt idx="107">
                  <c:v>9688</c:v>
                </c:pt>
                <c:pt idx="108">
                  <c:v>9718</c:v>
                </c:pt>
                <c:pt idx="109">
                  <c:v>9746</c:v>
                </c:pt>
                <c:pt idx="110">
                  <c:v>9771</c:v>
                </c:pt>
                <c:pt idx="111">
                  <c:v>9793</c:v>
                </c:pt>
                <c:pt idx="112">
                  <c:v>9814</c:v>
                </c:pt>
                <c:pt idx="113">
                  <c:v>9833</c:v>
                </c:pt>
                <c:pt idx="114">
                  <c:v>9852</c:v>
                </c:pt>
                <c:pt idx="115">
                  <c:v>9871</c:v>
                </c:pt>
                <c:pt idx="116">
                  <c:v>9889</c:v>
                </c:pt>
                <c:pt idx="117">
                  <c:v>9907</c:v>
                </c:pt>
                <c:pt idx="118">
                  <c:v>9925</c:v>
                </c:pt>
                <c:pt idx="119">
                  <c:v>9942</c:v>
                </c:pt>
                <c:pt idx="120">
                  <c:v>9959</c:v>
                </c:pt>
                <c:pt idx="121">
                  <c:v>9976</c:v>
                </c:pt>
                <c:pt idx="122">
                  <c:v>9992</c:v>
                </c:pt>
                <c:pt idx="123">
                  <c:v>10005</c:v>
                </c:pt>
                <c:pt idx="124">
                  <c:v>10015</c:v>
                </c:pt>
                <c:pt idx="125">
                  <c:v>10022</c:v>
                </c:pt>
                <c:pt idx="126">
                  <c:v>10025</c:v>
                </c:pt>
                <c:pt idx="127">
                  <c:v>10025</c:v>
                </c:pt>
                <c:pt idx="128">
                  <c:v>10022</c:v>
                </c:pt>
                <c:pt idx="129">
                  <c:v>10016</c:v>
                </c:pt>
                <c:pt idx="130">
                  <c:v>10007</c:v>
                </c:pt>
                <c:pt idx="131">
                  <c:v>9995</c:v>
                </c:pt>
                <c:pt idx="132">
                  <c:v>9980</c:v>
                </c:pt>
                <c:pt idx="133">
                  <c:v>9962</c:v>
                </c:pt>
                <c:pt idx="134">
                  <c:v>9942</c:v>
                </c:pt>
                <c:pt idx="135">
                  <c:v>9919</c:v>
                </c:pt>
                <c:pt idx="136">
                  <c:v>9894</c:v>
                </c:pt>
                <c:pt idx="137">
                  <c:v>9866</c:v>
                </c:pt>
                <c:pt idx="138">
                  <c:v>9837</c:v>
                </c:pt>
                <c:pt idx="139">
                  <c:v>9806</c:v>
                </c:pt>
                <c:pt idx="140">
                  <c:v>9773</c:v>
                </c:pt>
                <c:pt idx="141">
                  <c:v>9739</c:v>
                </c:pt>
                <c:pt idx="142">
                  <c:v>9703</c:v>
                </c:pt>
                <c:pt idx="143">
                  <c:v>9665</c:v>
                </c:pt>
                <c:pt idx="144">
                  <c:v>9625</c:v>
                </c:pt>
                <c:pt idx="145">
                  <c:v>9583</c:v>
                </c:pt>
                <c:pt idx="146">
                  <c:v>9539</c:v>
                </c:pt>
                <c:pt idx="147">
                  <c:v>9492</c:v>
                </c:pt>
                <c:pt idx="148">
                  <c:v>9442</c:v>
                </c:pt>
                <c:pt idx="149">
                  <c:v>9389</c:v>
                </c:pt>
                <c:pt idx="150">
                  <c:v>9333</c:v>
                </c:pt>
              </c:numCache>
            </c:numRef>
          </c:val>
          <c:smooth val="0"/>
          <c:extLst>
            <c:ext xmlns:c16="http://schemas.microsoft.com/office/drawing/2014/chart" uri="{C3380CC4-5D6E-409C-BE32-E72D297353CC}">
              <c16:uniqueId val="{00000000-9AC8-AD4B-82CB-EA50FD41B6E9}"/>
            </c:ext>
          </c:extLst>
        </c:ser>
        <c:dLbls>
          <c:showLegendKey val="0"/>
          <c:showVal val="0"/>
          <c:showCatName val="0"/>
          <c:showSerName val="0"/>
          <c:showPercent val="0"/>
          <c:showBubbleSize val="0"/>
        </c:dLbls>
        <c:marker val="1"/>
        <c:smooth val="0"/>
        <c:axId val="564755807"/>
        <c:axId val="1"/>
      </c:lineChart>
      <c:lineChart>
        <c:grouping val="standard"/>
        <c:varyColors val="0"/>
        <c:ser>
          <c:idx val="1"/>
          <c:order val="1"/>
          <c:tx>
            <c:v>change in population per year (millions) - right hand scale</c:v>
          </c:tx>
          <c:spPr>
            <a:ln w="12700">
              <a:solidFill>
                <a:srgbClr val="000000"/>
              </a:solidFill>
              <a:prstDash val="solid"/>
            </a:ln>
          </c:spPr>
          <c:marker>
            <c:symbol val="none"/>
          </c:marker>
          <c:dPt>
            <c:idx val="63"/>
            <c:marker>
              <c:symbol val="circle"/>
              <c:size val="10"/>
              <c:spPr>
                <a:solidFill>
                  <a:srgbClr val="000000"/>
                </a:solidFill>
                <a:ln>
                  <a:solidFill>
                    <a:srgbClr val="000000"/>
                  </a:solidFill>
                  <a:prstDash val="solid"/>
                </a:ln>
              </c:spPr>
            </c:marker>
            <c:bubble3D val="0"/>
            <c:extLst>
              <c:ext xmlns:c16="http://schemas.microsoft.com/office/drawing/2014/chart" uri="{C3380CC4-5D6E-409C-BE32-E72D297353CC}">
                <c16:uniqueId val="{00000001-9AC8-AD4B-82CB-EA50FD41B6E9}"/>
              </c:ext>
            </c:extLst>
          </c:dPt>
          <c:val>
            <c:numRef>
              <c:f>'4.8'!$I$4:$I$154</c:f>
              <c:numCache>
                <c:formatCode>General</c:formatCode>
                <c:ptCount val="151"/>
                <c:pt idx="2" formatCode="#,##0">
                  <c:v>47</c:v>
                </c:pt>
                <c:pt idx="3" formatCode="#,##0">
                  <c:v>47</c:v>
                </c:pt>
                <c:pt idx="4" formatCode="#,##0">
                  <c:v>48</c:v>
                </c:pt>
                <c:pt idx="5" formatCode="#,##0">
                  <c:v>49</c:v>
                </c:pt>
                <c:pt idx="6" formatCode="#,##0">
                  <c:v>51</c:v>
                </c:pt>
                <c:pt idx="7" formatCode="#,##0">
                  <c:v>52</c:v>
                </c:pt>
                <c:pt idx="8" formatCode="#,##0">
                  <c:v>53</c:v>
                </c:pt>
                <c:pt idx="9" formatCode="#,##0">
                  <c:v>54</c:v>
                </c:pt>
                <c:pt idx="10" formatCode="#,##0">
                  <c:v>55</c:v>
                </c:pt>
                <c:pt idx="11" formatCode="#,##0">
                  <c:v>55</c:v>
                </c:pt>
                <c:pt idx="12" formatCode="#,##0">
                  <c:v>56</c:v>
                </c:pt>
                <c:pt idx="13" formatCode="#,##0">
                  <c:v>58</c:v>
                </c:pt>
                <c:pt idx="14" formatCode="#,##0">
                  <c:v>61</c:v>
                </c:pt>
                <c:pt idx="15" formatCode="#,##0">
                  <c:v>64</c:v>
                </c:pt>
                <c:pt idx="16" formatCode="#,##0">
                  <c:v>68</c:v>
                </c:pt>
                <c:pt idx="17" formatCode="#,##0">
                  <c:v>71</c:v>
                </c:pt>
                <c:pt idx="18" formatCode="#,##0">
                  <c:v>74</c:v>
                </c:pt>
                <c:pt idx="19" formatCode="#,##0">
                  <c:v>75</c:v>
                </c:pt>
                <c:pt idx="20" formatCode="#,##0">
                  <c:v>76</c:v>
                </c:pt>
                <c:pt idx="21" formatCode="#,##0">
                  <c:v>76</c:v>
                </c:pt>
                <c:pt idx="22" formatCode="#,##0">
                  <c:v>76</c:v>
                </c:pt>
                <c:pt idx="23" formatCode="#,##0">
                  <c:v>76</c:v>
                </c:pt>
                <c:pt idx="24" formatCode="#,##0">
                  <c:v>76</c:v>
                </c:pt>
                <c:pt idx="25" formatCode="#,##0">
                  <c:v>76</c:v>
                </c:pt>
                <c:pt idx="26" formatCode="#,##0">
                  <c:v>75</c:v>
                </c:pt>
                <c:pt idx="27" formatCode="#,##0">
                  <c:v>74</c:v>
                </c:pt>
                <c:pt idx="28" formatCode="#,##0">
                  <c:v>75</c:v>
                </c:pt>
                <c:pt idx="29" formatCode="#,##0">
                  <c:v>75</c:v>
                </c:pt>
                <c:pt idx="30" formatCode="#,##0">
                  <c:v>77</c:v>
                </c:pt>
                <c:pt idx="31" formatCode="#,##0">
                  <c:v>79</c:v>
                </c:pt>
                <c:pt idx="32" formatCode="#,##0">
                  <c:v>80</c:v>
                </c:pt>
                <c:pt idx="33" formatCode="#,##0">
                  <c:v>82</c:v>
                </c:pt>
                <c:pt idx="34" formatCode="#,##0">
                  <c:v>84</c:v>
                </c:pt>
                <c:pt idx="35" formatCode="#,##0">
                  <c:v>85</c:v>
                </c:pt>
                <c:pt idx="36" formatCode="#,##0">
                  <c:v>87</c:v>
                </c:pt>
                <c:pt idx="37" formatCode="#,##0">
                  <c:v>89</c:v>
                </c:pt>
                <c:pt idx="38" formatCode="#,##0">
                  <c:v>90</c:v>
                </c:pt>
                <c:pt idx="39" formatCode="#,##0">
                  <c:v>89</c:v>
                </c:pt>
                <c:pt idx="40" formatCode="#,##0">
                  <c:v>88</c:v>
                </c:pt>
                <c:pt idx="41" formatCode="#,##0">
                  <c:v>87</c:v>
                </c:pt>
                <c:pt idx="42" formatCode="#,##0">
                  <c:v>85</c:v>
                </c:pt>
                <c:pt idx="43" formatCode="#,##0">
                  <c:v>84</c:v>
                </c:pt>
                <c:pt idx="44" formatCode="#,##0">
                  <c:v>83</c:v>
                </c:pt>
                <c:pt idx="45" formatCode="#,##0">
                  <c:v>82</c:v>
                </c:pt>
                <c:pt idx="46" formatCode="#,##0">
                  <c:v>81</c:v>
                </c:pt>
                <c:pt idx="47" formatCode="#,##0">
                  <c:v>80</c:v>
                </c:pt>
                <c:pt idx="48" formatCode="#,##0">
                  <c:v>79</c:v>
                </c:pt>
                <c:pt idx="49" formatCode="#,##0">
                  <c:v>78</c:v>
                </c:pt>
                <c:pt idx="50" formatCode="#,##0">
                  <c:v>78</c:v>
                </c:pt>
                <c:pt idx="51" formatCode="#,##0">
                  <c:v>77</c:v>
                </c:pt>
                <c:pt idx="52" formatCode="#,##0">
                  <c:v>77</c:v>
                </c:pt>
                <c:pt idx="53" formatCode="#,##0">
                  <c:v>76</c:v>
                </c:pt>
                <c:pt idx="54" formatCode="#,##0">
                  <c:v>77</c:v>
                </c:pt>
                <c:pt idx="55" formatCode="#,##0">
                  <c:v>77</c:v>
                </c:pt>
                <c:pt idx="56" formatCode="#,##0">
                  <c:v>77</c:v>
                </c:pt>
                <c:pt idx="57" formatCode="#,##0">
                  <c:v>78</c:v>
                </c:pt>
                <c:pt idx="58" formatCode="#,##0">
                  <c:v>78</c:v>
                </c:pt>
                <c:pt idx="59" formatCode="#,##0">
                  <c:v>78</c:v>
                </c:pt>
                <c:pt idx="60" formatCode="#,##0">
                  <c:v>78</c:v>
                </c:pt>
                <c:pt idx="61" formatCode="#,##0">
                  <c:v>78</c:v>
                </c:pt>
                <c:pt idx="62" formatCode="#,##0">
                  <c:v>78</c:v>
                </c:pt>
                <c:pt idx="63" formatCode="#,##0">
                  <c:v>77</c:v>
                </c:pt>
                <c:pt idx="64" formatCode="#,##0">
                  <c:v>76</c:v>
                </c:pt>
                <c:pt idx="65" formatCode="#,##0">
                  <c:v>75</c:v>
                </c:pt>
                <c:pt idx="66" formatCode="#,##0">
                  <c:v>74</c:v>
                </c:pt>
                <c:pt idx="67" formatCode="#,##0">
                  <c:v>73</c:v>
                </c:pt>
                <c:pt idx="68" formatCode="#,##0">
                  <c:v>71</c:v>
                </c:pt>
                <c:pt idx="69" formatCode="#,##0">
                  <c:v>69</c:v>
                </c:pt>
                <c:pt idx="70" formatCode="#,##0">
                  <c:v>69</c:v>
                </c:pt>
                <c:pt idx="71" formatCode="#,##0">
                  <c:v>68</c:v>
                </c:pt>
                <c:pt idx="72" formatCode="#,##0">
                  <c:v>69</c:v>
                </c:pt>
                <c:pt idx="73" formatCode="#,##0">
                  <c:v>70</c:v>
                </c:pt>
                <c:pt idx="74" formatCode="#,##0">
                  <c:v>70</c:v>
                </c:pt>
                <c:pt idx="75" formatCode="#,##0">
                  <c:v>71</c:v>
                </c:pt>
                <c:pt idx="76" formatCode="#,##0">
                  <c:v>72</c:v>
                </c:pt>
                <c:pt idx="77" formatCode="#,##0">
                  <c:v>72</c:v>
                </c:pt>
                <c:pt idx="78" formatCode="#,##0">
                  <c:v>73</c:v>
                </c:pt>
                <c:pt idx="79" formatCode="#,##0">
                  <c:v>74</c:v>
                </c:pt>
                <c:pt idx="80" formatCode="#,##0">
                  <c:v>74</c:v>
                </c:pt>
                <c:pt idx="81" formatCode="#,##0">
                  <c:v>72</c:v>
                </c:pt>
                <c:pt idx="82" formatCode="#,##0">
                  <c:v>70</c:v>
                </c:pt>
                <c:pt idx="83" formatCode="#,##0">
                  <c:v>68</c:v>
                </c:pt>
                <c:pt idx="84" formatCode="#,##0">
                  <c:v>65</c:v>
                </c:pt>
                <c:pt idx="85" formatCode="#,##0">
                  <c:v>63</c:v>
                </c:pt>
                <c:pt idx="86" formatCode="#,##0">
                  <c:v>61</c:v>
                </c:pt>
                <c:pt idx="87" formatCode="#,##0">
                  <c:v>59</c:v>
                </c:pt>
                <c:pt idx="88" formatCode="#,##0">
                  <c:v>57</c:v>
                </c:pt>
                <c:pt idx="89" formatCode="#,##0">
                  <c:v>55</c:v>
                </c:pt>
                <c:pt idx="90" formatCode="#,##0">
                  <c:v>53</c:v>
                </c:pt>
                <c:pt idx="91" formatCode="#,##0">
                  <c:v>51</c:v>
                </c:pt>
                <c:pt idx="92" formatCode="#,##0">
                  <c:v>50</c:v>
                </c:pt>
                <c:pt idx="93" formatCode="#,##0">
                  <c:v>48</c:v>
                </c:pt>
                <c:pt idx="94" formatCode="#,##0">
                  <c:v>47</c:v>
                </c:pt>
                <c:pt idx="95" formatCode="#,##0">
                  <c:v>45</c:v>
                </c:pt>
                <c:pt idx="96" formatCode="#,##0">
                  <c:v>45</c:v>
                </c:pt>
                <c:pt idx="97" formatCode="#,##0">
                  <c:v>44</c:v>
                </c:pt>
                <c:pt idx="98" formatCode="#,##0">
                  <c:v>43</c:v>
                </c:pt>
                <c:pt idx="99" formatCode="#,##0">
                  <c:v>43</c:v>
                </c:pt>
                <c:pt idx="100" formatCode="#,##0">
                  <c:v>42</c:v>
                </c:pt>
                <c:pt idx="101" formatCode="#,##0">
                  <c:v>41</c:v>
                </c:pt>
                <c:pt idx="102" formatCode="#,##0">
                  <c:v>40</c:v>
                </c:pt>
                <c:pt idx="103" formatCode="#,##0">
                  <c:v>39</c:v>
                </c:pt>
                <c:pt idx="104" formatCode="#,##0">
                  <c:v>38</c:v>
                </c:pt>
                <c:pt idx="105" formatCode="#,##0">
                  <c:v>36</c:v>
                </c:pt>
                <c:pt idx="106" formatCode="#,##0">
                  <c:v>34</c:v>
                </c:pt>
                <c:pt idx="107" formatCode="#,##0">
                  <c:v>32</c:v>
                </c:pt>
                <c:pt idx="108" formatCode="#,##0">
                  <c:v>30</c:v>
                </c:pt>
                <c:pt idx="109" formatCode="#,##0">
                  <c:v>28</c:v>
                </c:pt>
                <c:pt idx="110" formatCode="#,##0">
                  <c:v>25</c:v>
                </c:pt>
                <c:pt idx="111" formatCode="#,##0">
                  <c:v>22</c:v>
                </c:pt>
                <c:pt idx="112" formatCode="#,##0">
                  <c:v>21</c:v>
                </c:pt>
                <c:pt idx="113" formatCode="#,##0">
                  <c:v>19</c:v>
                </c:pt>
                <c:pt idx="114" formatCode="#,##0">
                  <c:v>19</c:v>
                </c:pt>
                <c:pt idx="115" formatCode="#,##0">
                  <c:v>19</c:v>
                </c:pt>
                <c:pt idx="116" formatCode="#,##0">
                  <c:v>18</c:v>
                </c:pt>
                <c:pt idx="117" formatCode="#,##0">
                  <c:v>18</c:v>
                </c:pt>
                <c:pt idx="118" formatCode="#,##0">
                  <c:v>18</c:v>
                </c:pt>
                <c:pt idx="119" formatCode="#,##0">
                  <c:v>17</c:v>
                </c:pt>
                <c:pt idx="120" formatCode="#,##0">
                  <c:v>17</c:v>
                </c:pt>
                <c:pt idx="121" formatCode="#,##0">
                  <c:v>17</c:v>
                </c:pt>
                <c:pt idx="122" formatCode="#,##0">
                  <c:v>16</c:v>
                </c:pt>
                <c:pt idx="123" formatCode="#,##0">
                  <c:v>13</c:v>
                </c:pt>
                <c:pt idx="124" formatCode="#,##0">
                  <c:v>10</c:v>
                </c:pt>
                <c:pt idx="125" formatCode="#,##0">
                  <c:v>7</c:v>
                </c:pt>
                <c:pt idx="126" formatCode="#,##0">
                  <c:v>3</c:v>
                </c:pt>
                <c:pt idx="127" formatCode="#,##0">
                  <c:v>0</c:v>
                </c:pt>
                <c:pt idx="128" formatCode="#,##0">
                  <c:v>-3</c:v>
                </c:pt>
                <c:pt idx="129" formatCode="#,##0">
                  <c:v>-6</c:v>
                </c:pt>
                <c:pt idx="130" formatCode="#,##0">
                  <c:v>-9</c:v>
                </c:pt>
                <c:pt idx="131" formatCode="#,##0">
                  <c:v>-12</c:v>
                </c:pt>
                <c:pt idx="132" formatCode="#,##0">
                  <c:v>-15</c:v>
                </c:pt>
                <c:pt idx="133" formatCode="#,##0">
                  <c:v>-18</c:v>
                </c:pt>
                <c:pt idx="134" formatCode="#,##0">
                  <c:v>-20</c:v>
                </c:pt>
                <c:pt idx="135" formatCode="#,##0">
                  <c:v>-23</c:v>
                </c:pt>
                <c:pt idx="136" formatCode="#,##0">
                  <c:v>-25</c:v>
                </c:pt>
                <c:pt idx="137" formatCode="#,##0">
                  <c:v>-28</c:v>
                </c:pt>
                <c:pt idx="138" formatCode="#,##0">
                  <c:v>-29</c:v>
                </c:pt>
                <c:pt idx="139" formatCode="#,##0">
                  <c:v>-31</c:v>
                </c:pt>
                <c:pt idx="140" formatCode="#,##0">
                  <c:v>-33</c:v>
                </c:pt>
                <c:pt idx="141" formatCode="#,##0">
                  <c:v>-34</c:v>
                </c:pt>
                <c:pt idx="142" formatCode="#,##0">
                  <c:v>-36</c:v>
                </c:pt>
                <c:pt idx="143" formatCode="#,##0">
                  <c:v>-38</c:v>
                </c:pt>
                <c:pt idx="144" formatCode="#,##0">
                  <c:v>-40</c:v>
                </c:pt>
                <c:pt idx="145" formatCode="#,##0">
                  <c:v>-42</c:v>
                </c:pt>
                <c:pt idx="146" formatCode="#,##0">
                  <c:v>-44</c:v>
                </c:pt>
                <c:pt idx="147" formatCode="#,##0">
                  <c:v>-47</c:v>
                </c:pt>
                <c:pt idx="148" formatCode="#,##0">
                  <c:v>-50</c:v>
                </c:pt>
                <c:pt idx="149" formatCode="#,##0">
                  <c:v>-53</c:v>
                </c:pt>
                <c:pt idx="150" formatCode="#,##0">
                  <c:v>-56</c:v>
                </c:pt>
              </c:numCache>
            </c:numRef>
          </c:val>
          <c:smooth val="0"/>
          <c:extLst>
            <c:ext xmlns:c16="http://schemas.microsoft.com/office/drawing/2014/chart" uri="{C3380CC4-5D6E-409C-BE32-E72D297353CC}">
              <c16:uniqueId val="{00000002-9AC8-AD4B-82CB-EA50FD41B6E9}"/>
            </c:ext>
          </c:extLst>
        </c:ser>
        <c:dLbls>
          <c:showLegendKey val="0"/>
          <c:showVal val="0"/>
          <c:showCatName val="0"/>
          <c:showSerName val="0"/>
          <c:showPercent val="0"/>
          <c:showBubbleSize val="0"/>
        </c:dLbls>
        <c:marker val="1"/>
        <c:smooth val="0"/>
        <c:axId val="3"/>
        <c:axId val="4"/>
      </c:lineChart>
      <c:catAx>
        <c:axId val="564755807"/>
        <c:scaling>
          <c:orientation val="minMax"/>
        </c:scaling>
        <c:delete val="0"/>
        <c:axPos val="b"/>
        <c:numFmt formatCode="General" sourceLinked="1"/>
        <c:majorTickMark val="out"/>
        <c:minorTickMark val="none"/>
        <c:tickLblPos val="nextTo"/>
        <c:spPr>
          <a:ln w="3175">
            <a:solidFill>
              <a:srgbClr val="000000"/>
            </a:solidFill>
            <a:prstDash val="solid"/>
          </a:ln>
        </c:spPr>
        <c:txPr>
          <a:bodyPr rot="-5400000" vert="horz"/>
          <a:lstStyle/>
          <a:p>
            <a:pPr>
              <a:defRPr sz="1700" b="0" i="0" u="none" strike="noStrike" baseline="0">
                <a:solidFill>
                  <a:srgbClr val="000000"/>
                </a:solidFill>
                <a:latin typeface="Arial"/>
                <a:ea typeface="Arial"/>
                <a:cs typeface="Arial"/>
              </a:defRPr>
            </a:pPr>
            <a:endParaRPr lang="en-US"/>
          </a:p>
        </c:txPr>
        <c:crossAx val="1"/>
        <c:crossesAt val="-10"/>
        <c:auto val="1"/>
        <c:lblAlgn val="ctr"/>
        <c:lblOffset val="100"/>
        <c:tickLblSkip val="10"/>
        <c:tickMarkSkip val="1"/>
        <c:noMultiLvlLbl val="0"/>
      </c:catAx>
      <c:valAx>
        <c:axId val="1"/>
        <c:scaling>
          <c:orientation val="minMax"/>
          <c:max val="11000"/>
          <c:min val="0"/>
        </c:scaling>
        <c:delete val="0"/>
        <c:axPos val="l"/>
        <c:majorGridlines>
          <c:spPr>
            <a:ln w="3175">
              <a:solidFill>
                <a:srgbClr val="000000"/>
              </a:solidFill>
              <a:prstDash val="solid"/>
            </a:ln>
          </c:spPr>
        </c:majorGridlines>
        <c:numFmt formatCode="0" sourceLinked="1"/>
        <c:majorTickMark val="out"/>
        <c:minorTickMark val="none"/>
        <c:tickLblPos val="nextTo"/>
        <c:spPr>
          <a:ln w="3175">
            <a:solidFill>
              <a:srgbClr val="000000"/>
            </a:solidFill>
            <a:prstDash val="solid"/>
          </a:ln>
        </c:spPr>
        <c:txPr>
          <a:bodyPr rot="0" vert="horz"/>
          <a:lstStyle/>
          <a:p>
            <a:pPr>
              <a:defRPr sz="1700" b="0" i="0" u="none" strike="noStrike" baseline="0">
                <a:solidFill>
                  <a:srgbClr val="000000"/>
                </a:solidFill>
                <a:latin typeface="Arial"/>
                <a:ea typeface="Arial"/>
                <a:cs typeface="Arial"/>
              </a:defRPr>
            </a:pPr>
            <a:endParaRPr lang="en-US"/>
          </a:p>
        </c:txPr>
        <c:crossAx val="564755807"/>
        <c:crosses val="autoZero"/>
        <c:crossBetween val="between"/>
        <c:majorUnit val="1000"/>
        <c:minorUnit val="22"/>
      </c:valAx>
      <c:catAx>
        <c:axId val="3"/>
        <c:scaling>
          <c:orientation val="minMax"/>
        </c:scaling>
        <c:delete val="1"/>
        <c:axPos val="b"/>
        <c:majorTickMark val="out"/>
        <c:minorTickMark val="none"/>
        <c:tickLblPos val="nextTo"/>
        <c:crossAx val="4"/>
        <c:crosses val="autoZero"/>
        <c:auto val="1"/>
        <c:lblAlgn val="ctr"/>
        <c:lblOffset val="100"/>
        <c:noMultiLvlLbl val="0"/>
      </c:catAx>
      <c:valAx>
        <c:axId val="4"/>
        <c:scaling>
          <c:orientation val="minMax"/>
          <c:max val="120"/>
          <c:min val="-100"/>
        </c:scaling>
        <c:delete val="0"/>
        <c:axPos val="r"/>
        <c:numFmt formatCode="General" sourceLinked="1"/>
        <c:majorTickMark val="cross"/>
        <c:minorTickMark val="none"/>
        <c:tickLblPos val="nextTo"/>
        <c:spPr>
          <a:ln w="3175">
            <a:solidFill>
              <a:srgbClr val="000000"/>
            </a:solidFill>
            <a:prstDash val="solid"/>
          </a:ln>
        </c:spPr>
        <c:txPr>
          <a:bodyPr rot="0" vert="horz"/>
          <a:lstStyle/>
          <a:p>
            <a:pPr>
              <a:defRPr sz="1700" b="0" i="0" u="none" strike="noStrike" baseline="0">
                <a:solidFill>
                  <a:srgbClr val="000000"/>
                </a:solidFill>
                <a:latin typeface="Arial"/>
                <a:ea typeface="Arial"/>
                <a:cs typeface="Arial"/>
              </a:defRPr>
            </a:pPr>
            <a:endParaRPr lang="en-US"/>
          </a:p>
        </c:txPr>
        <c:crossAx val="3"/>
        <c:crosses val="max"/>
        <c:crossBetween val="between"/>
        <c:majorUnit val="20"/>
      </c:valAx>
      <c:spPr>
        <a:noFill/>
        <a:ln w="12700">
          <a:solidFill>
            <a:srgbClr val="FFFFFF"/>
          </a:solidFill>
          <a:prstDash val="solid"/>
        </a:ln>
      </c:spPr>
    </c:plotArea>
    <c:legend>
      <c:legendPos val="r"/>
      <c:layout>
        <c:manualLayout>
          <c:xMode val="edge"/>
          <c:yMode val="edge"/>
          <c:x val="0.38539566677084702"/>
          <c:y val="0.50105067635776301"/>
          <c:w val="0.32267091453517094"/>
          <c:h val="0.25601830540413212"/>
        </c:manualLayout>
      </c:layout>
      <c:overlay val="0"/>
      <c:spPr>
        <a:solidFill>
          <a:srgbClr val="FFFFFF"/>
        </a:solidFill>
        <a:ln>
          <a:solidFill>
            <a:srgbClr val="000000"/>
          </a:solidFill>
        </a:ln>
      </c:spPr>
    </c:legend>
    <c:plotVisOnly val="1"/>
    <c:dispBlanksAs val="gap"/>
    <c:showDLblsOverMax val="0"/>
  </c:chart>
  <c:spPr>
    <a:solidFill>
      <a:srgbClr val="FFFFFF"/>
    </a:solidFill>
    <a:ln w="3175">
      <a:solidFill>
        <a:srgbClr val="000000"/>
      </a:solidFill>
      <a:prstDash val="solid"/>
    </a:ln>
  </c:spPr>
  <c:txPr>
    <a:bodyPr/>
    <a:lstStyle/>
    <a:p>
      <a:pPr>
        <a:defRPr sz="1700" b="0" i="0" u="none" strike="noStrike" baseline="0">
          <a:solidFill>
            <a:srgbClr val="000000"/>
          </a:solidFill>
          <a:latin typeface="Arial"/>
          <a:ea typeface="Arial"/>
          <a:cs typeface="Arial"/>
        </a:defRPr>
      </a:pPr>
      <a:endParaRPr lang="en-US"/>
    </a:p>
  </c:txPr>
  <c:printSettings>
    <c:headerFooter alignWithMargins="0"/>
    <c:pageMargins b="1" l="0.75" r="0.75" t="1" header="0.5" footer="0.5"/>
    <c:pageSetup/>
  </c:printSettings>
</c:chartSpace>
</file>

<file path=xl/charts/chart3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9.359269685050807E-2"/>
          <c:y val="4.6234366194150674E-2"/>
          <c:w val="0.83720590470385992"/>
          <c:h val="0.78427184136744477"/>
        </c:manualLayout>
      </c:layout>
      <c:lineChart>
        <c:grouping val="standard"/>
        <c:varyColors val="0"/>
        <c:ser>
          <c:idx val="0"/>
          <c:order val="0"/>
          <c:tx>
            <c:v>2011 based median variant population projection</c:v>
          </c:tx>
          <c:spPr>
            <a:ln w="63500">
              <a:solidFill>
                <a:srgbClr val="000000"/>
              </a:solidFill>
              <a:prstDash val="solid"/>
            </a:ln>
          </c:spPr>
          <c:marker>
            <c:symbol val="none"/>
          </c:marker>
          <c:cat>
            <c:strRef>
              <c:f>'4.9'!$D$6:$D$154</c:f>
              <c:strCache>
                <c:ptCount val="149"/>
                <c:pt idx="0">
                  <c:v>1952</c:v>
                </c:pt>
                <c:pt idx="1">
                  <c:v>1953</c:v>
                </c:pt>
                <c:pt idx="2">
                  <c:v>1954</c:v>
                </c:pt>
                <c:pt idx="3">
                  <c:v>1955</c:v>
                </c:pt>
                <c:pt idx="4">
                  <c:v>1956</c:v>
                </c:pt>
                <c:pt idx="5">
                  <c:v>1957</c:v>
                </c:pt>
                <c:pt idx="6">
                  <c:v>1958</c:v>
                </c:pt>
                <c:pt idx="7">
                  <c:v>1959</c:v>
                </c:pt>
                <c:pt idx="8">
                  <c:v>1960</c:v>
                </c:pt>
                <c:pt idx="9">
                  <c:v>1961</c:v>
                </c:pt>
                <c:pt idx="10">
                  <c:v>1962</c:v>
                </c:pt>
                <c:pt idx="11">
                  <c:v>1963</c:v>
                </c:pt>
                <c:pt idx="12">
                  <c:v>1964</c:v>
                </c:pt>
                <c:pt idx="13">
                  <c:v>1965</c:v>
                </c:pt>
                <c:pt idx="14">
                  <c:v>1966</c:v>
                </c:pt>
                <c:pt idx="15">
                  <c:v>1967</c:v>
                </c:pt>
                <c:pt idx="16">
                  <c:v>1968</c:v>
                </c:pt>
                <c:pt idx="17">
                  <c:v>1969</c:v>
                </c:pt>
                <c:pt idx="18">
                  <c:v>1970</c:v>
                </c:pt>
                <c:pt idx="19">
                  <c:v>1971</c:v>
                </c:pt>
                <c:pt idx="20">
                  <c:v>1972</c:v>
                </c:pt>
                <c:pt idx="21">
                  <c:v>1973</c:v>
                </c:pt>
                <c:pt idx="22">
                  <c:v>1974</c:v>
                </c:pt>
                <c:pt idx="23">
                  <c:v>1975</c:v>
                </c:pt>
                <c:pt idx="24">
                  <c:v>1976</c:v>
                </c:pt>
                <c:pt idx="25">
                  <c:v>1977</c:v>
                </c:pt>
                <c:pt idx="26">
                  <c:v>1978</c:v>
                </c:pt>
                <c:pt idx="27">
                  <c:v>1979</c:v>
                </c:pt>
                <c:pt idx="28">
                  <c:v>1980</c:v>
                </c:pt>
                <c:pt idx="29">
                  <c:v>1981</c:v>
                </c:pt>
                <c:pt idx="30">
                  <c:v>1982</c:v>
                </c:pt>
                <c:pt idx="31">
                  <c:v>1983</c:v>
                </c:pt>
                <c:pt idx="32">
                  <c:v>1984</c:v>
                </c:pt>
                <c:pt idx="33">
                  <c:v>1985</c:v>
                </c:pt>
                <c:pt idx="34">
                  <c:v>1986</c:v>
                </c:pt>
                <c:pt idx="35">
                  <c:v>1987</c:v>
                </c:pt>
                <c:pt idx="36">
                  <c:v>1988</c:v>
                </c:pt>
                <c:pt idx="37">
                  <c:v>1989</c:v>
                </c:pt>
                <c:pt idx="38">
                  <c:v>1990</c:v>
                </c:pt>
                <c:pt idx="39">
                  <c:v>1991</c:v>
                </c:pt>
                <c:pt idx="40">
                  <c:v>1992</c:v>
                </c:pt>
                <c:pt idx="41">
                  <c:v>1993</c:v>
                </c:pt>
                <c:pt idx="42">
                  <c:v>1994</c:v>
                </c:pt>
                <c:pt idx="43">
                  <c:v>1995</c:v>
                </c:pt>
                <c:pt idx="44">
                  <c:v>1996</c:v>
                </c:pt>
                <c:pt idx="45">
                  <c:v>1997</c:v>
                </c:pt>
                <c:pt idx="46">
                  <c:v>1998</c:v>
                </c:pt>
                <c:pt idx="47">
                  <c:v>1999</c:v>
                </c:pt>
                <c:pt idx="48">
                  <c:v>millenium</c:v>
                </c:pt>
                <c:pt idx="49">
                  <c:v>2001</c:v>
                </c:pt>
                <c:pt idx="50">
                  <c:v>2002</c:v>
                </c:pt>
                <c:pt idx="51">
                  <c:v>2003</c:v>
                </c:pt>
                <c:pt idx="52">
                  <c:v>2004</c:v>
                </c:pt>
                <c:pt idx="53">
                  <c:v>2005</c:v>
                </c:pt>
                <c:pt idx="54">
                  <c:v>2006</c:v>
                </c:pt>
                <c:pt idx="55">
                  <c:v>2007</c:v>
                </c:pt>
                <c:pt idx="56">
                  <c:v>2008</c:v>
                </c:pt>
                <c:pt idx="57">
                  <c:v>2009</c:v>
                </c:pt>
                <c:pt idx="58">
                  <c:v>2010</c:v>
                </c:pt>
                <c:pt idx="59">
                  <c:v>2011</c:v>
                </c:pt>
                <c:pt idx="60">
                  <c:v>2012</c:v>
                </c:pt>
                <c:pt idx="61">
                  <c:v>2013</c:v>
                </c:pt>
                <c:pt idx="62">
                  <c:v>2014</c:v>
                </c:pt>
                <c:pt idx="63">
                  <c:v>2015</c:v>
                </c:pt>
                <c:pt idx="64">
                  <c:v>2016</c:v>
                </c:pt>
                <c:pt idx="65">
                  <c:v>2017</c:v>
                </c:pt>
                <c:pt idx="66">
                  <c:v>2018</c:v>
                </c:pt>
                <c:pt idx="67">
                  <c:v>2019</c:v>
                </c:pt>
                <c:pt idx="68">
                  <c:v>2020</c:v>
                </c:pt>
                <c:pt idx="69">
                  <c:v>2021</c:v>
                </c:pt>
                <c:pt idx="70">
                  <c:v>2022</c:v>
                </c:pt>
                <c:pt idx="71">
                  <c:v>2023</c:v>
                </c:pt>
                <c:pt idx="72">
                  <c:v>2024</c:v>
                </c:pt>
                <c:pt idx="73">
                  <c:v>2025</c:v>
                </c:pt>
                <c:pt idx="74">
                  <c:v>2026</c:v>
                </c:pt>
                <c:pt idx="75">
                  <c:v>2027</c:v>
                </c:pt>
                <c:pt idx="76">
                  <c:v>2028</c:v>
                </c:pt>
                <c:pt idx="77">
                  <c:v>2029</c:v>
                </c:pt>
                <c:pt idx="78">
                  <c:v>2030</c:v>
                </c:pt>
                <c:pt idx="79">
                  <c:v>2031</c:v>
                </c:pt>
                <c:pt idx="80">
                  <c:v>2032</c:v>
                </c:pt>
                <c:pt idx="81">
                  <c:v>2033</c:v>
                </c:pt>
                <c:pt idx="82">
                  <c:v>2034</c:v>
                </c:pt>
                <c:pt idx="83">
                  <c:v>2035</c:v>
                </c:pt>
                <c:pt idx="84">
                  <c:v>2036</c:v>
                </c:pt>
                <c:pt idx="85">
                  <c:v>2037</c:v>
                </c:pt>
                <c:pt idx="86">
                  <c:v>2038</c:v>
                </c:pt>
                <c:pt idx="87">
                  <c:v>2039</c:v>
                </c:pt>
                <c:pt idx="88">
                  <c:v>2040</c:v>
                </c:pt>
                <c:pt idx="89">
                  <c:v>2041</c:v>
                </c:pt>
                <c:pt idx="90">
                  <c:v>2042</c:v>
                </c:pt>
                <c:pt idx="91">
                  <c:v>2043</c:v>
                </c:pt>
                <c:pt idx="92">
                  <c:v>2044</c:v>
                </c:pt>
                <c:pt idx="93">
                  <c:v>2045</c:v>
                </c:pt>
                <c:pt idx="94">
                  <c:v>2046</c:v>
                </c:pt>
                <c:pt idx="95">
                  <c:v>2047</c:v>
                </c:pt>
                <c:pt idx="96">
                  <c:v>2048</c:v>
                </c:pt>
                <c:pt idx="97">
                  <c:v>2049</c:v>
                </c:pt>
                <c:pt idx="98">
                  <c:v>2050</c:v>
                </c:pt>
                <c:pt idx="99">
                  <c:v>2051</c:v>
                </c:pt>
                <c:pt idx="100">
                  <c:v>2052</c:v>
                </c:pt>
                <c:pt idx="101">
                  <c:v>2053</c:v>
                </c:pt>
                <c:pt idx="102">
                  <c:v>2054</c:v>
                </c:pt>
                <c:pt idx="103">
                  <c:v>2055</c:v>
                </c:pt>
                <c:pt idx="104">
                  <c:v>2056</c:v>
                </c:pt>
                <c:pt idx="105">
                  <c:v>2057</c:v>
                </c:pt>
                <c:pt idx="106">
                  <c:v>2058</c:v>
                </c:pt>
                <c:pt idx="107">
                  <c:v>2059</c:v>
                </c:pt>
                <c:pt idx="108">
                  <c:v>2060</c:v>
                </c:pt>
                <c:pt idx="109">
                  <c:v>2061</c:v>
                </c:pt>
                <c:pt idx="110">
                  <c:v>2062</c:v>
                </c:pt>
                <c:pt idx="111">
                  <c:v>2063</c:v>
                </c:pt>
                <c:pt idx="112">
                  <c:v>2064</c:v>
                </c:pt>
                <c:pt idx="113">
                  <c:v>2065</c:v>
                </c:pt>
                <c:pt idx="114">
                  <c:v>2066</c:v>
                </c:pt>
                <c:pt idx="115">
                  <c:v>2067</c:v>
                </c:pt>
                <c:pt idx="116">
                  <c:v>2068</c:v>
                </c:pt>
                <c:pt idx="117">
                  <c:v>2069</c:v>
                </c:pt>
                <c:pt idx="118">
                  <c:v>2070</c:v>
                </c:pt>
                <c:pt idx="119">
                  <c:v>2071</c:v>
                </c:pt>
                <c:pt idx="120">
                  <c:v>2072</c:v>
                </c:pt>
                <c:pt idx="121">
                  <c:v>2073</c:v>
                </c:pt>
                <c:pt idx="122">
                  <c:v>2074</c:v>
                </c:pt>
                <c:pt idx="123">
                  <c:v>2075</c:v>
                </c:pt>
                <c:pt idx="124">
                  <c:v>2076</c:v>
                </c:pt>
                <c:pt idx="125">
                  <c:v>2077</c:v>
                </c:pt>
                <c:pt idx="126">
                  <c:v>2078</c:v>
                </c:pt>
                <c:pt idx="127">
                  <c:v>2079</c:v>
                </c:pt>
                <c:pt idx="128">
                  <c:v>2080</c:v>
                </c:pt>
                <c:pt idx="129">
                  <c:v>2081</c:v>
                </c:pt>
                <c:pt idx="130">
                  <c:v>2082</c:v>
                </c:pt>
                <c:pt idx="131">
                  <c:v>2083</c:v>
                </c:pt>
                <c:pt idx="132">
                  <c:v>2084</c:v>
                </c:pt>
                <c:pt idx="133">
                  <c:v>2085</c:v>
                </c:pt>
                <c:pt idx="134">
                  <c:v>2086</c:v>
                </c:pt>
                <c:pt idx="135">
                  <c:v>2087</c:v>
                </c:pt>
                <c:pt idx="136">
                  <c:v>2088</c:v>
                </c:pt>
                <c:pt idx="137">
                  <c:v>2089</c:v>
                </c:pt>
                <c:pt idx="138">
                  <c:v>2090</c:v>
                </c:pt>
                <c:pt idx="139">
                  <c:v>2091</c:v>
                </c:pt>
                <c:pt idx="140">
                  <c:v>2092</c:v>
                </c:pt>
                <c:pt idx="141">
                  <c:v>2093</c:v>
                </c:pt>
                <c:pt idx="142">
                  <c:v>2094</c:v>
                </c:pt>
                <c:pt idx="143">
                  <c:v>2095</c:v>
                </c:pt>
                <c:pt idx="144">
                  <c:v>2096</c:v>
                </c:pt>
                <c:pt idx="145">
                  <c:v>2097</c:v>
                </c:pt>
                <c:pt idx="146">
                  <c:v>2098</c:v>
                </c:pt>
                <c:pt idx="147">
                  <c:v>2099</c:v>
                </c:pt>
                <c:pt idx="148">
                  <c:v>2100</c:v>
                </c:pt>
              </c:strCache>
            </c:strRef>
          </c:cat>
          <c:val>
            <c:numRef>
              <c:f>'4.9'!$E$4:$E$154</c:f>
              <c:numCache>
                <c:formatCode>0</c:formatCode>
                <c:ptCount val="151"/>
                <c:pt idx="0">
                  <c:v>2532</c:v>
                </c:pt>
                <c:pt idx="1">
                  <c:v>2581</c:v>
                </c:pt>
                <c:pt idx="2">
                  <c:v>2628</c:v>
                </c:pt>
                <c:pt idx="3">
                  <c:v>2676</c:v>
                </c:pt>
                <c:pt idx="4">
                  <c:v>2724</c:v>
                </c:pt>
                <c:pt idx="5">
                  <c:v>2773</c:v>
                </c:pt>
                <c:pt idx="6">
                  <c:v>2824</c:v>
                </c:pt>
                <c:pt idx="7">
                  <c:v>2876</c:v>
                </c:pt>
                <c:pt idx="8">
                  <c:v>2929</c:v>
                </c:pt>
                <c:pt idx="9">
                  <c:v>2983</c:v>
                </c:pt>
                <c:pt idx="10">
                  <c:v>3038</c:v>
                </c:pt>
                <c:pt idx="11">
                  <c:v>3094</c:v>
                </c:pt>
                <c:pt idx="12">
                  <c:v>3150</c:v>
                </c:pt>
                <c:pt idx="13">
                  <c:v>3208</c:v>
                </c:pt>
                <c:pt idx="14">
                  <c:v>3269</c:v>
                </c:pt>
                <c:pt idx="15">
                  <c:v>3333</c:v>
                </c:pt>
                <c:pt idx="16">
                  <c:v>3401</c:v>
                </c:pt>
                <c:pt idx="17">
                  <c:v>3472</c:v>
                </c:pt>
                <c:pt idx="18">
                  <c:v>3546</c:v>
                </c:pt>
                <c:pt idx="19">
                  <c:v>3621</c:v>
                </c:pt>
                <c:pt idx="20">
                  <c:v>3696</c:v>
                </c:pt>
                <c:pt idx="21">
                  <c:v>3772</c:v>
                </c:pt>
                <c:pt idx="22">
                  <c:v>3848</c:v>
                </c:pt>
                <c:pt idx="23">
                  <c:v>3925</c:v>
                </c:pt>
                <c:pt idx="24">
                  <c:v>4001</c:v>
                </c:pt>
                <c:pt idx="25">
                  <c:v>4076</c:v>
                </c:pt>
                <c:pt idx="26">
                  <c:v>4151</c:v>
                </c:pt>
                <c:pt idx="27">
                  <c:v>4226</c:v>
                </c:pt>
                <c:pt idx="28">
                  <c:v>4300</c:v>
                </c:pt>
                <c:pt idx="29">
                  <c:v>4376</c:v>
                </c:pt>
                <c:pt idx="30">
                  <c:v>4453</c:v>
                </c:pt>
                <c:pt idx="31">
                  <c:v>4532</c:v>
                </c:pt>
                <c:pt idx="32">
                  <c:v>4612</c:v>
                </c:pt>
                <c:pt idx="33">
                  <c:v>4694</c:v>
                </c:pt>
                <c:pt idx="34">
                  <c:v>4778</c:v>
                </c:pt>
                <c:pt idx="35">
                  <c:v>4863</c:v>
                </c:pt>
                <c:pt idx="36">
                  <c:v>4951</c:v>
                </c:pt>
                <c:pt idx="37">
                  <c:v>5039</c:v>
                </c:pt>
                <c:pt idx="38">
                  <c:v>5129</c:v>
                </c:pt>
                <c:pt idx="39">
                  <c:v>5218</c:v>
                </c:pt>
                <c:pt idx="40">
                  <c:v>5306</c:v>
                </c:pt>
                <c:pt idx="41">
                  <c:v>5393</c:v>
                </c:pt>
                <c:pt idx="42">
                  <c:v>5478</c:v>
                </c:pt>
                <c:pt idx="43">
                  <c:v>5562</c:v>
                </c:pt>
                <c:pt idx="44">
                  <c:v>5644</c:v>
                </c:pt>
                <c:pt idx="45">
                  <c:v>5726</c:v>
                </c:pt>
                <c:pt idx="46">
                  <c:v>5807</c:v>
                </c:pt>
                <c:pt idx="47">
                  <c:v>5887</c:v>
                </c:pt>
                <c:pt idx="48">
                  <c:v>5966</c:v>
                </c:pt>
                <c:pt idx="49">
                  <c:v>6045</c:v>
                </c:pt>
                <c:pt idx="50">
                  <c:v>6123</c:v>
                </c:pt>
                <c:pt idx="51">
                  <c:v>6200</c:v>
                </c:pt>
                <c:pt idx="52">
                  <c:v>6277</c:v>
                </c:pt>
                <c:pt idx="53">
                  <c:v>6353</c:v>
                </c:pt>
                <c:pt idx="54">
                  <c:v>6430</c:v>
                </c:pt>
                <c:pt idx="55">
                  <c:v>6507</c:v>
                </c:pt>
                <c:pt idx="56">
                  <c:v>6584</c:v>
                </c:pt>
                <c:pt idx="57">
                  <c:v>6662</c:v>
                </c:pt>
                <c:pt idx="58">
                  <c:v>6740</c:v>
                </c:pt>
                <c:pt idx="59">
                  <c:v>6818</c:v>
                </c:pt>
                <c:pt idx="60">
                  <c:v>6896</c:v>
                </c:pt>
                <c:pt idx="61">
                  <c:v>6974</c:v>
                </c:pt>
                <c:pt idx="62">
                  <c:v>7052</c:v>
                </c:pt>
                <c:pt idx="63">
                  <c:v>7130</c:v>
                </c:pt>
                <c:pt idx="64">
                  <c:v>7207</c:v>
                </c:pt>
                <c:pt idx="65">
                  <c:v>7284</c:v>
                </c:pt>
                <c:pt idx="66">
                  <c:v>7360</c:v>
                </c:pt>
                <c:pt idx="67">
                  <c:v>7436</c:v>
                </c:pt>
                <c:pt idx="68">
                  <c:v>7510</c:v>
                </c:pt>
                <c:pt idx="69">
                  <c:v>7584</c:v>
                </c:pt>
                <c:pt idx="70">
                  <c:v>7657</c:v>
                </c:pt>
                <c:pt idx="71">
                  <c:v>7728</c:v>
                </c:pt>
                <c:pt idx="72">
                  <c:v>7798</c:v>
                </c:pt>
                <c:pt idx="73">
                  <c:v>7868</c:v>
                </c:pt>
                <c:pt idx="74">
                  <c:v>7936</c:v>
                </c:pt>
                <c:pt idx="75">
                  <c:v>8003</c:v>
                </c:pt>
                <c:pt idx="76">
                  <c:v>8069</c:v>
                </c:pt>
                <c:pt idx="77">
                  <c:v>8134</c:v>
                </c:pt>
                <c:pt idx="78">
                  <c:v>8197</c:v>
                </c:pt>
                <c:pt idx="79">
                  <c:v>8260</c:v>
                </c:pt>
                <c:pt idx="80">
                  <c:v>8321</c:v>
                </c:pt>
                <c:pt idx="81">
                  <c:v>8382</c:v>
                </c:pt>
                <c:pt idx="82">
                  <c:v>8441</c:v>
                </c:pt>
                <c:pt idx="83">
                  <c:v>8499</c:v>
                </c:pt>
                <c:pt idx="84">
                  <c:v>8556</c:v>
                </c:pt>
                <c:pt idx="85">
                  <c:v>8612</c:v>
                </c:pt>
                <c:pt idx="86">
                  <c:v>8667</c:v>
                </c:pt>
                <c:pt idx="87">
                  <c:v>8720</c:v>
                </c:pt>
                <c:pt idx="88">
                  <c:v>8773</c:v>
                </c:pt>
                <c:pt idx="89">
                  <c:v>8824</c:v>
                </c:pt>
                <c:pt idx="90">
                  <c:v>8874</c:v>
                </c:pt>
                <c:pt idx="91">
                  <c:v>8923</c:v>
                </c:pt>
                <c:pt idx="92">
                  <c:v>8971</c:v>
                </c:pt>
                <c:pt idx="93">
                  <c:v>9017</c:v>
                </c:pt>
                <c:pt idx="94">
                  <c:v>9062</c:v>
                </c:pt>
                <c:pt idx="95">
                  <c:v>9106</c:v>
                </c:pt>
                <c:pt idx="96">
                  <c:v>9149</c:v>
                </c:pt>
                <c:pt idx="97">
                  <c:v>9190</c:v>
                </c:pt>
                <c:pt idx="98">
                  <c:v>9230</c:v>
                </c:pt>
                <c:pt idx="99">
                  <c:v>9269</c:v>
                </c:pt>
                <c:pt idx="100">
                  <c:v>9306</c:v>
                </c:pt>
                <c:pt idx="101">
                  <c:v>9342</c:v>
                </c:pt>
                <c:pt idx="102">
                  <c:v>9377</c:v>
                </c:pt>
                <c:pt idx="103">
                  <c:v>9411</c:v>
                </c:pt>
                <c:pt idx="104">
                  <c:v>9444</c:v>
                </c:pt>
                <c:pt idx="105">
                  <c:v>9475</c:v>
                </c:pt>
                <c:pt idx="106">
                  <c:v>9505</c:v>
                </c:pt>
                <c:pt idx="107">
                  <c:v>9534</c:v>
                </c:pt>
                <c:pt idx="108">
                  <c:v>9562</c:v>
                </c:pt>
                <c:pt idx="109">
                  <c:v>9589</c:v>
                </c:pt>
                <c:pt idx="110">
                  <c:v>9615</c:v>
                </c:pt>
                <c:pt idx="111">
                  <c:v>9640</c:v>
                </c:pt>
                <c:pt idx="112">
                  <c:v>9664</c:v>
                </c:pt>
                <c:pt idx="113">
                  <c:v>9687</c:v>
                </c:pt>
                <c:pt idx="114">
                  <c:v>9710</c:v>
                </c:pt>
                <c:pt idx="115">
                  <c:v>9731</c:v>
                </c:pt>
                <c:pt idx="116">
                  <c:v>9752</c:v>
                </c:pt>
                <c:pt idx="117">
                  <c:v>9772</c:v>
                </c:pt>
                <c:pt idx="118">
                  <c:v>9791</c:v>
                </c:pt>
                <c:pt idx="119">
                  <c:v>9809</c:v>
                </c:pt>
                <c:pt idx="120">
                  <c:v>9827</c:v>
                </c:pt>
                <c:pt idx="121">
                  <c:v>9844</c:v>
                </c:pt>
                <c:pt idx="122">
                  <c:v>9860</c:v>
                </c:pt>
                <c:pt idx="123">
                  <c:v>9876</c:v>
                </c:pt>
                <c:pt idx="124">
                  <c:v>9891</c:v>
                </c:pt>
                <c:pt idx="125">
                  <c:v>9905</c:v>
                </c:pt>
                <c:pt idx="126">
                  <c:v>9919</c:v>
                </c:pt>
                <c:pt idx="127">
                  <c:v>9932</c:v>
                </c:pt>
                <c:pt idx="128">
                  <c:v>9945</c:v>
                </c:pt>
                <c:pt idx="129">
                  <c:v>9957</c:v>
                </c:pt>
                <c:pt idx="130">
                  <c:v>9969</c:v>
                </c:pt>
                <c:pt idx="131">
                  <c:v>9980</c:v>
                </c:pt>
                <c:pt idx="132">
                  <c:v>9990</c:v>
                </c:pt>
                <c:pt idx="133">
                  <c:v>10000</c:v>
                </c:pt>
                <c:pt idx="134">
                  <c:v>10010</c:v>
                </c:pt>
                <c:pt idx="135">
                  <c:v>10020</c:v>
                </c:pt>
                <c:pt idx="136">
                  <c:v>10029</c:v>
                </c:pt>
                <c:pt idx="137">
                  <c:v>10038</c:v>
                </c:pt>
                <c:pt idx="138">
                  <c:v>10046</c:v>
                </c:pt>
                <c:pt idx="139">
                  <c:v>10054</c:v>
                </c:pt>
                <c:pt idx="140">
                  <c:v>10062</c:v>
                </c:pt>
                <c:pt idx="141">
                  <c:v>10070</c:v>
                </c:pt>
                <c:pt idx="142">
                  <c:v>10077</c:v>
                </c:pt>
                <c:pt idx="143">
                  <c:v>10084</c:v>
                </c:pt>
                <c:pt idx="144">
                  <c:v>10091</c:v>
                </c:pt>
                <c:pt idx="145">
                  <c:v>10097</c:v>
                </c:pt>
                <c:pt idx="146">
                  <c:v>10103</c:v>
                </c:pt>
                <c:pt idx="147">
                  <c:v>10109</c:v>
                </c:pt>
                <c:pt idx="148">
                  <c:v>10115</c:v>
                </c:pt>
                <c:pt idx="149">
                  <c:v>10120</c:v>
                </c:pt>
                <c:pt idx="150">
                  <c:v>10125</c:v>
                </c:pt>
              </c:numCache>
            </c:numRef>
          </c:val>
          <c:smooth val="0"/>
          <c:extLst>
            <c:ext xmlns:c16="http://schemas.microsoft.com/office/drawing/2014/chart" uri="{C3380CC4-5D6E-409C-BE32-E72D297353CC}">
              <c16:uniqueId val="{00000000-B24C-384F-BC4B-D85C67C69DA9}"/>
            </c:ext>
          </c:extLst>
        </c:ser>
        <c:ser>
          <c:idx val="2"/>
          <c:order val="2"/>
          <c:tx>
            <c:v>2022 based projection of total population</c:v>
          </c:tx>
          <c:spPr>
            <a:ln w="69850">
              <a:solidFill>
                <a:schemeClr val="tx1"/>
              </a:solidFill>
              <a:prstDash val="sysDash"/>
            </a:ln>
          </c:spPr>
          <c:marker>
            <c:symbol val="none"/>
          </c:marker>
          <c:cat>
            <c:strRef>
              <c:f>'4.9'!$D$6:$D$154</c:f>
              <c:strCache>
                <c:ptCount val="149"/>
                <c:pt idx="0">
                  <c:v>1952</c:v>
                </c:pt>
                <c:pt idx="1">
                  <c:v>1953</c:v>
                </c:pt>
                <c:pt idx="2">
                  <c:v>1954</c:v>
                </c:pt>
                <c:pt idx="3">
                  <c:v>1955</c:v>
                </c:pt>
                <c:pt idx="4">
                  <c:v>1956</c:v>
                </c:pt>
                <c:pt idx="5">
                  <c:v>1957</c:v>
                </c:pt>
                <c:pt idx="6">
                  <c:v>1958</c:v>
                </c:pt>
                <c:pt idx="7">
                  <c:v>1959</c:v>
                </c:pt>
                <c:pt idx="8">
                  <c:v>1960</c:v>
                </c:pt>
                <c:pt idx="9">
                  <c:v>1961</c:v>
                </c:pt>
                <c:pt idx="10">
                  <c:v>1962</c:v>
                </c:pt>
                <c:pt idx="11">
                  <c:v>1963</c:v>
                </c:pt>
                <c:pt idx="12">
                  <c:v>1964</c:v>
                </c:pt>
                <c:pt idx="13">
                  <c:v>1965</c:v>
                </c:pt>
                <c:pt idx="14">
                  <c:v>1966</c:v>
                </c:pt>
                <c:pt idx="15">
                  <c:v>1967</c:v>
                </c:pt>
                <c:pt idx="16">
                  <c:v>1968</c:v>
                </c:pt>
                <c:pt idx="17">
                  <c:v>1969</c:v>
                </c:pt>
                <c:pt idx="18">
                  <c:v>1970</c:v>
                </c:pt>
                <c:pt idx="19">
                  <c:v>1971</c:v>
                </c:pt>
                <c:pt idx="20">
                  <c:v>1972</c:v>
                </c:pt>
                <c:pt idx="21">
                  <c:v>1973</c:v>
                </c:pt>
                <c:pt idx="22">
                  <c:v>1974</c:v>
                </c:pt>
                <c:pt idx="23">
                  <c:v>1975</c:v>
                </c:pt>
                <c:pt idx="24">
                  <c:v>1976</c:v>
                </c:pt>
                <c:pt idx="25">
                  <c:v>1977</c:v>
                </c:pt>
                <c:pt idx="26">
                  <c:v>1978</c:v>
                </c:pt>
                <c:pt idx="27">
                  <c:v>1979</c:v>
                </c:pt>
                <c:pt idx="28">
                  <c:v>1980</c:v>
                </c:pt>
                <c:pt idx="29">
                  <c:v>1981</c:v>
                </c:pt>
                <c:pt idx="30">
                  <c:v>1982</c:v>
                </c:pt>
                <c:pt idx="31">
                  <c:v>1983</c:v>
                </c:pt>
                <c:pt idx="32">
                  <c:v>1984</c:v>
                </c:pt>
                <c:pt idx="33">
                  <c:v>1985</c:v>
                </c:pt>
                <c:pt idx="34">
                  <c:v>1986</c:v>
                </c:pt>
                <c:pt idx="35">
                  <c:v>1987</c:v>
                </c:pt>
                <c:pt idx="36">
                  <c:v>1988</c:v>
                </c:pt>
                <c:pt idx="37">
                  <c:v>1989</c:v>
                </c:pt>
                <c:pt idx="38">
                  <c:v>1990</c:v>
                </c:pt>
                <c:pt idx="39">
                  <c:v>1991</c:v>
                </c:pt>
                <c:pt idx="40">
                  <c:v>1992</c:v>
                </c:pt>
                <c:pt idx="41">
                  <c:v>1993</c:v>
                </c:pt>
                <c:pt idx="42">
                  <c:v>1994</c:v>
                </c:pt>
                <c:pt idx="43">
                  <c:v>1995</c:v>
                </c:pt>
                <c:pt idx="44">
                  <c:v>1996</c:v>
                </c:pt>
                <c:pt idx="45">
                  <c:v>1997</c:v>
                </c:pt>
                <c:pt idx="46">
                  <c:v>1998</c:v>
                </c:pt>
                <c:pt idx="47">
                  <c:v>1999</c:v>
                </c:pt>
                <c:pt idx="48">
                  <c:v>millenium</c:v>
                </c:pt>
                <c:pt idx="49">
                  <c:v>2001</c:v>
                </c:pt>
                <c:pt idx="50">
                  <c:v>2002</c:v>
                </c:pt>
                <c:pt idx="51">
                  <c:v>2003</c:v>
                </c:pt>
                <c:pt idx="52">
                  <c:v>2004</c:v>
                </c:pt>
                <c:pt idx="53">
                  <c:v>2005</c:v>
                </c:pt>
                <c:pt idx="54">
                  <c:v>2006</c:v>
                </c:pt>
                <c:pt idx="55">
                  <c:v>2007</c:v>
                </c:pt>
                <c:pt idx="56">
                  <c:v>2008</c:v>
                </c:pt>
                <c:pt idx="57">
                  <c:v>2009</c:v>
                </c:pt>
                <c:pt idx="58">
                  <c:v>2010</c:v>
                </c:pt>
                <c:pt idx="59">
                  <c:v>2011</c:v>
                </c:pt>
                <c:pt idx="60">
                  <c:v>2012</c:v>
                </c:pt>
                <c:pt idx="61">
                  <c:v>2013</c:v>
                </c:pt>
                <c:pt idx="62">
                  <c:v>2014</c:v>
                </c:pt>
                <c:pt idx="63">
                  <c:v>2015</c:v>
                </c:pt>
                <c:pt idx="64">
                  <c:v>2016</c:v>
                </c:pt>
                <c:pt idx="65">
                  <c:v>2017</c:v>
                </c:pt>
                <c:pt idx="66">
                  <c:v>2018</c:v>
                </c:pt>
                <c:pt idx="67">
                  <c:v>2019</c:v>
                </c:pt>
                <c:pt idx="68">
                  <c:v>2020</c:v>
                </c:pt>
                <c:pt idx="69">
                  <c:v>2021</c:v>
                </c:pt>
                <c:pt idx="70">
                  <c:v>2022</c:v>
                </c:pt>
                <c:pt idx="71">
                  <c:v>2023</c:v>
                </c:pt>
                <c:pt idx="72">
                  <c:v>2024</c:v>
                </c:pt>
                <c:pt idx="73">
                  <c:v>2025</c:v>
                </c:pt>
                <c:pt idx="74">
                  <c:v>2026</c:v>
                </c:pt>
                <c:pt idx="75">
                  <c:v>2027</c:v>
                </c:pt>
                <c:pt idx="76">
                  <c:v>2028</c:v>
                </c:pt>
                <c:pt idx="77">
                  <c:v>2029</c:v>
                </c:pt>
                <c:pt idx="78">
                  <c:v>2030</c:v>
                </c:pt>
                <c:pt idx="79">
                  <c:v>2031</c:v>
                </c:pt>
                <c:pt idx="80">
                  <c:v>2032</c:v>
                </c:pt>
                <c:pt idx="81">
                  <c:v>2033</c:v>
                </c:pt>
                <c:pt idx="82">
                  <c:v>2034</c:v>
                </c:pt>
                <c:pt idx="83">
                  <c:v>2035</c:v>
                </c:pt>
                <c:pt idx="84">
                  <c:v>2036</c:v>
                </c:pt>
                <c:pt idx="85">
                  <c:v>2037</c:v>
                </c:pt>
                <c:pt idx="86">
                  <c:v>2038</c:v>
                </c:pt>
                <c:pt idx="87">
                  <c:v>2039</c:v>
                </c:pt>
                <c:pt idx="88">
                  <c:v>2040</c:v>
                </c:pt>
                <c:pt idx="89">
                  <c:v>2041</c:v>
                </c:pt>
                <c:pt idx="90">
                  <c:v>2042</c:v>
                </c:pt>
                <c:pt idx="91">
                  <c:v>2043</c:v>
                </c:pt>
                <c:pt idx="92">
                  <c:v>2044</c:v>
                </c:pt>
                <c:pt idx="93">
                  <c:v>2045</c:v>
                </c:pt>
                <c:pt idx="94">
                  <c:v>2046</c:v>
                </c:pt>
                <c:pt idx="95">
                  <c:v>2047</c:v>
                </c:pt>
                <c:pt idx="96">
                  <c:v>2048</c:v>
                </c:pt>
                <c:pt idx="97">
                  <c:v>2049</c:v>
                </c:pt>
                <c:pt idx="98">
                  <c:v>2050</c:v>
                </c:pt>
                <c:pt idx="99">
                  <c:v>2051</c:v>
                </c:pt>
                <c:pt idx="100">
                  <c:v>2052</c:v>
                </c:pt>
                <c:pt idx="101">
                  <c:v>2053</c:v>
                </c:pt>
                <c:pt idx="102">
                  <c:v>2054</c:v>
                </c:pt>
                <c:pt idx="103">
                  <c:v>2055</c:v>
                </c:pt>
                <c:pt idx="104">
                  <c:v>2056</c:v>
                </c:pt>
                <c:pt idx="105">
                  <c:v>2057</c:v>
                </c:pt>
                <c:pt idx="106">
                  <c:v>2058</c:v>
                </c:pt>
                <c:pt idx="107">
                  <c:v>2059</c:v>
                </c:pt>
                <c:pt idx="108">
                  <c:v>2060</c:v>
                </c:pt>
                <c:pt idx="109">
                  <c:v>2061</c:v>
                </c:pt>
                <c:pt idx="110">
                  <c:v>2062</c:v>
                </c:pt>
                <c:pt idx="111">
                  <c:v>2063</c:v>
                </c:pt>
                <c:pt idx="112">
                  <c:v>2064</c:v>
                </c:pt>
                <c:pt idx="113">
                  <c:v>2065</c:v>
                </c:pt>
                <c:pt idx="114">
                  <c:v>2066</c:v>
                </c:pt>
                <c:pt idx="115">
                  <c:v>2067</c:v>
                </c:pt>
                <c:pt idx="116">
                  <c:v>2068</c:v>
                </c:pt>
                <c:pt idx="117">
                  <c:v>2069</c:v>
                </c:pt>
                <c:pt idx="118">
                  <c:v>2070</c:v>
                </c:pt>
                <c:pt idx="119">
                  <c:v>2071</c:v>
                </c:pt>
                <c:pt idx="120">
                  <c:v>2072</c:v>
                </c:pt>
                <c:pt idx="121">
                  <c:v>2073</c:v>
                </c:pt>
                <c:pt idx="122">
                  <c:v>2074</c:v>
                </c:pt>
                <c:pt idx="123">
                  <c:v>2075</c:v>
                </c:pt>
                <c:pt idx="124">
                  <c:v>2076</c:v>
                </c:pt>
                <c:pt idx="125">
                  <c:v>2077</c:v>
                </c:pt>
                <c:pt idx="126">
                  <c:v>2078</c:v>
                </c:pt>
                <c:pt idx="127">
                  <c:v>2079</c:v>
                </c:pt>
                <c:pt idx="128">
                  <c:v>2080</c:v>
                </c:pt>
                <c:pt idx="129">
                  <c:v>2081</c:v>
                </c:pt>
                <c:pt idx="130">
                  <c:v>2082</c:v>
                </c:pt>
                <c:pt idx="131">
                  <c:v>2083</c:v>
                </c:pt>
                <c:pt idx="132">
                  <c:v>2084</c:v>
                </c:pt>
                <c:pt idx="133">
                  <c:v>2085</c:v>
                </c:pt>
                <c:pt idx="134">
                  <c:v>2086</c:v>
                </c:pt>
                <c:pt idx="135">
                  <c:v>2087</c:v>
                </c:pt>
                <c:pt idx="136">
                  <c:v>2088</c:v>
                </c:pt>
                <c:pt idx="137">
                  <c:v>2089</c:v>
                </c:pt>
                <c:pt idx="138">
                  <c:v>2090</c:v>
                </c:pt>
                <c:pt idx="139">
                  <c:v>2091</c:v>
                </c:pt>
                <c:pt idx="140">
                  <c:v>2092</c:v>
                </c:pt>
                <c:pt idx="141">
                  <c:v>2093</c:v>
                </c:pt>
                <c:pt idx="142">
                  <c:v>2094</c:v>
                </c:pt>
                <c:pt idx="143">
                  <c:v>2095</c:v>
                </c:pt>
                <c:pt idx="144">
                  <c:v>2096</c:v>
                </c:pt>
                <c:pt idx="145">
                  <c:v>2097</c:v>
                </c:pt>
                <c:pt idx="146">
                  <c:v>2098</c:v>
                </c:pt>
                <c:pt idx="147">
                  <c:v>2099</c:v>
                </c:pt>
                <c:pt idx="148">
                  <c:v>2100</c:v>
                </c:pt>
              </c:strCache>
            </c:strRef>
          </c:cat>
          <c:val>
            <c:numRef>
              <c:f>'4.9'!$Q$3:$Q$154</c:f>
              <c:numCache>
                <c:formatCode>0</c:formatCode>
                <c:ptCount val="152"/>
                <c:pt idx="1">
                  <c:v>2499</c:v>
                </c:pt>
                <c:pt idx="2">
                  <c:v>2543</c:v>
                </c:pt>
                <c:pt idx="3">
                  <c:v>2590</c:v>
                </c:pt>
                <c:pt idx="4">
                  <c:v>2640</c:v>
                </c:pt>
                <c:pt idx="5">
                  <c:v>2692</c:v>
                </c:pt>
                <c:pt idx="6">
                  <c:v>2746</c:v>
                </c:pt>
                <c:pt idx="7">
                  <c:v>2801</c:v>
                </c:pt>
                <c:pt idx="8">
                  <c:v>2858</c:v>
                </c:pt>
                <c:pt idx="9">
                  <c:v>2916</c:v>
                </c:pt>
                <c:pt idx="10">
                  <c:v>2970</c:v>
                </c:pt>
                <c:pt idx="11">
                  <c:v>3019</c:v>
                </c:pt>
                <c:pt idx="12">
                  <c:v>3068</c:v>
                </c:pt>
                <c:pt idx="13">
                  <c:v>3127</c:v>
                </c:pt>
                <c:pt idx="14">
                  <c:v>3196</c:v>
                </c:pt>
                <c:pt idx="15">
                  <c:v>3267</c:v>
                </c:pt>
                <c:pt idx="16">
                  <c:v>3337</c:v>
                </c:pt>
                <c:pt idx="17">
                  <c:v>3406</c:v>
                </c:pt>
                <c:pt idx="18">
                  <c:v>3475</c:v>
                </c:pt>
                <c:pt idx="19">
                  <c:v>3547</c:v>
                </c:pt>
                <c:pt idx="20">
                  <c:v>3621</c:v>
                </c:pt>
                <c:pt idx="21">
                  <c:v>3695</c:v>
                </c:pt>
                <c:pt idx="22">
                  <c:v>3770</c:v>
                </c:pt>
                <c:pt idx="23">
                  <c:v>3845</c:v>
                </c:pt>
                <c:pt idx="24">
                  <c:v>3920</c:v>
                </c:pt>
                <c:pt idx="25">
                  <c:v>3996</c:v>
                </c:pt>
                <c:pt idx="26">
                  <c:v>4069</c:v>
                </c:pt>
                <c:pt idx="27">
                  <c:v>4143</c:v>
                </c:pt>
                <c:pt idx="28">
                  <c:v>4216</c:v>
                </c:pt>
                <c:pt idx="29">
                  <c:v>4290</c:v>
                </c:pt>
                <c:pt idx="30">
                  <c:v>4366</c:v>
                </c:pt>
                <c:pt idx="31">
                  <c:v>4444</c:v>
                </c:pt>
                <c:pt idx="32">
                  <c:v>4525</c:v>
                </c:pt>
                <c:pt idx="33">
                  <c:v>4608</c:v>
                </c:pt>
                <c:pt idx="34">
                  <c:v>4692</c:v>
                </c:pt>
                <c:pt idx="35">
                  <c:v>4776</c:v>
                </c:pt>
                <c:pt idx="36">
                  <c:v>4862</c:v>
                </c:pt>
                <c:pt idx="37">
                  <c:v>4950</c:v>
                </c:pt>
                <c:pt idx="38">
                  <c:v>5041</c:v>
                </c:pt>
                <c:pt idx="39">
                  <c:v>5132</c:v>
                </c:pt>
                <c:pt idx="40">
                  <c:v>5224</c:v>
                </c:pt>
                <c:pt idx="41">
                  <c:v>5316</c:v>
                </c:pt>
                <c:pt idx="42">
                  <c:v>5406</c:v>
                </c:pt>
                <c:pt idx="43">
                  <c:v>5493</c:v>
                </c:pt>
                <c:pt idx="44">
                  <c:v>5577</c:v>
                </c:pt>
                <c:pt idx="45">
                  <c:v>5661</c:v>
                </c:pt>
                <c:pt idx="46">
                  <c:v>5743</c:v>
                </c:pt>
                <c:pt idx="47">
                  <c:v>5825</c:v>
                </c:pt>
                <c:pt idx="48">
                  <c:v>5906</c:v>
                </c:pt>
                <c:pt idx="49">
                  <c:v>5987</c:v>
                </c:pt>
                <c:pt idx="50">
                  <c:v>6068</c:v>
                </c:pt>
                <c:pt idx="51">
                  <c:v>6149</c:v>
                </c:pt>
                <c:pt idx="52">
                  <c:v>6231</c:v>
                </c:pt>
                <c:pt idx="53">
                  <c:v>6312</c:v>
                </c:pt>
                <c:pt idx="54">
                  <c:v>6394</c:v>
                </c:pt>
                <c:pt idx="55">
                  <c:v>6476</c:v>
                </c:pt>
                <c:pt idx="56">
                  <c:v>6558</c:v>
                </c:pt>
                <c:pt idx="57">
                  <c:v>6641</c:v>
                </c:pt>
                <c:pt idx="58">
                  <c:v>6726</c:v>
                </c:pt>
                <c:pt idx="59">
                  <c:v>6812</c:v>
                </c:pt>
                <c:pt idx="60">
                  <c:v>6898</c:v>
                </c:pt>
                <c:pt idx="61">
                  <c:v>6986</c:v>
                </c:pt>
                <c:pt idx="62">
                  <c:v>7073</c:v>
                </c:pt>
                <c:pt idx="63">
                  <c:v>7162</c:v>
                </c:pt>
                <c:pt idx="64">
                  <c:v>7251</c:v>
                </c:pt>
                <c:pt idx="65">
                  <c:v>7339</c:v>
                </c:pt>
                <c:pt idx="66">
                  <c:v>7427</c:v>
                </c:pt>
                <c:pt idx="67">
                  <c:v>7513</c:v>
                </c:pt>
                <c:pt idx="68">
                  <c:v>7600</c:v>
                </c:pt>
                <c:pt idx="69">
                  <c:v>7684</c:v>
                </c:pt>
                <c:pt idx="70">
                  <c:v>7765</c:v>
                </c:pt>
                <c:pt idx="71">
                  <c:v>7841</c:v>
                </c:pt>
                <c:pt idx="72">
                  <c:v>7909</c:v>
                </c:pt>
                <c:pt idx="73">
                  <c:v>7975</c:v>
                </c:pt>
                <c:pt idx="74">
                  <c:v>8045</c:v>
                </c:pt>
                <c:pt idx="75">
                  <c:v>8119</c:v>
                </c:pt>
                <c:pt idx="76">
                  <c:v>8192</c:v>
                </c:pt>
                <c:pt idx="77">
                  <c:v>8264</c:v>
                </c:pt>
                <c:pt idx="78">
                  <c:v>8336</c:v>
                </c:pt>
                <c:pt idx="79">
                  <c:v>8407</c:v>
                </c:pt>
                <c:pt idx="80">
                  <c:v>8477</c:v>
                </c:pt>
                <c:pt idx="81">
                  <c:v>8546</c:v>
                </c:pt>
                <c:pt idx="82">
                  <c:v>8615</c:v>
                </c:pt>
                <c:pt idx="83">
                  <c:v>8682</c:v>
                </c:pt>
                <c:pt idx="84">
                  <c:v>8749</c:v>
                </c:pt>
                <c:pt idx="85">
                  <c:v>8815</c:v>
                </c:pt>
                <c:pt idx="86">
                  <c:v>8879</c:v>
                </c:pt>
                <c:pt idx="87">
                  <c:v>8943</c:v>
                </c:pt>
                <c:pt idx="88">
                  <c:v>9006</c:v>
                </c:pt>
                <c:pt idx="89">
                  <c:v>9068</c:v>
                </c:pt>
                <c:pt idx="90">
                  <c:v>9129</c:v>
                </c:pt>
                <c:pt idx="91">
                  <c:v>9188</c:v>
                </c:pt>
                <c:pt idx="92">
                  <c:v>9247</c:v>
                </c:pt>
                <c:pt idx="93">
                  <c:v>9304</c:v>
                </c:pt>
                <c:pt idx="94">
                  <c:v>9360</c:v>
                </c:pt>
                <c:pt idx="95">
                  <c:v>9414</c:v>
                </c:pt>
                <c:pt idx="96">
                  <c:v>9468</c:v>
                </c:pt>
                <c:pt idx="97">
                  <c:v>9519</c:v>
                </c:pt>
                <c:pt idx="98">
                  <c:v>9569</c:v>
                </c:pt>
                <c:pt idx="99">
                  <c:v>9618</c:v>
                </c:pt>
                <c:pt idx="100">
                  <c:v>9665</c:v>
                </c:pt>
                <c:pt idx="101">
                  <c:v>9709</c:v>
                </c:pt>
                <c:pt idx="102">
                  <c:v>9753</c:v>
                </c:pt>
                <c:pt idx="103">
                  <c:v>9794</c:v>
                </c:pt>
                <c:pt idx="104">
                  <c:v>9834</c:v>
                </c:pt>
                <c:pt idx="105">
                  <c:v>9872</c:v>
                </c:pt>
                <c:pt idx="106">
                  <c:v>9908</c:v>
                </c:pt>
                <c:pt idx="107">
                  <c:v>9943</c:v>
                </c:pt>
                <c:pt idx="108">
                  <c:v>9976</c:v>
                </c:pt>
                <c:pt idx="109">
                  <c:v>10008</c:v>
                </c:pt>
                <c:pt idx="110">
                  <c:v>10039</c:v>
                </c:pt>
                <c:pt idx="111">
                  <c:v>10068</c:v>
                </c:pt>
                <c:pt idx="112">
                  <c:v>10096</c:v>
                </c:pt>
                <c:pt idx="113">
                  <c:v>10122</c:v>
                </c:pt>
                <c:pt idx="114">
                  <c:v>10148</c:v>
                </c:pt>
                <c:pt idx="115">
                  <c:v>10173</c:v>
                </c:pt>
                <c:pt idx="116">
                  <c:v>10196</c:v>
                </c:pt>
                <c:pt idx="117">
                  <c:v>10218</c:v>
                </c:pt>
                <c:pt idx="118">
                  <c:v>10240</c:v>
                </c:pt>
                <c:pt idx="119">
                  <c:v>10260</c:v>
                </c:pt>
                <c:pt idx="120">
                  <c:v>10279</c:v>
                </c:pt>
                <c:pt idx="121">
                  <c:v>10297</c:v>
                </c:pt>
                <c:pt idx="122">
                  <c:v>10314</c:v>
                </c:pt>
                <c:pt idx="123">
                  <c:v>10330</c:v>
                </c:pt>
                <c:pt idx="124">
                  <c:v>10345</c:v>
                </c:pt>
                <c:pt idx="125">
                  <c:v>10359</c:v>
                </c:pt>
                <c:pt idx="126">
                  <c:v>10371</c:v>
                </c:pt>
                <c:pt idx="127">
                  <c:v>10382</c:v>
                </c:pt>
                <c:pt idx="128">
                  <c:v>10392</c:v>
                </c:pt>
                <c:pt idx="129">
                  <c:v>10401</c:v>
                </c:pt>
                <c:pt idx="130">
                  <c:v>10408</c:v>
                </c:pt>
                <c:pt idx="131">
                  <c:v>10415</c:v>
                </c:pt>
                <c:pt idx="132">
                  <c:v>10420</c:v>
                </c:pt>
                <c:pt idx="133">
                  <c:v>10424</c:v>
                </c:pt>
                <c:pt idx="134">
                  <c:v>10427</c:v>
                </c:pt>
                <c:pt idx="135">
                  <c:v>10429</c:v>
                </c:pt>
                <c:pt idx="136">
                  <c:v>10431</c:v>
                </c:pt>
                <c:pt idx="137">
                  <c:v>10431</c:v>
                </c:pt>
                <c:pt idx="138">
                  <c:v>10430</c:v>
                </c:pt>
                <c:pt idx="139">
                  <c:v>10429</c:v>
                </c:pt>
                <c:pt idx="140">
                  <c:v>10427</c:v>
                </c:pt>
                <c:pt idx="141">
                  <c:v>10424</c:v>
                </c:pt>
                <c:pt idx="142">
                  <c:v>10420</c:v>
                </c:pt>
                <c:pt idx="143">
                  <c:v>10415</c:v>
                </c:pt>
                <c:pt idx="144">
                  <c:v>10409</c:v>
                </c:pt>
                <c:pt idx="145">
                  <c:v>10403</c:v>
                </c:pt>
                <c:pt idx="146">
                  <c:v>10396</c:v>
                </c:pt>
                <c:pt idx="147">
                  <c:v>10389</c:v>
                </c:pt>
                <c:pt idx="148">
                  <c:v>10380</c:v>
                </c:pt>
                <c:pt idx="149">
                  <c:v>10370</c:v>
                </c:pt>
                <c:pt idx="150">
                  <c:v>10360</c:v>
                </c:pt>
                <c:pt idx="151">
                  <c:v>10349</c:v>
                </c:pt>
              </c:numCache>
            </c:numRef>
          </c:val>
          <c:smooth val="0"/>
          <c:extLst>
            <c:ext xmlns:c16="http://schemas.microsoft.com/office/drawing/2014/chart" uri="{C3380CC4-5D6E-409C-BE32-E72D297353CC}">
              <c16:uniqueId val="{00000001-B24C-384F-BC4B-D85C67C69DA9}"/>
            </c:ext>
          </c:extLst>
        </c:ser>
        <c:dLbls>
          <c:showLegendKey val="0"/>
          <c:showVal val="0"/>
          <c:showCatName val="0"/>
          <c:showSerName val="0"/>
          <c:showPercent val="0"/>
          <c:showBubbleSize val="0"/>
        </c:dLbls>
        <c:marker val="1"/>
        <c:smooth val="0"/>
        <c:axId val="564807215"/>
        <c:axId val="1"/>
      </c:lineChart>
      <c:lineChart>
        <c:grouping val="standard"/>
        <c:varyColors val="0"/>
        <c:ser>
          <c:idx val="1"/>
          <c:order val="1"/>
          <c:tx>
            <c:v>2011 based projected annual change</c:v>
          </c:tx>
          <c:spPr>
            <a:ln w="12700">
              <a:solidFill>
                <a:srgbClr val="000000"/>
              </a:solidFill>
              <a:prstDash val="solid"/>
            </a:ln>
          </c:spPr>
          <c:marker>
            <c:symbol val="none"/>
          </c:marker>
          <c:dPt>
            <c:idx val="63"/>
            <c:marker>
              <c:symbol val="circle"/>
              <c:size val="10"/>
              <c:spPr>
                <a:solidFill>
                  <a:srgbClr val="000000"/>
                </a:solidFill>
                <a:ln>
                  <a:solidFill>
                    <a:srgbClr val="000000"/>
                  </a:solidFill>
                  <a:prstDash val="solid"/>
                </a:ln>
              </c:spPr>
            </c:marker>
            <c:bubble3D val="0"/>
            <c:extLst>
              <c:ext xmlns:c16="http://schemas.microsoft.com/office/drawing/2014/chart" uri="{C3380CC4-5D6E-409C-BE32-E72D297353CC}">
                <c16:uniqueId val="{00000002-B24C-384F-BC4B-D85C67C69DA9}"/>
              </c:ext>
            </c:extLst>
          </c:dPt>
          <c:val>
            <c:numRef>
              <c:f>'4.9'!$F$4:$F$154</c:f>
              <c:numCache>
                <c:formatCode>#,##0</c:formatCode>
                <c:ptCount val="151"/>
                <c:pt idx="1">
                  <c:v>49</c:v>
                </c:pt>
                <c:pt idx="2">
                  <c:v>47</c:v>
                </c:pt>
                <c:pt idx="3">
                  <c:v>47</c:v>
                </c:pt>
                <c:pt idx="4">
                  <c:v>48</c:v>
                </c:pt>
                <c:pt idx="5">
                  <c:v>49</c:v>
                </c:pt>
                <c:pt idx="6">
                  <c:v>51</c:v>
                </c:pt>
                <c:pt idx="7">
                  <c:v>52</c:v>
                </c:pt>
                <c:pt idx="8">
                  <c:v>53</c:v>
                </c:pt>
                <c:pt idx="9">
                  <c:v>54</c:v>
                </c:pt>
                <c:pt idx="10">
                  <c:v>55</c:v>
                </c:pt>
                <c:pt idx="11">
                  <c:v>55</c:v>
                </c:pt>
                <c:pt idx="12">
                  <c:v>56</c:v>
                </c:pt>
                <c:pt idx="13">
                  <c:v>58</c:v>
                </c:pt>
                <c:pt idx="14">
                  <c:v>61</c:v>
                </c:pt>
                <c:pt idx="15">
                  <c:v>64</c:v>
                </c:pt>
                <c:pt idx="16">
                  <c:v>68</c:v>
                </c:pt>
                <c:pt idx="17">
                  <c:v>71</c:v>
                </c:pt>
                <c:pt idx="18">
                  <c:v>74</c:v>
                </c:pt>
                <c:pt idx="19">
                  <c:v>75</c:v>
                </c:pt>
                <c:pt idx="20">
                  <c:v>76</c:v>
                </c:pt>
                <c:pt idx="21">
                  <c:v>76</c:v>
                </c:pt>
                <c:pt idx="22">
                  <c:v>76</c:v>
                </c:pt>
                <c:pt idx="23">
                  <c:v>76</c:v>
                </c:pt>
                <c:pt idx="24">
                  <c:v>76</c:v>
                </c:pt>
                <c:pt idx="25">
                  <c:v>76</c:v>
                </c:pt>
                <c:pt idx="26">
                  <c:v>75</c:v>
                </c:pt>
                <c:pt idx="27">
                  <c:v>74</c:v>
                </c:pt>
                <c:pt idx="28">
                  <c:v>75</c:v>
                </c:pt>
                <c:pt idx="29">
                  <c:v>75</c:v>
                </c:pt>
                <c:pt idx="30">
                  <c:v>77</c:v>
                </c:pt>
                <c:pt idx="31">
                  <c:v>79</c:v>
                </c:pt>
                <c:pt idx="32">
                  <c:v>80</c:v>
                </c:pt>
                <c:pt idx="33">
                  <c:v>82</c:v>
                </c:pt>
                <c:pt idx="34">
                  <c:v>84</c:v>
                </c:pt>
                <c:pt idx="35">
                  <c:v>85</c:v>
                </c:pt>
                <c:pt idx="36">
                  <c:v>87</c:v>
                </c:pt>
                <c:pt idx="37">
                  <c:v>89</c:v>
                </c:pt>
                <c:pt idx="38">
                  <c:v>90</c:v>
                </c:pt>
                <c:pt idx="39">
                  <c:v>89</c:v>
                </c:pt>
                <c:pt idx="40">
                  <c:v>88</c:v>
                </c:pt>
                <c:pt idx="41">
                  <c:v>87</c:v>
                </c:pt>
                <c:pt idx="42">
                  <c:v>85</c:v>
                </c:pt>
                <c:pt idx="43">
                  <c:v>84</c:v>
                </c:pt>
                <c:pt idx="44">
                  <c:v>83</c:v>
                </c:pt>
                <c:pt idx="45">
                  <c:v>82</c:v>
                </c:pt>
                <c:pt idx="46">
                  <c:v>81</c:v>
                </c:pt>
                <c:pt idx="47">
                  <c:v>80</c:v>
                </c:pt>
                <c:pt idx="48">
                  <c:v>79</c:v>
                </c:pt>
                <c:pt idx="49">
                  <c:v>78</c:v>
                </c:pt>
                <c:pt idx="50">
                  <c:v>78</c:v>
                </c:pt>
                <c:pt idx="51">
                  <c:v>77</c:v>
                </c:pt>
                <c:pt idx="52">
                  <c:v>77</c:v>
                </c:pt>
                <c:pt idx="53">
                  <c:v>76</c:v>
                </c:pt>
                <c:pt idx="54">
                  <c:v>77</c:v>
                </c:pt>
                <c:pt idx="55">
                  <c:v>77</c:v>
                </c:pt>
                <c:pt idx="56">
                  <c:v>77</c:v>
                </c:pt>
                <c:pt idx="57">
                  <c:v>78</c:v>
                </c:pt>
                <c:pt idx="58">
                  <c:v>78</c:v>
                </c:pt>
                <c:pt idx="59">
                  <c:v>78</c:v>
                </c:pt>
                <c:pt idx="60">
                  <c:v>78</c:v>
                </c:pt>
                <c:pt idx="61">
                  <c:v>78</c:v>
                </c:pt>
                <c:pt idx="62">
                  <c:v>78</c:v>
                </c:pt>
                <c:pt idx="63">
                  <c:v>78</c:v>
                </c:pt>
                <c:pt idx="64">
                  <c:v>77</c:v>
                </c:pt>
                <c:pt idx="65">
                  <c:v>77</c:v>
                </c:pt>
                <c:pt idx="66">
                  <c:v>76</c:v>
                </c:pt>
                <c:pt idx="67">
                  <c:v>75</c:v>
                </c:pt>
                <c:pt idx="68">
                  <c:v>75</c:v>
                </c:pt>
                <c:pt idx="69">
                  <c:v>74</c:v>
                </c:pt>
                <c:pt idx="70">
                  <c:v>73</c:v>
                </c:pt>
                <c:pt idx="71">
                  <c:v>72</c:v>
                </c:pt>
                <c:pt idx="72">
                  <c:v>70</c:v>
                </c:pt>
                <c:pt idx="73">
                  <c:v>69</c:v>
                </c:pt>
                <c:pt idx="74">
                  <c:v>68</c:v>
                </c:pt>
                <c:pt idx="75">
                  <c:v>67</c:v>
                </c:pt>
                <c:pt idx="76">
                  <c:v>66</c:v>
                </c:pt>
                <c:pt idx="77">
                  <c:v>65</c:v>
                </c:pt>
                <c:pt idx="78">
                  <c:v>64</c:v>
                </c:pt>
                <c:pt idx="79">
                  <c:v>63</c:v>
                </c:pt>
                <c:pt idx="80">
                  <c:v>61</c:v>
                </c:pt>
                <c:pt idx="81">
                  <c:v>60</c:v>
                </c:pt>
                <c:pt idx="82">
                  <c:v>59</c:v>
                </c:pt>
                <c:pt idx="83">
                  <c:v>58</c:v>
                </c:pt>
                <c:pt idx="84">
                  <c:v>57</c:v>
                </c:pt>
                <c:pt idx="85">
                  <c:v>56</c:v>
                </c:pt>
                <c:pt idx="86">
                  <c:v>55</c:v>
                </c:pt>
                <c:pt idx="87">
                  <c:v>54</c:v>
                </c:pt>
                <c:pt idx="88">
                  <c:v>52</c:v>
                </c:pt>
                <c:pt idx="89">
                  <c:v>51</c:v>
                </c:pt>
                <c:pt idx="90">
                  <c:v>50</c:v>
                </c:pt>
                <c:pt idx="91">
                  <c:v>49</c:v>
                </c:pt>
                <c:pt idx="92">
                  <c:v>48</c:v>
                </c:pt>
                <c:pt idx="93">
                  <c:v>46</c:v>
                </c:pt>
                <c:pt idx="94">
                  <c:v>45</c:v>
                </c:pt>
                <c:pt idx="95">
                  <c:v>44</c:v>
                </c:pt>
                <c:pt idx="96">
                  <c:v>43</c:v>
                </c:pt>
                <c:pt idx="97">
                  <c:v>41</c:v>
                </c:pt>
                <c:pt idx="98">
                  <c:v>40</c:v>
                </c:pt>
                <c:pt idx="99">
                  <c:v>39</c:v>
                </c:pt>
                <c:pt idx="100">
                  <c:v>37</c:v>
                </c:pt>
                <c:pt idx="101">
                  <c:v>36</c:v>
                </c:pt>
                <c:pt idx="102">
                  <c:v>35</c:v>
                </c:pt>
                <c:pt idx="103">
                  <c:v>34</c:v>
                </c:pt>
                <c:pt idx="104">
                  <c:v>33</c:v>
                </c:pt>
                <c:pt idx="105">
                  <c:v>31</c:v>
                </c:pt>
                <c:pt idx="106">
                  <c:v>30</c:v>
                </c:pt>
                <c:pt idx="107">
                  <c:v>29</c:v>
                </c:pt>
                <c:pt idx="108">
                  <c:v>28</c:v>
                </c:pt>
                <c:pt idx="109">
                  <c:v>27</c:v>
                </c:pt>
                <c:pt idx="110">
                  <c:v>26</c:v>
                </c:pt>
                <c:pt idx="111">
                  <c:v>25</c:v>
                </c:pt>
                <c:pt idx="112">
                  <c:v>24</c:v>
                </c:pt>
                <c:pt idx="113">
                  <c:v>23</c:v>
                </c:pt>
                <c:pt idx="114">
                  <c:v>22</c:v>
                </c:pt>
                <c:pt idx="115">
                  <c:v>21</c:v>
                </c:pt>
                <c:pt idx="116">
                  <c:v>21</c:v>
                </c:pt>
                <c:pt idx="117">
                  <c:v>20</c:v>
                </c:pt>
                <c:pt idx="118">
                  <c:v>19</c:v>
                </c:pt>
                <c:pt idx="119">
                  <c:v>18</c:v>
                </c:pt>
                <c:pt idx="120">
                  <c:v>18</c:v>
                </c:pt>
                <c:pt idx="121">
                  <c:v>17</c:v>
                </c:pt>
                <c:pt idx="122">
                  <c:v>16</c:v>
                </c:pt>
                <c:pt idx="123">
                  <c:v>16</c:v>
                </c:pt>
                <c:pt idx="124">
                  <c:v>15</c:v>
                </c:pt>
                <c:pt idx="125">
                  <c:v>14</c:v>
                </c:pt>
                <c:pt idx="126">
                  <c:v>14</c:v>
                </c:pt>
                <c:pt idx="127">
                  <c:v>13</c:v>
                </c:pt>
                <c:pt idx="128">
                  <c:v>13</c:v>
                </c:pt>
                <c:pt idx="129">
                  <c:v>12</c:v>
                </c:pt>
                <c:pt idx="130">
                  <c:v>12</c:v>
                </c:pt>
                <c:pt idx="131">
                  <c:v>11</c:v>
                </c:pt>
                <c:pt idx="132">
                  <c:v>11</c:v>
                </c:pt>
                <c:pt idx="133">
                  <c:v>10</c:v>
                </c:pt>
                <c:pt idx="134">
                  <c:v>10</c:v>
                </c:pt>
                <c:pt idx="135">
                  <c:v>9</c:v>
                </c:pt>
                <c:pt idx="136">
                  <c:v>9</c:v>
                </c:pt>
                <c:pt idx="137">
                  <c:v>9</c:v>
                </c:pt>
                <c:pt idx="138">
                  <c:v>8</c:v>
                </c:pt>
                <c:pt idx="139">
                  <c:v>8</c:v>
                </c:pt>
                <c:pt idx="140">
                  <c:v>8</c:v>
                </c:pt>
                <c:pt idx="141">
                  <c:v>8</c:v>
                </c:pt>
                <c:pt idx="142">
                  <c:v>7</c:v>
                </c:pt>
                <c:pt idx="143">
                  <c:v>7</c:v>
                </c:pt>
                <c:pt idx="144">
                  <c:v>7</c:v>
                </c:pt>
                <c:pt idx="145">
                  <c:v>6</c:v>
                </c:pt>
                <c:pt idx="146">
                  <c:v>6</c:v>
                </c:pt>
                <c:pt idx="147">
                  <c:v>6</c:v>
                </c:pt>
                <c:pt idx="148">
                  <c:v>6</c:v>
                </c:pt>
                <c:pt idx="149">
                  <c:v>5</c:v>
                </c:pt>
                <c:pt idx="150">
                  <c:v>5</c:v>
                </c:pt>
              </c:numCache>
            </c:numRef>
          </c:val>
          <c:smooth val="0"/>
          <c:extLst>
            <c:ext xmlns:c16="http://schemas.microsoft.com/office/drawing/2014/chart" uri="{C3380CC4-5D6E-409C-BE32-E72D297353CC}">
              <c16:uniqueId val="{00000003-B24C-384F-BC4B-D85C67C69DA9}"/>
            </c:ext>
          </c:extLst>
        </c:ser>
        <c:ser>
          <c:idx val="3"/>
          <c:order val="3"/>
          <c:tx>
            <c:v>2022 based projection of annual change</c:v>
          </c:tx>
          <c:spPr>
            <a:ln>
              <a:solidFill>
                <a:schemeClr val="tx1"/>
              </a:solidFill>
              <a:prstDash val="sysDot"/>
            </a:ln>
          </c:spPr>
          <c:marker>
            <c:symbol val="none"/>
          </c:marker>
          <c:val>
            <c:numRef>
              <c:f>'4.9'!$N$4:$N$154</c:f>
              <c:numCache>
                <c:formatCode>0</c:formatCode>
                <c:ptCount val="151"/>
                <c:pt idx="1">
                  <c:v>44</c:v>
                </c:pt>
                <c:pt idx="2">
                  <c:v>47</c:v>
                </c:pt>
                <c:pt idx="3">
                  <c:v>50</c:v>
                </c:pt>
                <c:pt idx="4">
                  <c:v>52</c:v>
                </c:pt>
                <c:pt idx="5">
                  <c:v>54</c:v>
                </c:pt>
                <c:pt idx="6">
                  <c:v>55</c:v>
                </c:pt>
                <c:pt idx="7">
                  <c:v>57</c:v>
                </c:pt>
                <c:pt idx="8">
                  <c:v>58</c:v>
                </c:pt>
                <c:pt idx="9">
                  <c:v>54</c:v>
                </c:pt>
                <c:pt idx="10">
                  <c:v>49</c:v>
                </c:pt>
                <c:pt idx="11">
                  <c:v>49</c:v>
                </c:pt>
                <c:pt idx="12">
                  <c:v>58</c:v>
                </c:pt>
                <c:pt idx="13">
                  <c:v>69</c:v>
                </c:pt>
                <c:pt idx="14">
                  <c:v>71</c:v>
                </c:pt>
                <c:pt idx="15">
                  <c:v>70</c:v>
                </c:pt>
                <c:pt idx="16">
                  <c:v>69</c:v>
                </c:pt>
                <c:pt idx="17">
                  <c:v>69</c:v>
                </c:pt>
                <c:pt idx="18">
                  <c:v>71</c:v>
                </c:pt>
                <c:pt idx="19">
                  <c:v>74</c:v>
                </c:pt>
                <c:pt idx="20">
                  <c:v>75</c:v>
                </c:pt>
                <c:pt idx="21">
                  <c:v>75</c:v>
                </c:pt>
                <c:pt idx="22">
                  <c:v>75</c:v>
                </c:pt>
                <c:pt idx="23">
                  <c:v>75</c:v>
                </c:pt>
                <c:pt idx="24">
                  <c:v>75</c:v>
                </c:pt>
                <c:pt idx="25">
                  <c:v>74</c:v>
                </c:pt>
                <c:pt idx="26">
                  <c:v>73</c:v>
                </c:pt>
                <c:pt idx="27">
                  <c:v>73</c:v>
                </c:pt>
                <c:pt idx="28">
                  <c:v>74</c:v>
                </c:pt>
                <c:pt idx="29">
                  <c:v>76</c:v>
                </c:pt>
                <c:pt idx="30">
                  <c:v>78</c:v>
                </c:pt>
                <c:pt idx="31">
                  <c:v>81</c:v>
                </c:pt>
                <c:pt idx="32">
                  <c:v>83</c:v>
                </c:pt>
                <c:pt idx="33">
                  <c:v>84</c:v>
                </c:pt>
                <c:pt idx="34">
                  <c:v>84</c:v>
                </c:pt>
                <c:pt idx="35">
                  <c:v>86</c:v>
                </c:pt>
                <c:pt idx="36">
                  <c:v>88</c:v>
                </c:pt>
                <c:pt idx="37">
                  <c:v>91</c:v>
                </c:pt>
                <c:pt idx="38">
                  <c:v>91</c:v>
                </c:pt>
                <c:pt idx="39">
                  <c:v>91</c:v>
                </c:pt>
                <c:pt idx="40">
                  <c:v>92</c:v>
                </c:pt>
                <c:pt idx="41">
                  <c:v>90</c:v>
                </c:pt>
                <c:pt idx="42">
                  <c:v>86</c:v>
                </c:pt>
                <c:pt idx="43">
                  <c:v>85</c:v>
                </c:pt>
                <c:pt idx="44">
                  <c:v>83</c:v>
                </c:pt>
                <c:pt idx="45">
                  <c:v>82</c:v>
                </c:pt>
                <c:pt idx="46">
                  <c:v>82</c:v>
                </c:pt>
                <c:pt idx="47">
                  <c:v>81</c:v>
                </c:pt>
                <c:pt idx="48">
                  <c:v>81</c:v>
                </c:pt>
                <c:pt idx="49">
                  <c:v>80</c:v>
                </c:pt>
                <c:pt idx="50">
                  <c:v>81</c:v>
                </c:pt>
                <c:pt idx="51">
                  <c:v>82</c:v>
                </c:pt>
                <c:pt idx="52">
                  <c:v>82</c:v>
                </c:pt>
                <c:pt idx="53">
                  <c:v>81</c:v>
                </c:pt>
                <c:pt idx="54">
                  <c:v>82</c:v>
                </c:pt>
                <c:pt idx="55">
                  <c:v>82</c:v>
                </c:pt>
                <c:pt idx="56">
                  <c:v>83</c:v>
                </c:pt>
                <c:pt idx="57">
                  <c:v>85</c:v>
                </c:pt>
                <c:pt idx="58">
                  <c:v>86</c:v>
                </c:pt>
                <c:pt idx="59">
                  <c:v>87</c:v>
                </c:pt>
                <c:pt idx="60">
                  <c:v>87</c:v>
                </c:pt>
                <c:pt idx="61">
                  <c:v>88</c:v>
                </c:pt>
                <c:pt idx="62">
                  <c:v>89</c:v>
                </c:pt>
                <c:pt idx="63">
                  <c:v>89</c:v>
                </c:pt>
                <c:pt idx="64">
                  <c:v>88</c:v>
                </c:pt>
                <c:pt idx="65">
                  <c:v>88</c:v>
                </c:pt>
                <c:pt idx="66">
                  <c:v>87</c:v>
                </c:pt>
                <c:pt idx="67">
                  <c:v>86</c:v>
                </c:pt>
                <c:pt idx="68">
                  <c:v>84</c:v>
                </c:pt>
                <c:pt idx="69">
                  <c:v>81</c:v>
                </c:pt>
                <c:pt idx="70">
                  <c:v>76</c:v>
                </c:pt>
                <c:pt idx="71">
                  <c:v>68</c:v>
                </c:pt>
                <c:pt idx="72">
                  <c:v>66</c:v>
                </c:pt>
                <c:pt idx="73">
                  <c:v>70</c:v>
                </c:pt>
                <c:pt idx="74">
                  <c:v>74</c:v>
                </c:pt>
                <c:pt idx="75">
                  <c:v>73</c:v>
                </c:pt>
                <c:pt idx="76">
                  <c:v>72</c:v>
                </c:pt>
                <c:pt idx="77">
                  <c:v>72</c:v>
                </c:pt>
                <c:pt idx="78">
                  <c:v>71</c:v>
                </c:pt>
                <c:pt idx="79">
                  <c:v>70</c:v>
                </c:pt>
                <c:pt idx="80">
                  <c:v>69</c:v>
                </c:pt>
                <c:pt idx="81">
                  <c:v>68</c:v>
                </c:pt>
                <c:pt idx="82">
                  <c:v>68</c:v>
                </c:pt>
                <c:pt idx="83">
                  <c:v>67</c:v>
                </c:pt>
                <c:pt idx="84">
                  <c:v>66</c:v>
                </c:pt>
                <c:pt idx="85">
                  <c:v>65</c:v>
                </c:pt>
                <c:pt idx="86">
                  <c:v>64</c:v>
                </c:pt>
                <c:pt idx="87">
                  <c:v>63</c:v>
                </c:pt>
                <c:pt idx="88">
                  <c:v>62</c:v>
                </c:pt>
                <c:pt idx="89">
                  <c:v>61</c:v>
                </c:pt>
                <c:pt idx="90">
                  <c:v>60</c:v>
                </c:pt>
                <c:pt idx="91">
                  <c:v>58</c:v>
                </c:pt>
                <c:pt idx="92">
                  <c:v>57</c:v>
                </c:pt>
                <c:pt idx="93">
                  <c:v>56</c:v>
                </c:pt>
                <c:pt idx="94">
                  <c:v>55</c:v>
                </c:pt>
                <c:pt idx="95">
                  <c:v>53</c:v>
                </c:pt>
                <c:pt idx="96">
                  <c:v>52</c:v>
                </c:pt>
                <c:pt idx="97">
                  <c:v>50</c:v>
                </c:pt>
                <c:pt idx="98">
                  <c:v>48</c:v>
                </c:pt>
                <c:pt idx="99">
                  <c:v>47</c:v>
                </c:pt>
                <c:pt idx="100">
                  <c:v>45</c:v>
                </c:pt>
                <c:pt idx="101">
                  <c:v>43</c:v>
                </c:pt>
                <c:pt idx="102">
                  <c:v>41</c:v>
                </c:pt>
                <c:pt idx="103">
                  <c:v>40</c:v>
                </c:pt>
                <c:pt idx="104">
                  <c:v>38</c:v>
                </c:pt>
                <c:pt idx="105">
                  <c:v>36</c:v>
                </c:pt>
                <c:pt idx="106">
                  <c:v>35</c:v>
                </c:pt>
                <c:pt idx="107">
                  <c:v>33</c:v>
                </c:pt>
                <c:pt idx="108">
                  <c:v>32</c:v>
                </c:pt>
                <c:pt idx="109">
                  <c:v>30</c:v>
                </c:pt>
                <c:pt idx="110">
                  <c:v>29</c:v>
                </c:pt>
                <c:pt idx="111">
                  <c:v>28</c:v>
                </c:pt>
                <c:pt idx="112">
                  <c:v>27</c:v>
                </c:pt>
                <c:pt idx="113">
                  <c:v>26</c:v>
                </c:pt>
                <c:pt idx="114">
                  <c:v>25</c:v>
                </c:pt>
                <c:pt idx="115">
                  <c:v>23</c:v>
                </c:pt>
                <c:pt idx="116">
                  <c:v>22</c:v>
                </c:pt>
                <c:pt idx="117">
                  <c:v>21</c:v>
                </c:pt>
                <c:pt idx="118">
                  <c:v>20</c:v>
                </c:pt>
                <c:pt idx="119">
                  <c:v>19</c:v>
                </c:pt>
                <c:pt idx="120">
                  <c:v>18</c:v>
                </c:pt>
                <c:pt idx="121">
                  <c:v>17</c:v>
                </c:pt>
                <c:pt idx="122">
                  <c:v>16</c:v>
                </c:pt>
                <c:pt idx="123">
                  <c:v>15</c:v>
                </c:pt>
                <c:pt idx="124">
                  <c:v>14</c:v>
                </c:pt>
                <c:pt idx="125">
                  <c:v>12</c:v>
                </c:pt>
                <c:pt idx="126">
                  <c:v>11</c:v>
                </c:pt>
                <c:pt idx="127">
                  <c:v>10</c:v>
                </c:pt>
                <c:pt idx="128">
                  <c:v>9</c:v>
                </c:pt>
                <c:pt idx="129">
                  <c:v>8</c:v>
                </c:pt>
                <c:pt idx="130">
                  <c:v>6</c:v>
                </c:pt>
                <c:pt idx="131">
                  <c:v>5</c:v>
                </c:pt>
                <c:pt idx="132">
                  <c:v>4</c:v>
                </c:pt>
                <c:pt idx="133">
                  <c:v>3</c:v>
                </c:pt>
                <c:pt idx="134">
                  <c:v>2</c:v>
                </c:pt>
                <c:pt idx="135">
                  <c:v>1</c:v>
                </c:pt>
                <c:pt idx="136">
                  <c:v>0</c:v>
                </c:pt>
                <c:pt idx="137">
                  <c:v>-1</c:v>
                </c:pt>
                <c:pt idx="138">
                  <c:v>-1</c:v>
                </c:pt>
                <c:pt idx="139">
                  <c:v>-2</c:v>
                </c:pt>
                <c:pt idx="140">
                  <c:v>-3</c:v>
                </c:pt>
                <c:pt idx="141">
                  <c:v>-4</c:v>
                </c:pt>
                <c:pt idx="142">
                  <c:v>-5</c:v>
                </c:pt>
                <c:pt idx="143">
                  <c:v>-5</c:v>
                </c:pt>
                <c:pt idx="144">
                  <c:v>-6</c:v>
                </c:pt>
                <c:pt idx="145">
                  <c:v>-7</c:v>
                </c:pt>
                <c:pt idx="146">
                  <c:v>-8</c:v>
                </c:pt>
                <c:pt idx="147">
                  <c:v>-9</c:v>
                </c:pt>
                <c:pt idx="148">
                  <c:v>-9</c:v>
                </c:pt>
                <c:pt idx="149">
                  <c:v>-10</c:v>
                </c:pt>
                <c:pt idx="150">
                  <c:v>-11</c:v>
                </c:pt>
              </c:numCache>
            </c:numRef>
          </c:val>
          <c:smooth val="0"/>
          <c:extLst>
            <c:ext xmlns:c16="http://schemas.microsoft.com/office/drawing/2014/chart" uri="{C3380CC4-5D6E-409C-BE32-E72D297353CC}">
              <c16:uniqueId val="{00000004-B24C-384F-BC4B-D85C67C69DA9}"/>
            </c:ext>
          </c:extLst>
        </c:ser>
        <c:dLbls>
          <c:showLegendKey val="0"/>
          <c:showVal val="0"/>
          <c:showCatName val="0"/>
          <c:showSerName val="0"/>
          <c:showPercent val="0"/>
          <c:showBubbleSize val="0"/>
        </c:dLbls>
        <c:marker val="1"/>
        <c:smooth val="0"/>
        <c:axId val="3"/>
        <c:axId val="4"/>
      </c:lineChart>
      <c:catAx>
        <c:axId val="564807215"/>
        <c:scaling>
          <c:orientation val="minMax"/>
        </c:scaling>
        <c:delete val="0"/>
        <c:axPos val="b"/>
        <c:numFmt formatCode="General" sourceLinked="1"/>
        <c:majorTickMark val="out"/>
        <c:minorTickMark val="none"/>
        <c:tickLblPos val="nextTo"/>
        <c:spPr>
          <a:ln w="3175">
            <a:solidFill>
              <a:srgbClr val="000000"/>
            </a:solidFill>
            <a:prstDash val="solid"/>
          </a:ln>
        </c:spPr>
        <c:txPr>
          <a:bodyPr rot="-5400000" vert="horz"/>
          <a:lstStyle/>
          <a:p>
            <a:pPr>
              <a:defRPr sz="1700" b="0" i="0" u="none" strike="noStrike" baseline="0">
                <a:solidFill>
                  <a:srgbClr val="000000"/>
                </a:solidFill>
                <a:latin typeface="Arial"/>
                <a:ea typeface="Arial"/>
                <a:cs typeface="Arial"/>
              </a:defRPr>
            </a:pPr>
            <a:endParaRPr lang="en-US"/>
          </a:p>
        </c:txPr>
        <c:crossAx val="1"/>
        <c:crossesAt val="-10"/>
        <c:auto val="1"/>
        <c:lblAlgn val="ctr"/>
        <c:lblOffset val="100"/>
        <c:tickLblSkip val="10"/>
        <c:tickMarkSkip val="1"/>
        <c:noMultiLvlLbl val="0"/>
      </c:catAx>
      <c:valAx>
        <c:axId val="1"/>
        <c:scaling>
          <c:orientation val="minMax"/>
          <c:max val="12000"/>
          <c:min val="0"/>
        </c:scaling>
        <c:delete val="0"/>
        <c:axPos val="l"/>
        <c:majorGridlines>
          <c:spPr>
            <a:ln w="3175">
              <a:solidFill>
                <a:srgbClr val="000000"/>
              </a:solidFill>
              <a:prstDash val="solid"/>
            </a:ln>
          </c:spPr>
        </c:majorGridlines>
        <c:numFmt formatCode="0" sourceLinked="1"/>
        <c:majorTickMark val="out"/>
        <c:minorTickMark val="none"/>
        <c:tickLblPos val="nextTo"/>
        <c:spPr>
          <a:ln w="3175">
            <a:solidFill>
              <a:srgbClr val="000000"/>
            </a:solidFill>
            <a:prstDash val="solid"/>
          </a:ln>
        </c:spPr>
        <c:txPr>
          <a:bodyPr rot="0" vert="horz"/>
          <a:lstStyle/>
          <a:p>
            <a:pPr>
              <a:defRPr sz="1700" b="0" i="0" u="none" strike="noStrike" baseline="0">
                <a:solidFill>
                  <a:srgbClr val="000000"/>
                </a:solidFill>
                <a:latin typeface="Arial"/>
                <a:ea typeface="Arial"/>
                <a:cs typeface="Arial"/>
              </a:defRPr>
            </a:pPr>
            <a:endParaRPr lang="en-US"/>
          </a:p>
        </c:txPr>
        <c:crossAx val="564807215"/>
        <c:crosses val="autoZero"/>
        <c:crossBetween val="between"/>
        <c:majorUnit val="1000"/>
        <c:minorUnit val="24"/>
      </c:valAx>
      <c:catAx>
        <c:axId val="3"/>
        <c:scaling>
          <c:orientation val="minMax"/>
        </c:scaling>
        <c:delete val="1"/>
        <c:axPos val="b"/>
        <c:majorTickMark val="out"/>
        <c:minorTickMark val="none"/>
        <c:tickLblPos val="nextTo"/>
        <c:crossAx val="4"/>
        <c:crosses val="autoZero"/>
        <c:auto val="1"/>
        <c:lblAlgn val="ctr"/>
        <c:lblOffset val="100"/>
        <c:noMultiLvlLbl val="0"/>
      </c:catAx>
      <c:valAx>
        <c:axId val="4"/>
        <c:scaling>
          <c:orientation val="minMax"/>
        </c:scaling>
        <c:delete val="0"/>
        <c:axPos val="r"/>
        <c:numFmt formatCode="General" sourceLinked="1"/>
        <c:majorTickMark val="cross"/>
        <c:minorTickMark val="none"/>
        <c:tickLblPos val="nextTo"/>
        <c:spPr>
          <a:ln w="3175">
            <a:solidFill>
              <a:srgbClr val="000000"/>
            </a:solidFill>
            <a:prstDash val="solid"/>
          </a:ln>
        </c:spPr>
        <c:txPr>
          <a:bodyPr rot="0" vert="horz"/>
          <a:lstStyle/>
          <a:p>
            <a:pPr>
              <a:defRPr sz="1700" b="0" i="0" u="none" strike="noStrike" baseline="0">
                <a:solidFill>
                  <a:srgbClr val="000000"/>
                </a:solidFill>
                <a:latin typeface="Arial"/>
                <a:ea typeface="Arial"/>
                <a:cs typeface="Arial"/>
              </a:defRPr>
            </a:pPr>
            <a:endParaRPr lang="en-US"/>
          </a:p>
        </c:txPr>
        <c:crossAx val="3"/>
        <c:crosses val="max"/>
        <c:crossBetween val="between"/>
        <c:majorUnit val="10"/>
      </c:valAx>
      <c:spPr>
        <a:noFill/>
        <a:ln w="12700">
          <a:solidFill>
            <a:srgbClr val="FFFFFF"/>
          </a:solidFill>
          <a:prstDash val="solid"/>
        </a:ln>
      </c:spPr>
    </c:plotArea>
    <c:legend>
      <c:legendPos val="r"/>
      <c:layout>
        <c:manualLayout>
          <c:xMode val="edge"/>
          <c:yMode val="edge"/>
          <c:x val="0.20953068847163336"/>
          <c:y val="0.65380056088879313"/>
          <c:w val="0.55328982434887952"/>
          <c:h val="0.15643997411282493"/>
        </c:manualLayout>
      </c:layout>
      <c:overlay val="0"/>
      <c:spPr>
        <a:solidFill>
          <a:srgbClr val="FFFFFF"/>
        </a:solidFill>
        <a:ln>
          <a:solidFill>
            <a:srgbClr val="000000"/>
          </a:solidFill>
        </a:ln>
      </c:spPr>
      <c:txPr>
        <a:bodyPr/>
        <a:lstStyle/>
        <a:p>
          <a:pPr>
            <a:defRPr sz="1800" baseline="0"/>
          </a:pPr>
          <a:endParaRPr lang="en-US"/>
        </a:p>
      </c:txPr>
    </c:legend>
    <c:plotVisOnly val="1"/>
    <c:dispBlanksAs val="gap"/>
    <c:showDLblsOverMax val="0"/>
  </c:chart>
  <c:spPr>
    <a:solidFill>
      <a:srgbClr val="FFFFFF"/>
    </a:solidFill>
    <a:ln w="3175">
      <a:solidFill>
        <a:srgbClr val="000000"/>
      </a:solidFill>
      <a:prstDash val="solid"/>
    </a:ln>
  </c:spPr>
  <c:txPr>
    <a:bodyPr/>
    <a:lstStyle/>
    <a:p>
      <a:pPr>
        <a:defRPr sz="1700" b="0" i="0" u="none" strike="noStrike" baseline="0">
          <a:solidFill>
            <a:srgbClr val="000000"/>
          </a:solidFill>
          <a:latin typeface="Arial"/>
          <a:ea typeface="Arial"/>
          <a:cs typeface="Arial"/>
        </a:defRPr>
      </a:pPr>
      <a:endParaRPr lang="en-US"/>
    </a:p>
  </c:txPr>
  <c:printSettings>
    <c:headerFooter alignWithMargins="0"/>
    <c:pageMargins b="1" l="0.75" r="0.75" t="1" header="0.5" footer="0.5"/>
    <c:pageSetup/>
  </c:printSettings>
</c:chartSpace>
</file>

<file path=xl/charts/chart3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7.5740493594751657E-2"/>
          <c:y val="3.2647074377372673E-2"/>
          <c:w val="0.91915582057359635"/>
          <c:h val="0.78352978505694426"/>
        </c:manualLayout>
      </c:layout>
      <c:lineChart>
        <c:grouping val="standard"/>
        <c:varyColors val="0"/>
        <c:ser>
          <c:idx val="0"/>
          <c:order val="0"/>
          <c:tx>
            <c:v>2011 UN change in change</c:v>
          </c:tx>
          <c:spPr>
            <a:ln w="38100">
              <a:solidFill>
                <a:srgbClr val="000000"/>
              </a:solidFill>
              <a:prstDash val="solid"/>
            </a:ln>
          </c:spPr>
          <c:marker>
            <c:symbol val="none"/>
          </c:marker>
          <c:cat>
            <c:strRef>
              <c:f>'4.10'!$D$4:$D$154</c:f>
              <c:strCache>
                <c:ptCount val="151"/>
                <c:pt idx="2">
                  <c:v>1952</c:v>
                </c:pt>
                <c:pt idx="3">
                  <c:v>1953</c:v>
                </c:pt>
                <c:pt idx="4">
                  <c:v>1954</c:v>
                </c:pt>
                <c:pt idx="5">
                  <c:v>1955</c:v>
                </c:pt>
                <c:pt idx="6">
                  <c:v>1956</c:v>
                </c:pt>
                <c:pt idx="7">
                  <c:v>1957</c:v>
                </c:pt>
                <c:pt idx="8">
                  <c:v>1958</c:v>
                </c:pt>
                <c:pt idx="9">
                  <c:v>1959</c:v>
                </c:pt>
                <c:pt idx="10">
                  <c:v>1960</c:v>
                </c:pt>
                <c:pt idx="11">
                  <c:v>1961</c:v>
                </c:pt>
                <c:pt idx="12">
                  <c:v>1962</c:v>
                </c:pt>
                <c:pt idx="13">
                  <c:v>1963</c:v>
                </c:pt>
                <c:pt idx="14">
                  <c:v>1964</c:v>
                </c:pt>
                <c:pt idx="15">
                  <c:v>1965</c:v>
                </c:pt>
                <c:pt idx="16">
                  <c:v>1966</c:v>
                </c:pt>
                <c:pt idx="17">
                  <c:v>1967</c:v>
                </c:pt>
                <c:pt idx="18">
                  <c:v>1968</c:v>
                </c:pt>
                <c:pt idx="19">
                  <c:v>1969</c:v>
                </c:pt>
                <c:pt idx="20">
                  <c:v>1970</c:v>
                </c:pt>
                <c:pt idx="21">
                  <c:v>1971</c:v>
                </c:pt>
                <c:pt idx="22">
                  <c:v>1972</c:v>
                </c:pt>
                <c:pt idx="23">
                  <c:v>1973</c:v>
                </c:pt>
                <c:pt idx="24">
                  <c:v>1974</c:v>
                </c:pt>
                <c:pt idx="25">
                  <c:v>1975</c:v>
                </c:pt>
                <c:pt idx="26">
                  <c:v>1976</c:v>
                </c:pt>
                <c:pt idx="27">
                  <c:v>1977</c:v>
                </c:pt>
                <c:pt idx="28">
                  <c:v>1978</c:v>
                </c:pt>
                <c:pt idx="29">
                  <c:v>1979</c:v>
                </c:pt>
                <c:pt idx="30">
                  <c:v>1980</c:v>
                </c:pt>
                <c:pt idx="31">
                  <c:v>1981</c:v>
                </c:pt>
                <c:pt idx="32">
                  <c:v>1982</c:v>
                </c:pt>
                <c:pt idx="33">
                  <c:v>1983</c:v>
                </c:pt>
                <c:pt idx="34">
                  <c:v>1984</c:v>
                </c:pt>
                <c:pt idx="35">
                  <c:v>1985</c:v>
                </c:pt>
                <c:pt idx="36">
                  <c:v>1986</c:v>
                </c:pt>
                <c:pt idx="37">
                  <c:v>1987</c:v>
                </c:pt>
                <c:pt idx="38">
                  <c:v>1988</c:v>
                </c:pt>
                <c:pt idx="39">
                  <c:v>1989</c:v>
                </c:pt>
                <c:pt idx="40">
                  <c:v>1990</c:v>
                </c:pt>
                <c:pt idx="41">
                  <c:v>1991</c:v>
                </c:pt>
                <c:pt idx="42">
                  <c:v>1992</c:v>
                </c:pt>
                <c:pt idx="43">
                  <c:v>1993</c:v>
                </c:pt>
                <c:pt idx="44">
                  <c:v>1994</c:v>
                </c:pt>
                <c:pt idx="45">
                  <c:v>1995</c:v>
                </c:pt>
                <c:pt idx="46">
                  <c:v>1996</c:v>
                </c:pt>
                <c:pt idx="47">
                  <c:v>1997</c:v>
                </c:pt>
                <c:pt idx="48">
                  <c:v>1998</c:v>
                </c:pt>
                <c:pt idx="49">
                  <c:v>1999</c:v>
                </c:pt>
                <c:pt idx="50">
                  <c:v>millenium</c:v>
                </c:pt>
                <c:pt idx="51">
                  <c:v>2001</c:v>
                </c:pt>
                <c:pt idx="52">
                  <c:v>2002</c:v>
                </c:pt>
                <c:pt idx="53">
                  <c:v>2003</c:v>
                </c:pt>
                <c:pt idx="54">
                  <c:v>2004</c:v>
                </c:pt>
                <c:pt idx="55">
                  <c:v>2005</c:v>
                </c:pt>
                <c:pt idx="56">
                  <c:v>2006</c:v>
                </c:pt>
                <c:pt idx="57">
                  <c:v>2007</c:v>
                </c:pt>
                <c:pt idx="58">
                  <c:v>2008</c:v>
                </c:pt>
                <c:pt idx="59">
                  <c:v>2009</c:v>
                </c:pt>
                <c:pt idx="60">
                  <c:v>2010</c:v>
                </c:pt>
                <c:pt idx="61">
                  <c:v>2011</c:v>
                </c:pt>
                <c:pt idx="62">
                  <c:v>2012</c:v>
                </c:pt>
                <c:pt idx="63">
                  <c:v>2013</c:v>
                </c:pt>
                <c:pt idx="64">
                  <c:v>2014</c:v>
                </c:pt>
                <c:pt idx="65">
                  <c:v>2015</c:v>
                </c:pt>
                <c:pt idx="66">
                  <c:v>2016</c:v>
                </c:pt>
                <c:pt idx="67">
                  <c:v>2017</c:v>
                </c:pt>
                <c:pt idx="68">
                  <c:v>2018</c:v>
                </c:pt>
                <c:pt idx="69">
                  <c:v>2019</c:v>
                </c:pt>
                <c:pt idx="70">
                  <c:v>2020</c:v>
                </c:pt>
                <c:pt idx="71">
                  <c:v>2021</c:v>
                </c:pt>
                <c:pt idx="72">
                  <c:v>2022</c:v>
                </c:pt>
                <c:pt idx="73">
                  <c:v>2023</c:v>
                </c:pt>
                <c:pt idx="74">
                  <c:v>2024</c:v>
                </c:pt>
                <c:pt idx="75">
                  <c:v>2025</c:v>
                </c:pt>
                <c:pt idx="76">
                  <c:v>2026</c:v>
                </c:pt>
                <c:pt idx="77">
                  <c:v>2027</c:v>
                </c:pt>
                <c:pt idx="78">
                  <c:v>2028</c:v>
                </c:pt>
                <c:pt idx="79">
                  <c:v>2029</c:v>
                </c:pt>
                <c:pt idx="80">
                  <c:v>2030</c:v>
                </c:pt>
                <c:pt idx="81">
                  <c:v>2031</c:v>
                </c:pt>
                <c:pt idx="82">
                  <c:v>2032</c:v>
                </c:pt>
                <c:pt idx="83">
                  <c:v>2033</c:v>
                </c:pt>
                <c:pt idx="84">
                  <c:v>2034</c:v>
                </c:pt>
                <c:pt idx="85">
                  <c:v>2035</c:v>
                </c:pt>
                <c:pt idx="86">
                  <c:v>2036</c:v>
                </c:pt>
                <c:pt idx="87">
                  <c:v>2037</c:v>
                </c:pt>
                <c:pt idx="88">
                  <c:v>2038</c:v>
                </c:pt>
                <c:pt idx="89">
                  <c:v>2039</c:v>
                </c:pt>
                <c:pt idx="90">
                  <c:v>2040</c:v>
                </c:pt>
                <c:pt idx="91">
                  <c:v>2041</c:v>
                </c:pt>
                <c:pt idx="92">
                  <c:v>2042</c:v>
                </c:pt>
                <c:pt idx="93">
                  <c:v>2043</c:v>
                </c:pt>
                <c:pt idx="94">
                  <c:v>2044</c:v>
                </c:pt>
                <c:pt idx="95">
                  <c:v>2045</c:v>
                </c:pt>
                <c:pt idx="96">
                  <c:v>2046</c:v>
                </c:pt>
                <c:pt idx="97">
                  <c:v>2047</c:v>
                </c:pt>
                <c:pt idx="98">
                  <c:v>2048</c:v>
                </c:pt>
                <c:pt idx="99">
                  <c:v>2049</c:v>
                </c:pt>
                <c:pt idx="100">
                  <c:v>2050</c:v>
                </c:pt>
                <c:pt idx="101">
                  <c:v>2051</c:v>
                </c:pt>
                <c:pt idx="102">
                  <c:v>2052</c:v>
                </c:pt>
                <c:pt idx="103">
                  <c:v>2053</c:v>
                </c:pt>
                <c:pt idx="104">
                  <c:v>2054</c:v>
                </c:pt>
                <c:pt idx="105">
                  <c:v>2055</c:v>
                </c:pt>
                <c:pt idx="106">
                  <c:v>2056</c:v>
                </c:pt>
                <c:pt idx="107">
                  <c:v>2057</c:v>
                </c:pt>
                <c:pt idx="108">
                  <c:v>2058</c:v>
                </c:pt>
                <c:pt idx="109">
                  <c:v>2059</c:v>
                </c:pt>
                <c:pt idx="110">
                  <c:v>2060</c:v>
                </c:pt>
                <c:pt idx="111">
                  <c:v>2061</c:v>
                </c:pt>
                <c:pt idx="112">
                  <c:v>2062</c:v>
                </c:pt>
                <c:pt idx="113">
                  <c:v>2063</c:v>
                </c:pt>
                <c:pt idx="114">
                  <c:v>2064</c:v>
                </c:pt>
                <c:pt idx="115">
                  <c:v>2065</c:v>
                </c:pt>
                <c:pt idx="116">
                  <c:v>2066</c:v>
                </c:pt>
                <c:pt idx="117">
                  <c:v>2067</c:v>
                </c:pt>
                <c:pt idx="118">
                  <c:v>2068</c:v>
                </c:pt>
                <c:pt idx="119">
                  <c:v>2069</c:v>
                </c:pt>
                <c:pt idx="120">
                  <c:v>2070</c:v>
                </c:pt>
                <c:pt idx="121">
                  <c:v>2071</c:v>
                </c:pt>
                <c:pt idx="122">
                  <c:v>2072</c:v>
                </c:pt>
                <c:pt idx="123">
                  <c:v>2073</c:v>
                </c:pt>
                <c:pt idx="124">
                  <c:v>2074</c:v>
                </c:pt>
                <c:pt idx="125">
                  <c:v>2075</c:v>
                </c:pt>
                <c:pt idx="126">
                  <c:v>2076</c:v>
                </c:pt>
                <c:pt idx="127">
                  <c:v>2077</c:v>
                </c:pt>
                <c:pt idx="128">
                  <c:v>2078</c:v>
                </c:pt>
                <c:pt idx="129">
                  <c:v>2079</c:v>
                </c:pt>
                <c:pt idx="130">
                  <c:v>2080</c:v>
                </c:pt>
                <c:pt idx="131">
                  <c:v>2081</c:v>
                </c:pt>
                <c:pt idx="132">
                  <c:v>2082</c:v>
                </c:pt>
                <c:pt idx="133">
                  <c:v>2083</c:v>
                </c:pt>
                <c:pt idx="134">
                  <c:v>2084</c:v>
                </c:pt>
                <c:pt idx="135">
                  <c:v>2085</c:v>
                </c:pt>
                <c:pt idx="136">
                  <c:v>2086</c:v>
                </c:pt>
                <c:pt idx="137">
                  <c:v>2087</c:v>
                </c:pt>
                <c:pt idx="138">
                  <c:v>2088</c:v>
                </c:pt>
                <c:pt idx="139">
                  <c:v>2089</c:v>
                </c:pt>
                <c:pt idx="140">
                  <c:v>2090</c:v>
                </c:pt>
                <c:pt idx="141">
                  <c:v>2091</c:v>
                </c:pt>
                <c:pt idx="142">
                  <c:v>2092</c:v>
                </c:pt>
                <c:pt idx="143">
                  <c:v>2093</c:v>
                </c:pt>
                <c:pt idx="144">
                  <c:v>2094</c:v>
                </c:pt>
                <c:pt idx="145">
                  <c:v>2095</c:v>
                </c:pt>
                <c:pt idx="146">
                  <c:v>2096</c:v>
                </c:pt>
                <c:pt idx="147">
                  <c:v>2097</c:v>
                </c:pt>
                <c:pt idx="148">
                  <c:v>2098</c:v>
                </c:pt>
                <c:pt idx="149">
                  <c:v>2099</c:v>
                </c:pt>
                <c:pt idx="150">
                  <c:v>2100</c:v>
                </c:pt>
              </c:strCache>
            </c:strRef>
          </c:cat>
          <c:val>
            <c:numRef>
              <c:f>'4.10'!$G$4:$G$154</c:f>
              <c:numCache>
                <c:formatCode>#,##0.0</c:formatCode>
                <c:ptCount val="151"/>
                <c:pt idx="2">
                  <c:v>-1.2</c:v>
                </c:pt>
                <c:pt idx="3">
                  <c:v>-0.2</c:v>
                </c:pt>
                <c:pt idx="4">
                  <c:v>0.6</c:v>
                </c:pt>
                <c:pt idx="5">
                  <c:v>1.2</c:v>
                </c:pt>
                <c:pt idx="6">
                  <c:v>1.5</c:v>
                </c:pt>
                <c:pt idx="7">
                  <c:v>1.5</c:v>
                </c:pt>
                <c:pt idx="8">
                  <c:v>1.3</c:v>
                </c:pt>
                <c:pt idx="9">
                  <c:v>0.9</c:v>
                </c:pt>
                <c:pt idx="10">
                  <c:v>0.6</c:v>
                </c:pt>
                <c:pt idx="11">
                  <c:v>0.5</c:v>
                </c:pt>
                <c:pt idx="12">
                  <c:v>0.8</c:v>
                </c:pt>
                <c:pt idx="13">
                  <c:v>1.6</c:v>
                </c:pt>
                <c:pt idx="14">
                  <c:v>2.7</c:v>
                </c:pt>
                <c:pt idx="15">
                  <c:v>3.4</c:v>
                </c:pt>
                <c:pt idx="16">
                  <c:v>3.7</c:v>
                </c:pt>
                <c:pt idx="17">
                  <c:v>3.3</c:v>
                </c:pt>
                <c:pt idx="18">
                  <c:v>2.5</c:v>
                </c:pt>
                <c:pt idx="19">
                  <c:v>1.4</c:v>
                </c:pt>
                <c:pt idx="20">
                  <c:v>0.5</c:v>
                </c:pt>
                <c:pt idx="21">
                  <c:v>0.3</c:v>
                </c:pt>
                <c:pt idx="22">
                  <c:v>0.4</c:v>
                </c:pt>
                <c:pt idx="23">
                  <c:v>0.1</c:v>
                </c:pt>
                <c:pt idx="24">
                  <c:v>-0.3</c:v>
                </c:pt>
                <c:pt idx="25">
                  <c:v>-0.4</c:v>
                </c:pt>
                <c:pt idx="26">
                  <c:v>-0.7</c:v>
                </c:pt>
                <c:pt idx="27">
                  <c:v>-0.5</c:v>
                </c:pt>
                <c:pt idx="28">
                  <c:v>0.1</c:v>
                </c:pt>
                <c:pt idx="29">
                  <c:v>1</c:v>
                </c:pt>
                <c:pt idx="30">
                  <c:v>1.6</c:v>
                </c:pt>
                <c:pt idx="31">
                  <c:v>1.7</c:v>
                </c:pt>
                <c:pt idx="32">
                  <c:v>1.5</c:v>
                </c:pt>
                <c:pt idx="33">
                  <c:v>1.7</c:v>
                </c:pt>
                <c:pt idx="34">
                  <c:v>1.8</c:v>
                </c:pt>
                <c:pt idx="35">
                  <c:v>1.7</c:v>
                </c:pt>
                <c:pt idx="36">
                  <c:v>1.8</c:v>
                </c:pt>
                <c:pt idx="37">
                  <c:v>1.6</c:v>
                </c:pt>
                <c:pt idx="38">
                  <c:v>0.8</c:v>
                </c:pt>
                <c:pt idx="39">
                  <c:v>-0.4</c:v>
                </c:pt>
                <c:pt idx="40">
                  <c:v>-1.2</c:v>
                </c:pt>
                <c:pt idx="41">
                  <c:v>-1.5</c:v>
                </c:pt>
                <c:pt idx="42">
                  <c:v>-1.4</c:v>
                </c:pt>
                <c:pt idx="43">
                  <c:v>-1.3</c:v>
                </c:pt>
                <c:pt idx="44">
                  <c:v>-1.1000000000000001</c:v>
                </c:pt>
                <c:pt idx="45">
                  <c:v>-0.9</c:v>
                </c:pt>
                <c:pt idx="46">
                  <c:v>-0.8</c:v>
                </c:pt>
                <c:pt idx="47">
                  <c:v>-0.9</c:v>
                </c:pt>
                <c:pt idx="48">
                  <c:v>-0.8</c:v>
                </c:pt>
                <c:pt idx="49">
                  <c:v>-0.7</c:v>
                </c:pt>
                <c:pt idx="50">
                  <c:v>-0.6</c:v>
                </c:pt>
                <c:pt idx="51">
                  <c:v>-0.6</c:v>
                </c:pt>
                <c:pt idx="52">
                  <c:v>-0.5</c:v>
                </c:pt>
                <c:pt idx="53">
                  <c:v>-0.3</c:v>
                </c:pt>
                <c:pt idx="54">
                  <c:v>0.1</c:v>
                </c:pt>
                <c:pt idx="55">
                  <c:v>0.3</c:v>
                </c:pt>
                <c:pt idx="56">
                  <c:v>0.4</c:v>
                </c:pt>
                <c:pt idx="57">
                  <c:v>0.4</c:v>
                </c:pt>
                <c:pt idx="58">
                  <c:v>0.3</c:v>
                </c:pt>
                <c:pt idx="59">
                  <c:v>0.2</c:v>
                </c:pt>
                <c:pt idx="60">
                  <c:v>0</c:v>
                </c:pt>
                <c:pt idx="61">
                  <c:v>0</c:v>
                </c:pt>
                <c:pt idx="62">
                  <c:v>-0.1</c:v>
                </c:pt>
                <c:pt idx="63">
                  <c:v>-0.2</c:v>
                </c:pt>
                <c:pt idx="64">
                  <c:v>-0.4</c:v>
                </c:pt>
                <c:pt idx="65">
                  <c:v>-0.6</c:v>
                </c:pt>
                <c:pt idx="66">
                  <c:v>-0.7</c:v>
                </c:pt>
                <c:pt idx="67">
                  <c:v>-0.8</c:v>
                </c:pt>
                <c:pt idx="68">
                  <c:v>-0.8</c:v>
                </c:pt>
                <c:pt idx="69">
                  <c:v>-0.9</c:v>
                </c:pt>
                <c:pt idx="70">
                  <c:v>-1</c:v>
                </c:pt>
                <c:pt idx="71">
                  <c:v>-1.1000000000000001</c:v>
                </c:pt>
                <c:pt idx="72">
                  <c:v>-1.1000000000000001</c:v>
                </c:pt>
                <c:pt idx="73">
                  <c:v>-1.1000000000000001</c:v>
                </c:pt>
                <c:pt idx="74">
                  <c:v>-1.1000000000000001</c:v>
                </c:pt>
                <c:pt idx="75">
                  <c:v>-1.1000000000000001</c:v>
                </c:pt>
                <c:pt idx="76">
                  <c:v>-1.1000000000000001</c:v>
                </c:pt>
                <c:pt idx="77">
                  <c:v>-1.2</c:v>
                </c:pt>
                <c:pt idx="78">
                  <c:v>-1.1000000000000001</c:v>
                </c:pt>
                <c:pt idx="79">
                  <c:v>-1.1000000000000001</c:v>
                </c:pt>
                <c:pt idx="80">
                  <c:v>-1.1000000000000001</c:v>
                </c:pt>
                <c:pt idx="81">
                  <c:v>-1.1000000000000001</c:v>
                </c:pt>
                <c:pt idx="82">
                  <c:v>-1.1000000000000001</c:v>
                </c:pt>
                <c:pt idx="83">
                  <c:v>-1.1000000000000001</c:v>
                </c:pt>
                <c:pt idx="84">
                  <c:v>-1.1000000000000001</c:v>
                </c:pt>
                <c:pt idx="85">
                  <c:v>-1.1000000000000001</c:v>
                </c:pt>
                <c:pt idx="86">
                  <c:v>-1.1000000000000001</c:v>
                </c:pt>
                <c:pt idx="87">
                  <c:v>-1.1000000000000001</c:v>
                </c:pt>
                <c:pt idx="88">
                  <c:v>-1.2</c:v>
                </c:pt>
                <c:pt idx="89">
                  <c:v>-1.2</c:v>
                </c:pt>
                <c:pt idx="90">
                  <c:v>-1.2</c:v>
                </c:pt>
                <c:pt idx="91">
                  <c:v>-1.2</c:v>
                </c:pt>
                <c:pt idx="92">
                  <c:v>-1.2</c:v>
                </c:pt>
                <c:pt idx="93">
                  <c:v>-1.2</c:v>
                </c:pt>
                <c:pt idx="94">
                  <c:v>-1.3</c:v>
                </c:pt>
                <c:pt idx="95">
                  <c:v>-1.3</c:v>
                </c:pt>
                <c:pt idx="96">
                  <c:v>-1.3</c:v>
                </c:pt>
                <c:pt idx="97">
                  <c:v>-1.3</c:v>
                </c:pt>
                <c:pt idx="98">
                  <c:v>-1.3</c:v>
                </c:pt>
                <c:pt idx="99">
                  <c:v>-1.3</c:v>
                </c:pt>
                <c:pt idx="100">
                  <c:v>-1.3</c:v>
                </c:pt>
                <c:pt idx="101">
                  <c:v>-1.3</c:v>
                </c:pt>
                <c:pt idx="102">
                  <c:v>-1.3</c:v>
                </c:pt>
                <c:pt idx="103">
                  <c:v>-1.2</c:v>
                </c:pt>
                <c:pt idx="104">
                  <c:v>-1.2</c:v>
                </c:pt>
                <c:pt idx="105">
                  <c:v>-1.2</c:v>
                </c:pt>
                <c:pt idx="106">
                  <c:v>-1.1000000000000001</c:v>
                </c:pt>
                <c:pt idx="107">
                  <c:v>-1.1000000000000001</c:v>
                </c:pt>
                <c:pt idx="108">
                  <c:v>-1.1000000000000001</c:v>
                </c:pt>
                <c:pt idx="109">
                  <c:v>-1</c:v>
                </c:pt>
                <c:pt idx="110">
                  <c:v>-1</c:v>
                </c:pt>
                <c:pt idx="111">
                  <c:v>-1</c:v>
                </c:pt>
                <c:pt idx="112">
                  <c:v>-1</c:v>
                </c:pt>
                <c:pt idx="113">
                  <c:v>-0.9</c:v>
                </c:pt>
                <c:pt idx="114">
                  <c:v>-0.9</c:v>
                </c:pt>
                <c:pt idx="115">
                  <c:v>-0.8</c:v>
                </c:pt>
                <c:pt idx="116">
                  <c:v>-0.8</c:v>
                </c:pt>
                <c:pt idx="117">
                  <c:v>-0.8</c:v>
                </c:pt>
                <c:pt idx="118">
                  <c:v>-0.8</c:v>
                </c:pt>
                <c:pt idx="119">
                  <c:v>-0.7</c:v>
                </c:pt>
                <c:pt idx="120">
                  <c:v>-0.7</c:v>
                </c:pt>
                <c:pt idx="121">
                  <c:v>-0.7</c:v>
                </c:pt>
                <c:pt idx="122">
                  <c:v>-0.7</c:v>
                </c:pt>
                <c:pt idx="123">
                  <c:v>-0.7</c:v>
                </c:pt>
                <c:pt idx="124">
                  <c:v>-0.7</c:v>
                </c:pt>
                <c:pt idx="125">
                  <c:v>-0.6</c:v>
                </c:pt>
                <c:pt idx="126">
                  <c:v>-0.6</c:v>
                </c:pt>
                <c:pt idx="127">
                  <c:v>-0.6</c:v>
                </c:pt>
                <c:pt idx="128">
                  <c:v>-0.6</c:v>
                </c:pt>
                <c:pt idx="129">
                  <c:v>-0.5</c:v>
                </c:pt>
                <c:pt idx="130">
                  <c:v>-0.5</c:v>
                </c:pt>
                <c:pt idx="131">
                  <c:v>-0.5</c:v>
                </c:pt>
                <c:pt idx="132">
                  <c:v>-0.5</c:v>
                </c:pt>
                <c:pt idx="133">
                  <c:v>-0.4</c:v>
                </c:pt>
                <c:pt idx="134">
                  <c:v>-0.4</c:v>
                </c:pt>
                <c:pt idx="135">
                  <c:v>-0.3</c:v>
                </c:pt>
                <c:pt idx="136">
                  <c:v>-0.3</c:v>
                </c:pt>
                <c:pt idx="137">
                  <c:v>-0.3</c:v>
                </c:pt>
                <c:pt idx="138">
                  <c:v>-0.3</c:v>
                </c:pt>
                <c:pt idx="139">
                  <c:v>-0.3</c:v>
                </c:pt>
                <c:pt idx="140">
                  <c:v>-0.3</c:v>
                </c:pt>
                <c:pt idx="141">
                  <c:v>-0.3</c:v>
                </c:pt>
                <c:pt idx="142">
                  <c:v>-0.3</c:v>
                </c:pt>
                <c:pt idx="143">
                  <c:v>-0.3</c:v>
                </c:pt>
                <c:pt idx="144">
                  <c:v>-0.3</c:v>
                </c:pt>
                <c:pt idx="145">
                  <c:v>-0.3</c:v>
                </c:pt>
                <c:pt idx="146">
                  <c:v>-0.3</c:v>
                </c:pt>
                <c:pt idx="147">
                  <c:v>-0.3</c:v>
                </c:pt>
                <c:pt idx="148">
                  <c:v>-0.3</c:v>
                </c:pt>
                <c:pt idx="149">
                  <c:v>-0.3</c:v>
                </c:pt>
                <c:pt idx="150">
                  <c:v>-0.3</c:v>
                </c:pt>
              </c:numCache>
            </c:numRef>
          </c:val>
          <c:smooth val="0"/>
          <c:extLst>
            <c:ext xmlns:c16="http://schemas.microsoft.com/office/drawing/2014/chart" uri="{C3380CC4-5D6E-409C-BE32-E72D297353CC}">
              <c16:uniqueId val="{00000000-7F1A-2A4B-B943-8557EEE9BCC2}"/>
            </c:ext>
          </c:extLst>
        </c:ser>
        <c:ser>
          <c:idx val="1"/>
          <c:order val="1"/>
          <c:tx>
            <c:v>2011 if the past is repeated</c:v>
          </c:tx>
          <c:spPr>
            <a:ln w="12700">
              <a:solidFill>
                <a:srgbClr val="000000"/>
              </a:solidFill>
              <a:prstDash val="solid"/>
            </a:ln>
          </c:spPr>
          <c:marker>
            <c:symbol val="none"/>
          </c:marker>
          <c:cat>
            <c:strRef>
              <c:f>'4.10'!$D$4:$D$154</c:f>
              <c:strCache>
                <c:ptCount val="151"/>
                <c:pt idx="2">
                  <c:v>1952</c:v>
                </c:pt>
                <c:pt idx="3">
                  <c:v>1953</c:v>
                </c:pt>
                <c:pt idx="4">
                  <c:v>1954</c:v>
                </c:pt>
                <c:pt idx="5">
                  <c:v>1955</c:v>
                </c:pt>
                <c:pt idx="6">
                  <c:v>1956</c:v>
                </c:pt>
                <c:pt idx="7">
                  <c:v>1957</c:v>
                </c:pt>
                <c:pt idx="8">
                  <c:v>1958</c:v>
                </c:pt>
                <c:pt idx="9">
                  <c:v>1959</c:v>
                </c:pt>
                <c:pt idx="10">
                  <c:v>1960</c:v>
                </c:pt>
                <c:pt idx="11">
                  <c:v>1961</c:v>
                </c:pt>
                <c:pt idx="12">
                  <c:v>1962</c:v>
                </c:pt>
                <c:pt idx="13">
                  <c:v>1963</c:v>
                </c:pt>
                <c:pt idx="14">
                  <c:v>1964</c:v>
                </c:pt>
                <c:pt idx="15">
                  <c:v>1965</c:v>
                </c:pt>
                <c:pt idx="16">
                  <c:v>1966</c:v>
                </c:pt>
                <c:pt idx="17">
                  <c:v>1967</c:v>
                </c:pt>
                <c:pt idx="18">
                  <c:v>1968</c:v>
                </c:pt>
                <c:pt idx="19">
                  <c:v>1969</c:v>
                </c:pt>
                <c:pt idx="20">
                  <c:v>1970</c:v>
                </c:pt>
                <c:pt idx="21">
                  <c:v>1971</c:v>
                </c:pt>
                <c:pt idx="22">
                  <c:v>1972</c:v>
                </c:pt>
                <c:pt idx="23">
                  <c:v>1973</c:v>
                </c:pt>
                <c:pt idx="24">
                  <c:v>1974</c:v>
                </c:pt>
                <c:pt idx="25">
                  <c:v>1975</c:v>
                </c:pt>
                <c:pt idx="26">
                  <c:v>1976</c:v>
                </c:pt>
                <c:pt idx="27">
                  <c:v>1977</c:v>
                </c:pt>
                <c:pt idx="28">
                  <c:v>1978</c:v>
                </c:pt>
                <c:pt idx="29">
                  <c:v>1979</c:v>
                </c:pt>
                <c:pt idx="30">
                  <c:v>1980</c:v>
                </c:pt>
                <c:pt idx="31">
                  <c:v>1981</c:v>
                </c:pt>
                <c:pt idx="32">
                  <c:v>1982</c:v>
                </c:pt>
                <c:pt idx="33">
                  <c:v>1983</c:v>
                </c:pt>
                <c:pt idx="34">
                  <c:v>1984</c:v>
                </c:pt>
                <c:pt idx="35">
                  <c:v>1985</c:v>
                </c:pt>
                <c:pt idx="36">
                  <c:v>1986</c:v>
                </c:pt>
                <c:pt idx="37">
                  <c:v>1987</c:v>
                </c:pt>
                <c:pt idx="38">
                  <c:v>1988</c:v>
                </c:pt>
                <c:pt idx="39">
                  <c:v>1989</c:v>
                </c:pt>
                <c:pt idx="40">
                  <c:v>1990</c:v>
                </c:pt>
                <c:pt idx="41">
                  <c:v>1991</c:v>
                </c:pt>
                <c:pt idx="42">
                  <c:v>1992</c:v>
                </c:pt>
                <c:pt idx="43">
                  <c:v>1993</c:v>
                </c:pt>
                <c:pt idx="44">
                  <c:v>1994</c:v>
                </c:pt>
                <c:pt idx="45">
                  <c:v>1995</c:v>
                </c:pt>
                <c:pt idx="46">
                  <c:v>1996</c:v>
                </c:pt>
                <c:pt idx="47">
                  <c:v>1997</c:v>
                </c:pt>
                <c:pt idx="48">
                  <c:v>1998</c:v>
                </c:pt>
                <c:pt idx="49">
                  <c:v>1999</c:v>
                </c:pt>
                <c:pt idx="50">
                  <c:v>millenium</c:v>
                </c:pt>
                <c:pt idx="51">
                  <c:v>2001</c:v>
                </c:pt>
                <c:pt idx="52">
                  <c:v>2002</c:v>
                </c:pt>
                <c:pt idx="53">
                  <c:v>2003</c:v>
                </c:pt>
                <c:pt idx="54">
                  <c:v>2004</c:v>
                </c:pt>
                <c:pt idx="55">
                  <c:v>2005</c:v>
                </c:pt>
                <c:pt idx="56">
                  <c:v>2006</c:v>
                </c:pt>
                <c:pt idx="57">
                  <c:v>2007</c:v>
                </c:pt>
                <c:pt idx="58">
                  <c:v>2008</c:v>
                </c:pt>
                <c:pt idx="59">
                  <c:v>2009</c:v>
                </c:pt>
                <c:pt idx="60">
                  <c:v>2010</c:v>
                </c:pt>
                <c:pt idx="61">
                  <c:v>2011</c:v>
                </c:pt>
                <c:pt idx="62">
                  <c:v>2012</c:v>
                </c:pt>
                <c:pt idx="63">
                  <c:v>2013</c:v>
                </c:pt>
                <c:pt idx="64">
                  <c:v>2014</c:v>
                </c:pt>
                <c:pt idx="65">
                  <c:v>2015</c:v>
                </c:pt>
                <c:pt idx="66">
                  <c:v>2016</c:v>
                </c:pt>
                <c:pt idx="67">
                  <c:v>2017</c:v>
                </c:pt>
                <c:pt idx="68">
                  <c:v>2018</c:v>
                </c:pt>
                <c:pt idx="69">
                  <c:v>2019</c:v>
                </c:pt>
                <c:pt idx="70">
                  <c:v>2020</c:v>
                </c:pt>
                <c:pt idx="71">
                  <c:v>2021</c:v>
                </c:pt>
                <c:pt idx="72">
                  <c:v>2022</c:v>
                </c:pt>
                <c:pt idx="73">
                  <c:v>2023</c:v>
                </c:pt>
                <c:pt idx="74">
                  <c:v>2024</c:v>
                </c:pt>
                <c:pt idx="75">
                  <c:v>2025</c:v>
                </c:pt>
                <c:pt idx="76">
                  <c:v>2026</c:v>
                </c:pt>
                <c:pt idx="77">
                  <c:v>2027</c:v>
                </c:pt>
                <c:pt idx="78">
                  <c:v>2028</c:v>
                </c:pt>
                <c:pt idx="79">
                  <c:v>2029</c:v>
                </c:pt>
                <c:pt idx="80">
                  <c:v>2030</c:v>
                </c:pt>
                <c:pt idx="81">
                  <c:v>2031</c:v>
                </c:pt>
                <c:pt idx="82">
                  <c:v>2032</c:v>
                </c:pt>
                <c:pt idx="83">
                  <c:v>2033</c:v>
                </c:pt>
                <c:pt idx="84">
                  <c:v>2034</c:v>
                </c:pt>
                <c:pt idx="85">
                  <c:v>2035</c:v>
                </c:pt>
                <c:pt idx="86">
                  <c:v>2036</c:v>
                </c:pt>
                <c:pt idx="87">
                  <c:v>2037</c:v>
                </c:pt>
                <c:pt idx="88">
                  <c:v>2038</c:v>
                </c:pt>
                <c:pt idx="89">
                  <c:v>2039</c:v>
                </c:pt>
                <c:pt idx="90">
                  <c:v>2040</c:v>
                </c:pt>
                <c:pt idx="91">
                  <c:v>2041</c:v>
                </c:pt>
                <c:pt idx="92">
                  <c:v>2042</c:v>
                </c:pt>
                <c:pt idx="93">
                  <c:v>2043</c:v>
                </c:pt>
                <c:pt idx="94">
                  <c:v>2044</c:v>
                </c:pt>
                <c:pt idx="95">
                  <c:v>2045</c:v>
                </c:pt>
                <c:pt idx="96">
                  <c:v>2046</c:v>
                </c:pt>
                <c:pt idx="97">
                  <c:v>2047</c:v>
                </c:pt>
                <c:pt idx="98">
                  <c:v>2048</c:v>
                </c:pt>
                <c:pt idx="99">
                  <c:v>2049</c:v>
                </c:pt>
                <c:pt idx="100">
                  <c:v>2050</c:v>
                </c:pt>
                <c:pt idx="101">
                  <c:v>2051</c:v>
                </c:pt>
                <c:pt idx="102">
                  <c:v>2052</c:v>
                </c:pt>
                <c:pt idx="103">
                  <c:v>2053</c:v>
                </c:pt>
                <c:pt idx="104">
                  <c:v>2054</c:v>
                </c:pt>
                <c:pt idx="105">
                  <c:v>2055</c:v>
                </c:pt>
                <c:pt idx="106">
                  <c:v>2056</c:v>
                </c:pt>
                <c:pt idx="107">
                  <c:v>2057</c:v>
                </c:pt>
                <c:pt idx="108">
                  <c:v>2058</c:v>
                </c:pt>
                <c:pt idx="109">
                  <c:v>2059</c:v>
                </c:pt>
                <c:pt idx="110">
                  <c:v>2060</c:v>
                </c:pt>
                <c:pt idx="111">
                  <c:v>2061</c:v>
                </c:pt>
                <c:pt idx="112">
                  <c:v>2062</c:v>
                </c:pt>
                <c:pt idx="113">
                  <c:v>2063</c:v>
                </c:pt>
                <c:pt idx="114">
                  <c:v>2064</c:v>
                </c:pt>
                <c:pt idx="115">
                  <c:v>2065</c:v>
                </c:pt>
                <c:pt idx="116">
                  <c:v>2066</c:v>
                </c:pt>
                <c:pt idx="117">
                  <c:v>2067</c:v>
                </c:pt>
                <c:pt idx="118">
                  <c:v>2068</c:v>
                </c:pt>
                <c:pt idx="119">
                  <c:v>2069</c:v>
                </c:pt>
                <c:pt idx="120">
                  <c:v>2070</c:v>
                </c:pt>
                <c:pt idx="121">
                  <c:v>2071</c:v>
                </c:pt>
                <c:pt idx="122">
                  <c:v>2072</c:v>
                </c:pt>
                <c:pt idx="123">
                  <c:v>2073</c:v>
                </c:pt>
                <c:pt idx="124">
                  <c:v>2074</c:v>
                </c:pt>
                <c:pt idx="125">
                  <c:v>2075</c:v>
                </c:pt>
                <c:pt idx="126">
                  <c:v>2076</c:v>
                </c:pt>
                <c:pt idx="127">
                  <c:v>2077</c:v>
                </c:pt>
                <c:pt idx="128">
                  <c:v>2078</c:v>
                </c:pt>
                <c:pt idx="129">
                  <c:v>2079</c:v>
                </c:pt>
                <c:pt idx="130">
                  <c:v>2080</c:v>
                </c:pt>
                <c:pt idx="131">
                  <c:v>2081</c:v>
                </c:pt>
                <c:pt idx="132">
                  <c:v>2082</c:v>
                </c:pt>
                <c:pt idx="133">
                  <c:v>2083</c:v>
                </c:pt>
                <c:pt idx="134">
                  <c:v>2084</c:v>
                </c:pt>
                <c:pt idx="135">
                  <c:v>2085</c:v>
                </c:pt>
                <c:pt idx="136">
                  <c:v>2086</c:v>
                </c:pt>
                <c:pt idx="137">
                  <c:v>2087</c:v>
                </c:pt>
                <c:pt idx="138">
                  <c:v>2088</c:v>
                </c:pt>
                <c:pt idx="139">
                  <c:v>2089</c:v>
                </c:pt>
                <c:pt idx="140">
                  <c:v>2090</c:v>
                </c:pt>
                <c:pt idx="141">
                  <c:v>2091</c:v>
                </c:pt>
                <c:pt idx="142">
                  <c:v>2092</c:v>
                </c:pt>
                <c:pt idx="143">
                  <c:v>2093</c:v>
                </c:pt>
                <c:pt idx="144">
                  <c:v>2094</c:v>
                </c:pt>
                <c:pt idx="145">
                  <c:v>2095</c:v>
                </c:pt>
                <c:pt idx="146">
                  <c:v>2096</c:v>
                </c:pt>
                <c:pt idx="147">
                  <c:v>2097</c:v>
                </c:pt>
                <c:pt idx="148">
                  <c:v>2098</c:v>
                </c:pt>
                <c:pt idx="149">
                  <c:v>2099</c:v>
                </c:pt>
                <c:pt idx="150">
                  <c:v>2100</c:v>
                </c:pt>
              </c:strCache>
            </c:strRef>
          </c:cat>
          <c:val>
            <c:numRef>
              <c:f>'4.10'!$H$4:$H$154</c:f>
              <c:numCache>
                <c:formatCode>#,##0.0</c:formatCode>
                <c:ptCount val="151"/>
                <c:pt idx="2">
                  <c:v>-1.2</c:v>
                </c:pt>
                <c:pt idx="3">
                  <c:v>-0.2</c:v>
                </c:pt>
                <c:pt idx="4">
                  <c:v>0.6</c:v>
                </c:pt>
                <c:pt idx="5">
                  <c:v>1.2</c:v>
                </c:pt>
                <c:pt idx="6">
                  <c:v>1.5</c:v>
                </c:pt>
                <c:pt idx="7">
                  <c:v>1.5</c:v>
                </c:pt>
                <c:pt idx="8">
                  <c:v>1.3</c:v>
                </c:pt>
                <c:pt idx="9">
                  <c:v>0.9</c:v>
                </c:pt>
                <c:pt idx="10">
                  <c:v>0.6</c:v>
                </c:pt>
                <c:pt idx="11">
                  <c:v>0.5</c:v>
                </c:pt>
                <c:pt idx="12">
                  <c:v>0.8</c:v>
                </c:pt>
                <c:pt idx="13">
                  <c:v>1.6</c:v>
                </c:pt>
                <c:pt idx="14">
                  <c:v>2.7</c:v>
                </c:pt>
                <c:pt idx="15">
                  <c:v>3.4</c:v>
                </c:pt>
                <c:pt idx="16">
                  <c:v>3.7</c:v>
                </c:pt>
                <c:pt idx="17">
                  <c:v>3.3</c:v>
                </c:pt>
                <c:pt idx="18">
                  <c:v>2.5</c:v>
                </c:pt>
                <c:pt idx="19">
                  <c:v>1.4</c:v>
                </c:pt>
                <c:pt idx="20">
                  <c:v>0.5</c:v>
                </c:pt>
                <c:pt idx="21">
                  <c:v>0.3</c:v>
                </c:pt>
                <c:pt idx="22">
                  <c:v>0.4</c:v>
                </c:pt>
                <c:pt idx="23">
                  <c:v>0.1</c:v>
                </c:pt>
                <c:pt idx="24">
                  <c:v>-0.3</c:v>
                </c:pt>
                <c:pt idx="25">
                  <c:v>-0.4</c:v>
                </c:pt>
                <c:pt idx="26">
                  <c:v>-0.7</c:v>
                </c:pt>
                <c:pt idx="27">
                  <c:v>-0.5</c:v>
                </c:pt>
                <c:pt idx="28">
                  <c:v>0.1</c:v>
                </c:pt>
                <c:pt idx="29">
                  <c:v>1</c:v>
                </c:pt>
                <c:pt idx="30">
                  <c:v>1.6</c:v>
                </c:pt>
                <c:pt idx="31">
                  <c:v>1.7</c:v>
                </c:pt>
                <c:pt idx="32">
                  <c:v>1.5</c:v>
                </c:pt>
                <c:pt idx="33">
                  <c:v>1.7</c:v>
                </c:pt>
                <c:pt idx="34">
                  <c:v>1.8</c:v>
                </c:pt>
                <c:pt idx="35">
                  <c:v>1.7</c:v>
                </c:pt>
                <c:pt idx="36">
                  <c:v>1.8</c:v>
                </c:pt>
                <c:pt idx="37">
                  <c:v>1.6</c:v>
                </c:pt>
                <c:pt idx="38">
                  <c:v>0.8</c:v>
                </c:pt>
                <c:pt idx="39">
                  <c:v>-0.4</c:v>
                </c:pt>
                <c:pt idx="40">
                  <c:v>-1.2</c:v>
                </c:pt>
                <c:pt idx="41">
                  <c:v>-1.5</c:v>
                </c:pt>
                <c:pt idx="42">
                  <c:v>-1.4</c:v>
                </c:pt>
                <c:pt idx="43">
                  <c:v>-1.3</c:v>
                </c:pt>
                <c:pt idx="44">
                  <c:v>-1.1000000000000001</c:v>
                </c:pt>
                <c:pt idx="45">
                  <c:v>-0.9</c:v>
                </c:pt>
                <c:pt idx="46">
                  <c:v>-0.8</c:v>
                </c:pt>
                <c:pt idx="47">
                  <c:v>-0.9</c:v>
                </c:pt>
                <c:pt idx="48">
                  <c:v>-0.8</c:v>
                </c:pt>
                <c:pt idx="49">
                  <c:v>-0.7</c:v>
                </c:pt>
                <c:pt idx="50">
                  <c:v>-0.6</c:v>
                </c:pt>
                <c:pt idx="51">
                  <c:v>-0.6</c:v>
                </c:pt>
                <c:pt idx="52">
                  <c:v>-0.5</c:v>
                </c:pt>
                <c:pt idx="53">
                  <c:v>-0.3</c:v>
                </c:pt>
                <c:pt idx="54">
                  <c:v>0.1</c:v>
                </c:pt>
                <c:pt idx="55">
                  <c:v>0.3</c:v>
                </c:pt>
                <c:pt idx="56">
                  <c:v>0.4</c:v>
                </c:pt>
                <c:pt idx="57">
                  <c:v>0.4</c:v>
                </c:pt>
                <c:pt idx="58">
                  <c:v>0.3</c:v>
                </c:pt>
                <c:pt idx="59">
                  <c:v>0.2</c:v>
                </c:pt>
                <c:pt idx="60">
                  <c:v>0</c:v>
                </c:pt>
                <c:pt idx="61">
                  <c:v>0</c:v>
                </c:pt>
                <c:pt idx="62">
                  <c:v>-0.9</c:v>
                </c:pt>
                <c:pt idx="63">
                  <c:v>-1.1000000000000001</c:v>
                </c:pt>
                <c:pt idx="64">
                  <c:v>-1</c:v>
                </c:pt>
                <c:pt idx="65">
                  <c:v>-1.3</c:v>
                </c:pt>
                <c:pt idx="66">
                  <c:v>-1.7</c:v>
                </c:pt>
                <c:pt idx="67">
                  <c:v>-1.8</c:v>
                </c:pt>
                <c:pt idx="68">
                  <c:v>-2.1</c:v>
                </c:pt>
                <c:pt idx="69">
                  <c:v>-1.9</c:v>
                </c:pt>
                <c:pt idx="70">
                  <c:v>-1.3</c:v>
                </c:pt>
                <c:pt idx="71">
                  <c:v>-0.4</c:v>
                </c:pt>
                <c:pt idx="72">
                  <c:v>0.2</c:v>
                </c:pt>
                <c:pt idx="73">
                  <c:v>0.3</c:v>
                </c:pt>
                <c:pt idx="74">
                  <c:v>0.1</c:v>
                </c:pt>
                <c:pt idx="75">
                  <c:v>0.3</c:v>
                </c:pt>
                <c:pt idx="76">
                  <c:v>0.4</c:v>
                </c:pt>
                <c:pt idx="77">
                  <c:v>0.3</c:v>
                </c:pt>
                <c:pt idx="78">
                  <c:v>0.4</c:v>
                </c:pt>
                <c:pt idx="79">
                  <c:v>0.2</c:v>
                </c:pt>
                <c:pt idx="80">
                  <c:v>-0.6</c:v>
                </c:pt>
                <c:pt idx="81">
                  <c:v>-1.8</c:v>
                </c:pt>
                <c:pt idx="82">
                  <c:v>-2.6</c:v>
                </c:pt>
                <c:pt idx="83">
                  <c:v>-2.9</c:v>
                </c:pt>
                <c:pt idx="84">
                  <c:v>-2.8</c:v>
                </c:pt>
                <c:pt idx="85">
                  <c:v>-2.7</c:v>
                </c:pt>
                <c:pt idx="86">
                  <c:v>-2.5</c:v>
                </c:pt>
                <c:pt idx="87">
                  <c:v>-2.2999999999999998</c:v>
                </c:pt>
                <c:pt idx="88">
                  <c:v>-2.2000000000000002</c:v>
                </c:pt>
                <c:pt idx="89">
                  <c:v>-2.2999999999999998</c:v>
                </c:pt>
                <c:pt idx="90">
                  <c:v>-2.2000000000000002</c:v>
                </c:pt>
                <c:pt idx="91">
                  <c:v>-2.1</c:v>
                </c:pt>
                <c:pt idx="92">
                  <c:v>-2</c:v>
                </c:pt>
                <c:pt idx="93">
                  <c:v>-2</c:v>
                </c:pt>
                <c:pt idx="94">
                  <c:v>-1.9</c:v>
                </c:pt>
                <c:pt idx="95">
                  <c:v>-1.7</c:v>
                </c:pt>
                <c:pt idx="96">
                  <c:v>-1.3</c:v>
                </c:pt>
                <c:pt idx="97">
                  <c:v>-1.1000000000000001</c:v>
                </c:pt>
                <c:pt idx="98">
                  <c:v>-1</c:v>
                </c:pt>
                <c:pt idx="99">
                  <c:v>-1</c:v>
                </c:pt>
                <c:pt idx="100">
                  <c:v>-1.1000000000000001</c:v>
                </c:pt>
                <c:pt idx="101">
                  <c:v>-1.2</c:v>
                </c:pt>
                <c:pt idx="102">
                  <c:v>-1.4</c:v>
                </c:pt>
                <c:pt idx="103">
                  <c:v>-1.4</c:v>
                </c:pt>
                <c:pt idx="104">
                  <c:v>-2.2999999999999998</c:v>
                </c:pt>
                <c:pt idx="105">
                  <c:v>-2.5</c:v>
                </c:pt>
                <c:pt idx="106">
                  <c:v>-2.4</c:v>
                </c:pt>
                <c:pt idx="107">
                  <c:v>-2.7</c:v>
                </c:pt>
                <c:pt idx="108">
                  <c:v>-3.1</c:v>
                </c:pt>
                <c:pt idx="109">
                  <c:v>-3.2</c:v>
                </c:pt>
                <c:pt idx="110">
                  <c:v>-3.5</c:v>
                </c:pt>
                <c:pt idx="111">
                  <c:v>-3.3</c:v>
                </c:pt>
                <c:pt idx="112">
                  <c:v>-2.7</c:v>
                </c:pt>
                <c:pt idx="113">
                  <c:v>-1.8</c:v>
                </c:pt>
                <c:pt idx="114">
                  <c:v>-1.2</c:v>
                </c:pt>
                <c:pt idx="115">
                  <c:v>-1.1000000000000001</c:v>
                </c:pt>
                <c:pt idx="116">
                  <c:v>-1.3</c:v>
                </c:pt>
                <c:pt idx="117">
                  <c:v>-1.1000000000000001</c:v>
                </c:pt>
                <c:pt idx="118">
                  <c:v>-1</c:v>
                </c:pt>
                <c:pt idx="119">
                  <c:v>-1.1000000000000001</c:v>
                </c:pt>
                <c:pt idx="120">
                  <c:v>-1</c:v>
                </c:pt>
                <c:pt idx="121">
                  <c:v>-1.2</c:v>
                </c:pt>
                <c:pt idx="122">
                  <c:v>-2</c:v>
                </c:pt>
                <c:pt idx="123">
                  <c:v>-3.2</c:v>
                </c:pt>
                <c:pt idx="124">
                  <c:v>-4</c:v>
                </c:pt>
                <c:pt idx="125">
                  <c:v>-4.3</c:v>
                </c:pt>
                <c:pt idx="126">
                  <c:v>-4.2</c:v>
                </c:pt>
                <c:pt idx="127">
                  <c:v>-4.0999999999999996</c:v>
                </c:pt>
                <c:pt idx="128">
                  <c:v>-3.9</c:v>
                </c:pt>
                <c:pt idx="129">
                  <c:v>-3.7</c:v>
                </c:pt>
                <c:pt idx="130">
                  <c:v>-3.6</c:v>
                </c:pt>
                <c:pt idx="131">
                  <c:v>-3.7</c:v>
                </c:pt>
                <c:pt idx="132">
                  <c:v>-3.6</c:v>
                </c:pt>
                <c:pt idx="133">
                  <c:v>-3.5</c:v>
                </c:pt>
                <c:pt idx="134">
                  <c:v>-3.4</c:v>
                </c:pt>
                <c:pt idx="135">
                  <c:v>-3.4</c:v>
                </c:pt>
                <c:pt idx="136">
                  <c:v>-3.3</c:v>
                </c:pt>
                <c:pt idx="137">
                  <c:v>-3.1</c:v>
                </c:pt>
                <c:pt idx="138">
                  <c:v>-2.7</c:v>
                </c:pt>
                <c:pt idx="139">
                  <c:v>-2.5</c:v>
                </c:pt>
                <c:pt idx="140">
                  <c:v>-2.4</c:v>
                </c:pt>
                <c:pt idx="141">
                  <c:v>-2.4</c:v>
                </c:pt>
                <c:pt idx="142">
                  <c:v>-2.5</c:v>
                </c:pt>
                <c:pt idx="143">
                  <c:v>-2.6</c:v>
                </c:pt>
                <c:pt idx="144">
                  <c:v>-2.8</c:v>
                </c:pt>
                <c:pt idx="145">
                  <c:v>-2.8</c:v>
                </c:pt>
                <c:pt idx="146">
                  <c:v>-3.7</c:v>
                </c:pt>
                <c:pt idx="147">
                  <c:v>-3.9</c:v>
                </c:pt>
                <c:pt idx="148">
                  <c:v>-3.8</c:v>
                </c:pt>
                <c:pt idx="149">
                  <c:v>-4.0999999999999996</c:v>
                </c:pt>
                <c:pt idx="150">
                  <c:v>-4.5</c:v>
                </c:pt>
              </c:numCache>
            </c:numRef>
          </c:val>
          <c:smooth val="0"/>
          <c:extLst>
            <c:ext xmlns:c16="http://schemas.microsoft.com/office/drawing/2014/chart" uri="{C3380CC4-5D6E-409C-BE32-E72D297353CC}">
              <c16:uniqueId val="{00000001-7F1A-2A4B-B943-8557EEE9BCC2}"/>
            </c:ext>
          </c:extLst>
        </c:ser>
        <c:ser>
          <c:idx val="3"/>
          <c:order val="2"/>
          <c:tx>
            <c:v>2022 if the past is repeated</c:v>
          </c:tx>
          <c:spPr>
            <a:ln>
              <a:solidFill>
                <a:schemeClr val="tx1"/>
              </a:solidFill>
              <a:prstDash val="sysDot"/>
            </a:ln>
          </c:spPr>
          <c:marker>
            <c:symbol val="none"/>
          </c:marker>
          <c:cat>
            <c:strRef>
              <c:f>'4.10'!$D$4:$D$154</c:f>
              <c:strCache>
                <c:ptCount val="151"/>
                <c:pt idx="2">
                  <c:v>1952</c:v>
                </c:pt>
                <c:pt idx="3">
                  <c:v>1953</c:v>
                </c:pt>
                <c:pt idx="4">
                  <c:v>1954</c:v>
                </c:pt>
                <c:pt idx="5">
                  <c:v>1955</c:v>
                </c:pt>
                <c:pt idx="6">
                  <c:v>1956</c:v>
                </c:pt>
                <c:pt idx="7">
                  <c:v>1957</c:v>
                </c:pt>
                <c:pt idx="8">
                  <c:v>1958</c:v>
                </c:pt>
                <c:pt idx="9">
                  <c:v>1959</c:v>
                </c:pt>
                <c:pt idx="10">
                  <c:v>1960</c:v>
                </c:pt>
                <c:pt idx="11">
                  <c:v>1961</c:v>
                </c:pt>
                <c:pt idx="12">
                  <c:v>1962</c:v>
                </c:pt>
                <c:pt idx="13">
                  <c:v>1963</c:v>
                </c:pt>
                <c:pt idx="14">
                  <c:v>1964</c:v>
                </c:pt>
                <c:pt idx="15">
                  <c:v>1965</c:v>
                </c:pt>
                <c:pt idx="16">
                  <c:v>1966</c:v>
                </c:pt>
                <c:pt idx="17">
                  <c:v>1967</c:v>
                </c:pt>
                <c:pt idx="18">
                  <c:v>1968</c:v>
                </c:pt>
                <c:pt idx="19">
                  <c:v>1969</c:v>
                </c:pt>
                <c:pt idx="20">
                  <c:v>1970</c:v>
                </c:pt>
                <c:pt idx="21">
                  <c:v>1971</c:v>
                </c:pt>
                <c:pt idx="22">
                  <c:v>1972</c:v>
                </c:pt>
                <c:pt idx="23">
                  <c:v>1973</c:v>
                </c:pt>
                <c:pt idx="24">
                  <c:v>1974</c:v>
                </c:pt>
                <c:pt idx="25">
                  <c:v>1975</c:v>
                </c:pt>
                <c:pt idx="26">
                  <c:v>1976</c:v>
                </c:pt>
                <c:pt idx="27">
                  <c:v>1977</c:v>
                </c:pt>
                <c:pt idx="28">
                  <c:v>1978</c:v>
                </c:pt>
                <c:pt idx="29">
                  <c:v>1979</c:v>
                </c:pt>
                <c:pt idx="30">
                  <c:v>1980</c:v>
                </c:pt>
                <c:pt idx="31">
                  <c:v>1981</c:v>
                </c:pt>
                <c:pt idx="32">
                  <c:v>1982</c:v>
                </c:pt>
                <c:pt idx="33">
                  <c:v>1983</c:v>
                </c:pt>
                <c:pt idx="34">
                  <c:v>1984</c:v>
                </c:pt>
                <c:pt idx="35">
                  <c:v>1985</c:v>
                </c:pt>
                <c:pt idx="36">
                  <c:v>1986</c:v>
                </c:pt>
                <c:pt idx="37">
                  <c:v>1987</c:v>
                </c:pt>
                <c:pt idx="38">
                  <c:v>1988</c:v>
                </c:pt>
                <c:pt idx="39">
                  <c:v>1989</c:v>
                </c:pt>
                <c:pt idx="40">
                  <c:v>1990</c:v>
                </c:pt>
                <c:pt idx="41">
                  <c:v>1991</c:v>
                </c:pt>
                <c:pt idx="42">
                  <c:v>1992</c:v>
                </c:pt>
                <c:pt idx="43">
                  <c:v>1993</c:v>
                </c:pt>
                <c:pt idx="44">
                  <c:v>1994</c:v>
                </c:pt>
                <c:pt idx="45">
                  <c:v>1995</c:v>
                </c:pt>
                <c:pt idx="46">
                  <c:v>1996</c:v>
                </c:pt>
                <c:pt idx="47">
                  <c:v>1997</c:v>
                </c:pt>
                <c:pt idx="48">
                  <c:v>1998</c:v>
                </c:pt>
                <c:pt idx="49">
                  <c:v>1999</c:v>
                </c:pt>
                <c:pt idx="50">
                  <c:v>millenium</c:v>
                </c:pt>
                <c:pt idx="51">
                  <c:v>2001</c:v>
                </c:pt>
                <c:pt idx="52">
                  <c:v>2002</c:v>
                </c:pt>
                <c:pt idx="53">
                  <c:v>2003</c:v>
                </c:pt>
                <c:pt idx="54">
                  <c:v>2004</c:v>
                </c:pt>
                <c:pt idx="55">
                  <c:v>2005</c:v>
                </c:pt>
                <c:pt idx="56">
                  <c:v>2006</c:v>
                </c:pt>
                <c:pt idx="57">
                  <c:v>2007</c:v>
                </c:pt>
                <c:pt idx="58">
                  <c:v>2008</c:v>
                </c:pt>
                <c:pt idx="59">
                  <c:v>2009</c:v>
                </c:pt>
                <c:pt idx="60">
                  <c:v>2010</c:v>
                </c:pt>
                <c:pt idx="61">
                  <c:v>2011</c:v>
                </c:pt>
                <c:pt idx="62">
                  <c:v>2012</c:v>
                </c:pt>
                <c:pt idx="63">
                  <c:v>2013</c:v>
                </c:pt>
                <c:pt idx="64">
                  <c:v>2014</c:v>
                </c:pt>
                <c:pt idx="65">
                  <c:v>2015</c:v>
                </c:pt>
                <c:pt idx="66">
                  <c:v>2016</c:v>
                </c:pt>
                <c:pt idx="67">
                  <c:v>2017</c:v>
                </c:pt>
                <c:pt idx="68">
                  <c:v>2018</c:v>
                </c:pt>
                <c:pt idx="69">
                  <c:v>2019</c:v>
                </c:pt>
                <c:pt idx="70">
                  <c:v>2020</c:v>
                </c:pt>
                <c:pt idx="71">
                  <c:v>2021</c:v>
                </c:pt>
                <c:pt idx="72">
                  <c:v>2022</c:v>
                </c:pt>
                <c:pt idx="73">
                  <c:v>2023</c:v>
                </c:pt>
                <c:pt idx="74">
                  <c:v>2024</c:v>
                </c:pt>
                <c:pt idx="75">
                  <c:v>2025</c:v>
                </c:pt>
                <c:pt idx="76">
                  <c:v>2026</c:v>
                </c:pt>
                <c:pt idx="77">
                  <c:v>2027</c:v>
                </c:pt>
                <c:pt idx="78">
                  <c:v>2028</c:v>
                </c:pt>
                <c:pt idx="79">
                  <c:v>2029</c:v>
                </c:pt>
                <c:pt idx="80">
                  <c:v>2030</c:v>
                </c:pt>
                <c:pt idx="81">
                  <c:v>2031</c:v>
                </c:pt>
                <c:pt idx="82">
                  <c:v>2032</c:v>
                </c:pt>
                <c:pt idx="83">
                  <c:v>2033</c:v>
                </c:pt>
                <c:pt idx="84">
                  <c:v>2034</c:v>
                </c:pt>
                <c:pt idx="85">
                  <c:v>2035</c:v>
                </c:pt>
                <c:pt idx="86">
                  <c:v>2036</c:v>
                </c:pt>
                <c:pt idx="87">
                  <c:v>2037</c:v>
                </c:pt>
                <c:pt idx="88">
                  <c:v>2038</c:v>
                </c:pt>
                <c:pt idx="89">
                  <c:v>2039</c:v>
                </c:pt>
                <c:pt idx="90">
                  <c:v>2040</c:v>
                </c:pt>
                <c:pt idx="91">
                  <c:v>2041</c:v>
                </c:pt>
                <c:pt idx="92">
                  <c:v>2042</c:v>
                </c:pt>
                <c:pt idx="93">
                  <c:v>2043</c:v>
                </c:pt>
                <c:pt idx="94">
                  <c:v>2044</c:v>
                </c:pt>
                <c:pt idx="95">
                  <c:v>2045</c:v>
                </c:pt>
                <c:pt idx="96">
                  <c:v>2046</c:v>
                </c:pt>
                <c:pt idx="97">
                  <c:v>2047</c:v>
                </c:pt>
                <c:pt idx="98">
                  <c:v>2048</c:v>
                </c:pt>
                <c:pt idx="99">
                  <c:v>2049</c:v>
                </c:pt>
                <c:pt idx="100">
                  <c:v>2050</c:v>
                </c:pt>
                <c:pt idx="101">
                  <c:v>2051</c:v>
                </c:pt>
                <c:pt idx="102">
                  <c:v>2052</c:v>
                </c:pt>
                <c:pt idx="103">
                  <c:v>2053</c:v>
                </c:pt>
                <c:pt idx="104">
                  <c:v>2054</c:v>
                </c:pt>
                <c:pt idx="105">
                  <c:v>2055</c:v>
                </c:pt>
                <c:pt idx="106">
                  <c:v>2056</c:v>
                </c:pt>
                <c:pt idx="107">
                  <c:v>2057</c:v>
                </c:pt>
                <c:pt idx="108">
                  <c:v>2058</c:v>
                </c:pt>
                <c:pt idx="109">
                  <c:v>2059</c:v>
                </c:pt>
                <c:pt idx="110">
                  <c:v>2060</c:v>
                </c:pt>
                <c:pt idx="111">
                  <c:v>2061</c:v>
                </c:pt>
                <c:pt idx="112">
                  <c:v>2062</c:v>
                </c:pt>
                <c:pt idx="113">
                  <c:v>2063</c:v>
                </c:pt>
                <c:pt idx="114">
                  <c:v>2064</c:v>
                </c:pt>
                <c:pt idx="115">
                  <c:v>2065</c:v>
                </c:pt>
                <c:pt idx="116">
                  <c:v>2066</c:v>
                </c:pt>
                <c:pt idx="117">
                  <c:v>2067</c:v>
                </c:pt>
                <c:pt idx="118">
                  <c:v>2068</c:v>
                </c:pt>
                <c:pt idx="119">
                  <c:v>2069</c:v>
                </c:pt>
                <c:pt idx="120">
                  <c:v>2070</c:v>
                </c:pt>
                <c:pt idx="121">
                  <c:v>2071</c:v>
                </c:pt>
                <c:pt idx="122">
                  <c:v>2072</c:v>
                </c:pt>
                <c:pt idx="123">
                  <c:v>2073</c:v>
                </c:pt>
                <c:pt idx="124">
                  <c:v>2074</c:v>
                </c:pt>
                <c:pt idx="125">
                  <c:v>2075</c:v>
                </c:pt>
                <c:pt idx="126">
                  <c:v>2076</c:v>
                </c:pt>
                <c:pt idx="127">
                  <c:v>2077</c:v>
                </c:pt>
                <c:pt idx="128">
                  <c:v>2078</c:v>
                </c:pt>
                <c:pt idx="129">
                  <c:v>2079</c:v>
                </c:pt>
                <c:pt idx="130">
                  <c:v>2080</c:v>
                </c:pt>
                <c:pt idx="131">
                  <c:v>2081</c:v>
                </c:pt>
                <c:pt idx="132">
                  <c:v>2082</c:v>
                </c:pt>
                <c:pt idx="133">
                  <c:v>2083</c:v>
                </c:pt>
                <c:pt idx="134">
                  <c:v>2084</c:v>
                </c:pt>
                <c:pt idx="135">
                  <c:v>2085</c:v>
                </c:pt>
                <c:pt idx="136">
                  <c:v>2086</c:v>
                </c:pt>
                <c:pt idx="137">
                  <c:v>2087</c:v>
                </c:pt>
                <c:pt idx="138">
                  <c:v>2088</c:v>
                </c:pt>
                <c:pt idx="139">
                  <c:v>2089</c:v>
                </c:pt>
                <c:pt idx="140">
                  <c:v>2090</c:v>
                </c:pt>
                <c:pt idx="141">
                  <c:v>2091</c:v>
                </c:pt>
                <c:pt idx="142">
                  <c:v>2092</c:v>
                </c:pt>
                <c:pt idx="143">
                  <c:v>2093</c:v>
                </c:pt>
                <c:pt idx="144">
                  <c:v>2094</c:v>
                </c:pt>
                <c:pt idx="145">
                  <c:v>2095</c:v>
                </c:pt>
                <c:pt idx="146">
                  <c:v>2096</c:v>
                </c:pt>
                <c:pt idx="147">
                  <c:v>2097</c:v>
                </c:pt>
                <c:pt idx="148">
                  <c:v>2098</c:v>
                </c:pt>
                <c:pt idx="149">
                  <c:v>2099</c:v>
                </c:pt>
                <c:pt idx="150">
                  <c:v>2100</c:v>
                </c:pt>
              </c:strCache>
            </c:strRef>
          </c:cat>
          <c:val>
            <c:numRef>
              <c:f>'4.10'!$P$4:$P$154</c:f>
              <c:numCache>
                <c:formatCode>0.00</c:formatCode>
                <c:ptCount val="151"/>
                <c:pt idx="2">
                  <c:v>3.33</c:v>
                </c:pt>
                <c:pt idx="3">
                  <c:v>2.87</c:v>
                </c:pt>
                <c:pt idx="4">
                  <c:v>1.69</c:v>
                </c:pt>
                <c:pt idx="5">
                  <c:v>2.39</c:v>
                </c:pt>
                <c:pt idx="6">
                  <c:v>0.84</c:v>
                </c:pt>
                <c:pt idx="7">
                  <c:v>1.93</c:v>
                </c:pt>
                <c:pt idx="8">
                  <c:v>1.38</c:v>
                </c:pt>
                <c:pt idx="9">
                  <c:v>-4.0599999999999996</c:v>
                </c:pt>
                <c:pt idx="10">
                  <c:v>-5.24</c:v>
                </c:pt>
                <c:pt idx="11">
                  <c:v>0.2</c:v>
                </c:pt>
                <c:pt idx="12">
                  <c:v>9.18</c:v>
                </c:pt>
                <c:pt idx="13">
                  <c:v>10.77</c:v>
                </c:pt>
                <c:pt idx="14">
                  <c:v>2.34</c:v>
                </c:pt>
                <c:pt idx="15">
                  <c:v>-1.53</c:v>
                </c:pt>
                <c:pt idx="16">
                  <c:v>-0.59</c:v>
                </c:pt>
                <c:pt idx="17">
                  <c:v>-0.28000000000000003</c:v>
                </c:pt>
                <c:pt idx="18">
                  <c:v>2.33</c:v>
                </c:pt>
                <c:pt idx="19">
                  <c:v>2.48</c:v>
                </c:pt>
                <c:pt idx="20">
                  <c:v>0.9</c:v>
                </c:pt>
                <c:pt idx="21">
                  <c:v>0.03</c:v>
                </c:pt>
                <c:pt idx="22">
                  <c:v>-0.13</c:v>
                </c:pt>
                <c:pt idx="23">
                  <c:v>0.81</c:v>
                </c:pt>
                <c:pt idx="24">
                  <c:v>-0.18</c:v>
                </c:pt>
                <c:pt idx="25">
                  <c:v>-1.35</c:v>
                </c:pt>
                <c:pt idx="26">
                  <c:v>-0.85</c:v>
                </c:pt>
                <c:pt idx="27">
                  <c:v>0.2</c:v>
                </c:pt>
                <c:pt idx="28">
                  <c:v>0.62</c:v>
                </c:pt>
                <c:pt idx="29">
                  <c:v>2.04</c:v>
                </c:pt>
                <c:pt idx="30">
                  <c:v>2.5</c:v>
                </c:pt>
                <c:pt idx="31">
                  <c:v>2.19</c:v>
                </c:pt>
                <c:pt idx="32">
                  <c:v>2.74</c:v>
                </c:pt>
                <c:pt idx="33">
                  <c:v>0.54</c:v>
                </c:pt>
                <c:pt idx="34">
                  <c:v>0.05</c:v>
                </c:pt>
                <c:pt idx="35">
                  <c:v>1.95</c:v>
                </c:pt>
                <c:pt idx="36">
                  <c:v>2.4300000000000002</c:v>
                </c:pt>
                <c:pt idx="37">
                  <c:v>2.59</c:v>
                </c:pt>
                <c:pt idx="38">
                  <c:v>0.39</c:v>
                </c:pt>
                <c:pt idx="39">
                  <c:v>0.1</c:v>
                </c:pt>
                <c:pt idx="40">
                  <c:v>1.06</c:v>
                </c:pt>
                <c:pt idx="41">
                  <c:v>-2.4</c:v>
                </c:pt>
                <c:pt idx="42">
                  <c:v>-3.63</c:v>
                </c:pt>
                <c:pt idx="43">
                  <c:v>-1.69</c:v>
                </c:pt>
                <c:pt idx="44">
                  <c:v>-1.46</c:v>
                </c:pt>
                <c:pt idx="45">
                  <c:v>-0.8</c:v>
                </c:pt>
                <c:pt idx="46">
                  <c:v>-0.56000000000000005</c:v>
                </c:pt>
                <c:pt idx="47">
                  <c:v>-0.59</c:v>
                </c:pt>
                <c:pt idx="48">
                  <c:v>-0.51</c:v>
                </c:pt>
                <c:pt idx="49">
                  <c:v>-0.38</c:v>
                </c:pt>
                <c:pt idx="50">
                  <c:v>0.69</c:v>
                </c:pt>
                <c:pt idx="51">
                  <c:v>0.71</c:v>
                </c:pt>
                <c:pt idx="52">
                  <c:v>-0.19</c:v>
                </c:pt>
                <c:pt idx="53">
                  <c:v>-0.17</c:v>
                </c:pt>
                <c:pt idx="54">
                  <c:v>0.36</c:v>
                </c:pt>
                <c:pt idx="55">
                  <c:v>0.56999999999999995</c:v>
                </c:pt>
                <c:pt idx="56">
                  <c:v>0.82</c:v>
                </c:pt>
                <c:pt idx="57">
                  <c:v>1.29</c:v>
                </c:pt>
                <c:pt idx="58">
                  <c:v>1.1200000000000001</c:v>
                </c:pt>
                <c:pt idx="59">
                  <c:v>1.06</c:v>
                </c:pt>
                <c:pt idx="60">
                  <c:v>0.59</c:v>
                </c:pt>
                <c:pt idx="61">
                  <c:v>0.22</c:v>
                </c:pt>
                <c:pt idx="62">
                  <c:v>1.05</c:v>
                </c:pt>
                <c:pt idx="63">
                  <c:v>0.33</c:v>
                </c:pt>
                <c:pt idx="64">
                  <c:v>-0.48</c:v>
                </c:pt>
                <c:pt idx="65">
                  <c:v>-0.83</c:v>
                </c:pt>
                <c:pt idx="66">
                  <c:v>-0.71</c:v>
                </c:pt>
                <c:pt idx="67">
                  <c:v>-0.53</c:v>
                </c:pt>
                <c:pt idx="68">
                  <c:v>-2.38</c:v>
                </c:pt>
                <c:pt idx="69">
                  <c:v>-2.81</c:v>
                </c:pt>
                <c:pt idx="70">
                  <c:v>-2.39</c:v>
                </c:pt>
                <c:pt idx="71">
                  <c:v>-0.97</c:v>
                </c:pt>
                <c:pt idx="72">
                  <c:v>-0.51</c:v>
                </c:pt>
                <c:pt idx="73">
                  <c:v>-0.82</c:v>
                </c:pt>
                <c:pt idx="74">
                  <c:v>-0.27</c:v>
                </c:pt>
                <c:pt idx="75">
                  <c:v>-2.4700000000000002</c:v>
                </c:pt>
                <c:pt idx="76">
                  <c:v>-2.96</c:v>
                </c:pt>
                <c:pt idx="77">
                  <c:v>-1.06</c:v>
                </c:pt>
                <c:pt idx="78">
                  <c:v>-0.57999999999999996</c:v>
                </c:pt>
                <c:pt idx="79">
                  <c:v>-0.42</c:v>
                </c:pt>
                <c:pt idx="80">
                  <c:v>-2.62</c:v>
                </c:pt>
                <c:pt idx="81">
                  <c:v>-2.91</c:v>
                </c:pt>
                <c:pt idx="82">
                  <c:v>-1.95</c:v>
                </c:pt>
                <c:pt idx="83">
                  <c:v>-5.41</c:v>
                </c:pt>
                <c:pt idx="84">
                  <c:v>-6.64</c:v>
                </c:pt>
                <c:pt idx="85">
                  <c:v>-4.7</c:v>
                </c:pt>
                <c:pt idx="86">
                  <c:v>-4.47</c:v>
                </c:pt>
                <c:pt idx="87">
                  <c:v>-3.81</c:v>
                </c:pt>
                <c:pt idx="88">
                  <c:v>-3.57</c:v>
                </c:pt>
                <c:pt idx="89">
                  <c:v>-3.6</c:v>
                </c:pt>
                <c:pt idx="90">
                  <c:v>-3.52</c:v>
                </c:pt>
                <c:pt idx="91">
                  <c:v>-3.39</c:v>
                </c:pt>
                <c:pt idx="92">
                  <c:v>-2.3199999999999998</c:v>
                </c:pt>
                <c:pt idx="93">
                  <c:v>-2.2999999999999998</c:v>
                </c:pt>
                <c:pt idx="94">
                  <c:v>-3.2</c:v>
                </c:pt>
                <c:pt idx="95">
                  <c:v>-3.18</c:v>
                </c:pt>
                <c:pt idx="96">
                  <c:v>-2.65</c:v>
                </c:pt>
                <c:pt idx="97">
                  <c:v>-2.44</c:v>
                </c:pt>
                <c:pt idx="98">
                  <c:v>-2.19</c:v>
                </c:pt>
                <c:pt idx="99">
                  <c:v>-1.72</c:v>
                </c:pt>
                <c:pt idx="100">
                  <c:v>-1.89</c:v>
                </c:pt>
                <c:pt idx="101">
                  <c:v>-1.95</c:v>
                </c:pt>
                <c:pt idx="102">
                  <c:v>-2.42</c:v>
                </c:pt>
                <c:pt idx="103">
                  <c:v>-2.79</c:v>
                </c:pt>
                <c:pt idx="104">
                  <c:v>-1.96</c:v>
                </c:pt>
                <c:pt idx="105">
                  <c:v>-2.68</c:v>
                </c:pt>
                <c:pt idx="106">
                  <c:v>-3.49</c:v>
                </c:pt>
                <c:pt idx="107">
                  <c:v>-3.84</c:v>
                </c:pt>
                <c:pt idx="108">
                  <c:v>-3.72</c:v>
                </c:pt>
                <c:pt idx="109">
                  <c:v>-3.54</c:v>
                </c:pt>
                <c:pt idx="110">
                  <c:v>-5.39</c:v>
                </c:pt>
                <c:pt idx="111">
                  <c:v>-5.82</c:v>
                </c:pt>
                <c:pt idx="112">
                  <c:v>-5.4</c:v>
                </c:pt>
                <c:pt idx="113">
                  <c:v>-3.98</c:v>
                </c:pt>
                <c:pt idx="114">
                  <c:v>-3.52</c:v>
                </c:pt>
                <c:pt idx="115">
                  <c:v>-3.83</c:v>
                </c:pt>
                <c:pt idx="116">
                  <c:v>-3.28</c:v>
                </c:pt>
                <c:pt idx="117">
                  <c:v>-5.48</c:v>
                </c:pt>
                <c:pt idx="118">
                  <c:v>-5.97</c:v>
                </c:pt>
                <c:pt idx="119">
                  <c:v>-4.07</c:v>
                </c:pt>
                <c:pt idx="120">
                  <c:v>-3.59</c:v>
                </c:pt>
                <c:pt idx="121">
                  <c:v>-3.43</c:v>
                </c:pt>
                <c:pt idx="122">
                  <c:v>-5.63</c:v>
                </c:pt>
                <c:pt idx="123">
                  <c:v>-5.92</c:v>
                </c:pt>
                <c:pt idx="124">
                  <c:v>-4.96</c:v>
                </c:pt>
                <c:pt idx="125">
                  <c:v>-8.42</c:v>
                </c:pt>
                <c:pt idx="126">
                  <c:v>-9.65</c:v>
                </c:pt>
                <c:pt idx="127">
                  <c:v>-7.71</c:v>
                </c:pt>
                <c:pt idx="128">
                  <c:v>-7.48</c:v>
                </c:pt>
                <c:pt idx="129">
                  <c:v>-6.82</c:v>
                </c:pt>
                <c:pt idx="130">
                  <c:v>-6.58</c:v>
                </c:pt>
                <c:pt idx="131">
                  <c:v>-6.61</c:v>
                </c:pt>
                <c:pt idx="132">
                  <c:v>-6.53</c:v>
                </c:pt>
                <c:pt idx="133">
                  <c:v>-6.4</c:v>
                </c:pt>
                <c:pt idx="134">
                  <c:v>-5.33</c:v>
                </c:pt>
                <c:pt idx="135">
                  <c:v>-5.31</c:v>
                </c:pt>
                <c:pt idx="136">
                  <c:v>-6.21</c:v>
                </c:pt>
                <c:pt idx="137">
                  <c:v>-6.19</c:v>
                </c:pt>
                <c:pt idx="138">
                  <c:v>-5.66</c:v>
                </c:pt>
                <c:pt idx="139">
                  <c:v>-5.45</c:v>
                </c:pt>
                <c:pt idx="140">
                  <c:v>-5.2</c:v>
                </c:pt>
                <c:pt idx="141">
                  <c:v>-4.7300000000000004</c:v>
                </c:pt>
                <c:pt idx="142">
                  <c:v>-4.9000000000000004</c:v>
                </c:pt>
                <c:pt idx="143">
                  <c:v>-4.96</c:v>
                </c:pt>
                <c:pt idx="144">
                  <c:v>-5.43</c:v>
                </c:pt>
                <c:pt idx="145">
                  <c:v>-5.8</c:v>
                </c:pt>
                <c:pt idx="146">
                  <c:v>-4.97</c:v>
                </c:pt>
                <c:pt idx="147">
                  <c:v>-5.69</c:v>
                </c:pt>
                <c:pt idx="148">
                  <c:v>-6.5</c:v>
                </c:pt>
                <c:pt idx="149">
                  <c:v>-6.85</c:v>
                </c:pt>
                <c:pt idx="150">
                  <c:v>-6.73</c:v>
                </c:pt>
              </c:numCache>
            </c:numRef>
          </c:val>
          <c:smooth val="0"/>
          <c:extLst>
            <c:ext xmlns:c16="http://schemas.microsoft.com/office/drawing/2014/chart" uri="{C3380CC4-5D6E-409C-BE32-E72D297353CC}">
              <c16:uniqueId val="{00000002-7F1A-2A4B-B943-8557EEE9BCC2}"/>
            </c:ext>
          </c:extLst>
        </c:ser>
        <c:ser>
          <c:idx val="2"/>
          <c:order val="3"/>
          <c:tx>
            <c:v>2022 UN change in change</c:v>
          </c:tx>
          <c:spPr>
            <a:ln w="31750">
              <a:solidFill>
                <a:schemeClr val="tx1"/>
              </a:solidFill>
              <a:prstDash val="sysDash"/>
            </a:ln>
          </c:spPr>
          <c:marker>
            <c:symbol val="none"/>
          </c:marker>
          <c:cat>
            <c:strRef>
              <c:f>'4.10'!$D$4:$D$154</c:f>
              <c:strCache>
                <c:ptCount val="151"/>
                <c:pt idx="2">
                  <c:v>1952</c:v>
                </c:pt>
                <c:pt idx="3">
                  <c:v>1953</c:v>
                </c:pt>
                <c:pt idx="4">
                  <c:v>1954</c:v>
                </c:pt>
                <c:pt idx="5">
                  <c:v>1955</c:v>
                </c:pt>
                <c:pt idx="6">
                  <c:v>1956</c:v>
                </c:pt>
                <c:pt idx="7">
                  <c:v>1957</c:v>
                </c:pt>
                <c:pt idx="8">
                  <c:v>1958</c:v>
                </c:pt>
                <c:pt idx="9">
                  <c:v>1959</c:v>
                </c:pt>
                <c:pt idx="10">
                  <c:v>1960</c:v>
                </c:pt>
                <c:pt idx="11">
                  <c:v>1961</c:v>
                </c:pt>
                <c:pt idx="12">
                  <c:v>1962</c:v>
                </c:pt>
                <c:pt idx="13">
                  <c:v>1963</c:v>
                </c:pt>
                <c:pt idx="14">
                  <c:v>1964</c:v>
                </c:pt>
                <c:pt idx="15">
                  <c:v>1965</c:v>
                </c:pt>
                <c:pt idx="16">
                  <c:v>1966</c:v>
                </c:pt>
                <c:pt idx="17">
                  <c:v>1967</c:v>
                </c:pt>
                <c:pt idx="18">
                  <c:v>1968</c:v>
                </c:pt>
                <c:pt idx="19">
                  <c:v>1969</c:v>
                </c:pt>
                <c:pt idx="20">
                  <c:v>1970</c:v>
                </c:pt>
                <c:pt idx="21">
                  <c:v>1971</c:v>
                </c:pt>
                <c:pt idx="22">
                  <c:v>1972</c:v>
                </c:pt>
                <c:pt idx="23">
                  <c:v>1973</c:v>
                </c:pt>
                <c:pt idx="24">
                  <c:v>1974</c:v>
                </c:pt>
                <c:pt idx="25">
                  <c:v>1975</c:v>
                </c:pt>
                <c:pt idx="26">
                  <c:v>1976</c:v>
                </c:pt>
                <c:pt idx="27">
                  <c:v>1977</c:v>
                </c:pt>
                <c:pt idx="28">
                  <c:v>1978</c:v>
                </c:pt>
                <c:pt idx="29">
                  <c:v>1979</c:v>
                </c:pt>
                <c:pt idx="30">
                  <c:v>1980</c:v>
                </c:pt>
                <c:pt idx="31">
                  <c:v>1981</c:v>
                </c:pt>
                <c:pt idx="32">
                  <c:v>1982</c:v>
                </c:pt>
                <c:pt idx="33">
                  <c:v>1983</c:v>
                </c:pt>
                <c:pt idx="34">
                  <c:v>1984</c:v>
                </c:pt>
                <c:pt idx="35">
                  <c:v>1985</c:v>
                </c:pt>
                <c:pt idx="36">
                  <c:v>1986</c:v>
                </c:pt>
                <c:pt idx="37">
                  <c:v>1987</c:v>
                </c:pt>
                <c:pt idx="38">
                  <c:v>1988</c:v>
                </c:pt>
                <c:pt idx="39">
                  <c:v>1989</c:v>
                </c:pt>
                <c:pt idx="40">
                  <c:v>1990</c:v>
                </c:pt>
                <c:pt idx="41">
                  <c:v>1991</c:v>
                </c:pt>
                <c:pt idx="42">
                  <c:v>1992</c:v>
                </c:pt>
                <c:pt idx="43">
                  <c:v>1993</c:v>
                </c:pt>
                <c:pt idx="44">
                  <c:v>1994</c:v>
                </c:pt>
                <c:pt idx="45">
                  <c:v>1995</c:v>
                </c:pt>
                <c:pt idx="46">
                  <c:v>1996</c:v>
                </c:pt>
                <c:pt idx="47">
                  <c:v>1997</c:v>
                </c:pt>
                <c:pt idx="48">
                  <c:v>1998</c:v>
                </c:pt>
                <c:pt idx="49">
                  <c:v>1999</c:v>
                </c:pt>
                <c:pt idx="50">
                  <c:v>millenium</c:v>
                </c:pt>
                <c:pt idx="51">
                  <c:v>2001</c:v>
                </c:pt>
                <c:pt idx="52">
                  <c:v>2002</c:v>
                </c:pt>
                <c:pt idx="53">
                  <c:v>2003</c:v>
                </c:pt>
                <c:pt idx="54">
                  <c:v>2004</c:v>
                </c:pt>
                <c:pt idx="55">
                  <c:v>2005</c:v>
                </c:pt>
                <c:pt idx="56">
                  <c:v>2006</c:v>
                </c:pt>
                <c:pt idx="57">
                  <c:v>2007</c:v>
                </c:pt>
                <c:pt idx="58">
                  <c:v>2008</c:v>
                </c:pt>
                <c:pt idx="59">
                  <c:v>2009</c:v>
                </c:pt>
                <c:pt idx="60">
                  <c:v>2010</c:v>
                </c:pt>
                <c:pt idx="61">
                  <c:v>2011</c:v>
                </c:pt>
                <c:pt idx="62">
                  <c:v>2012</c:v>
                </c:pt>
                <c:pt idx="63">
                  <c:v>2013</c:v>
                </c:pt>
                <c:pt idx="64">
                  <c:v>2014</c:v>
                </c:pt>
                <c:pt idx="65">
                  <c:v>2015</c:v>
                </c:pt>
                <c:pt idx="66">
                  <c:v>2016</c:v>
                </c:pt>
                <c:pt idx="67">
                  <c:v>2017</c:v>
                </c:pt>
                <c:pt idx="68">
                  <c:v>2018</c:v>
                </c:pt>
                <c:pt idx="69">
                  <c:v>2019</c:v>
                </c:pt>
                <c:pt idx="70">
                  <c:v>2020</c:v>
                </c:pt>
                <c:pt idx="71">
                  <c:v>2021</c:v>
                </c:pt>
                <c:pt idx="72">
                  <c:v>2022</c:v>
                </c:pt>
                <c:pt idx="73">
                  <c:v>2023</c:v>
                </c:pt>
                <c:pt idx="74">
                  <c:v>2024</c:v>
                </c:pt>
                <c:pt idx="75">
                  <c:v>2025</c:v>
                </c:pt>
                <c:pt idx="76">
                  <c:v>2026</c:v>
                </c:pt>
                <c:pt idx="77">
                  <c:v>2027</c:v>
                </c:pt>
                <c:pt idx="78">
                  <c:v>2028</c:v>
                </c:pt>
                <c:pt idx="79">
                  <c:v>2029</c:v>
                </c:pt>
                <c:pt idx="80">
                  <c:v>2030</c:v>
                </c:pt>
                <c:pt idx="81">
                  <c:v>2031</c:v>
                </c:pt>
                <c:pt idx="82">
                  <c:v>2032</c:v>
                </c:pt>
                <c:pt idx="83">
                  <c:v>2033</c:v>
                </c:pt>
                <c:pt idx="84">
                  <c:v>2034</c:v>
                </c:pt>
                <c:pt idx="85">
                  <c:v>2035</c:v>
                </c:pt>
                <c:pt idx="86">
                  <c:v>2036</c:v>
                </c:pt>
                <c:pt idx="87">
                  <c:v>2037</c:v>
                </c:pt>
                <c:pt idx="88">
                  <c:v>2038</c:v>
                </c:pt>
                <c:pt idx="89">
                  <c:v>2039</c:v>
                </c:pt>
                <c:pt idx="90">
                  <c:v>2040</c:v>
                </c:pt>
                <c:pt idx="91">
                  <c:v>2041</c:v>
                </c:pt>
                <c:pt idx="92">
                  <c:v>2042</c:v>
                </c:pt>
                <c:pt idx="93">
                  <c:v>2043</c:v>
                </c:pt>
                <c:pt idx="94">
                  <c:v>2044</c:v>
                </c:pt>
                <c:pt idx="95">
                  <c:v>2045</c:v>
                </c:pt>
                <c:pt idx="96">
                  <c:v>2046</c:v>
                </c:pt>
                <c:pt idx="97">
                  <c:v>2047</c:v>
                </c:pt>
                <c:pt idx="98">
                  <c:v>2048</c:v>
                </c:pt>
                <c:pt idx="99">
                  <c:v>2049</c:v>
                </c:pt>
                <c:pt idx="100">
                  <c:v>2050</c:v>
                </c:pt>
                <c:pt idx="101">
                  <c:v>2051</c:v>
                </c:pt>
                <c:pt idx="102">
                  <c:v>2052</c:v>
                </c:pt>
                <c:pt idx="103">
                  <c:v>2053</c:v>
                </c:pt>
                <c:pt idx="104">
                  <c:v>2054</c:v>
                </c:pt>
                <c:pt idx="105">
                  <c:v>2055</c:v>
                </c:pt>
                <c:pt idx="106">
                  <c:v>2056</c:v>
                </c:pt>
                <c:pt idx="107">
                  <c:v>2057</c:v>
                </c:pt>
                <c:pt idx="108">
                  <c:v>2058</c:v>
                </c:pt>
                <c:pt idx="109">
                  <c:v>2059</c:v>
                </c:pt>
                <c:pt idx="110">
                  <c:v>2060</c:v>
                </c:pt>
                <c:pt idx="111">
                  <c:v>2061</c:v>
                </c:pt>
                <c:pt idx="112">
                  <c:v>2062</c:v>
                </c:pt>
                <c:pt idx="113">
                  <c:v>2063</c:v>
                </c:pt>
                <c:pt idx="114">
                  <c:v>2064</c:v>
                </c:pt>
                <c:pt idx="115">
                  <c:v>2065</c:v>
                </c:pt>
                <c:pt idx="116">
                  <c:v>2066</c:v>
                </c:pt>
                <c:pt idx="117">
                  <c:v>2067</c:v>
                </c:pt>
                <c:pt idx="118">
                  <c:v>2068</c:v>
                </c:pt>
                <c:pt idx="119">
                  <c:v>2069</c:v>
                </c:pt>
                <c:pt idx="120">
                  <c:v>2070</c:v>
                </c:pt>
                <c:pt idx="121">
                  <c:v>2071</c:v>
                </c:pt>
                <c:pt idx="122">
                  <c:v>2072</c:v>
                </c:pt>
                <c:pt idx="123">
                  <c:v>2073</c:v>
                </c:pt>
                <c:pt idx="124">
                  <c:v>2074</c:v>
                </c:pt>
                <c:pt idx="125">
                  <c:v>2075</c:v>
                </c:pt>
                <c:pt idx="126">
                  <c:v>2076</c:v>
                </c:pt>
                <c:pt idx="127">
                  <c:v>2077</c:v>
                </c:pt>
                <c:pt idx="128">
                  <c:v>2078</c:v>
                </c:pt>
                <c:pt idx="129">
                  <c:v>2079</c:v>
                </c:pt>
                <c:pt idx="130">
                  <c:v>2080</c:v>
                </c:pt>
                <c:pt idx="131">
                  <c:v>2081</c:v>
                </c:pt>
                <c:pt idx="132">
                  <c:v>2082</c:v>
                </c:pt>
                <c:pt idx="133">
                  <c:v>2083</c:v>
                </c:pt>
                <c:pt idx="134">
                  <c:v>2084</c:v>
                </c:pt>
                <c:pt idx="135">
                  <c:v>2085</c:v>
                </c:pt>
                <c:pt idx="136">
                  <c:v>2086</c:v>
                </c:pt>
                <c:pt idx="137">
                  <c:v>2087</c:v>
                </c:pt>
                <c:pt idx="138">
                  <c:v>2088</c:v>
                </c:pt>
                <c:pt idx="139">
                  <c:v>2089</c:v>
                </c:pt>
                <c:pt idx="140">
                  <c:v>2090</c:v>
                </c:pt>
                <c:pt idx="141">
                  <c:v>2091</c:v>
                </c:pt>
                <c:pt idx="142">
                  <c:v>2092</c:v>
                </c:pt>
                <c:pt idx="143">
                  <c:v>2093</c:v>
                </c:pt>
                <c:pt idx="144">
                  <c:v>2094</c:v>
                </c:pt>
                <c:pt idx="145">
                  <c:v>2095</c:v>
                </c:pt>
                <c:pt idx="146">
                  <c:v>2096</c:v>
                </c:pt>
                <c:pt idx="147">
                  <c:v>2097</c:v>
                </c:pt>
                <c:pt idx="148">
                  <c:v>2098</c:v>
                </c:pt>
                <c:pt idx="149">
                  <c:v>2099</c:v>
                </c:pt>
                <c:pt idx="150">
                  <c:v>2100</c:v>
                </c:pt>
              </c:strCache>
            </c:strRef>
          </c:cat>
          <c:val>
            <c:numRef>
              <c:f>'4.10'!$O$4:$O$154</c:f>
              <c:numCache>
                <c:formatCode>0.00</c:formatCode>
                <c:ptCount val="151"/>
                <c:pt idx="2">
                  <c:v>3.33</c:v>
                </c:pt>
                <c:pt idx="3">
                  <c:v>2.87</c:v>
                </c:pt>
                <c:pt idx="4">
                  <c:v>1.69</c:v>
                </c:pt>
                <c:pt idx="5">
                  <c:v>2.39</c:v>
                </c:pt>
                <c:pt idx="6">
                  <c:v>0.84</c:v>
                </c:pt>
                <c:pt idx="7">
                  <c:v>1.93</c:v>
                </c:pt>
                <c:pt idx="8">
                  <c:v>1.38</c:v>
                </c:pt>
                <c:pt idx="9">
                  <c:v>-4.0599999999999996</c:v>
                </c:pt>
                <c:pt idx="10">
                  <c:v>-5.24</c:v>
                </c:pt>
                <c:pt idx="11">
                  <c:v>0.2</c:v>
                </c:pt>
                <c:pt idx="12">
                  <c:v>9.18</c:v>
                </c:pt>
                <c:pt idx="13">
                  <c:v>10.77</c:v>
                </c:pt>
                <c:pt idx="14">
                  <c:v>2.34</c:v>
                </c:pt>
                <c:pt idx="15">
                  <c:v>-1.53</c:v>
                </c:pt>
                <c:pt idx="16">
                  <c:v>-0.59</c:v>
                </c:pt>
                <c:pt idx="17">
                  <c:v>-0.28000000000000003</c:v>
                </c:pt>
                <c:pt idx="18">
                  <c:v>2.33</c:v>
                </c:pt>
                <c:pt idx="19">
                  <c:v>2.48</c:v>
                </c:pt>
                <c:pt idx="20">
                  <c:v>0.9</c:v>
                </c:pt>
                <c:pt idx="21">
                  <c:v>0.03</c:v>
                </c:pt>
                <c:pt idx="22">
                  <c:v>-0.13</c:v>
                </c:pt>
                <c:pt idx="23">
                  <c:v>0.81</c:v>
                </c:pt>
                <c:pt idx="24">
                  <c:v>-0.18</c:v>
                </c:pt>
                <c:pt idx="25">
                  <c:v>-1.35</c:v>
                </c:pt>
                <c:pt idx="26">
                  <c:v>-0.85</c:v>
                </c:pt>
                <c:pt idx="27">
                  <c:v>0.2</c:v>
                </c:pt>
                <c:pt idx="28">
                  <c:v>0.62</c:v>
                </c:pt>
                <c:pt idx="29">
                  <c:v>2.04</c:v>
                </c:pt>
                <c:pt idx="30">
                  <c:v>2.5</c:v>
                </c:pt>
                <c:pt idx="31">
                  <c:v>2.19</c:v>
                </c:pt>
                <c:pt idx="32">
                  <c:v>2.74</c:v>
                </c:pt>
                <c:pt idx="33">
                  <c:v>0.54</c:v>
                </c:pt>
                <c:pt idx="34">
                  <c:v>0.05</c:v>
                </c:pt>
                <c:pt idx="35">
                  <c:v>1.95</c:v>
                </c:pt>
                <c:pt idx="36">
                  <c:v>2.4300000000000002</c:v>
                </c:pt>
                <c:pt idx="37">
                  <c:v>2.59</c:v>
                </c:pt>
                <c:pt idx="38">
                  <c:v>0.39</c:v>
                </c:pt>
                <c:pt idx="39">
                  <c:v>0.1</c:v>
                </c:pt>
                <c:pt idx="40">
                  <c:v>1.06</c:v>
                </c:pt>
                <c:pt idx="41">
                  <c:v>-2.4</c:v>
                </c:pt>
                <c:pt idx="42">
                  <c:v>-3.63</c:v>
                </c:pt>
                <c:pt idx="43">
                  <c:v>-1.69</c:v>
                </c:pt>
                <c:pt idx="44">
                  <c:v>-1.46</c:v>
                </c:pt>
                <c:pt idx="45">
                  <c:v>-0.8</c:v>
                </c:pt>
                <c:pt idx="46">
                  <c:v>-0.56000000000000005</c:v>
                </c:pt>
                <c:pt idx="47">
                  <c:v>-0.59</c:v>
                </c:pt>
                <c:pt idx="48">
                  <c:v>-0.51</c:v>
                </c:pt>
                <c:pt idx="49">
                  <c:v>-0.38</c:v>
                </c:pt>
                <c:pt idx="50">
                  <c:v>0.69</c:v>
                </c:pt>
                <c:pt idx="51">
                  <c:v>0.71</c:v>
                </c:pt>
                <c:pt idx="52">
                  <c:v>-0.19</c:v>
                </c:pt>
                <c:pt idx="53">
                  <c:v>-0.17</c:v>
                </c:pt>
                <c:pt idx="54">
                  <c:v>0.36</c:v>
                </c:pt>
                <c:pt idx="55">
                  <c:v>0.56999999999999995</c:v>
                </c:pt>
                <c:pt idx="56">
                  <c:v>0.82</c:v>
                </c:pt>
                <c:pt idx="57">
                  <c:v>1.29</c:v>
                </c:pt>
                <c:pt idx="58">
                  <c:v>1.1200000000000001</c:v>
                </c:pt>
                <c:pt idx="59">
                  <c:v>1.06</c:v>
                </c:pt>
                <c:pt idx="60">
                  <c:v>0.59</c:v>
                </c:pt>
                <c:pt idx="61">
                  <c:v>0.22</c:v>
                </c:pt>
                <c:pt idx="62">
                  <c:v>1.05</c:v>
                </c:pt>
                <c:pt idx="63">
                  <c:v>0.33</c:v>
                </c:pt>
                <c:pt idx="64">
                  <c:v>-0.48</c:v>
                </c:pt>
                <c:pt idx="65">
                  <c:v>-0.83</c:v>
                </c:pt>
                <c:pt idx="66">
                  <c:v>-0.71</c:v>
                </c:pt>
                <c:pt idx="67">
                  <c:v>-0.53</c:v>
                </c:pt>
                <c:pt idx="68">
                  <c:v>-2.38</c:v>
                </c:pt>
                <c:pt idx="69">
                  <c:v>-2.81</c:v>
                </c:pt>
                <c:pt idx="70">
                  <c:v>-5.16</c:v>
                </c:pt>
                <c:pt idx="71">
                  <c:v>-7.66</c:v>
                </c:pt>
                <c:pt idx="72">
                  <c:v>-2.5299999999999998</c:v>
                </c:pt>
                <c:pt idx="73">
                  <c:v>4.4000000000000004</c:v>
                </c:pt>
                <c:pt idx="74">
                  <c:v>3.32</c:v>
                </c:pt>
                <c:pt idx="75">
                  <c:v>-0.38</c:v>
                </c:pt>
                <c:pt idx="76">
                  <c:v>-0.77</c:v>
                </c:pt>
                <c:pt idx="77">
                  <c:v>-0.77</c:v>
                </c:pt>
                <c:pt idx="78">
                  <c:v>-0.76</c:v>
                </c:pt>
                <c:pt idx="79">
                  <c:v>-0.79</c:v>
                </c:pt>
                <c:pt idx="80">
                  <c:v>-0.81</c:v>
                </c:pt>
                <c:pt idx="81">
                  <c:v>-0.86</c:v>
                </c:pt>
                <c:pt idx="82">
                  <c:v>-0.83</c:v>
                </c:pt>
                <c:pt idx="83">
                  <c:v>-0.85</c:v>
                </c:pt>
                <c:pt idx="84">
                  <c:v>-0.93</c:v>
                </c:pt>
                <c:pt idx="85">
                  <c:v>-0.96</c:v>
                </c:pt>
                <c:pt idx="86">
                  <c:v>-1.01</c:v>
                </c:pt>
                <c:pt idx="87">
                  <c:v>-0.99</c:v>
                </c:pt>
                <c:pt idx="88">
                  <c:v>-0.96</c:v>
                </c:pt>
                <c:pt idx="89">
                  <c:v>-1.0900000000000001</c:v>
                </c:pt>
                <c:pt idx="90">
                  <c:v>-1.18</c:v>
                </c:pt>
                <c:pt idx="91">
                  <c:v>-1.17</c:v>
                </c:pt>
                <c:pt idx="92">
                  <c:v>-1.2</c:v>
                </c:pt>
                <c:pt idx="93">
                  <c:v>-1.28</c:v>
                </c:pt>
                <c:pt idx="94">
                  <c:v>-1.37</c:v>
                </c:pt>
                <c:pt idx="95">
                  <c:v>-1.43</c:v>
                </c:pt>
                <c:pt idx="96">
                  <c:v>-1.49</c:v>
                </c:pt>
                <c:pt idx="97">
                  <c:v>-1.54</c:v>
                </c:pt>
                <c:pt idx="98">
                  <c:v>-1.63</c:v>
                </c:pt>
                <c:pt idx="99">
                  <c:v>-1.74</c:v>
                </c:pt>
                <c:pt idx="100">
                  <c:v>-1.76</c:v>
                </c:pt>
                <c:pt idx="101">
                  <c:v>-1.81</c:v>
                </c:pt>
                <c:pt idx="102">
                  <c:v>-1.72</c:v>
                </c:pt>
                <c:pt idx="103">
                  <c:v>-1.69</c:v>
                </c:pt>
                <c:pt idx="104">
                  <c:v>-1.72</c:v>
                </c:pt>
                <c:pt idx="105">
                  <c:v>-1.64</c:v>
                </c:pt>
                <c:pt idx="106">
                  <c:v>-1.58</c:v>
                </c:pt>
                <c:pt idx="107">
                  <c:v>-1.5</c:v>
                </c:pt>
                <c:pt idx="108">
                  <c:v>-1.45</c:v>
                </c:pt>
                <c:pt idx="109">
                  <c:v>-1.47</c:v>
                </c:pt>
                <c:pt idx="110">
                  <c:v>-1.37</c:v>
                </c:pt>
                <c:pt idx="111">
                  <c:v>-1.19</c:v>
                </c:pt>
                <c:pt idx="112">
                  <c:v>-1.1000000000000001</c:v>
                </c:pt>
                <c:pt idx="113">
                  <c:v>-1.1000000000000001</c:v>
                </c:pt>
                <c:pt idx="114">
                  <c:v>-1.07</c:v>
                </c:pt>
                <c:pt idx="115">
                  <c:v>-1.1200000000000001</c:v>
                </c:pt>
                <c:pt idx="116">
                  <c:v>-1.1399999999999999</c:v>
                </c:pt>
                <c:pt idx="117">
                  <c:v>-1</c:v>
                </c:pt>
                <c:pt idx="118">
                  <c:v>-1.02</c:v>
                </c:pt>
                <c:pt idx="119">
                  <c:v>-1.0900000000000001</c:v>
                </c:pt>
                <c:pt idx="120">
                  <c:v>-1.1100000000000001</c:v>
                </c:pt>
                <c:pt idx="121">
                  <c:v>-1.1100000000000001</c:v>
                </c:pt>
                <c:pt idx="122">
                  <c:v>-1.06</c:v>
                </c:pt>
                <c:pt idx="123">
                  <c:v>-1.0900000000000001</c:v>
                </c:pt>
                <c:pt idx="124">
                  <c:v>-1.17</c:v>
                </c:pt>
                <c:pt idx="125">
                  <c:v>-1.22</c:v>
                </c:pt>
                <c:pt idx="126">
                  <c:v>-1.25</c:v>
                </c:pt>
                <c:pt idx="127">
                  <c:v>-1.29</c:v>
                </c:pt>
                <c:pt idx="128">
                  <c:v>-1.23</c:v>
                </c:pt>
                <c:pt idx="129">
                  <c:v>-1.1499999999999999</c:v>
                </c:pt>
                <c:pt idx="130">
                  <c:v>-1.1499999999999999</c:v>
                </c:pt>
                <c:pt idx="131">
                  <c:v>-1.1499999999999999</c:v>
                </c:pt>
                <c:pt idx="132">
                  <c:v>-1.05</c:v>
                </c:pt>
                <c:pt idx="133">
                  <c:v>-0.97</c:v>
                </c:pt>
                <c:pt idx="134">
                  <c:v>-0.98</c:v>
                </c:pt>
                <c:pt idx="135">
                  <c:v>-0.99</c:v>
                </c:pt>
                <c:pt idx="136">
                  <c:v>-0.98</c:v>
                </c:pt>
                <c:pt idx="137">
                  <c:v>-0.91</c:v>
                </c:pt>
                <c:pt idx="138">
                  <c:v>-0.78</c:v>
                </c:pt>
                <c:pt idx="139">
                  <c:v>-0.79</c:v>
                </c:pt>
                <c:pt idx="140">
                  <c:v>-0.83</c:v>
                </c:pt>
                <c:pt idx="141">
                  <c:v>-0.83</c:v>
                </c:pt>
                <c:pt idx="142">
                  <c:v>-0.8</c:v>
                </c:pt>
                <c:pt idx="143">
                  <c:v>-0.78</c:v>
                </c:pt>
                <c:pt idx="144">
                  <c:v>-0.75</c:v>
                </c:pt>
                <c:pt idx="145">
                  <c:v>-0.75</c:v>
                </c:pt>
                <c:pt idx="146">
                  <c:v>-0.82</c:v>
                </c:pt>
                <c:pt idx="147">
                  <c:v>-0.84</c:v>
                </c:pt>
                <c:pt idx="148">
                  <c:v>-0.81</c:v>
                </c:pt>
                <c:pt idx="149">
                  <c:v>-0.74</c:v>
                </c:pt>
                <c:pt idx="150">
                  <c:v>-0.77</c:v>
                </c:pt>
              </c:numCache>
            </c:numRef>
          </c:val>
          <c:smooth val="0"/>
          <c:extLst>
            <c:ext xmlns:c16="http://schemas.microsoft.com/office/drawing/2014/chart" uri="{C3380CC4-5D6E-409C-BE32-E72D297353CC}">
              <c16:uniqueId val="{00000003-7F1A-2A4B-B943-8557EEE9BCC2}"/>
            </c:ext>
          </c:extLst>
        </c:ser>
        <c:dLbls>
          <c:showLegendKey val="0"/>
          <c:showVal val="0"/>
          <c:showCatName val="0"/>
          <c:showSerName val="0"/>
          <c:showPercent val="0"/>
          <c:showBubbleSize val="0"/>
        </c:dLbls>
        <c:smooth val="0"/>
        <c:axId val="564851135"/>
        <c:axId val="1"/>
      </c:lineChart>
      <c:catAx>
        <c:axId val="564851135"/>
        <c:scaling>
          <c:orientation val="minMax"/>
        </c:scaling>
        <c:delete val="0"/>
        <c:axPos val="b"/>
        <c:numFmt formatCode="General" sourceLinked="1"/>
        <c:majorTickMark val="out"/>
        <c:minorTickMark val="none"/>
        <c:tickLblPos val="nextTo"/>
        <c:spPr>
          <a:ln w="3175">
            <a:solidFill>
              <a:srgbClr val="000000"/>
            </a:solidFill>
            <a:prstDash val="solid"/>
          </a:ln>
        </c:spPr>
        <c:txPr>
          <a:bodyPr rot="-5400000" vert="horz"/>
          <a:lstStyle/>
          <a:p>
            <a:pPr>
              <a:defRPr sz="1700" b="0" i="0" u="none" strike="noStrike" baseline="0">
                <a:solidFill>
                  <a:srgbClr val="000000"/>
                </a:solidFill>
                <a:latin typeface="Arial"/>
                <a:ea typeface="Arial"/>
                <a:cs typeface="Arial"/>
              </a:defRPr>
            </a:pPr>
            <a:endParaRPr lang="en-US"/>
          </a:p>
        </c:txPr>
        <c:crossAx val="1"/>
        <c:crossesAt val="-10"/>
        <c:auto val="1"/>
        <c:lblAlgn val="ctr"/>
        <c:lblOffset val="100"/>
        <c:tickLblSkip val="10"/>
        <c:tickMarkSkip val="1"/>
        <c:noMultiLvlLbl val="0"/>
      </c:catAx>
      <c:valAx>
        <c:axId val="1"/>
        <c:scaling>
          <c:orientation val="minMax"/>
          <c:max val="12"/>
          <c:min val="-10"/>
        </c:scaling>
        <c:delete val="0"/>
        <c:axPos val="l"/>
        <c:majorGridlines>
          <c:spPr>
            <a:ln w="3175">
              <a:solidFill>
                <a:srgbClr val="000000"/>
              </a:solidFill>
              <a:prstDash val="solid"/>
            </a:ln>
          </c:spPr>
        </c:majorGridlines>
        <c:numFmt formatCode="General" sourceLinked="1"/>
        <c:majorTickMark val="out"/>
        <c:minorTickMark val="none"/>
        <c:tickLblPos val="nextTo"/>
        <c:spPr>
          <a:ln w="3175">
            <a:solidFill>
              <a:srgbClr val="000000"/>
            </a:solidFill>
            <a:prstDash val="solid"/>
          </a:ln>
        </c:spPr>
        <c:txPr>
          <a:bodyPr rot="0" vert="horz"/>
          <a:lstStyle/>
          <a:p>
            <a:pPr>
              <a:defRPr sz="1700" b="0" i="0" u="none" strike="noStrike" baseline="0">
                <a:solidFill>
                  <a:srgbClr val="000000"/>
                </a:solidFill>
                <a:latin typeface="Arial"/>
                <a:ea typeface="Arial"/>
                <a:cs typeface="Arial"/>
              </a:defRPr>
            </a:pPr>
            <a:endParaRPr lang="en-US"/>
          </a:p>
        </c:txPr>
        <c:crossAx val="564851135"/>
        <c:crosses val="autoZero"/>
        <c:crossBetween val="between"/>
        <c:majorUnit val="1"/>
        <c:minorUnit val="1"/>
      </c:valAx>
      <c:spPr>
        <a:noFill/>
        <a:ln w="12700">
          <a:solidFill>
            <a:srgbClr val="FFFFFF"/>
          </a:solidFill>
          <a:prstDash val="solid"/>
        </a:ln>
      </c:spPr>
    </c:plotArea>
    <c:legend>
      <c:legendPos val="r"/>
      <c:layout>
        <c:manualLayout>
          <c:xMode val="edge"/>
          <c:yMode val="edge"/>
          <c:x val="0.59364458775130646"/>
          <c:y val="0.12953594718186001"/>
          <c:w val="0.3575749244438155"/>
          <c:h val="0.24264631869469921"/>
        </c:manualLayout>
      </c:layout>
      <c:overlay val="0"/>
      <c:spPr>
        <a:solidFill>
          <a:srgbClr val="FFFFFF"/>
        </a:solidFill>
        <a:ln>
          <a:solidFill>
            <a:schemeClr val="tx1"/>
          </a:solidFill>
        </a:ln>
      </c:spPr>
      <c:txPr>
        <a:bodyPr/>
        <a:lstStyle/>
        <a:p>
          <a:pPr>
            <a:defRPr sz="1800" baseline="0"/>
          </a:pPr>
          <a:endParaRPr lang="en-US"/>
        </a:p>
      </c:txPr>
    </c:legend>
    <c:plotVisOnly val="1"/>
    <c:dispBlanksAs val="gap"/>
    <c:showDLblsOverMax val="0"/>
  </c:chart>
  <c:spPr>
    <a:solidFill>
      <a:srgbClr val="FFFFFF"/>
    </a:solidFill>
    <a:ln w="3175">
      <a:solidFill>
        <a:srgbClr val="000000"/>
      </a:solidFill>
      <a:prstDash val="solid"/>
    </a:ln>
  </c:spPr>
  <c:txPr>
    <a:bodyPr/>
    <a:lstStyle/>
    <a:p>
      <a:pPr>
        <a:defRPr sz="1700" b="0" i="0" u="none" strike="noStrike" baseline="0">
          <a:solidFill>
            <a:srgbClr val="000000"/>
          </a:solidFill>
          <a:latin typeface="Arial"/>
          <a:ea typeface="Arial"/>
          <a:cs typeface="Arial"/>
        </a:defRPr>
      </a:pPr>
      <a:endParaRPr lang="en-US"/>
    </a:p>
  </c:txPr>
  <c:printSettings>
    <c:headerFooter alignWithMargins="0"/>
    <c:pageMargins b="1" l="0.75" r="0.75" t="1" header="0.5" footer="0.5"/>
    <c:pageSetup paperSize="9" orientation="landscape"/>
  </c:printSettings>
</c:chartSpace>
</file>

<file path=xl/charts/chart3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9.3472887120870998E-2"/>
          <c:y val="4.6155264331821093E-2"/>
          <c:w val="0.82973192951129326"/>
          <c:h val="0.78463949364095853"/>
        </c:manualLayout>
      </c:layout>
      <c:lineChart>
        <c:grouping val="standard"/>
        <c:varyColors val="0"/>
        <c:ser>
          <c:idx val="0"/>
          <c:order val="0"/>
          <c:tx>
            <c:v>2011 median variant if history repeats</c:v>
          </c:tx>
          <c:spPr>
            <a:ln w="38100">
              <a:solidFill>
                <a:srgbClr val="000000"/>
              </a:solidFill>
              <a:prstDash val="solid"/>
            </a:ln>
          </c:spPr>
          <c:marker>
            <c:symbol val="none"/>
          </c:marker>
          <c:cat>
            <c:strRef>
              <c:f>'4.11'!$D$4:$D$154</c:f>
              <c:strCache>
                <c:ptCount val="151"/>
                <c:pt idx="2">
                  <c:v>1952</c:v>
                </c:pt>
                <c:pt idx="3">
                  <c:v>1953</c:v>
                </c:pt>
                <c:pt idx="4">
                  <c:v>1954</c:v>
                </c:pt>
                <c:pt idx="5">
                  <c:v>1955</c:v>
                </c:pt>
                <c:pt idx="6">
                  <c:v>1956</c:v>
                </c:pt>
                <c:pt idx="7">
                  <c:v>1957</c:v>
                </c:pt>
                <c:pt idx="8">
                  <c:v>1958</c:v>
                </c:pt>
                <c:pt idx="9">
                  <c:v>1959</c:v>
                </c:pt>
                <c:pt idx="10">
                  <c:v>1960</c:v>
                </c:pt>
                <c:pt idx="11">
                  <c:v>1961</c:v>
                </c:pt>
                <c:pt idx="12">
                  <c:v>1962</c:v>
                </c:pt>
                <c:pt idx="13">
                  <c:v>1963</c:v>
                </c:pt>
                <c:pt idx="14">
                  <c:v>1964</c:v>
                </c:pt>
                <c:pt idx="15">
                  <c:v>1965</c:v>
                </c:pt>
                <c:pt idx="16">
                  <c:v>1966</c:v>
                </c:pt>
                <c:pt idx="17">
                  <c:v>1967</c:v>
                </c:pt>
                <c:pt idx="18">
                  <c:v>1968</c:v>
                </c:pt>
                <c:pt idx="19">
                  <c:v>1969</c:v>
                </c:pt>
                <c:pt idx="20">
                  <c:v>1970</c:v>
                </c:pt>
                <c:pt idx="21">
                  <c:v>1971</c:v>
                </c:pt>
                <c:pt idx="22">
                  <c:v>1972</c:v>
                </c:pt>
                <c:pt idx="23">
                  <c:v>1973</c:v>
                </c:pt>
                <c:pt idx="24">
                  <c:v>1974</c:v>
                </c:pt>
                <c:pt idx="25">
                  <c:v>1975</c:v>
                </c:pt>
                <c:pt idx="26">
                  <c:v>1976</c:v>
                </c:pt>
                <c:pt idx="27">
                  <c:v>1977</c:v>
                </c:pt>
                <c:pt idx="28">
                  <c:v>1978</c:v>
                </c:pt>
                <c:pt idx="29">
                  <c:v>1979</c:v>
                </c:pt>
                <c:pt idx="30">
                  <c:v>1980</c:v>
                </c:pt>
                <c:pt idx="31">
                  <c:v>1981</c:v>
                </c:pt>
                <c:pt idx="32">
                  <c:v>1982</c:v>
                </c:pt>
                <c:pt idx="33">
                  <c:v>1983</c:v>
                </c:pt>
                <c:pt idx="34">
                  <c:v>1984</c:v>
                </c:pt>
                <c:pt idx="35">
                  <c:v>1985</c:v>
                </c:pt>
                <c:pt idx="36">
                  <c:v>1986</c:v>
                </c:pt>
                <c:pt idx="37">
                  <c:v>1987</c:v>
                </c:pt>
                <c:pt idx="38">
                  <c:v>1988</c:v>
                </c:pt>
                <c:pt idx="39">
                  <c:v>1989</c:v>
                </c:pt>
                <c:pt idx="40">
                  <c:v>1990</c:v>
                </c:pt>
                <c:pt idx="41">
                  <c:v>1991</c:v>
                </c:pt>
                <c:pt idx="42">
                  <c:v>1992</c:v>
                </c:pt>
                <c:pt idx="43">
                  <c:v>1993</c:v>
                </c:pt>
                <c:pt idx="44">
                  <c:v>1994</c:v>
                </c:pt>
                <c:pt idx="45">
                  <c:v>1995</c:v>
                </c:pt>
                <c:pt idx="46">
                  <c:v>1996</c:v>
                </c:pt>
                <c:pt idx="47">
                  <c:v>1997</c:v>
                </c:pt>
                <c:pt idx="48">
                  <c:v>1998</c:v>
                </c:pt>
                <c:pt idx="49">
                  <c:v>1999</c:v>
                </c:pt>
                <c:pt idx="50">
                  <c:v>millenium</c:v>
                </c:pt>
                <c:pt idx="51">
                  <c:v>2001</c:v>
                </c:pt>
                <c:pt idx="52">
                  <c:v>2002</c:v>
                </c:pt>
                <c:pt idx="53">
                  <c:v>2003</c:v>
                </c:pt>
                <c:pt idx="54">
                  <c:v>2004</c:v>
                </c:pt>
                <c:pt idx="55">
                  <c:v>2005</c:v>
                </c:pt>
                <c:pt idx="56">
                  <c:v>2006</c:v>
                </c:pt>
                <c:pt idx="57">
                  <c:v>2007</c:v>
                </c:pt>
                <c:pt idx="58">
                  <c:v>2008</c:v>
                </c:pt>
                <c:pt idx="59">
                  <c:v>2009</c:v>
                </c:pt>
                <c:pt idx="60">
                  <c:v>2010</c:v>
                </c:pt>
                <c:pt idx="61">
                  <c:v>2011</c:v>
                </c:pt>
                <c:pt idx="62">
                  <c:v>2012</c:v>
                </c:pt>
                <c:pt idx="63">
                  <c:v>2013</c:v>
                </c:pt>
                <c:pt idx="64">
                  <c:v>2014</c:v>
                </c:pt>
                <c:pt idx="65">
                  <c:v>2015</c:v>
                </c:pt>
                <c:pt idx="66">
                  <c:v>2016</c:v>
                </c:pt>
                <c:pt idx="67">
                  <c:v>2017</c:v>
                </c:pt>
                <c:pt idx="68">
                  <c:v>2018</c:v>
                </c:pt>
                <c:pt idx="69">
                  <c:v>2019</c:v>
                </c:pt>
                <c:pt idx="70">
                  <c:v>2020</c:v>
                </c:pt>
                <c:pt idx="71">
                  <c:v>2021</c:v>
                </c:pt>
                <c:pt idx="72">
                  <c:v>2022</c:v>
                </c:pt>
                <c:pt idx="73">
                  <c:v>2023</c:v>
                </c:pt>
                <c:pt idx="74">
                  <c:v>2024</c:v>
                </c:pt>
                <c:pt idx="75">
                  <c:v>2025</c:v>
                </c:pt>
                <c:pt idx="76">
                  <c:v>2026</c:v>
                </c:pt>
                <c:pt idx="77">
                  <c:v>2027</c:v>
                </c:pt>
                <c:pt idx="78">
                  <c:v>2028</c:v>
                </c:pt>
                <c:pt idx="79">
                  <c:v>2029</c:v>
                </c:pt>
                <c:pt idx="80">
                  <c:v>2030</c:v>
                </c:pt>
                <c:pt idx="81">
                  <c:v>2031</c:v>
                </c:pt>
                <c:pt idx="82">
                  <c:v>2032</c:v>
                </c:pt>
                <c:pt idx="83">
                  <c:v>2033</c:v>
                </c:pt>
                <c:pt idx="84">
                  <c:v>2034</c:v>
                </c:pt>
                <c:pt idx="85">
                  <c:v>2035</c:v>
                </c:pt>
                <c:pt idx="86">
                  <c:v>2036</c:v>
                </c:pt>
                <c:pt idx="87">
                  <c:v>2037</c:v>
                </c:pt>
                <c:pt idx="88">
                  <c:v>2038</c:v>
                </c:pt>
                <c:pt idx="89">
                  <c:v>2039</c:v>
                </c:pt>
                <c:pt idx="90">
                  <c:v>2040</c:v>
                </c:pt>
                <c:pt idx="91">
                  <c:v>2041</c:v>
                </c:pt>
                <c:pt idx="92">
                  <c:v>2042</c:v>
                </c:pt>
                <c:pt idx="93">
                  <c:v>2043</c:v>
                </c:pt>
                <c:pt idx="94">
                  <c:v>2044</c:v>
                </c:pt>
                <c:pt idx="95">
                  <c:v>2045</c:v>
                </c:pt>
                <c:pt idx="96">
                  <c:v>2046</c:v>
                </c:pt>
                <c:pt idx="97">
                  <c:v>2047</c:v>
                </c:pt>
                <c:pt idx="98">
                  <c:v>2048</c:v>
                </c:pt>
                <c:pt idx="99">
                  <c:v>2049</c:v>
                </c:pt>
                <c:pt idx="100">
                  <c:v>2050</c:v>
                </c:pt>
                <c:pt idx="101">
                  <c:v>2051</c:v>
                </c:pt>
                <c:pt idx="102">
                  <c:v>2052</c:v>
                </c:pt>
                <c:pt idx="103">
                  <c:v>2053</c:v>
                </c:pt>
                <c:pt idx="104">
                  <c:v>2054</c:v>
                </c:pt>
                <c:pt idx="105">
                  <c:v>2055</c:v>
                </c:pt>
                <c:pt idx="106">
                  <c:v>2056</c:v>
                </c:pt>
                <c:pt idx="107">
                  <c:v>2057</c:v>
                </c:pt>
                <c:pt idx="108">
                  <c:v>2058</c:v>
                </c:pt>
                <c:pt idx="109">
                  <c:v>2059</c:v>
                </c:pt>
                <c:pt idx="110">
                  <c:v>2060</c:v>
                </c:pt>
                <c:pt idx="111">
                  <c:v>2061</c:v>
                </c:pt>
                <c:pt idx="112">
                  <c:v>2062</c:v>
                </c:pt>
                <c:pt idx="113">
                  <c:v>2063</c:v>
                </c:pt>
                <c:pt idx="114">
                  <c:v>2064</c:v>
                </c:pt>
                <c:pt idx="115">
                  <c:v>2065</c:v>
                </c:pt>
                <c:pt idx="116">
                  <c:v>2066</c:v>
                </c:pt>
                <c:pt idx="117">
                  <c:v>2067</c:v>
                </c:pt>
                <c:pt idx="118">
                  <c:v>2068</c:v>
                </c:pt>
                <c:pt idx="119">
                  <c:v>2069</c:v>
                </c:pt>
                <c:pt idx="120">
                  <c:v>2070</c:v>
                </c:pt>
                <c:pt idx="121">
                  <c:v>2071</c:v>
                </c:pt>
                <c:pt idx="122">
                  <c:v>2072</c:v>
                </c:pt>
                <c:pt idx="123">
                  <c:v>2073</c:v>
                </c:pt>
                <c:pt idx="124">
                  <c:v>2074</c:v>
                </c:pt>
                <c:pt idx="125">
                  <c:v>2075</c:v>
                </c:pt>
                <c:pt idx="126">
                  <c:v>2076</c:v>
                </c:pt>
                <c:pt idx="127">
                  <c:v>2077</c:v>
                </c:pt>
                <c:pt idx="128">
                  <c:v>2078</c:v>
                </c:pt>
                <c:pt idx="129">
                  <c:v>2079</c:v>
                </c:pt>
                <c:pt idx="130">
                  <c:v>2080</c:v>
                </c:pt>
                <c:pt idx="131">
                  <c:v>2081</c:v>
                </c:pt>
                <c:pt idx="132">
                  <c:v>2082</c:v>
                </c:pt>
                <c:pt idx="133">
                  <c:v>2083</c:v>
                </c:pt>
                <c:pt idx="134">
                  <c:v>2084</c:v>
                </c:pt>
                <c:pt idx="135">
                  <c:v>2085</c:v>
                </c:pt>
                <c:pt idx="136">
                  <c:v>2086</c:v>
                </c:pt>
                <c:pt idx="137">
                  <c:v>2087</c:v>
                </c:pt>
                <c:pt idx="138">
                  <c:v>2088</c:v>
                </c:pt>
                <c:pt idx="139">
                  <c:v>2089</c:v>
                </c:pt>
                <c:pt idx="140">
                  <c:v>2090</c:v>
                </c:pt>
                <c:pt idx="141">
                  <c:v>2091</c:v>
                </c:pt>
                <c:pt idx="142">
                  <c:v>2092</c:v>
                </c:pt>
                <c:pt idx="143">
                  <c:v>2093</c:v>
                </c:pt>
                <c:pt idx="144">
                  <c:v>2094</c:v>
                </c:pt>
                <c:pt idx="145">
                  <c:v>2095</c:v>
                </c:pt>
                <c:pt idx="146">
                  <c:v>2096</c:v>
                </c:pt>
                <c:pt idx="147">
                  <c:v>2097</c:v>
                </c:pt>
                <c:pt idx="148">
                  <c:v>2098</c:v>
                </c:pt>
                <c:pt idx="149">
                  <c:v>2099</c:v>
                </c:pt>
                <c:pt idx="150">
                  <c:v>2100</c:v>
                </c:pt>
              </c:strCache>
            </c:strRef>
          </c:cat>
          <c:val>
            <c:numRef>
              <c:f>'4.11'!$J$4:$J$154</c:f>
              <c:numCache>
                <c:formatCode>0</c:formatCode>
                <c:ptCount val="151"/>
                <c:pt idx="0">
                  <c:v>2532</c:v>
                </c:pt>
                <c:pt idx="1">
                  <c:v>2581</c:v>
                </c:pt>
                <c:pt idx="2">
                  <c:v>2628</c:v>
                </c:pt>
                <c:pt idx="3">
                  <c:v>2675</c:v>
                </c:pt>
                <c:pt idx="4">
                  <c:v>2723</c:v>
                </c:pt>
                <c:pt idx="5">
                  <c:v>2772</c:v>
                </c:pt>
                <c:pt idx="6">
                  <c:v>2823</c:v>
                </c:pt>
                <c:pt idx="7">
                  <c:v>2875</c:v>
                </c:pt>
                <c:pt idx="8">
                  <c:v>2928</c:v>
                </c:pt>
                <c:pt idx="9">
                  <c:v>2982</c:v>
                </c:pt>
                <c:pt idx="10">
                  <c:v>3037</c:v>
                </c:pt>
                <c:pt idx="11">
                  <c:v>3092</c:v>
                </c:pt>
                <c:pt idx="12">
                  <c:v>3148</c:v>
                </c:pt>
                <c:pt idx="13">
                  <c:v>3206</c:v>
                </c:pt>
                <c:pt idx="14">
                  <c:v>3267</c:v>
                </c:pt>
                <c:pt idx="15">
                  <c:v>3331</c:v>
                </c:pt>
                <c:pt idx="16">
                  <c:v>3399</c:v>
                </c:pt>
                <c:pt idx="17">
                  <c:v>3470</c:v>
                </c:pt>
                <c:pt idx="18">
                  <c:v>3544</c:v>
                </c:pt>
                <c:pt idx="19">
                  <c:v>3619</c:v>
                </c:pt>
                <c:pt idx="20">
                  <c:v>3695</c:v>
                </c:pt>
                <c:pt idx="21">
                  <c:v>3771</c:v>
                </c:pt>
                <c:pt idx="22">
                  <c:v>3847</c:v>
                </c:pt>
                <c:pt idx="23">
                  <c:v>3923</c:v>
                </c:pt>
                <c:pt idx="24">
                  <c:v>3999</c:v>
                </c:pt>
                <c:pt idx="25">
                  <c:v>4075</c:v>
                </c:pt>
                <c:pt idx="26">
                  <c:v>4150</c:v>
                </c:pt>
                <c:pt idx="27">
                  <c:v>4224</c:v>
                </c:pt>
                <c:pt idx="28">
                  <c:v>4299</c:v>
                </c:pt>
                <c:pt idx="29">
                  <c:v>4374</c:v>
                </c:pt>
                <c:pt idx="30">
                  <c:v>4451</c:v>
                </c:pt>
                <c:pt idx="31">
                  <c:v>4530</c:v>
                </c:pt>
                <c:pt idx="32">
                  <c:v>4610</c:v>
                </c:pt>
                <c:pt idx="33">
                  <c:v>4692</c:v>
                </c:pt>
                <c:pt idx="34">
                  <c:v>4776</c:v>
                </c:pt>
                <c:pt idx="35">
                  <c:v>4861</c:v>
                </c:pt>
                <c:pt idx="36">
                  <c:v>4948</c:v>
                </c:pt>
                <c:pt idx="37">
                  <c:v>5037</c:v>
                </c:pt>
                <c:pt idx="38">
                  <c:v>5127</c:v>
                </c:pt>
                <c:pt idx="39">
                  <c:v>5216</c:v>
                </c:pt>
                <c:pt idx="40">
                  <c:v>5304</c:v>
                </c:pt>
                <c:pt idx="41">
                  <c:v>5391</c:v>
                </c:pt>
                <c:pt idx="42">
                  <c:v>5476</c:v>
                </c:pt>
                <c:pt idx="43">
                  <c:v>5560</c:v>
                </c:pt>
                <c:pt idx="44">
                  <c:v>5643</c:v>
                </c:pt>
                <c:pt idx="45">
                  <c:v>5725</c:v>
                </c:pt>
                <c:pt idx="46">
                  <c:v>5806</c:v>
                </c:pt>
                <c:pt idx="47">
                  <c:v>5886</c:v>
                </c:pt>
                <c:pt idx="48">
                  <c:v>5965</c:v>
                </c:pt>
                <c:pt idx="49">
                  <c:v>6043</c:v>
                </c:pt>
                <c:pt idx="50">
                  <c:v>6121</c:v>
                </c:pt>
                <c:pt idx="51">
                  <c:v>6198</c:v>
                </c:pt>
                <c:pt idx="52">
                  <c:v>6275</c:v>
                </c:pt>
                <c:pt idx="53">
                  <c:v>6351</c:v>
                </c:pt>
                <c:pt idx="54">
                  <c:v>6428</c:v>
                </c:pt>
                <c:pt idx="55">
                  <c:v>6505</c:v>
                </c:pt>
                <c:pt idx="56">
                  <c:v>6582</c:v>
                </c:pt>
                <c:pt idx="57">
                  <c:v>6660</c:v>
                </c:pt>
                <c:pt idx="58">
                  <c:v>6738</c:v>
                </c:pt>
                <c:pt idx="59">
                  <c:v>6816</c:v>
                </c:pt>
                <c:pt idx="60">
                  <c:v>6894</c:v>
                </c:pt>
                <c:pt idx="61">
                  <c:v>6972</c:v>
                </c:pt>
                <c:pt idx="62">
                  <c:v>7050</c:v>
                </c:pt>
                <c:pt idx="63">
                  <c:v>7127</c:v>
                </c:pt>
                <c:pt idx="64">
                  <c:v>7203</c:v>
                </c:pt>
                <c:pt idx="65">
                  <c:v>7278</c:v>
                </c:pt>
                <c:pt idx="66">
                  <c:v>7352</c:v>
                </c:pt>
                <c:pt idx="67">
                  <c:v>7425</c:v>
                </c:pt>
                <c:pt idx="68">
                  <c:v>7496</c:v>
                </c:pt>
                <c:pt idx="69">
                  <c:v>7565</c:v>
                </c:pt>
                <c:pt idx="70">
                  <c:v>7634</c:v>
                </c:pt>
                <c:pt idx="71">
                  <c:v>7702</c:v>
                </c:pt>
                <c:pt idx="72">
                  <c:v>7771</c:v>
                </c:pt>
                <c:pt idx="73">
                  <c:v>7841</c:v>
                </c:pt>
                <c:pt idx="74">
                  <c:v>7911</c:v>
                </c:pt>
                <c:pt idx="75">
                  <c:v>7982</c:v>
                </c:pt>
                <c:pt idx="76">
                  <c:v>8054</c:v>
                </c:pt>
                <c:pt idx="77">
                  <c:v>8126</c:v>
                </c:pt>
                <c:pt idx="78">
                  <c:v>8199</c:v>
                </c:pt>
                <c:pt idx="79">
                  <c:v>8273</c:v>
                </c:pt>
                <c:pt idx="80">
                  <c:v>8347</c:v>
                </c:pt>
                <c:pt idx="81">
                  <c:v>8419</c:v>
                </c:pt>
                <c:pt idx="82">
                  <c:v>8489</c:v>
                </c:pt>
                <c:pt idx="83">
                  <c:v>8557</c:v>
                </c:pt>
                <c:pt idx="84">
                  <c:v>8622</c:v>
                </c:pt>
                <c:pt idx="85">
                  <c:v>8685</c:v>
                </c:pt>
                <c:pt idx="86">
                  <c:v>8746</c:v>
                </c:pt>
                <c:pt idx="87">
                  <c:v>8805</c:v>
                </c:pt>
                <c:pt idx="88">
                  <c:v>8862</c:v>
                </c:pt>
                <c:pt idx="89">
                  <c:v>8917</c:v>
                </c:pt>
                <c:pt idx="90">
                  <c:v>8970</c:v>
                </c:pt>
                <c:pt idx="91">
                  <c:v>9021</c:v>
                </c:pt>
                <c:pt idx="92">
                  <c:v>9071</c:v>
                </c:pt>
                <c:pt idx="93">
                  <c:v>9119</c:v>
                </c:pt>
                <c:pt idx="94">
                  <c:v>9166</c:v>
                </c:pt>
                <c:pt idx="95">
                  <c:v>9211</c:v>
                </c:pt>
                <c:pt idx="96">
                  <c:v>9256</c:v>
                </c:pt>
                <c:pt idx="97">
                  <c:v>9300</c:v>
                </c:pt>
                <c:pt idx="98">
                  <c:v>9343</c:v>
                </c:pt>
                <c:pt idx="99">
                  <c:v>9386</c:v>
                </c:pt>
                <c:pt idx="100">
                  <c:v>9428</c:v>
                </c:pt>
                <c:pt idx="101">
                  <c:v>9469</c:v>
                </c:pt>
                <c:pt idx="102">
                  <c:v>9509</c:v>
                </c:pt>
                <c:pt idx="103">
                  <c:v>9548</c:v>
                </c:pt>
                <c:pt idx="104">
                  <c:v>9586</c:v>
                </c:pt>
                <c:pt idx="105">
                  <c:v>9622</c:v>
                </c:pt>
                <c:pt idx="106">
                  <c:v>9656</c:v>
                </c:pt>
                <c:pt idx="107">
                  <c:v>9688</c:v>
                </c:pt>
                <c:pt idx="108">
                  <c:v>9718</c:v>
                </c:pt>
                <c:pt idx="109">
                  <c:v>9746</c:v>
                </c:pt>
                <c:pt idx="110">
                  <c:v>9771</c:v>
                </c:pt>
                <c:pt idx="111">
                  <c:v>9793</c:v>
                </c:pt>
                <c:pt idx="112">
                  <c:v>9814</c:v>
                </c:pt>
                <c:pt idx="113">
                  <c:v>9833</c:v>
                </c:pt>
                <c:pt idx="114">
                  <c:v>9852</c:v>
                </c:pt>
                <c:pt idx="115">
                  <c:v>9871</c:v>
                </c:pt>
                <c:pt idx="116">
                  <c:v>9889</c:v>
                </c:pt>
                <c:pt idx="117">
                  <c:v>9907</c:v>
                </c:pt>
                <c:pt idx="118">
                  <c:v>9925</c:v>
                </c:pt>
                <c:pt idx="119">
                  <c:v>9942</c:v>
                </c:pt>
                <c:pt idx="120">
                  <c:v>9959</c:v>
                </c:pt>
                <c:pt idx="121">
                  <c:v>9976</c:v>
                </c:pt>
                <c:pt idx="122">
                  <c:v>9992</c:v>
                </c:pt>
                <c:pt idx="123">
                  <c:v>10005</c:v>
                </c:pt>
                <c:pt idx="124">
                  <c:v>10015</c:v>
                </c:pt>
                <c:pt idx="125">
                  <c:v>10022</c:v>
                </c:pt>
                <c:pt idx="126">
                  <c:v>10025</c:v>
                </c:pt>
                <c:pt idx="127">
                  <c:v>10025</c:v>
                </c:pt>
                <c:pt idx="128">
                  <c:v>10022</c:v>
                </c:pt>
                <c:pt idx="129">
                  <c:v>10016</c:v>
                </c:pt>
                <c:pt idx="130">
                  <c:v>10007</c:v>
                </c:pt>
                <c:pt idx="131">
                  <c:v>9995</c:v>
                </c:pt>
                <c:pt idx="132">
                  <c:v>9980</c:v>
                </c:pt>
                <c:pt idx="133">
                  <c:v>9962</c:v>
                </c:pt>
                <c:pt idx="134">
                  <c:v>9942</c:v>
                </c:pt>
                <c:pt idx="135">
                  <c:v>9919</c:v>
                </c:pt>
                <c:pt idx="136">
                  <c:v>9894</c:v>
                </c:pt>
                <c:pt idx="137">
                  <c:v>9866</c:v>
                </c:pt>
                <c:pt idx="138">
                  <c:v>9837</c:v>
                </c:pt>
                <c:pt idx="139">
                  <c:v>9806</c:v>
                </c:pt>
                <c:pt idx="140">
                  <c:v>9773</c:v>
                </c:pt>
                <c:pt idx="141">
                  <c:v>9739</c:v>
                </c:pt>
                <c:pt idx="142">
                  <c:v>9703</c:v>
                </c:pt>
                <c:pt idx="143">
                  <c:v>9665</c:v>
                </c:pt>
                <c:pt idx="144">
                  <c:v>9625</c:v>
                </c:pt>
                <c:pt idx="145">
                  <c:v>9583</c:v>
                </c:pt>
                <c:pt idx="146">
                  <c:v>9539</c:v>
                </c:pt>
                <c:pt idx="147">
                  <c:v>9492</c:v>
                </c:pt>
                <c:pt idx="148">
                  <c:v>9442</c:v>
                </c:pt>
                <c:pt idx="149">
                  <c:v>9389</c:v>
                </c:pt>
                <c:pt idx="150">
                  <c:v>9333</c:v>
                </c:pt>
              </c:numCache>
            </c:numRef>
          </c:val>
          <c:smooth val="0"/>
          <c:extLst>
            <c:ext xmlns:c16="http://schemas.microsoft.com/office/drawing/2014/chart" uri="{C3380CC4-5D6E-409C-BE32-E72D297353CC}">
              <c16:uniqueId val="{00000000-BE96-2842-B7DF-221080469218}"/>
            </c:ext>
          </c:extLst>
        </c:ser>
        <c:ser>
          <c:idx val="2"/>
          <c:order val="2"/>
          <c:tx>
            <c:v>2022 median variant if history repeats</c:v>
          </c:tx>
          <c:spPr>
            <a:ln w="44450">
              <a:solidFill>
                <a:schemeClr val="tx1"/>
              </a:solidFill>
              <a:prstDash val="sysDash"/>
            </a:ln>
          </c:spPr>
          <c:marker>
            <c:symbol val="none"/>
          </c:marker>
          <c:cat>
            <c:strRef>
              <c:f>'4.11'!$D$4:$D$154</c:f>
              <c:strCache>
                <c:ptCount val="151"/>
                <c:pt idx="2">
                  <c:v>1952</c:v>
                </c:pt>
                <c:pt idx="3">
                  <c:v>1953</c:v>
                </c:pt>
                <c:pt idx="4">
                  <c:v>1954</c:v>
                </c:pt>
                <c:pt idx="5">
                  <c:v>1955</c:v>
                </c:pt>
                <c:pt idx="6">
                  <c:v>1956</c:v>
                </c:pt>
                <c:pt idx="7">
                  <c:v>1957</c:v>
                </c:pt>
                <c:pt idx="8">
                  <c:v>1958</c:v>
                </c:pt>
                <c:pt idx="9">
                  <c:v>1959</c:v>
                </c:pt>
                <c:pt idx="10">
                  <c:v>1960</c:v>
                </c:pt>
                <c:pt idx="11">
                  <c:v>1961</c:v>
                </c:pt>
                <c:pt idx="12">
                  <c:v>1962</c:v>
                </c:pt>
                <c:pt idx="13">
                  <c:v>1963</c:v>
                </c:pt>
                <c:pt idx="14">
                  <c:v>1964</c:v>
                </c:pt>
                <c:pt idx="15">
                  <c:v>1965</c:v>
                </c:pt>
                <c:pt idx="16">
                  <c:v>1966</c:v>
                </c:pt>
                <c:pt idx="17">
                  <c:v>1967</c:v>
                </c:pt>
                <c:pt idx="18">
                  <c:v>1968</c:v>
                </c:pt>
                <c:pt idx="19">
                  <c:v>1969</c:v>
                </c:pt>
                <c:pt idx="20">
                  <c:v>1970</c:v>
                </c:pt>
                <c:pt idx="21">
                  <c:v>1971</c:v>
                </c:pt>
                <c:pt idx="22">
                  <c:v>1972</c:v>
                </c:pt>
                <c:pt idx="23">
                  <c:v>1973</c:v>
                </c:pt>
                <c:pt idx="24">
                  <c:v>1974</c:v>
                </c:pt>
                <c:pt idx="25">
                  <c:v>1975</c:v>
                </c:pt>
                <c:pt idx="26">
                  <c:v>1976</c:v>
                </c:pt>
                <c:pt idx="27">
                  <c:v>1977</c:v>
                </c:pt>
                <c:pt idx="28">
                  <c:v>1978</c:v>
                </c:pt>
                <c:pt idx="29">
                  <c:v>1979</c:v>
                </c:pt>
                <c:pt idx="30">
                  <c:v>1980</c:v>
                </c:pt>
                <c:pt idx="31">
                  <c:v>1981</c:v>
                </c:pt>
                <c:pt idx="32">
                  <c:v>1982</c:v>
                </c:pt>
                <c:pt idx="33">
                  <c:v>1983</c:v>
                </c:pt>
                <c:pt idx="34">
                  <c:v>1984</c:v>
                </c:pt>
                <c:pt idx="35">
                  <c:v>1985</c:v>
                </c:pt>
                <c:pt idx="36">
                  <c:v>1986</c:v>
                </c:pt>
                <c:pt idx="37">
                  <c:v>1987</c:v>
                </c:pt>
                <c:pt idx="38">
                  <c:v>1988</c:v>
                </c:pt>
                <c:pt idx="39">
                  <c:v>1989</c:v>
                </c:pt>
                <c:pt idx="40">
                  <c:v>1990</c:v>
                </c:pt>
                <c:pt idx="41">
                  <c:v>1991</c:v>
                </c:pt>
                <c:pt idx="42">
                  <c:v>1992</c:v>
                </c:pt>
                <c:pt idx="43">
                  <c:v>1993</c:v>
                </c:pt>
                <c:pt idx="44">
                  <c:v>1994</c:v>
                </c:pt>
                <c:pt idx="45">
                  <c:v>1995</c:v>
                </c:pt>
                <c:pt idx="46">
                  <c:v>1996</c:v>
                </c:pt>
                <c:pt idx="47">
                  <c:v>1997</c:v>
                </c:pt>
                <c:pt idx="48">
                  <c:v>1998</c:v>
                </c:pt>
                <c:pt idx="49">
                  <c:v>1999</c:v>
                </c:pt>
                <c:pt idx="50">
                  <c:v>millenium</c:v>
                </c:pt>
                <c:pt idx="51">
                  <c:v>2001</c:v>
                </c:pt>
                <c:pt idx="52">
                  <c:v>2002</c:v>
                </c:pt>
                <c:pt idx="53">
                  <c:v>2003</c:v>
                </c:pt>
                <c:pt idx="54">
                  <c:v>2004</c:v>
                </c:pt>
                <c:pt idx="55">
                  <c:v>2005</c:v>
                </c:pt>
                <c:pt idx="56">
                  <c:v>2006</c:v>
                </c:pt>
                <c:pt idx="57">
                  <c:v>2007</c:v>
                </c:pt>
                <c:pt idx="58">
                  <c:v>2008</c:v>
                </c:pt>
                <c:pt idx="59">
                  <c:v>2009</c:v>
                </c:pt>
                <c:pt idx="60">
                  <c:v>2010</c:v>
                </c:pt>
                <c:pt idx="61">
                  <c:v>2011</c:v>
                </c:pt>
                <c:pt idx="62">
                  <c:v>2012</c:v>
                </c:pt>
                <c:pt idx="63">
                  <c:v>2013</c:v>
                </c:pt>
                <c:pt idx="64">
                  <c:v>2014</c:v>
                </c:pt>
                <c:pt idx="65">
                  <c:v>2015</c:v>
                </c:pt>
                <c:pt idx="66">
                  <c:v>2016</c:v>
                </c:pt>
                <c:pt idx="67">
                  <c:v>2017</c:v>
                </c:pt>
                <c:pt idx="68">
                  <c:v>2018</c:v>
                </c:pt>
                <c:pt idx="69">
                  <c:v>2019</c:v>
                </c:pt>
                <c:pt idx="70">
                  <c:v>2020</c:v>
                </c:pt>
                <c:pt idx="71">
                  <c:v>2021</c:v>
                </c:pt>
                <c:pt idx="72">
                  <c:v>2022</c:v>
                </c:pt>
                <c:pt idx="73">
                  <c:v>2023</c:v>
                </c:pt>
                <c:pt idx="74">
                  <c:v>2024</c:v>
                </c:pt>
                <c:pt idx="75">
                  <c:v>2025</c:v>
                </c:pt>
                <c:pt idx="76">
                  <c:v>2026</c:v>
                </c:pt>
                <c:pt idx="77">
                  <c:v>2027</c:v>
                </c:pt>
                <c:pt idx="78">
                  <c:v>2028</c:v>
                </c:pt>
                <c:pt idx="79">
                  <c:v>2029</c:v>
                </c:pt>
                <c:pt idx="80">
                  <c:v>2030</c:v>
                </c:pt>
                <c:pt idx="81">
                  <c:v>2031</c:v>
                </c:pt>
                <c:pt idx="82">
                  <c:v>2032</c:v>
                </c:pt>
                <c:pt idx="83">
                  <c:v>2033</c:v>
                </c:pt>
                <c:pt idx="84">
                  <c:v>2034</c:v>
                </c:pt>
                <c:pt idx="85">
                  <c:v>2035</c:v>
                </c:pt>
                <c:pt idx="86">
                  <c:v>2036</c:v>
                </c:pt>
                <c:pt idx="87">
                  <c:v>2037</c:v>
                </c:pt>
                <c:pt idx="88">
                  <c:v>2038</c:v>
                </c:pt>
                <c:pt idx="89">
                  <c:v>2039</c:v>
                </c:pt>
                <c:pt idx="90">
                  <c:v>2040</c:v>
                </c:pt>
                <c:pt idx="91">
                  <c:v>2041</c:v>
                </c:pt>
                <c:pt idx="92">
                  <c:v>2042</c:v>
                </c:pt>
                <c:pt idx="93">
                  <c:v>2043</c:v>
                </c:pt>
                <c:pt idx="94">
                  <c:v>2044</c:v>
                </c:pt>
                <c:pt idx="95">
                  <c:v>2045</c:v>
                </c:pt>
                <c:pt idx="96">
                  <c:v>2046</c:v>
                </c:pt>
                <c:pt idx="97">
                  <c:v>2047</c:v>
                </c:pt>
                <c:pt idx="98">
                  <c:v>2048</c:v>
                </c:pt>
                <c:pt idx="99">
                  <c:v>2049</c:v>
                </c:pt>
                <c:pt idx="100">
                  <c:v>2050</c:v>
                </c:pt>
                <c:pt idx="101">
                  <c:v>2051</c:v>
                </c:pt>
                <c:pt idx="102">
                  <c:v>2052</c:v>
                </c:pt>
                <c:pt idx="103">
                  <c:v>2053</c:v>
                </c:pt>
                <c:pt idx="104">
                  <c:v>2054</c:v>
                </c:pt>
                <c:pt idx="105">
                  <c:v>2055</c:v>
                </c:pt>
                <c:pt idx="106">
                  <c:v>2056</c:v>
                </c:pt>
                <c:pt idx="107">
                  <c:v>2057</c:v>
                </c:pt>
                <c:pt idx="108">
                  <c:v>2058</c:v>
                </c:pt>
                <c:pt idx="109">
                  <c:v>2059</c:v>
                </c:pt>
                <c:pt idx="110">
                  <c:v>2060</c:v>
                </c:pt>
                <c:pt idx="111">
                  <c:v>2061</c:v>
                </c:pt>
                <c:pt idx="112">
                  <c:v>2062</c:v>
                </c:pt>
                <c:pt idx="113">
                  <c:v>2063</c:v>
                </c:pt>
                <c:pt idx="114">
                  <c:v>2064</c:v>
                </c:pt>
                <c:pt idx="115">
                  <c:v>2065</c:v>
                </c:pt>
                <c:pt idx="116">
                  <c:v>2066</c:v>
                </c:pt>
                <c:pt idx="117">
                  <c:v>2067</c:v>
                </c:pt>
                <c:pt idx="118">
                  <c:v>2068</c:v>
                </c:pt>
                <c:pt idx="119">
                  <c:v>2069</c:v>
                </c:pt>
                <c:pt idx="120">
                  <c:v>2070</c:v>
                </c:pt>
                <c:pt idx="121">
                  <c:v>2071</c:v>
                </c:pt>
                <c:pt idx="122">
                  <c:v>2072</c:v>
                </c:pt>
                <c:pt idx="123">
                  <c:v>2073</c:v>
                </c:pt>
                <c:pt idx="124">
                  <c:v>2074</c:v>
                </c:pt>
                <c:pt idx="125">
                  <c:v>2075</c:v>
                </c:pt>
                <c:pt idx="126">
                  <c:v>2076</c:v>
                </c:pt>
                <c:pt idx="127">
                  <c:v>2077</c:v>
                </c:pt>
                <c:pt idx="128">
                  <c:v>2078</c:v>
                </c:pt>
                <c:pt idx="129">
                  <c:v>2079</c:v>
                </c:pt>
                <c:pt idx="130">
                  <c:v>2080</c:v>
                </c:pt>
                <c:pt idx="131">
                  <c:v>2081</c:v>
                </c:pt>
                <c:pt idx="132">
                  <c:v>2082</c:v>
                </c:pt>
                <c:pt idx="133">
                  <c:v>2083</c:v>
                </c:pt>
                <c:pt idx="134">
                  <c:v>2084</c:v>
                </c:pt>
                <c:pt idx="135">
                  <c:v>2085</c:v>
                </c:pt>
                <c:pt idx="136">
                  <c:v>2086</c:v>
                </c:pt>
                <c:pt idx="137">
                  <c:v>2087</c:v>
                </c:pt>
                <c:pt idx="138">
                  <c:v>2088</c:v>
                </c:pt>
                <c:pt idx="139">
                  <c:v>2089</c:v>
                </c:pt>
                <c:pt idx="140">
                  <c:v>2090</c:v>
                </c:pt>
                <c:pt idx="141">
                  <c:v>2091</c:v>
                </c:pt>
                <c:pt idx="142">
                  <c:v>2092</c:v>
                </c:pt>
                <c:pt idx="143">
                  <c:v>2093</c:v>
                </c:pt>
                <c:pt idx="144">
                  <c:v>2094</c:v>
                </c:pt>
                <c:pt idx="145">
                  <c:v>2095</c:v>
                </c:pt>
                <c:pt idx="146">
                  <c:v>2096</c:v>
                </c:pt>
                <c:pt idx="147">
                  <c:v>2097</c:v>
                </c:pt>
                <c:pt idx="148">
                  <c:v>2098</c:v>
                </c:pt>
                <c:pt idx="149">
                  <c:v>2099</c:v>
                </c:pt>
                <c:pt idx="150">
                  <c:v>2100</c:v>
                </c:pt>
              </c:strCache>
            </c:strRef>
          </c:cat>
          <c:val>
            <c:numRef>
              <c:f>'4.11'!$S$4:$S$154</c:f>
              <c:numCache>
                <c:formatCode>0</c:formatCode>
                <c:ptCount val="151"/>
                <c:pt idx="0">
                  <c:v>2499</c:v>
                </c:pt>
                <c:pt idx="1">
                  <c:v>2543</c:v>
                </c:pt>
                <c:pt idx="2">
                  <c:v>2590</c:v>
                </c:pt>
                <c:pt idx="3">
                  <c:v>2640</c:v>
                </c:pt>
                <c:pt idx="4">
                  <c:v>2692</c:v>
                </c:pt>
                <c:pt idx="5">
                  <c:v>2746</c:v>
                </c:pt>
                <c:pt idx="6">
                  <c:v>2801</c:v>
                </c:pt>
                <c:pt idx="7">
                  <c:v>2858</c:v>
                </c:pt>
                <c:pt idx="8">
                  <c:v>2916</c:v>
                </c:pt>
                <c:pt idx="9">
                  <c:v>2970</c:v>
                </c:pt>
                <c:pt idx="10">
                  <c:v>3019</c:v>
                </c:pt>
                <c:pt idx="11">
                  <c:v>3068</c:v>
                </c:pt>
                <c:pt idx="12">
                  <c:v>3126</c:v>
                </c:pt>
                <c:pt idx="13">
                  <c:v>3195</c:v>
                </c:pt>
                <c:pt idx="14">
                  <c:v>3266</c:v>
                </c:pt>
                <c:pt idx="15">
                  <c:v>3336</c:v>
                </c:pt>
                <c:pt idx="16">
                  <c:v>3405</c:v>
                </c:pt>
                <c:pt idx="17">
                  <c:v>3474</c:v>
                </c:pt>
                <c:pt idx="18">
                  <c:v>3545</c:v>
                </c:pt>
                <c:pt idx="19">
                  <c:v>3619</c:v>
                </c:pt>
                <c:pt idx="20">
                  <c:v>3694</c:v>
                </c:pt>
                <c:pt idx="21">
                  <c:v>3769</c:v>
                </c:pt>
                <c:pt idx="22">
                  <c:v>3844</c:v>
                </c:pt>
                <c:pt idx="23">
                  <c:v>3919</c:v>
                </c:pt>
                <c:pt idx="24">
                  <c:v>3994</c:v>
                </c:pt>
                <c:pt idx="25">
                  <c:v>4068</c:v>
                </c:pt>
                <c:pt idx="26">
                  <c:v>4141</c:v>
                </c:pt>
                <c:pt idx="27">
                  <c:v>4214</c:v>
                </c:pt>
                <c:pt idx="28">
                  <c:v>4288</c:v>
                </c:pt>
                <c:pt idx="29">
                  <c:v>4364</c:v>
                </c:pt>
                <c:pt idx="30">
                  <c:v>4442</c:v>
                </c:pt>
                <c:pt idx="31">
                  <c:v>4523</c:v>
                </c:pt>
                <c:pt idx="32">
                  <c:v>4606</c:v>
                </c:pt>
                <c:pt idx="33">
                  <c:v>4690</c:v>
                </c:pt>
                <c:pt idx="34">
                  <c:v>4774</c:v>
                </c:pt>
                <c:pt idx="35">
                  <c:v>4860</c:v>
                </c:pt>
                <c:pt idx="36">
                  <c:v>4948</c:v>
                </c:pt>
                <c:pt idx="37">
                  <c:v>5039</c:v>
                </c:pt>
                <c:pt idx="38">
                  <c:v>5130</c:v>
                </c:pt>
                <c:pt idx="39">
                  <c:v>5221</c:v>
                </c:pt>
                <c:pt idx="40">
                  <c:v>5313</c:v>
                </c:pt>
                <c:pt idx="41">
                  <c:v>5403</c:v>
                </c:pt>
                <c:pt idx="42">
                  <c:v>5489</c:v>
                </c:pt>
                <c:pt idx="43">
                  <c:v>5574</c:v>
                </c:pt>
                <c:pt idx="44">
                  <c:v>5657</c:v>
                </c:pt>
                <c:pt idx="45">
                  <c:v>5739</c:v>
                </c:pt>
                <c:pt idx="46">
                  <c:v>5821</c:v>
                </c:pt>
                <c:pt idx="47">
                  <c:v>5902</c:v>
                </c:pt>
                <c:pt idx="48">
                  <c:v>5983</c:v>
                </c:pt>
                <c:pt idx="49">
                  <c:v>6063</c:v>
                </c:pt>
                <c:pt idx="50">
                  <c:v>6144</c:v>
                </c:pt>
                <c:pt idx="51">
                  <c:v>6226</c:v>
                </c:pt>
                <c:pt idx="52">
                  <c:v>6308</c:v>
                </c:pt>
                <c:pt idx="53">
                  <c:v>6389</c:v>
                </c:pt>
                <c:pt idx="54">
                  <c:v>6471</c:v>
                </c:pt>
                <c:pt idx="55">
                  <c:v>6553</c:v>
                </c:pt>
                <c:pt idx="56">
                  <c:v>6636</c:v>
                </c:pt>
                <c:pt idx="57">
                  <c:v>6721</c:v>
                </c:pt>
                <c:pt idx="58">
                  <c:v>6807</c:v>
                </c:pt>
                <c:pt idx="59">
                  <c:v>6894</c:v>
                </c:pt>
                <c:pt idx="60">
                  <c:v>6981</c:v>
                </c:pt>
                <c:pt idx="61">
                  <c:v>7069</c:v>
                </c:pt>
                <c:pt idx="62">
                  <c:v>7158</c:v>
                </c:pt>
                <c:pt idx="63">
                  <c:v>7247</c:v>
                </c:pt>
                <c:pt idx="64">
                  <c:v>7335</c:v>
                </c:pt>
                <c:pt idx="65">
                  <c:v>7423</c:v>
                </c:pt>
                <c:pt idx="66">
                  <c:v>7510</c:v>
                </c:pt>
                <c:pt idx="67">
                  <c:v>7596</c:v>
                </c:pt>
                <c:pt idx="68">
                  <c:v>7680</c:v>
                </c:pt>
                <c:pt idx="69">
                  <c:v>7761</c:v>
                </c:pt>
                <c:pt idx="70">
                  <c:v>7840</c:v>
                </c:pt>
                <c:pt idx="71">
                  <c:v>7918</c:v>
                </c:pt>
                <c:pt idx="72">
                  <c:v>7995</c:v>
                </c:pt>
                <c:pt idx="73">
                  <c:v>8072</c:v>
                </c:pt>
                <c:pt idx="74">
                  <c:v>8148</c:v>
                </c:pt>
                <c:pt idx="75">
                  <c:v>8222</c:v>
                </c:pt>
                <c:pt idx="76">
                  <c:v>8293</c:v>
                </c:pt>
                <c:pt idx="77">
                  <c:v>8363</c:v>
                </c:pt>
                <c:pt idx="78">
                  <c:v>8432</c:v>
                </c:pt>
                <c:pt idx="79">
                  <c:v>8501</c:v>
                </c:pt>
                <c:pt idx="80">
                  <c:v>8567</c:v>
                </c:pt>
                <c:pt idx="81">
                  <c:v>8630</c:v>
                </c:pt>
                <c:pt idx="82">
                  <c:v>8691</c:v>
                </c:pt>
                <c:pt idx="83">
                  <c:v>8747</c:v>
                </c:pt>
                <c:pt idx="84">
                  <c:v>8796</c:v>
                </c:pt>
                <c:pt idx="85">
                  <c:v>8841</c:v>
                </c:pt>
                <c:pt idx="86">
                  <c:v>8881</c:v>
                </c:pt>
                <c:pt idx="87">
                  <c:v>8917</c:v>
                </c:pt>
                <c:pt idx="88">
                  <c:v>8950</c:v>
                </c:pt>
                <c:pt idx="89">
                  <c:v>8979</c:v>
                </c:pt>
                <c:pt idx="90">
                  <c:v>9005</c:v>
                </c:pt>
                <c:pt idx="91">
                  <c:v>9027</c:v>
                </c:pt>
                <c:pt idx="92">
                  <c:v>9047</c:v>
                </c:pt>
                <c:pt idx="93">
                  <c:v>9065</c:v>
                </c:pt>
                <c:pt idx="94">
                  <c:v>9080</c:v>
                </c:pt>
                <c:pt idx="95">
                  <c:v>9091</c:v>
                </c:pt>
                <c:pt idx="96">
                  <c:v>9100</c:v>
                </c:pt>
                <c:pt idx="97">
                  <c:v>9106</c:v>
                </c:pt>
                <c:pt idx="98">
                  <c:v>9110</c:v>
                </c:pt>
                <c:pt idx="99">
                  <c:v>9113</c:v>
                </c:pt>
                <c:pt idx="100">
                  <c:v>9114</c:v>
                </c:pt>
                <c:pt idx="101">
                  <c:v>9113</c:v>
                </c:pt>
                <c:pt idx="102">
                  <c:v>9109</c:v>
                </c:pt>
                <c:pt idx="103">
                  <c:v>9103</c:v>
                </c:pt>
                <c:pt idx="104">
                  <c:v>9095</c:v>
                </c:pt>
                <c:pt idx="105">
                  <c:v>9084</c:v>
                </c:pt>
                <c:pt idx="106">
                  <c:v>9069</c:v>
                </c:pt>
                <c:pt idx="107">
                  <c:v>9051</c:v>
                </c:pt>
                <c:pt idx="108">
                  <c:v>9029</c:v>
                </c:pt>
                <c:pt idx="109">
                  <c:v>9003</c:v>
                </c:pt>
                <c:pt idx="110">
                  <c:v>8972</c:v>
                </c:pt>
                <c:pt idx="111">
                  <c:v>8935</c:v>
                </c:pt>
                <c:pt idx="112">
                  <c:v>8893</c:v>
                </c:pt>
                <c:pt idx="113">
                  <c:v>8847</c:v>
                </c:pt>
                <c:pt idx="114">
                  <c:v>8797</c:v>
                </c:pt>
                <c:pt idx="115">
                  <c:v>8744</c:v>
                </c:pt>
                <c:pt idx="116">
                  <c:v>8687</c:v>
                </c:pt>
                <c:pt idx="117">
                  <c:v>8625</c:v>
                </c:pt>
                <c:pt idx="118">
                  <c:v>8557</c:v>
                </c:pt>
                <c:pt idx="119">
                  <c:v>8485</c:v>
                </c:pt>
                <c:pt idx="120">
                  <c:v>8409</c:v>
                </c:pt>
                <c:pt idx="121">
                  <c:v>8330</c:v>
                </c:pt>
                <c:pt idx="122">
                  <c:v>8245</c:v>
                </c:pt>
                <c:pt idx="123">
                  <c:v>8154</c:v>
                </c:pt>
                <c:pt idx="124">
                  <c:v>8058</c:v>
                </c:pt>
                <c:pt idx="125">
                  <c:v>7954</c:v>
                </c:pt>
                <c:pt idx="126">
                  <c:v>7840</c:v>
                </c:pt>
                <c:pt idx="127">
                  <c:v>7719</c:v>
                </c:pt>
                <c:pt idx="128">
                  <c:v>7590</c:v>
                </c:pt>
                <c:pt idx="129">
                  <c:v>7454</c:v>
                </c:pt>
                <c:pt idx="130">
                  <c:v>7312</c:v>
                </c:pt>
                <c:pt idx="131">
                  <c:v>7163</c:v>
                </c:pt>
                <c:pt idx="132">
                  <c:v>7008</c:v>
                </c:pt>
                <c:pt idx="133">
                  <c:v>6846</c:v>
                </c:pt>
                <c:pt idx="134">
                  <c:v>6679</c:v>
                </c:pt>
                <c:pt idx="135">
                  <c:v>6507</c:v>
                </c:pt>
                <c:pt idx="136">
                  <c:v>6329</c:v>
                </c:pt>
                <c:pt idx="137">
                  <c:v>6144</c:v>
                </c:pt>
                <c:pt idx="138">
                  <c:v>5954</c:v>
                </c:pt>
                <c:pt idx="139">
                  <c:v>5758</c:v>
                </c:pt>
                <c:pt idx="140">
                  <c:v>5557</c:v>
                </c:pt>
                <c:pt idx="141">
                  <c:v>5352</c:v>
                </c:pt>
                <c:pt idx="142">
                  <c:v>5142</c:v>
                </c:pt>
                <c:pt idx="143">
                  <c:v>4927</c:v>
                </c:pt>
                <c:pt idx="144">
                  <c:v>4706</c:v>
                </c:pt>
                <c:pt idx="145">
                  <c:v>4480</c:v>
                </c:pt>
                <c:pt idx="146">
                  <c:v>4249</c:v>
                </c:pt>
                <c:pt idx="147">
                  <c:v>4012</c:v>
                </c:pt>
                <c:pt idx="148">
                  <c:v>3768</c:v>
                </c:pt>
                <c:pt idx="149">
                  <c:v>3518</c:v>
                </c:pt>
                <c:pt idx="150">
                  <c:v>3261</c:v>
                </c:pt>
              </c:numCache>
            </c:numRef>
          </c:val>
          <c:smooth val="0"/>
          <c:extLst>
            <c:ext xmlns:c16="http://schemas.microsoft.com/office/drawing/2014/chart" uri="{C3380CC4-5D6E-409C-BE32-E72D297353CC}">
              <c16:uniqueId val="{00000001-BE96-2842-B7DF-221080469218}"/>
            </c:ext>
          </c:extLst>
        </c:ser>
        <c:dLbls>
          <c:showLegendKey val="0"/>
          <c:showVal val="0"/>
          <c:showCatName val="0"/>
          <c:showSerName val="0"/>
          <c:showPercent val="0"/>
          <c:showBubbleSize val="0"/>
        </c:dLbls>
        <c:marker val="1"/>
        <c:smooth val="0"/>
        <c:axId val="568367887"/>
        <c:axId val="1"/>
      </c:lineChart>
      <c:lineChart>
        <c:grouping val="standard"/>
        <c:varyColors val="0"/>
        <c:ser>
          <c:idx val="1"/>
          <c:order val="1"/>
          <c:tx>
            <c:v>2011 change per year if history repeats</c:v>
          </c:tx>
          <c:spPr>
            <a:ln w="12700">
              <a:solidFill>
                <a:srgbClr val="000000"/>
              </a:solidFill>
              <a:prstDash val="solid"/>
            </a:ln>
          </c:spPr>
          <c:marker>
            <c:symbol val="none"/>
          </c:marker>
          <c:dPt>
            <c:idx val="63"/>
            <c:marker>
              <c:symbol val="circle"/>
              <c:size val="10"/>
              <c:spPr>
                <a:solidFill>
                  <a:srgbClr val="000000"/>
                </a:solidFill>
                <a:ln>
                  <a:solidFill>
                    <a:srgbClr val="000000"/>
                  </a:solidFill>
                  <a:prstDash val="solid"/>
                </a:ln>
              </c:spPr>
            </c:marker>
            <c:bubble3D val="0"/>
            <c:extLst>
              <c:ext xmlns:c16="http://schemas.microsoft.com/office/drawing/2014/chart" uri="{C3380CC4-5D6E-409C-BE32-E72D297353CC}">
                <c16:uniqueId val="{00000002-BE96-2842-B7DF-221080469218}"/>
              </c:ext>
            </c:extLst>
          </c:dPt>
          <c:val>
            <c:numRef>
              <c:f>'4.11'!$I$4:$I$154</c:f>
              <c:numCache>
                <c:formatCode>General</c:formatCode>
                <c:ptCount val="151"/>
                <c:pt idx="2" formatCode="#,##0">
                  <c:v>47</c:v>
                </c:pt>
                <c:pt idx="3" formatCode="#,##0">
                  <c:v>47</c:v>
                </c:pt>
                <c:pt idx="4" formatCode="#,##0">
                  <c:v>48</c:v>
                </c:pt>
                <c:pt idx="5" formatCode="#,##0">
                  <c:v>49</c:v>
                </c:pt>
                <c:pt idx="6" formatCode="#,##0">
                  <c:v>51</c:v>
                </c:pt>
                <c:pt idx="7" formatCode="#,##0">
                  <c:v>52</c:v>
                </c:pt>
                <c:pt idx="8" formatCode="#,##0">
                  <c:v>53</c:v>
                </c:pt>
                <c:pt idx="9" formatCode="#,##0">
                  <c:v>54</c:v>
                </c:pt>
                <c:pt idx="10" formatCode="#,##0">
                  <c:v>55</c:v>
                </c:pt>
                <c:pt idx="11" formatCode="#,##0">
                  <c:v>55</c:v>
                </c:pt>
                <c:pt idx="12" formatCode="#,##0">
                  <c:v>56</c:v>
                </c:pt>
                <c:pt idx="13" formatCode="#,##0">
                  <c:v>58</c:v>
                </c:pt>
                <c:pt idx="14" formatCode="#,##0">
                  <c:v>61</c:v>
                </c:pt>
                <c:pt idx="15" formatCode="#,##0">
                  <c:v>64</c:v>
                </c:pt>
                <c:pt idx="16" formatCode="#,##0">
                  <c:v>68</c:v>
                </c:pt>
                <c:pt idx="17" formatCode="#,##0">
                  <c:v>71</c:v>
                </c:pt>
                <c:pt idx="18" formatCode="#,##0">
                  <c:v>74</c:v>
                </c:pt>
                <c:pt idx="19" formatCode="#,##0">
                  <c:v>75</c:v>
                </c:pt>
                <c:pt idx="20" formatCode="#,##0">
                  <c:v>76</c:v>
                </c:pt>
                <c:pt idx="21" formatCode="#,##0">
                  <c:v>76</c:v>
                </c:pt>
                <c:pt idx="22" formatCode="#,##0">
                  <c:v>76</c:v>
                </c:pt>
                <c:pt idx="23" formatCode="#,##0">
                  <c:v>76</c:v>
                </c:pt>
                <c:pt idx="24" formatCode="#,##0">
                  <c:v>76</c:v>
                </c:pt>
                <c:pt idx="25" formatCode="#,##0">
                  <c:v>76</c:v>
                </c:pt>
                <c:pt idx="26" formatCode="#,##0">
                  <c:v>75</c:v>
                </c:pt>
                <c:pt idx="27" formatCode="#,##0">
                  <c:v>74</c:v>
                </c:pt>
                <c:pt idx="28" formatCode="#,##0">
                  <c:v>75</c:v>
                </c:pt>
                <c:pt idx="29" formatCode="#,##0">
                  <c:v>75</c:v>
                </c:pt>
                <c:pt idx="30" formatCode="#,##0">
                  <c:v>77</c:v>
                </c:pt>
                <c:pt idx="31" formatCode="#,##0">
                  <c:v>79</c:v>
                </c:pt>
                <c:pt idx="32" formatCode="#,##0">
                  <c:v>80</c:v>
                </c:pt>
                <c:pt idx="33" formatCode="#,##0">
                  <c:v>82</c:v>
                </c:pt>
                <c:pt idx="34" formatCode="#,##0">
                  <c:v>84</c:v>
                </c:pt>
                <c:pt idx="35" formatCode="#,##0">
                  <c:v>85</c:v>
                </c:pt>
                <c:pt idx="36" formatCode="#,##0">
                  <c:v>87</c:v>
                </c:pt>
                <c:pt idx="37" formatCode="#,##0">
                  <c:v>89</c:v>
                </c:pt>
                <c:pt idx="38" formatCode="#,##0">
                  <c:v>90</c:v>
                </c:pt>
                <c:pt idx="39" formatCode="#,##0">
                  <c:v>89</c:v>
                </c:pt>
                <c:pt idx="40" formatCode="#,##0">
                  <c:v>88</c:v>
                </c:pt>
                <c:pt idx="41" formatCode="#,##0">
                  <c:v>87</c:v>
                </c:pt>
                <c:pt idx="42" formatCode="#,##0">
                  <c:v>85</c:v>
                </c:pt>
                <c:pt idx="43" formatCode="#,##0">
                  <c:v>84</c:v>
                </c:pt>
                <c:pt idx="44" formatCode="#,##0">
                  <c:v>83</c:v>
                </c:pt>
                <c:pt idx="45" formatCode="#,##0">
                  <c:v>82</c:v>
                </c:pt>
                <c:pt idx="46" formatCode="#,##0">
                  <c:v>81</c:v>
                </c:pt>
                <c:pt idx="47" formatCode="#,##0">
                  <c:v>80</c:v>
                </c:pt>
                <c:pt idx="48" formatCode="#,##0">
                  <c:v>79</c:v>
                </c:pt>
                <c:pt idx="49" formatCode="#,##0">
                  <c:v>78</c:v>
                </c:pt>
                <c:pt idx="50" formatCode="#,##0">
                  <c:v>78</c:v>
                </c:pt>
                <c:pt idx="51" formatCode="#,##0">
                  <c:v>77</c:v>
                </c:pt>
                <c:pt idx="52" formatCode="#,##0">
                  <c:v>77</c:v>
                </c:pt>
                <c:pt idx="53" formatCode="#,##0">
                  <c:v>76</c:v>
                </c:pt>
                <c:pt idx="54" formatCode="#,##0">
                  <c:v>77</c:v>
                </c:pt>
                <c:pt idx="55" formatCode="#,##0">
                  <c:v>77</c:v>
                </c:pt>
                <c:pt idx="56" formatCode="#,##0">
                  <c:v>77</c:v>
                </c:pt>
                <c:pt idx="57" formatCode="#,##0">
                  <c:v>78</c:v>
                </c:pt>
                <c:pt idx="58" formatCode="#,##0">
                  <c:v>78</c:v>
                </c:pt>
                <c:pt idx="59" formatCode="#,##0">
                  <c:v>78</c:v>
                </c:pt>
                <c:pt idx="60" formatCode="#,##0">
                  <c:v>78</c:v>
                </c:pt>
                <c:pt idx="61" formatCode="#,##0">
                  <c:v>78</c:v>
                </c:pt>
                <c:pt idx="62" formatCode="#,##0">
                  <c:v>78</c:v>
                </c:pt>
                <c:pt idx="63" formatCode="#,##0">
                  <c:v>77</c:v>
                </c:pt>
                <c:pt idx="64" formatCode="#,##0">
                  <c:v>76</c:v>
                </c:pt>
                <c:pt idx="65" formatCode="#,##0">
                  <c:v>75</c:v>
                </c:pt>
                <c:pt idx="66" formatCode="#,##0">
                  <c:v>74</c:v>
                </c:pt>
                <c:pt idx="67" formatCode="#,##0">
                  <c:v>73</c:v>
                </c:pt>
                <c:pt idx="68" formatCode="#,##0">
                  <c:v>71</c:v>
                </c:pt>
                <c:pt idx="69" formatCode="#,##0">
                  <c:v>69</c:v>
                </c:pt>
                <c:pt idx="70" formatCode="#,##0">
                  <c:v>69</c:v>
                </c:pt>
                <c:pt idx="71" formatCode="#,##0">
                  <c:v>68</c:v>
                </c:pt>
                <c:pt idx="72" formatCode="#,##0">
                  <c:v>69</c:v>
                </c:pt>
                <c:pt idx="73" formatCode="#,##0">
                  <c:v>70</c:v>
                </c:pt>
                <c:pt idx="74" formatCode="#,##0">
                  <c:v>70</c:v>
                </c:pt>
                <c:pt idx="75" formatCode="#,##0">
                  <c:v>71</c:v>
                </c:pt>
                <c:pt idx="76" formatCode="#,##0">
                  <c:v>72</c:v>
                </c:pt>
                <c:pt idx="77" formatCode="#,##0">
                  <c:v>72</c:v>
                </c:pt>
                <c:pt idx="78" formatCode="#,##0">
                  <c:v>73</c:v>
                </c:pt>
                <c:pt idx="79" formatCode="#,##0">
                  <c:v>74</c:v>
                </c:pt>
                <c:pt idx="80" formatCode="#,##0">
                  <c:v>74</c:v>
                </c:pt>
                <c:pt idx="81" formatCode="#,##0">
                  <c:v>72</c:v>
                </c:pt>
                <c:pt idx="82" formatCode="#,##0">
                  <c:v>70</c:v>
                </c:pt>
                <c:pt idx="83" formatCode="#,##0">
                  <c:v>68</c:v>
                </c:pt>
                <c:pt idx="84" formatCode="#,##0">
                  <c:v>65</c:v>
                </c:pt>
                <c:pt idx="85" formatCode="#,##0">
                  <c:v>63</c:v>
                </c:pt>
                <c:pt idx="86" formatCode="#,##0">
                  <c:v>61</c:v>
                </c:pt>
                <c:pt idx="87" formatCode="#,##0">
                  <c:v>59</c:v>
                </c:pt>
                <c:pt idx="88" formatCode="#,##0">
                  <c:v>57</c:v>
                </c:pt>
                <c:pt idx="89" formatCode="#,##0">
                  <c:v>55</c:v>
                </c:pt>
                <c:pt idx="90" formatCode="#,##0">
                  <c:v>53</c:v>
                </c:pt>
                <c:pt idx="91" formatCode="#,##0">
                  <c:v>51</c:v>
                </c:pt>
                <c:pt idx="92" formatCode="#,##0">
                  <c:v>50</c:v>
                </c:pt>
                <c:pt idx="93" formatCode="#,##0">
                  <c:v>48</c:v>
                </c:pt>
                <c:pt idx="94" formatCode="#,##0">
                  <c:v>47</c:v>
                </c:pt>
                <c:pt idx="95" formatCode="#,##0">
                  <c:v>45</c:v>
                </c:pt>
                <c:pt idx="96" formatCode="#,##0">
                  <c:v>45</c:v>
                </c:pt>
                <c:pt idx="97" formatCode="#,##0">
                  <c:v>44</c:v>
                </c:pt>
                <c:pt idx="98" formatCode="#,##0">
                  <c:v>43</c:v>
                </c:pt>
                <c:pt idx="99" formatCode="#,##0">
                  <c:v>43</c:v>
                </c:pt>
                <c:pt idx="100" formatCode="#,##0">
                  <c:v>42</c:v>
                </c:pt>
                <c:pt idx="101" formatCode="#,##0">
                  <c:v>41</c:v>
                </c:pt>
                <c:pt idx="102" formatCode="#,##0">
                  <c:v>40</c:v>
                </c:pt>
                <c:pt idx="103" formatCode="#,##0">
                  <c:v>39</c:v>
                </c:pt>
                <c:pt idx="104" formatCode="#,##0">
                  <c:v>38</c:v>
                </c:pt>
                <c:pt idx="105" formatCode="#,##0">
                  <c:v>36</c:v>
                </c:pt>
                <c:pt idx="106" formatCode="#,##0">
                  <c:v>34</c:v>
                </c:pt>
                <c:pt idx="107" formatCode="#,##0">
                  <c:v>32</c:v>
                </c:pt>
                <c:pt idx="108" formatCode="#,##0">
                  <c:v>30</c:v>
                </c:pt>
                <c:pt idx="109" formatCode="#,##0">
                  <c:v>28</c:v>
                </c:pt>
                <c:pt idx="110" formatCode="#,##0">
                  <c:v>25</c:v>
                </c:pt>
                <c:pt idx="111" formatCode="#,##0">
                  <c:v>22</c:v>
                </c:pt>
                <c:pt idx="112" formatCode="#,##0">
                  <c:v>21</c:v>
                </c:pt>
                <c:pt idx="113" formatCode="#,##0">
                  <c:v>19</c:v>
                </c:pt>
                <c:pt idx="114" formatCode="#,##0">
                  <c:v>19</c:v>
                </c:pt>
                <c:pt idx="115" formatCode="#,##0">
                  <c:v>19</c:v>
                </c:pt>
                <c:pt idx="116" formatCode="#,##0">
                  <c:v>18</c:v>
                </c:pt>
                <c:pt idx="117" formatCode="#,##0">
                  <c:v>18</c:v>
                </c:pt>
                <c:pt idx="118" formatCode="#,##0">
                  <c:v>18</c:v>
                </c:pt>
                <c:pt idx="119" formatCode="#,##0">
                  <c:v>17</c:v>
                </c:pt>
                <c:pt idx="120" formatCode="#,##0">
                  <c:v>17</c:v>
                </c:pt>
                <c:pt idx="121" formatCode="#,##0">
                  <c:v>17</c:v>
                </c:pt>
                <c:pt idx="122" formatCode="#,##0">
                  <c:v>16</c:v>
                </c:pt>
                <c:pt idx="123" formatCode="#,##0">
                  <c:v>13</c:v>
                </c:pt>
                <c:pt idx="124" formatCode="#,##0">
                  <c:v>10</c:v>
                </c:pt>
                <c:pt idx="125" formatCode="#,##0">
                  <c:v>7</c:v>
                </c:pt>
                <c:pt idx="126" formatCode="#,##0">
                  <c:v>3</c:v>
                </c:pt>
                <c:pt idx="127" formatCode="#,##0">
                  <c:v>0</c:v>
                </c:pt>
                <c:pt idx="128" formatCode="#,##0">
                  <c:v>-3</c:v>
                </c:pt>
                <c:pt idx="129" formatCode="#,##0">
                  <c:v>-6</c:v>
                </c:pt>
                <c:pt idx="130" formatCode="#,##0">
                  <c:v>-9</c:v>
                </c:pt>
                <c:pt idx="131" formatCode="#,##0">
                  <c:v>-12</c:v>
                </c:pt>
                <c:pt idx="132" formatCode="#,##0">
                  <c:v>-15</c:v>
                </c:pt>
                <c:pt idx="133" formatCode="#,##0">
                  <c:v>-18</c:v>
                </c:pt>
                <c:pt idx="134" formatCode="#,##0">
                  <c:v>-20</c:v>
                </c:pt>
                <c:pt idx="135" formatCode="#,##0">
                  <c:v>-23</c:v>
                </c:pt>
                <c:pt idx="136" formatCode="#,##0">
                  <c:v>-25</c:v>
                </c:pt>
                <c:pt idx="137" formatCode="#,##0">
                  <c:v>-28</c:v>
                </c:pt>
                <c:pt idx="138" formatCode="#,##0">
                  <c:v>-29</c:v>
                </c:pt>
                <c:pt idx="139" formatCode="#,##0">
                  <c:v>-31</c:v>
                </c:pt>
                <c:pt idx="140" formatCode="#,##0">
                  <c:v>-33</c:v>
                </c:pt>
                <c:pt idx="141" formatCode="#,##0">
                  <c:v>-34</c:v>
                </c:pt>
                <c:pt idx="142" formatCode="#,##0">
                  <c:v>-36</c:v>
                </c:pt>
                <c:pt idx="143" formatCode="#,##0">
                  <c:v>-38</c:v>
                </c:pt>
                <c:pt idx="144" formatCode="#,##0">
                  <c:v>-40</c:v>
                </c:pt>
                <c:pt idx="145" formatCode="#,##0">
                  <c:v>-42</c:v>
                </c:pt>
                <c:pt idx="146" formatCode="#,##0">
                  <c:v>-44</c:v>
                </c:pt>
                <c:pt idx="147" formatCode="#,##0">
                  <c:v>-47</c:v>
                </c:pt>
                <c:pt idx="148" formatCode="#,##0">
                  <c:v>-50</c:v>
                </c:pt>
                <c:pt idx="149" formatCode="#,##0">
                  <c:v>-53</c:v>
                </c:pt>
                <c:pt idx="150" formatCode="#,##0">
                  <c:v>-56</c:v>
                </c:pt>
              </c:numCache>
            </c:numRef>
          </c:val>
          <c:smooth val="0"/>
          <c:extLst>
            <c:ext xmlns:c16="http://schemas.microsoft.com/office/drawing/2014/chart" uri="{C3380CC4-5D6E-409C-BE32-E72D297353CC}">
              <c16:uniqueId val="{00000003-BE96-2842-B7DF-221080469218}"/>
            </c:ext>
          </c:extLst>
        </c:ser>
        <c:ser>
          <c:idx val="3"/>
          <c:order val="3"/>
          <c:tx>
            <c:v>2022 change per year if history repeats</c:v>
          </c:tx>
          <c:spPr>
            <a:ln>
              <a:solidFill>
                <a:schemeClr val="tx1"/>
              </a:solidFill>
              <a:prstDash val="sysDot"/>
            </a:ln>
          </c:spPr>
          <c:marker>
            <c:symbol val="none"/>
          </c:marker>
          <c:val>
            <c:numRef>
              <c:f>'4.11'!$R$4:$R$154</c:f>
              <c:numCache>
                <c:formatCode>General</c:formatCode>
                <c:ptCount val="151"/>
                <c:pt idx="2" formatCode="#,##0">
                  <c:v>47</c:v>
                </c:pt>
                <c:pt idx="3" formatCode="#,##0">
                  <c:v>50</c:v>
                </c:pt>
                <c:pt idx="4" formatCode="#,##0">
                  <c:v>52</c:v>
                </c:pt>
                <c:pt idx="5" formatCode="#,##0">
                  <c:v>54</c:v>
                </c:pt>
                <c:pt idx="6" formatCode="#,##0">
                  <c:v>55</c:v>
                </c:pt>
                <c:pt idx="7" formatCode="#,##0">
                  <c:v>57</c:v>
                </c:pt>
                <c:pt idx="8" formatCode="#,##0">
                  <c:v>58</c:v>
                </c:pt>
                <c:pt idx="9" formatCode="#,##0">
                  <c:v>54</c:v>
                </c:pt>
                <c:pt idx="10" formatCode="#,##0">
                  <c:v>49</c:v>
                </c:pt>
                <c:pt idx="11" formatCode="#,##0">
                  <c:v>49</c:v>
                </c:pt>
                <c:pt idx="12" formatCode="#,##0">
                  <c:v>58</c:v>
                </c:pt>
                <c:pt idx="13" formatCode="#,##0">
                  <c:v>69</c:v>
                </c:pt>
                <c:pt idx="14" formatCode="#,##0">
                  <c:v>71</c:v>
                </c:pt>
                <c:pt idx="15" formatCode="#,##0">
                  <c:v>70</c:v>
                </c:pt>
                <c:pt idx="16" formatCode="#,##0">
                  <c:v>69</c:v>
                </c:pt>
                <c:pt idx="17" formatCode="#,##0">
                  <c:v>69</c:v>
                </c:pt>
                <c:pt idx="18" formatCode="#,##0">
                  <c:v>71</c:v>
                </c:pt>
                <c:pt idx="19" formatCode="#,##0">
                  <c:v>74</c:v>
                </c:pt>
                <c:pt idx="20" formatCode="#,##0">
                  <c:v>75</c:v>
                </c:pt>
                <c:pt idx="21" formatCode="#,##0">
                  <c:v>75</c:v>
                </c:pt>
                <c:pt idx="22" formatCode="#,##0">
                  <c:v>75</c:v>
                </c:pt>
                <c:pt idx="23" formatCode="#,##0">
                  <c:v>75</c:v>
                </c:pt>
                <c:pt idx="24" formatCode="#,##0">
                  <c:v>75</c:v>
                </c:pt>
                <c:pt idx="25" formatCode="#,##0">
                  <c:v>74</c:v>
                </c:pt>
                <c:pt idx="26" formatCode="#,##0">
                  <c:v>73</c:v>
                </c:pt>
                <c:pt idx="27" formatCode="#,##0">
                  <c:v>73</c:v>
                </c:pt>
                <c:pt idx="28" formatCode="#,##0">
                  <c:v>74</c:v>
                </c:pt>
                <c:pt idx="29" formatCode="#,##0">
                  <c:v>76</c:v>
                </c:pt>
                <c:pt idx="30" formatCode="#,##0">
                  <c:v>78</c:v>
                </c:pt>
                <c:pt idx="31" formatCode="#,##0">
                  <c:v>81</c:v>
                </c:pt>
                <c:pt idx="32" formatCode="#,##0">
                  <c:v>83</c:v>
                </c:pt>
                <c:pt idx="33" formatCode="#,##0">
                  <c:v>84</c:v>
                </c:pt>
                <c:pt idx="34" formatCode="#,##0">
                  <c:v>84</c:v>
                </c:pt>
                <c:pt idx="35" formatCode="#,##0">
                  <c:v>86</c:v>
                </c:pt>
                <c:pt idx="36" formatCode="#,##0">
                  <c:v>88</c:v>
                </c:pt>
                <c:pt idx="37" formatCode="#,##0">
                  <c:v>91</c:v>
                </c:pt>
                <c:pt idx="38" formatCode="#,##0">
                  <c:v>91</c:v>
                </c:pt>
                <c:pt idx="39" formatCode="#,##0">
                  <c:v>91</c:v>
                </c:pt>
                <c:pt idx="40" formatCode="#,##0">
                  <c:v>92</c:v>
                </c:pt>
                <c:pt idx="41" formatCode="#,##0">
                  <c:v>90</c:v>
                </c:pt>
                <c:pt idx="42" formatCode="#,##0">
                  <c:v>86</c:v>
                </c:pt>
                <c:pt idx="43" formatCode="#,##0">
                  <c:v>85</c:v>
                </c:pt>
                <c:pt idx="44" formatCode="#,##0">
                  <c:v>83</c:v>
                </c:pt>
                <c:pt idx="45" formatCode="#,##0">
                  <c:v>82</c:v>
                </c:pt>
                <c:pt idx="46" formatCode="#,##0">
                  <c:v>82</c:v>
                </c:pt>
                <c:pt idx="47" formatCode="#,##0">
                  <c:v>81</c:v>
                </c:pt>
                <c:pt idx="48" formatCode="#,##0">
                  <c:v>81</c:v>
                </c:pt>
                <c:pt idx="49" formatCode="#,##0">
                  <c:v>80</c:v>
                </c:pt>
                <c:pt idx="50" formatCode="#,##0">
                  <c:v>81</c:v>
                </c:pt>
                <c:pt idx="51" formatCode="#,##0">
                  <c:v>82</c:v>
                </c:pt>
                <c:pt idx="52" formatCode="#,##0">
                  <c:v>82</c:v>
                </c:pt>
                <c:pt idx="53" formatCode="#,##0">
                  <c:v>81</c:v>
                </c:pt>
                <c:pt idx="54" formatCode="#,##0">
                  <c:v>82</c:v>
                </c:pt>
                <c:pt idx="55" formatCode="#,##0">
                  <c:v>82</c:v>
                </c:pt>
                <c:pt idx="56" formatCode="#,##0">
                  <c:v>83</c:v>
                </c:pt>
                <c:pt idx="57" formatCode="#,##0">
                  <c:v>85</c:v>
                </c:pt>
                <c:pt idx="58" formatCode="#,##0">
                  <c:v>86</c:v>
                </c:pt>
                <c:pt idx="59" formatCode="#,##0">
                  <c:v>87</c:v>
                </c:pt>
                <c:pt idx="60" formatCode="#,##0">
                  <c:v>87</c:v>
                </c:pt>
                <c:pt idx="61" formatCode="#,##0">
                  <c:v>88</c:v>
                </c:pt>
                <c:pt idx="62" formatCode="#,##0">
                  <c:v>89</c:v>
                </c:pt>
                <c:pt idx="63" formatCode="#,##0">
                  <c:v>89</c:v>
                </c:pt>
                <c:pt idx="64" formatCode="#,##0">
                  <c:v>88</c:v>
                </c:pt>
                <c:pt idx="65" formatCode="#,##0">
                  <c:v>88</c:v>
                </c:pt>
                <c:pt idx="66" formatCode="#,##0">
                  <c:v>87</c:v>
                </c:pt>
                <c:pt idx="67" formatCode="#,##0">
                  <c:v>86</c:v>
                </c:pt>
                <c:pt idx="68" formatCode="#,##0">
                  <c:v>84</c:v>
                </c:pt>
                <c:pt idx="69" formatCode="#,##0">
                  <c:v>81</c:v>
                </c:pt>
                <c:pt idx="70" formatCode="#,##0">
                  <c:v>79</c:v>
                </c:pt>
                <c:pt idx="71" formatCode="#,##0">
                  <c:v>78</c:v>
                </c:pt>
                <c:pt idx="72" formatCode="#,##0">
                  <c:v>77</c:v>
                </c:pt>
                <c:pt idx="73" formatCode="#,##0">
                  <c:v>77</c:v>
                </c:pt>
                <c:pt idx="74" formatCode="#,##0">
                  <c:v>76</c:v>
                </c:pt>
                <c:pt idx="75" formatCode="#,##0">
                  <c:v>74</c:v>
                </c:pt>
                <c:pt idx="76" formatCode="#,##0">
                  <c:v>71</c:v>
                </c:pt>
                <c:pt idx="77" formatCode="#,##0">
                  <c:v>70</c:v>
                </c:pt>
                <c:pt idx="78" formatCode="#,##0">
                  <c:v>69</c:v>
                </c:pt>
                <c:pt idx="79" formatCode="#,##0">
                  <c:v>69</c:v>
                </c:pt>
                <c:pt idx="80" formatCode="#,##0">
                  <c:v>66</c:v>
                </c:pt>
                <c:pt idx="81" formatCode="#,##0">
                  <c:v>63</c:v>
                </c:pt>
                <c:pt idx="82" formatCode="#,##0">
                  <c:v>61</c:v>
                </c:pt>
                <c:pt idx="83" formatCode="#,##0">
                  <c:v>56</c:v>
                </c:pt>
                <c:pt idx="84" formatCode="#,##0">
                  <c:v>49</c:v>
                </c:pt>
                <c:pt idx="85" formatCode="#,##0">
                  <c:v>45</c:v>
                </c:pt>
                <c:pt idx="86" formatCode="#,##0">
                  <c:v>40</c:v>
                </c:pt>
                <c:pt idx="87" formatCode="#,##0">
                  <c:v>36</c:v>
                </c:pt>
                <c:pt idx="88" formatCode="#,##0">
                  <c:v>33</c:v>
                </c:pt>
                <c:pt idx="89" formatCode="#,##0">
                  <c:v>29</c:v>
                </c:pt>
                <c:pt idx="90" formatCode="#,##0">
                  <c:v>26</c:v>
                </c:pt>
                <c:pt idx="91" formatCode="#,##0">
                  <c:v>22</c:v>
                </c:pt>
                <c:pt idx="92" formatCode="#,##0">
                  <c:v>20</c:v>
                </c:pt>
                <c:pt idx="93" formatCode="#,##0">
                  <c:v>18</c:v>
                </c:pt>
                <c:pt idx="94" formatCode="#,##0">
                  <c:v>15</c:v>
                </c:pt>
                <c:pt idx="95" formatCode="#,##0">
                  <c:v>11</c:v>
                </c:pt>
                <c:pt idx="96" formatCode="#,##0">
                  <c:v>9</c:v>
                </c:pt>
                <c:pt idx="97" formatCode="#,##0">
                  <c:v>6</c:v>
                </c:pt>
                <c:pt idx="98" formatCode="#,##0">
                  <c:v>4</c:v>
                </c:pt>
                <c:pt idx="99" formatCode="#,##0">
                  <c:v>3</c:v>
                </c:pt>
                <c:pt idx="100" formatCode="#,##0">
                  <c:v>1</c:v>
                </c:pt>
                <c:pt idx="101" formatCode="#,##0">
                  <c:v>-1</c:v>
                </c:pt>
                <c:pt idx="102" formatCode="#,##0">
                  <c:v>-4</c:v>
                </c:pt>
                <c:pt idx="103" formatCode="#,##0">
                  <c:v>-6</c:v>
                </c:pt>
                <c:pt idx="104" formatCode="#,##0">
                  <c:v>-8</c:v>
                </c:pt>
                <c:pt idx="105" formatCode="#,##0">
                  <c:v>-11</c:v>
                </c:pt>
                <c:pt idx="106" formatCode="#,##0">
                  <c:v>-15</c:v>
                </c:pt>
                <c:pt idx="107" formatCode="#,##0">
                  <c:v>-18</c:v>
                </c:pt>
                <c:pt idx="108" formatCode="#,##0">
                  <c:v>-22</c:v>
                </c:pt>
                <c:pt idx="109" formatCode="#,##0">
                  <c:v>-26</c:v>
                </c:pt>
                <c:pt idx="110" formatCode="#,##0">
                  <c:v>-31</c:v>
                </c:pt>
                <c:pt idx="111" formatCode="#,##0">
                  <c:v>-37</c:v>
                </c:pt>
                <c:pt idx="112" formatCode="#,##0">
                  <c:v>-42</c:v>
                </c:pt>
                <c:pt idx="113" formatCode="#,##0">
                  <c:v>-46</c:v>
                </c:pt>
                <c:pt idx="114" formatCode="#,##0">
                  <c:v>-50</c:v>
                </c:pt>
                <c:pt idx="115" formatCode="#,##0">
                  <c:v>-53</c:v>
                </c:pt>
                <c:pt idx="116" formatCode="#,##0">
                  <c:v>-57</c:v>
                </c:pt>
                <c:pt idx="117" formatCode="#,##0">
                  <c:v>-62</c:v>
                </c:pt>
                <c:pt idx="118" formatCode="#,##0">
                  <c:v>-68</c:v>
                </c:pt>
                <c:pt idx="119" formatCode="#,##0">
                  <c:v>-72</c:v>
                </c:pt>
                <c:pt idx="120" formatCode="#,##0">
                  <c:v>-76</c:v>
                </c:pt>
                <c:pt idx="121" formatCode="#,##0">
                  <c:v>-79</c:v>
                </c:pt>
                <c:pt idx="122" formatCode="#,##0">
                  <c:v>-85</c:v>
                </c:pt>
                <c:pt idx="123" formatCode="#,##0">
                  <c:v>-91</c:v>
                </c:pt>
                <c:pt idx="124" formatCode="#,##0">
                  <c:v>-96</c:v>
                </c:pt>
                <c:pt idx="125" formatCode="#,##0">
                  <c:v>-104</c:v>
                </c:pt>
                <c:pt idx="126" formatCode="#,##0">
                  <c:v>-114</c:v>
                </c:pt>
                <c:pt idx="127" formatCode="#,##0">
                  <c:v>-121</c:v>
                </c:pt>
                <c:pt idx="128" formatCode="#,##0">
                  <c:v>-129</c:v>
                </c:pt>
                <c:pt idx="129" formatCode="#,##0">
                  <c:v>-136</c:v>
                </c:pt>
                <c:pt idx="130" formatCode="#,##0">
                  <c:v>-142</c:v>
                </c:pt>
                <c:pt idx="131" formatCode="#,##0">
                  <c:v>-149</c:v>
                </c:pt>
                <c:pt idx="132" formatCode="#,##0">
                  <c:v>-155</c:v>
                </c:pt>
                <c:pt idx="133" formatCode="#,##0">
                  <c:v>-162</c:v>
                </c:pt>
                <c:pt idx="134" formatCode="#,##0">
                  <c:v>-167</c:v>
                </c:pt>
                <c:pt idx="135" formatCode="#,##0">
                  <c:v>-172</c:v>
                </c:pt>
                <c:pt idx="136" formatCode="#,##0">
                  <c:v>-178</c:v>
                </c:pt>
                <c:pt idx="137" formatCode="#,##0">
                  <c:v>-185</c:v>
                </c:pt>
                <c:pt idx="138" formatCode="#,##0">
                  <c:v>-190</c:v>
                </c:pt>
                <c:pt idx="139" formatCode="#,##0">
                  <c:v>-196</c:v>
                </c:pt>
                <c:pt idx="140" formatCode="#,##0">
                  <c:v>-201</c:v>
                </c:pt>
                <c:pt idx="141" formatCode="#,##0">
                  <c:v>-205</c:v>
                </c:pt>
                <c:pt idx="142" formatCode="#,##0">
                  <c:v>-210</c:v>
                </c:pt>
                <c:pt idx="143" formatCode="#,##0">
                  <c:v>-215</c:v>
                </c:pt>
                <c:pt idx="144" formatCode="#,##0">
                  <c:v>-221</c:v>
                </c:pt>
                <c:pt idx="145" formatCode="#,##0">
                  <c:v>-226</c:v>
                </c:pt>
                <c:pt idx="146" formatCode="#,##0">
                  <c:v>-231</c:v>
                </c:pt>
                <c:pt idx="147" formatCode="#,##0">
                  <c:v>-237</c:v>
                </c:pt>
                <c:pt idx="148" formatCode="#,##0">
                  <c:v>-244</c:v>
                </c:pt>
                <c:pt idx="149" formatCode="#,##0">
                  <c:v>-250</c:v>
                </c:pt>
                <c:pt idx="150" formatCode="#,##0">
                  <c:v>-257</c:v>
                </c:pt>
              </c:numCache>
            </c:numRef>
          </c:val>
          <c:smooth val="0"/>
          <c:extLst>
            <c:ext xmlns:c16="http://schemas.microsoft.com/office/drawing/2014/chart" uri="{C3380CC4-5D6E-409C-BE32-E72D297353CC}">
              <c16:uniqueId val="{00000004-BE96-2842-B7DF-221080469218}"/>
            </c:ext>
          </c:extLst>
        </c:ser>
        <c:dLbls>
          <c:showLegendKey val="0"/>
          <c:showVal val="0"/>
          <c:showCatName val="0"/>
          <c:showSerName val="0"/>
          <c:showPercent val="0"/>
          <c:showBubbleSize val="0"/>
        </c:dLbls>
        <c:marker val="1"/>
        <c:smooth val="0"/>
        <c:axId val="3"/>
        <c:axId val="4"/>
      </c:lineChart>
      <c:catAx>
        <c:axId val="568367887"/>
        <c:scaling>
          <c:orientation val="minMax"/>
        </c:scaling>
        <c:delete val="0"/>
        <c:axPos val="b"/>
        <c:numFmt formatCode="General" sourceLinked="1"/>
        <c:majorTickMark val="out"/>
        <c:minorTickMark val="none"/>
        <c:tickLblPos val="nextTo"/>
        <c:spPr>
          <a:ln w="3175">
            <a:solidFill>
              <a:srgbClr val="000000"/>
            </a:solidFill>
            <a:prstDash val="solid"/>
          </a:ln>
        </c:spPr>
        <c:txPr>
          <a:bodyPr rot="-5400000" vert="horz"/>
          <a:lstStyle/>
          <a:p>
            <a:pPr>
              <a:defRPr sz="1700" b="0" i="0" u="none" strike="noStrike" baseline="0">
                <a:solidFill>
                  <a:srgbClr val="000000"/>
                </a:solidFill>
                <a:latin typeface="Arial"/>
                <a:ea typeface="Arial"/>
                <a:cs typeface="Arial"/>
              </a:defRPr>
            </a:pPr>
            <a:endParaRPr lang="en-US"/>
          </a:p>
        </c:txPr>
        <c:crossAx val="1"/>
        <c:crossesAt val="-10"/>
        <c:auto val="1"/>
        <c:lblAlgn val="ctr"/>
        <c:lblOffset val="100"/>
        <c:tickLblSkip val="10"/>
        <c:tickMarkSkip val="1"/>
        <c:noMultiLvlLbl val="0"/>
      </c:catAx>
      <c:valAx>
        <c:axId val="1"/>
        <c:scaling>
          <c:orientation val="minMax"/>
          <c:max val="10000"/>
          <c:min val="0"/>
        </c:scaling>
        <c:delete val="0"/>
        <c:axPos val="l"/>
        <c:majorGridlines>
          <c:spPr>
            <a:ln w="3175">
              <a:solidFill>
                <a:srgbClr val="000000"/>
              </a:solidFill>
              <a:prstDash val="solid"/>
            </a:ln>
          </c:spPr>
        </c:majorGridlines>
        <c:numFmt formatCode="0" sourceLinked="1"/>
        <c:majorTickMark val="out"/>
        <c:minorTickMark val="none"/>
        <c:tickLblPos val="nextTo"/>
        <c:spPr>
          <a:ln w="3175">
            <a:solidFill>
              <a:srgbClr val="000000"/>
            </a:solidFill>
            <a:prstDash val="solid"/>
          </a:ln>
        </c:spPr>
        <c:txPr>
          <a:bodyPr rot="0" vert="horz"/>
          <a:lstStyle/>
          <a:p>
            <a:pPr>
              <a:defRPr sz="1700" b="0" i="0" u="none" strike="noStrike" baseline="0">
                <a:solidFill>
                  <a:srgbClr val="000000"/>
                </a:solidFill>
                <a:latin typeface="Arial"/>
                <a:ea typeface="Arial"/>
                <a:cs typeface="Arial"/>
              </a:defRPr>
            </a:pPr>
            <a:endParaRPr lang="en-US"/>
          </a:p>
        </c:txPr>
        <c:crossAx val="568367887"/>
        <c:crosses val="autoZero"/>
        <c:crossBetween val="between"/>
        <c:majorUnit val="1000"/>
        <c:minorUnit val="22"/>
      </c:valAx>
      <c:catAx>
        <c:axId val="3"/>
        <c:scaling>
          <c:orientation val="minMax"/>
        </c:scaling>
        <c:delete val="1"/>
        <c:axPos val="b"/>
        <c:majorTickMark val="out"/>
        <c:minorTickMark val="none"/>
        <c:tickLblPos val="nextTo"/>
        <c:crossAx val="4"/>
        <c:crosses val="autoZero"/>
        <c:auto val="1"/>
        <c:lblAlgn val="ctr"/>
        <c:lblOffset val="100"/>
        <c:noMultiLvlLbl val="0"/>
      </c:catAx>
      <c:valAx>
        <c:axId val="4"/>
        <c:scaling>
          <c:orientation val="minMax"/>
          <c:max val="200"/>
        </c:scaling>
        <c:delete val="0"/>
        <c:axPos val="r"/>
        <c:numFmt formatCode="General" sourceLinked="1"/>
        <c:majorTickMark val="cross"/>
        <c:minorTickMark val="none"/>
        <c:tickLblPos val="nextTo"/>
        <c:spPr>
          <a:ln w="3175">
            <a:solidFill>
              <a:srgbClr val="000000"/>
            </a:solidFill>
            <a:prstDash val="solid"/>
          </a:ln>
        </c:spPr>
        <c:txPr>
          <a:bodyPr rot="0" vert="horz"/>
          <a:lstStyle/>
          <a:p>
            <a:pPr>
              <a:defRPr sz="1700" b="0" i="0" u="none" strike="noStrike" baseline="0">
                <a:solidFill>
                  <a:srgbClr val="000000"/>
                </a:solidFill>
                <a:latin typeface="Arial"/>
                <a:ea typeface="Arial"/>
                <a:cs typeface="Arial"/>
              </a:defRPr>
            </a:pPr>
            <a:endParaRPr lang="en-US"/>
          </a:p>
        </c:txPr>
        <c:crossAx val="3"/>
        <c:crosses val="max"/>
        <c:crossBetween val="between"/>
      </c:valAx>
      <c:spPr>
        <a:noFill/>
        <a:ln w="12700">
          <a:solidFill>
            <a:srgbClr val="FFFFFF"/>
          </a:solidFill>
          <a:prstDash val="solid"/>
        </a:ln>
      </c:spPr>
    </c:plotArea>
    <c:legend>
      <c:legendPos val="r"/>
      <c:layout>
        <c:manualLayout>
          <c:xMode val="edge"/>
          <c:yMode val="edge"/>
          <c:x val="0.24894885418452015"/>
          <c:y val="0.52362312403257283"/>
          <c:w val="0.51289493582828394"/>
          <c:h val="0.29805289723399958"/>
        </c:manualLayout>
      </c:layout>
      <c:overlay val="0"/>
      <c:spPr>
        <a:solidFill>
          <a:srgbClr val="FFFFFF"/>
        </a:solidFill>
        <a:ln>
          <a:solidFill>
            <a:schemeClr val="tx1"/>
          </a:solidFill>
        </a:ln>
      </c:spPr>
      <c:txPr>
        <a:bodyPr/>
        <a:lstStyle/>
        <a:p>
          <a:pPr>
            <a:defRPr sz="1800" baseline="0"/>
          </a:pPr>
          <a:endParaRPr lang="en-US"/>
        </a:p>
      </c:txPr>
    </c:legend>
    <c:plotVisOnly val="1"/>
    <c:dispBlanksAs val="gap"/>
    <c:showDLblsOverMax val="0"/>
  </c:chart>
  <c:spPr>
    <a:solidFill>
      <a:srgbClr val="FFFFFF"/>
    </a:solidFill>
    <a:ln w="3175">
      <a:solidFill>
        <a:srgbClr val="000000"/>
      </a:solidFill>
      <a:prstDash val="solid"/>
    </a:ln>
  </c:spPr>
  <c:txPr>
    <a:bodyPr/>
    <a:lstStyle/>
    <a:p>
      <a:pPr>
        <a:defRPr sz="1700" b="0" i="0" u="none" strike="noStrike" baseline="0">
          <a:solidFill>
            <a:srgbClr val="000000"/>
          </a:solidFill>
          <a:latin typeface="Arial"/>
          <a:ea typeface="Arial"/>
          <a:cs typeface="Arial"/>
        </a:defRPr>
      </a:pPr>
      <a:endParaRPr lang="en-US"/>
    </a:p>
  </c:txPr>
  <c:printSettings>
    <c:headerFooter alignWithMargins="0"/>
    <c:pageMargins b="1" l="0.75" r="0.75" t="1" header="0.5" footer="0.5"/>
    <c:pageSetup/>
  </c:printSettings>
</c:chartSpace>
</file>

<file path=xl/charts/chart3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lineChart>
        <c:grouping val="standard"/>
        <c:varyColors val="0"/>
        <c:ser>
          <c:idx val="0"/>
          <c:order val="0"/>
          <c:tx>
            <c:strRef>
              <c:f>'5.1'!$B$5</c:f>
              <c:strCache>
                <c:ptCount val="1"/>
                <c:pt idx="0">
                  <c:v> Germany</c:v>
                </c:pt>
              </c:strCache>
            </c:strRef>
          </c:tx>
          <c:spPr>
            <a:ln w="79375" cap="rnd">
              <a:solidFill>
                <a:schemeClr val="tx1">
                  <a:lumMod val="75000"/>
                  <a:lumOff val="25000"/>
                </a:schemeClr>
              </a:solidFill>
              <a:prstDash val="sysDot"/>
              <a:round/>
            </a:ln>
            <a:effectLst/>
          </c:spPr>
          <c:marker>
            <c:symbol val="none"/>
          </c:marker>
          <c:dLbls>
            <c:dLbl>
              <c:idx val="0"/>
              <c:layout>
                <c:manualLayout>
                  <c:x val="8.2851479351293292E-2"/>
                  <c:y val="8.5714285714285715E-2"/>
                </c:manualLayout>
              </c:layout>
              <c:spPr>
                <a:noFill/>
                <a:ln>
                  <a:noFill/>
                </a:ln>
                <a:effectLst/>
              </c:spPr>
              <c:txPr>
                <a:bodyPr rot="0" spcFirstLastPara="1" vertOverflow="ellipsis" vert="horz" wrap="square" lIns="38100" tIns="19050" rIns="38100" bIns="19050" anchor="ctr" anchorCtr="1">
                  <a:spAutoFit/>
                </a:bodyPr>
                <a:lstStyle/>
                <a:p>
                  <a:pPr>
                    <a:defRPr sz="20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1"/>
              <c:showPercent val="0"/>
              <c:showBubbleSize val="0"/>
              <c:separator>, </c:separator>
              <c:extLst>
                <c:ext xmlns:c15="http://schemas.microsoft.com/office/drawing/2012/chart" uri="{CE6537A1-D6FC-4f65-9D91-7224C49458BB}"/>
                <c:ext xmlns:c16="http://schemas.microsoft.com/office/drawing/2014/chart" uri="{C3380CC4-5D6E-409C-BE32-E72D297353CC}">
                  <c16:uniqueId val="{00000000-E169-FB41-8F1A-94A79707D900}"/>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0"/>
            <c:showPercent val="0"/>
            <c:showBubbleSize val="0"/>
            <c:separator>, </c:separator>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'5.1'!$A$6:$A$15</c:f>
              <c:numCache>
                <c:formatCode>General</c:formatCode>
                <c:ptCount val="10"/>
                <c:pt idx="0">
                  <c:v>1985</c:v>
                </c:pt>
                <c:pt idx="1">
                  <c:v>1990</c:v>
                </c:pt>
                <c:pt idx="2">
                  <c:v>1995</c:v>
                </c:pt>
                <c:pt idx="3">
                  <c:v>2000</c:v>
                </c:pt>
                <c:pt idx="4">
                  <c:v>2005</c:v>
                </c:pt>
                <c:pt idx="5">
                  <c:v>2010</c:v>
                </c:pt>
                <c:pt idx="6">
                  <c:v>2015</c:v>
                </c:pt>
                <c:pt idx="7">
                  <c:v>2020</c:v>
                </c:pt>
                <c:pt idx="8">
                  <c:v>2025</c:v>
                </c:pt>
                <c:pt idx="9">
                  <c:v>2030</c:v>
                </c:pt>
              </c:numCache>
            </c:numRef>
          </c:cat>
          <c:val>
            <c:numRef>
              <c:f>'5.1'!$B$6:$B$15</c:f>
              <c:numCache>
                <c:formatCode>General</c:formatCode>
                <c:ptCount val="10"/>
                <c:pt idx="1">
                  <c:v>114.45</c:v>
                </c:pt>
                <c:pt idx="2">
                  <c:v>114.6</c:v>
                </c:pt>
                <c:pt idx="3">
                  <c:v>114.7</c:v>
                </c:pt>
                <c:pt idx="4">
                  <c:v>115.02</c:v>
                </c:pt>
                <c:pt idx="5">
                  <c:v>115.13</c:v>
                </c:pt>
                <c:pt idx="6">
                  <c:v>115.01</c:v>
                </c:pt>
                <c:pt idx="7">
                  <c:v>115.09</c:v>
                </c:pt>
              </c:numCache>
            </c:numRef>
          </c:val>
          <c:smooth val="0"/>
          <c:extLst>
            <c:ext xmlns:c16="http://schemas.microsoft.com/office/drawing/2014/chart" uri="{C3380CC4-5D6E-409C-BE32-E72D297353CC}">
              <c16:uniqueId val="{00000001-E169-FB41-8F1A-94A79707D900}"/>
            </c:ext>
          </c:extLst>
        </c:ser>
        <c:ser>
          <c:idx val="1"/>
          <c:order val="1"/>
          <c:tx>
            <c:strRef>
              <c:f>'5.1'!$C$5</c:f>
              <c:strCache>
                <c:ptCount val="1"/>
                <c:pt idx="0">
                  <c:v> United States</c:v>
                </c:pt>
              </c:strCache>
            </c:strRef>
          </c:tx>
          <c:spPr>
            <a:ln w="79375" cap="rnd">
              <a:solidFill>
                <a:schemeClr val="tx1">
                  <a:lumMod val="75000"/>
                  <a:lumOff val="25000"/>
                </a:schemeClr>
              </a:solidFill>
              <a:prstDash val="sysDash"/>
              <a:round/>
            </a:ln>
            <a:effectLst/>
          </c:spPr>
          <c:marker>
            <c:symbol val="none"/>
          </c:marker>
          <c:cat>
            <c:numRef>
              <c:f>'5.1'!$A$6:$A$15</c:f>
              <c:numCache>
                <c:formatCode>General</c:formatCode>
                <c:ptCount val="10"/>
                <c:pt idx="0">
                  <c:v>1985</c:v>
                </c:pt>
                <c:pt idx="1">
                  <c:v>1990</c:v>
                </c:pt>
                <c:pt idx="2">
                  <c:v>1995</c:v>
                </c:pt>
                <c:pt idx="3">
                  <c:v>2000</c:v>
                </c:pt>
                <c:pt idx="4">
                  <c:v>2005</c:v>
                </c:pt>
                <c:pt idx="5">
                  <c:v>2010</c:v>
                </c:pt>
                <c:pt idx="6">
                  <c:v>2015</c:v>
                </c:pt>
                <c:pt idx="7">
                  <c:v>2020</c:v>
                </c:pt>
                <c:pt idx="8">
                  <c:v>2025</c:v>
                </c:pt>
                <c:pt idx="9">
                  <c:v>2030</c:v>
                </c:pt>
              </c:numCache>
            </c:numRef>
          </c:cat>
          <c:val>
            <c:numRef>
              <c:f>'5.1'!$C$6:$C$15</c:f>
              <c:numCache>
                <c:formatCode>General</c:formatCode>
                <c:ptCount val="10"/>
                <c:pt idx="1">
                  <c:v>114.28</c:v>
                </c:pt>
                <c:pt idx="2">
                  <c:v>113.99</c:v>
                </c:pt>
                <c:pt idx="3">
                  <c:v>113.97</c:v>
                </c:pt>
                <c:pt idx="4">
                  <c:v>113.99</c:v>
                </c:pt>
                <c:pt idx="5">
                  <c:v>114.59</c:v>
                </c:pt>
                <c:pt idx="6">
                  <c:v>114.67</c:v>
                </c:pt>
                <c:pt idx="7">
                  <c:v>113.79</c:v>
                </c:pt>
              </c:numCache>
            </c:numRef>
          </c:val>
          <c:smooth val="0"/>
          <c:extLst>
            <c:ext xmlns:c16="http://schemas.microsoft.com/office/drawing/2014/chart" uri="{C3380CC4-5D6E-409C-BE32-E72D297353CC}">
              <c16:uniqueId val="{00000002-E169-FB41-8F1A-94A79707D900}"/>
            </c:ext>
          </c:extLst>
        </c:ser>
        <c:ser>
          <c:idx val="2"/>
          <c:order val="2"/>
          <c:tx>
            <c:strRef>
              <c:f>'5.1'!$D$5</c:f>
              <c:strCache>
                <c:ptCount val="1"/>
                <c:pt idx="0">
                  <c:v> France</c:v>
                </c:pt>
              </c:strCache>
            </c:strRef>
          </c:tx>
          <c:spPr>
            <a:ln w="79375" cap="rnd">
              <a:solidFill>
                <a:schemeClr val="accent3"/>
              </a:solidFill>
              <a:round/>
            </a:ln>
            <a:effectLst/>
          </c:spPr>
          <c:marker>
            <c:symbol val="none"/>
          </c:marker>
          <c:cat>
            <c:numRef>
              <c:f>'5.1'!$A$6:$A$15</c:f>
              <c:numCache>
                <c:formatCode>General</c:formatCode>
                <c:ptCount val="10"/>
                <c:pt idx="0">
                  <c:v>1985</c:v>
                </c:pt>
                <c:pt idx="1">
                  <c:v>1990</c:v>
                </c:pt>
                <c:pt idx="2">
                  <c:v>1995</c:v>
                </c:pt>
                <c:pt idx="3">
                  <c:v>2000</c:v>
                </c:pt>
                <c:pt idx="4">
                  <c:v>2005</c:v>
                </c:pt>
                <c:pt idx="5">
                  <c:v>2010</c:v>
                </c:pt>
                <c:pt idx="6">
                  <c:v>2015</c:v>
                </c:pt>
                <c:pt idx="7">
                  <c:v>2020</c:v>
                </c:pt>
                <c:pt idx="8">
                  <c:v>2025</c:v>
                </c:pt>
                <c:pt idx="9">
                  <c:v>2030</c:v>
                </c:pt>
              </c:numCache>
            </c:numRef>
          </c:cat>
          <c:val>
            <c:numRef>
              <c:f>'5.1'!$D$6:$D$15</c:f>
              <c:numCache>
                <c:formatCode>General</c:formatCode>
                <c:ptCount val="10"/>
                <c:pt idx="1">
                  <c:v>113.01</c:v>
                </c:pt>
                <c:pt idx="2">
                  <c:v>112.95</c:v>
                </c:pt>
                <c:pt idx="3">
                  <c:v>112.89</c:v>
                </c:pt>
                <c:pt idx="4">
                  <c:v>113</c:v>
                </c:pt>
                <c:pt idx="5">
                  <c:v>113.11</c:v>
                </c:pt>
                <c:pt idx="6">
                  <c:v>113.41</c:v>
                </c:pt>
                <c:pt idx="7">
                  <c:v>113.76</c:v>
                </c:pt>
              </c:numCache>
            </c:numRef>
          </c:val>
          <c:smooth val="0"/>
          <c:extLst>
            <c:ext xmlns:c16="http://schemas.microsoft.com/office/drawing/2014/chart" uri="{C3380CC4-5D6E-409C-BE32-E72D297353CC}">
              <c16:uniqueId val="{00000003-E169-FB41-8F1A-94A79707D900}"/>
            </c:ext>
          </c:extLst>
        </c:ser>
        <c:ser>
          <c:idx val="3"/>
          <c:order val="3"/>
          <c:tx>
            <c:strRef>
              <c:f>'5.1'!$E$5</c:f>
              <c:strCache>
                <c:ptCount val="1"/>
                <c:pt idx="0">
                  <c:v> United Kindom</c:v>
                </c:pt>
              </c:strCache>
            </c:strRef>
          </c:tx>
          <c:spPr>
            <a:ln w="79375" cap="rnd">
              <a:solidFill>
                <a:schemeClr val="tx1"/>
              </a:solidFill>
              <a:round/>
            </a:ln>
            <a:effectLst/>
          </c:spPr>
          <c:marker>
            <c:symbol val="none"/>
          </c:marker>
          <c:cat>
            <c:numRef>
              <c:f>'5.1'!$A$6:$A$15</c:f>
              <c:numCache>
                <c:formatCode>General</c:formatCode>
                <c:ptCount val="10"/>
                <c:pt idx="0">
                  <c:v>1985</c:v>
                </c:pt>
                <c:pt idx="1">
                  <c:v>1990</c:v>
                </c:pt>
                <c:pt idx="2">
                  <c:v>1995</c:v>
                </c:pt>
                <c:pt idx="3">
                  <c:v>2000</c:v>
                </c:pt>
                <c:pt idx="4">
                  <c:v>2005</c:v>
                </c:pt>
                <c:pt idx="5">
                  <c:v>2010</c:v>
                </c:pt>
                <c:pt idx="6">
                  <c:v>2015</c:v>
                </c:pt>
                <c:pt idx="7">
                  <c:v>2020</c:v>
                </c:pt>
                <c:pt idx="8">
                  <c:v>2025</c:v>
                </c:pt>
                <c:pt idx="9">
                  <c:v>2030</c:v>
                </c:pt>
              </c:numCache>
            </c:numRef>
          </c:cat>
          <c:val>
            <c:numRef>
              <c:f>'5.1'!$E$6:$E$15</c:f>
              <c:numCache>
                <c:formatCode>General</c:formatCode>
                <c:ptCount val="10"/>
                <c:pt idx="1">
                  <c:v>111.83</c:v>
                </c:pt>
                <c:pt idx="2">
                  <c:v>111.98</c:v>
                </c:pt>
                <c:pt idx="3">
                  <c:v>112.26</c:v>
                </c:pt>
                <c:pt idx="4">
                  <c:v>112.52</c:v>
                </c:pt>
                <c:pt idx="5">
                  <c:v>112.63</c:v>
                </c:pt>
                <c:pt idx="6">
                  <c:v>112.28</c:v>
                </c:pt>
                <c:pt idx="7">
                  <c:v>111.57</c:v>
                </c:pt>
              </c:numCache>
            </c:numRef>
          </c:val>
          <c:smooth val="0"/>
          <c:extLst>
            <c:ext xmlns:c16="http://schemas.microsoft.com/office/drawing/2014/chart" uri="{C3380CC4-5D6E-409C-BE32-E72D297353CC}">
              <c16:uniqueId val="{00000004-E169-FB41-8F1A-94A79707D900}"/>
            </c:ext>
          </c:extLst>
        </c:ser>
        <c:dLbls>
          <c:showLegendKey val="0"/>
          <c:showVal val="0"/>
          <c:showCatName val="0"/>
          <c:showSerName val="0"/>
          <c:showPercent val="0"/>
          <c:showBubbleSize val="0"/>
        </c:dLbls>
        <c:smooth val="0"/>
        <c:axId val="298940415"/>
        <c:axId val="297187471"/>
      </c:lineChart>
      <c:catAx>
        <c:axId val="298940415"/>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5400000" spcFirstLastPara="1" vertOverflow="ellipsis" wrap="square" anchor="ctr" anchorCtr="1"/>
          <a:lstStyle/>
          <a:p>
            <a:pPr>
              <a:defRPr sz="1600" b="0" i="0" u="none" strike="noStrike" kern="1200" baseline="0">
                <a:solidFill>
                  <a:schemeClr val="tx1">
                    <a:lumMod val="65000"/>
                    <a:lumOff val="35000"/>
                  </a:schemeClr>
                </a:solidFill>
                <a:latin typeface="+mn-lt"/>
                <a:ea typeface="+mn-ea"/>
                <a:cs typeface="+mn-cs"/>
              </a:defRPr>
            </a:pPr>
            <a:endParaRPr lang="en-US"/>
          </a:p>
        </c:txPr>
        <c:crossAx val="297187471"/>
        <c:crossesAt val="-60"/>
        <c:auto val="1"/>
        <c:lblAlgn val="ctr"/>
        <c:lblOffset val="100"/>
        <c:tickLblSkip val="1"/>
        <c:noMultiLvlLbl val="0"/>
      </c:catAx>
      <c:valAx>
        <c:axId val="297187471"/>
        <c:scaling>
          <c:orientation val="minMax"/>
          <c:min val="110"/>
        </c:scaling>
        <c:delete val="0"/>
        <c:axPos val="l"/>
        <c:majorGridlines>
          <c:spPr>
            <a:ln w="9525" cap="flat" cmpd="sng" algn="ctr">
              <a:solidFill>
                <a:schemeClr val="tx1">
                  <a:lumMod val="15000"/>
                  <a:lumOff val="85000"/>
                </a:schemeClr>
              </a:solidFill>
              <a:round/>
            </a:ln>
            <a:effectLst/>
          </c:spPr>
        </c:majorGridlines>
        <c:title>
          <c:tx>
            <c:rich>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r>
                  <a:rPr lang="en-GB" sz="1600" baseline="0"/>
                  <a:t>Average height of five-year-old boys in centimeters</a:t>
                </a:r>
              </a:p>
            </c:rich>
          </c:tx>
          <c:layout>
            <c:manualLayout>
              <c:xMode val="edge"/>
              <c:yMode val="edge"/>
              <c:x val="6.3948840927258192E-3"/>
              <c:y val="0.10773168353955756"/>
            </c:manualLayout>
          </c:layout>
          <c:overlay val="0"/>
          <c:spPr>
            <a:noFill/>
            <a:ln>
              <a:noFill/>
            </a:ln>
            <a:effectLst/>
          </c:spPr>
          <c:txPr>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en-US"/>
            </a:p>
          </c:txPr>
        </c:title>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1600" b="0" i="0" u="none" strike="noStrike" kern="1200" baseline="0">
                <a:solidFill>
                  <a:schemeClr val="tx1">
                    <a:lumMod val="65000"/>
                    <a:lumOff val="35000"/>
                  </a:schemeClr>
                </a:solidFill>
                <a:latin typeface="+mn-lt"/>
                <a:ea typeface="+mn-ea"/>
                <a:cs typeface="+mn-cs"/>
              </a:defRPr>
            </a:pPr>
            <a:endParaRPr lang="en-US"/>
          </a:p>
        </c:txPr>
        <c:crossAx val="298940415"/>
        <c:crosses val="autoZero"/>
        <c:crossBetween val="between"/>
      </c:valAx>
      <c:spPr>
        <a:noFill/>
        <a:ln>
          <a:noFill/>
        </a:ln>
        <a:effectLst/>
      </c:spPr>
    </c:plotArea>
    <c:legend>
      <c:legendPos val="r"/>
      <c:layout>
        <c:manualLayout>
          <c:xMode val="edge"/>
          <c:yMode val="edge"/>
          <c:x val="0.82063105421174876"/>
          <c:y val="3.5868016497937763E-2"/>
          <c:w val="0.1793689457882513"/>
          <c:h val="0.84635920509936258"/>
        </c:manualLayout>
      </c:layout>
      <c:overlay val="1"/>
      <c:spPr>
        <a:solidFill>
          <a:schemeClr val="bg1"/>
        </a:solidFill>
        <a:ln>
          <a:noFill/>
        </a:ln>
        <a:effectLst/>
      </c:spPr>
      <c:txPr>
        <a:bodyPr rot="0" spcFirstLastPara="1" vertOverflow="ellipsis" vert="horz" wrap="square" anchor="ctr" anchorCtr="1"/>
        <a:lstStyle/>
        <a:p>
          <a:pPr>
            <a:defRPr sz="1600" b="0" i="0" u="none" strike="noStrike" kern="1200" baseline="0">
              <a:solidFill>
                <a:schemeClr val="tx1">
                  <a:lumMod val="65000"/>
                  <a:lumOff val="35000"/>
                </a:schemeClr>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3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sz="1600" b="1" i="0" baseline="0"/>
              <a:t>Immigration rate in 2016 five district types</a:t>
            </a:r>
          </a:p>
        </c:rich>
      </c:tx>
      <c:overlay val="0"/>
      <c:spPr>
        <a:noFill/>
        <a:ln>
          <a:noFill/>
        </a:ln>
        <a:effectLst/>
      </c:spPr>
    </c:title>
    <c:autoTitleDeleted val="0"/>
    <c:plotArea>
      <c:layout/>
      <c:barChart>
        <c:barDir val="col"/>
        <c:grouping val="clustered"/>
        <c:varyColors val="0"/>
        <c:ser>
          <c:idx val="0"/>
          <c:order val="0"/>
          <c:spPr>
            <a:solidFill>
              <a:schemeClr val="tx1"/>
            </a:solidFill>
            <a:ln>
              <a:noFill/>
            </a:ln>
            <a:effectLst/>
          </c:spPr>
          <c:invertIfNegative val="0"/>
          <c:cat>
            <c:strRef>
              <c:f>'5.4'!$A$334:$A$338</c:f>
              <c:strCache>
                <c:ptCount val="5"/>
                <c:pt idx="0">
                  <c:v>Least</c:v>
                </c:pt>
                <c:pt idx="1">
                  <c:v>Low</c:v>
                </c:pt>
                <c:pt idx="2">
                  <c:v>Mean</c:v>
                </c:pt>
                <c:pt idx="3">
                  <c:v>More</c:v>
                </c:pt>
                <c:pt idx="4">
                  <c:v>Most</c:v>
                </c:pt>
              </c:strCache>
            </c:strRef>
          </c:cat>
          <c:val>
            <c:numRef>
              <c:f>'5.4'!$E$334:$E$338</c:f>
              <c:numCache>
                <c:formatCode>0.0%</c:formatCode>
                <c:ptCount val="5"/>
                <c:pt idx="0">
                  <c:v>3.0000000000000001E-3</c:v>
                </c:pt>
                <c:pt idx="1">
                  <c:v>4.0000000000000001E-3</c:v>
                </c:pt>
                <c:pt idx="2">
                  <c:v>6.0000000000000001E-3</c:v>
                </c:pt>
                <c:pt idx="3">
                  <c:v>1.2E-2</c:v>
                </c:pt>
                <c:pt idx="4">
                  <c:v>2.7E-2</c:v>
                </c:pt>
              </c:numCache>
            </c:numRef>
          </c:val>
          <c:extLst>
            <c:ext xmlns:c16="http://schemas.microsoft.com/office/drawing/2014/chart" uri="{C3380CC4-5D6E-409C-BE32-E72D297353CC}">
              <c16:uniqueId val="{00000000-82FD-ED45-89FC-2B41EBC69B9C}"/>
            </c:ext>
          </c:extLst>
        </c:ser>
        <c:dLbls>
          <c:showLegendKey val="0"/>
          <c:showVal val="0"/>
          <c:showCatName val="0"/>
          <c:showSerName val="0"/>
          <c:showPercent val="0"/>
          <c:showBubbleSize val="0"/>
        </c:dLbls>
        <c:gapWidth val="219"/>
        <c:overlap val="-27"/>
        <c:axId val="569415295"/>
        <c:axId val="1"/>
      </c:barChart>
      <c:catAx>
        <c:axId val="569415295"/>
        <c:scaling>
          <c:orientation val="minMax"/>
        </c:scaling>
        <c:delete val="0"/>
        <c:axPos val="b"/>
        <c:minorGridlines>
          <c:spPr>
            <a:ln w="9525" cap="flat" cmpd="sng" algn="ctr">
              <a:solidFill>
                <a:schemeClr val="tx1">
                  <a:lumMod val="5000"/>
                  <a:lumOff val="95000"/>
                </a:schemeClr>
              </a:solidFill>
              <a:round/>
            </a:ln>
            <a:effectLst/>
          </c:spPr>
        </c:minorGridlines>
        <c:title>
          <c:tx>
            <c:rich>
              <a:bodyPr rot="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r>
                  <a:rPr lang="en-US" sz="1600" baseline="0"/>
                  <a:t>Immigration rate in June 2016 from abroad</a:t>
                </a:r>
              </a:p>
            </c:rich>
          </c:tx>
          <c:overlay val="0"/>
          <c:spPr>
            <a:noFill/>
            <a:ln>
              <a:noFill/>
            </a:ln>
            <a:effectLst/>
          </c:spPr>
        </c:title>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600" b="0" i="0" u="none" strike="noStrike" kern="1200" baseline="0">
                <a:solidFill>
                  <a:schemeClr val="tx1">
                    <a:lumMod val="65000"/>
                    <a:lumOff val="35000"/>
                  </a:schemeClr>
                </a:solidFill>
                <a:latin typeface="+mn-lt"/>
                <a:ea typeface="+mn-ea"/>
                <a:cs typeface="+mn-cs"/>
              </a:defRPr>
            </a:pPr>
            <a:endParaRPr lang="en-US"/>
          </a:p>
        </c:txPr>
        <c:crossAx val="1"/>
        <c:crosses val="autoZero"/>
        <c:auto val="1"/>
        <c:lblAlgn val="ctr"/>
        <c:lblOffset val="100"/>
        <c:noMultiLvlLbl val="0"/>
      </c:catAx>
      <c:valAx>
        <c:axId val="1"/>
        <c:scaling>
          <c:orientation val="minMax"/>
        </c:scaling>
        <c:delete val="0"/>
        <c:axPos val="l"/>
        <c:majorGridlines>
          <c:spPr>
            <a:ln w="9525" cap="flat" cmpd="sng" algn="ctr">
              <a:solidFill>
                <a:schemeClr val="tx1">
                  <a:lumMod val="15000"/>
                  <a:lumOff val="85000"/>
                </a:schemeClr>
              </a:solidFill>
              <a:round/>
            </a:ln>
            <a:effectLst/>
          </c:spPr>
        </c:majorGridlines>
        <c:numFmt formatCode="0.0%" sourceLinked="0"/>
        <c:majorTickMark val="none"/>
        <c:minorTickMark val="none"/>
        <c:tickLblPos val="nextTo"/>
        <c:spPr>
          <a:noFill/>
          <a:ln>
            <a:noFill/>
          </a:ln>
          <a:effectLst/>
        </c:spPr>
        <c:txPr>
          <a:bodyPr rot="-60000000" spcFirstLastPara="1" vertOverflow="ellipsis" vert="horz" wrap="square" anchor="ctr" anchorCtr="1"/>
          <a:lstStyle/>
          <a:p>
            <a:pPr>
              <a:defRPr sz="1600" b="0" i="0" u="none" strike="noStrike" kern="1200" baseline="0">
                <a:solidFill>
                  <a:schemeClr val="tx1">
                    <a:lumMod val="65000"/>
                    <a:lumOff val="35000"/>
                  </a:schemeClr>
                </a:solidFill>
                <a:latin typeface="+mn-lt"/>
                <a:ea typeface="+mn-ea"/>
                <a:cs typeface="+mn-cs"/>
              </a:defRPr>
            </a:pPr>
            <a:endParaRPr lang="en-US"/>
          </a:p>
        </c:txPr>
        <c:crossAx val="569415295"/>
        <c:crosses val="autoZero"/>
        <c:crossBetween val="between"/>
      </c:valAx>
      <c:spPr>
        <a:noFill/>
        <a:ln w="25400">
          <a:noFill/>
        </a:ln>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3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sz="1600" b="1" i="0" baseline="0"/>
              <a:t>Proportion voting Leave by immigration rate</a:t>
            </a:r>
          </a:p>
        </c:rich>
      </c:tx>
      <c:overlay val="0"/>
      <c:spPr>
        <a:noFill/>
        <a:ln>
          <a:noFill/>
        </a:ln>
        <a:effectLst/>
      </c:spPr>
    </c:title>
    <c:autoTitleDeleted val="0"/>
    <c:plotArea>
      <c:layout/>
      <c:barChart>
        <c:barDir val="col"/>
        <c:grouping val="clustered"/>
        <c:varyColors val="0"/>
        <c:ser>
          <c:idx val="0"/>
          <c:order val="0"/>
          <c:spPr>
            <a:solidFill>
              <a:schemeClr val="tx1"/>
            </a:solidFill>
            <a:ln>
              <a:noFill/>
            </a:ln>
            <a:effectLst/>
          </c:spPr>
          <c:invertIfNegative val="0"/>
          <c:cat>
            <c:strRef>
              <c:f>'5.5'!$A$334:$A$338</c:f>
              <c:strCache>
                <c:ptCount val="5"/>
                <c:pt idx="0">
                  <c:v>Least</c:v>
                </c:pt>
                <c:pt idx="1">
                  <c:v>Low</c:v>
                </c:pt>
                <c:pt idx="2">
                  <c:v>Mean</c:v>
                </c:pt>
                <c:pt idx="3">
                  <c:v>More</c:v>
                </c:pt>
                <c:pt idx="4">
                  <c:v>Most</c:v>
                </c:pt>
              </c:strCache>
            </c:strRef>
          </c:cat>
          <c:val>
            <c:numRef>
              <c:f>'5.5'!$H$334:$H$338</c:f>
              <c:numCache>
                <c:formatCode>0.0%</c:formatCode>
                <c:ptCount val="5"/>
                <c:pt idx="0">
                  <c:v>0.58599999999999997</c:v>
                </c:pt>
                <c:pt idx="1">
                  <c:v>0.56899999999999995</c:v>
                </c:pt>
                <c:pt idx="2">
                  <c:v>0.56200000000000006</c:v>
                </c:pt>
                <c:pt idx="3">
                  <c:v>0.53</c:v>
                </c:pt>
                <c:pt idx="4">
                  <c:v>0.39900000000000002</c:v>
                </c:pt>
              </c:numCache>
            </c:numRef>
          </c:val>
          <c:extLst>
            <c:ext xmlns:c16="http://schemas.microsoft.com/office/drawing/2014/chart" uri="{C3380CC4-5D6E-409C-BE32-E72D297353CC}">
              <c16:uniqueId val="{00000000-4C2B-C447-9D59-996A564B05EE}"/>
            </c:ext>
          </c:extLst>
        </c:ser>
        <c:dLbls>
          <c:showLegendKey val="0"/>
          <c:showVal val="0"/>
          <c:showCatName val="0"/>
          <c:showSerName val="0"/>
          <c:showPercent val="0"/>
          <c:showBubbleSize val="0"/>
        </c:dLbls>
        <c:gapWidth val="219"/>
        <c:overlap val="-27"/>
        <c:axId val="563374527"/>
        <c:axId val="1"/>
      </c:barChart>
      <c:catAx>
        <c:axId val="563374527"/>
        <c:scaling>
          <c:orientation val="minMax"/>
        </c:scaling>
        <c:delete val="0"/>
        <c:axPos val="b"/>
        <c:minorGridlines>
          <c:spPr>
            <a:ln w="9525" cap="flat" cmpd="sng" algn="ctr">
              <a:solidFill>
                <a:schemeClr val="tx1">
                  <a:lumMod val="5000"/>
                  <a:lumOff val="95000"/>
                </a:schemeClr>
              </a:solidFill>
              <a:round/>
            </a:ln>
            <a:effectLst/>
          </c:spPr>
        </c:minorGridlines>
        <c:title>
          <c:tx>
            <c:rich>
              <a:bodyPr rot="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r>
                  <a:rPr lang="en-US" sz="1600" baseline="0"/>
                  <a:t>Immigration rate in June 2016 from abroad</a:t>
                </a:r>
              </a:p>
            </c:rich>
          </c:tx>
          <c:overlay val="0"/>
          <c:spPr>
            <a:noFill/>
            <a:ln>
              <a:noFill/>
            </a:ln>
            <a:effectLst/>
          </c:spPr>
        </c:title>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600" b="0" i="0" u="none" strike="noStrike" kern="1200" baseline="0">
                <a:solidFill>
                  <a:schemeClr val="tx1">
                    <a:lumMod val="65000"/>
                    <a:lumOff val="35000"/>
                  </a:schemeClr>
                </a:solidFill>
                <a:latin typeface="+mn-lt"/>
                <a:ea typeface="+mn-ea"/>
                <a:cs typeface="+mn-cs"/>
              </a:defRPr>
            </a:pPr>
            <a:endParaRPr lang="en-US"/>
          </a:p>
        </c:txPr>
        <c:crossAx val="1"/>
        <c:crosses val="autoZero"/>
        <c:auto val="1"/>
        <c:lblAlgn val="ctr"/>
        <c:lblOffset val="100"/>
        <c:noMultiLvlLbl val="0"/>
      </c:catAx>
      <c:valAx>
        <c:axId val="1"/>
        <c:scaling>
          <c:orientation val="minMax"/>
          <c:min val="0.30000000000000004"/>
        </c:scaling>
        <c:delete val="0"/>
        <c:axPos val="l"/>
        <c:majorGridlines>
          <c:spPr>
            <a:ln w="9525" cap="flat" cmpd="sng" algn="ctr">
              <a:solidFill>
                <a:schemeClr val="tx1">
                  <a:lumMod val="15000"/>
                  <a:lumOff val="85000"/>
                </a:schemeClr>
              </a:solidFill>
              <a:round/>
            </a:ln>
            <a:effectLst/>
          </c:spPr>
        </c:maj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600" b="0" i="0" u="none" strike="noStrike" kern="1200" baseline="0">
                <a:solidFill>
                  <a:schemeClr val="tx1">
                    <a:lumMod val="65000"/>
                    <a:lumOff val="35000"/>
                  </a:schemeClr>
                </a:solidFill>
                <a:latin typeface="+mn-lt"/>
                <a:ea typeface="+mn-ea"/>
                <a:cs typeface="+mn-cs"/>
              </a:defRPr>
            </a:pPr>
            <a:endParaRPr lang="en-US"/>
          </a:p>
        </c:txPr>
        <c:crossAx val="563374527"/>
        <c:crosses val="autoZero"/>
        <c:crossBetween val="between"/>
      </c:valAx>
      <c:spPr>
        <a:noFill/>
        <a:ln w="25400">
          <a:noFill/>
        </a:ln>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3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sz="1600" b="1" i="0" baseline="0"/>
              <a:t>Rise in mortality 2016-2018 by immigration rate</a:t>
            </a:r>
          </a:p>
        </c:rich>
      </c:tx>
      <c:overlay val="0"/>
      <c:spPr>
        <a:noFill/>
        <a:ln>
          <a:noFill/>
        </a:ln>
        <a:effectLst/>
      </c:spPr>
    </c:title>
    <c:autoTitleDeleted val="0"/>
    <c:plotArea>
      <c:layout/>
      <c:barChart>
        <c:barDir val="col"/>
        <c:grouping val="clustered"/>
        <c:varyColors val="0"/>
        <c:ser>
          <c:idx val="0"/>
          <c:order val="0"/>
          <c:spPr>
            <a:solidFill>
              <a:schemeClr val="tx1"/>
            </a:solidFill>
            <a:ln>
              <a:noFill/>
            </a:ln>
            <a:effectLst/>
          </c:spPr>
          <c:invertIfNegative val="0"/>
          <c:cat>
            <c:strRef>
              <c:f>'5.6'!$A$334:$A$338</c:f>
              <c:strCache>
                <c:ptCount val="5"/>
                <c:pt idx="0">
                  <c:v>Least</c:v>
                </c:pt>
                <c:pt idx="1">
                  <c:v>Low</c:v>
                </c:pt>
                <c:pt idx="2">
                  <c:v>Mean</c:v>
                </c:pt>
                <c:pt idx="3">
                  <c:v>More</c:v>
                </c:pt>
                <c:pt idx="4">
                  <c:v>Most</c:v>
                </c:pt>
              </c:strCache>
            </c:strRef>
          </c:cat>
          <c:val>
            <c:numRef>
              <c:f>'5.6'!$L$334:$L$338</c:f>
              <c:numCache>
                <c:formatCode>0.0%</c:formatCode>
                <c:ptCount val="5"/>
                <c:pt idx="0">
                  <c:v>0.17</c:v>
                </c:pt>
                <c:pt idx="1">
                  <c:v>0.17100000000000001</c:v>
                </c:pt>
                <c:pt idx="2">
                  <c:v>0.17299999999999999</c:v>
                </c:pt>
                <c:pt idx="3">
                  <c:v>0.14299999999999999</c:v>
                </c:pt>
                <c:pt idx="4">
                  <c:v>0.11</c:v>
                </c:pt>
              </c:numCache>
            </c:numRef>
          </c:val>
          <c:extLst>
            <c:ext xmlns:c16="http://schemas.microsoft.com/office/drawing/2014/chart" uri="{C3380CC4-5D6E-409C-BE32-E72D297353CC}">
              <c16:uniqueId val="{00000000-74ED-5E41-A0A6-6C172FEE7B30}"/>
            </c:ext>
          </c:extLst>
        </c:ser>
        <c:dLbls>
          <c:showLegendKey val="0"/>
          <c:showVal val="0"/>
          <c:showCatName val="0"/>
          <c:showSerName val="0"/>
          <c:showPercent val="0"/>
          <c:showBubbleSize val="0"/>
        </c:dLbls>
        <c:gapWidth val="219"/>
        <c:overlap val="-27"/>
        <c:axId val="569425999"/>
        <c:axId val="1"/>
      </c:barChart>
      <c:catAx>
        <c:axId val="569425999"/>
        <c:scaling>
          <c:orientation val="minMax"/>
        </c:scaling>
        <c:delete val="0"/>
        <c:axPos val="b"/>
        <c:minorGridlines>
          <c:spPr>
            <a:ln w="9525" cap="flat" cmpd="sng" algn="ctr">
              <a:solidFill>
                <a:schemeClr val="tx1">
                  <a:lumMod val="5000"/>
                  <a:lumOff val="95000"/>
                </a:schemeClr>
              </a:solidFill>
              <a:round/>
            </a:ln>
            <a:effectLst/>
          </c:spPr>
        </c:minorGridlines>
        <c:title>
          <c:tx>
            <c:rich>
              <a:bodyPr rot="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r>
                  <a:rPr lang="en-US" sz="1600" baseline="0"/>
                  <a:t>Immigration rate in June 2016 from abroad</a:t>
                </a:r>
              </a:p>
            </c:rich>
          </c:tx>
          <c:overlay val="0"/>
          <c:spPr>
            <a:noFill/>
            <a:ln>
              <a:noFill/>
            </a:ln>
            <a:effectLst/>
          </c:spPr>
        </c:title>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600" b="0" i="0" u="none" strike="noStrike" kern="1200" baseline="0">
                <a:solidFill>
                  <a:schemeClr val="tx1">
                    <a:lumMod val="65000"/>
                    <a:lumOff val="35000"/>
                  </a:schemeClr>
                </a:solidFill>
                <a:latin typeface="+mn-lt"/>
                <a:ea typeface="+mn-ea"/>
                <a:cs typeface="+mn-cs"/>
              </a:defRPr>
            </a:pPr>
            <a:endParaRPr lang="en-US"/>
          </a:p>
        </c:txPr>
        <c:crossAx val="1"/>
        <c:crosses val="autoZero"/>
        <c:auto val="1"/>
        <c:lblAlgn val="ctr"/>
        <c:lblOffset val="100"/>
        <c:noMultiLvlLbl val="0"/>
      </c:catAx>
      <c:valAx>
        <c:axId val="1"/>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600" b="0" i="0" u="none" strike="noStrike" kern="1200" baseline="0">
                <a:solidFill>
                  <a:schemeClr val="tx1">
                    <a:lumMod val="65000"/>
                    <a:lumOff val="35000"/>
                  </a:schemeClr>
                </a:solidFill>
                <a:latin typeface="+mn-lt"/>
                <a:ea typeface="+mn-ea"/>
                <a:cs typeface="+mn-cs"/>
              </a:defRPr>
            </a:pPr>
            <a:endParaRPr lang="en-US"/>
          </a:p>
        </c:txPr>
        <c:crossAx val="569425999"/>
        <c:crosses val="autoZero"/>
        <c:crossBetween val="between"/>
      </c:valAx>
      <c:spPr>
        <a:noFill/>
        <a:ln w="25400">
          <a:noFill/>
        </a:ln>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3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6.4541900045999398E-2"/>
          <c:y val="2.2320543265425156E-2"/>
          <c:w val="0.46798562384783565"/>
          <c:h val="0.90345921045583588"/>
        </c:manualLayout>
      </c:layout>
      <c:lineChart>
        <c:grouping val="standard"/>
        <c:varyColors val="0"/>
        <c:ser>
          <c:idx val="1"/>
          <c:order val="0"/>
          <c:tx>
            <c:strRef>
              <c:f>'5.9'!$H$6</c:f>
              <c:strCache>
                <c:ptCount val="1"/>
                <c:pt idx="0">
                  <c:v>Historical data (Females)</c:v>
                </c:pt>
              </c:strCache>
            </c:strRef>
          </c:tx>
          <c:spPr>
            <a:ln w="53975" cap="rnd">
              <a:solidFill>
                <a:schemeClr val="tx2">
                  <a:lumMod val="75000"/>
                </a:schemeClr>
              </a:solidFill>
              <a:round/>
            </a:ln>
            <a:effectLst/>
          </c:spPr>
          <c:marker>
            <c:symbol val="none"/>
          </c:marker>
          <c:cat>
            <c:numRef>
              <c:f>'5.9'!$A$7:$A$32</c:f>
              <c:numCache>
                <c:formatCode>General</c:formatCode>
                <c:ptCount val="26"/>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pt idx="23">
                  <c:v>2023</c:v>
                </c:pt>
                <c:pt idx="24">
                  <c:v>2024</c:v>
                </c:pt>
                <c:pt idx="25">
                  <c:v>2025</c:v>
                </c:pt>
              </c:numCache>
            </c:numRef>
          </c:cat>
          <c:val>
            <c:numRef>
              <c:f>'5.9'!$H$7:$H$32</c:f>
              <c:numCache>
                <c:formatCode>General</c:formatCode>
                <c:ptCount val="26"/>
                <c:pt idx="0">
                  <c:v>80.17</c:v>
                </c:pt>
                <c:pt idx="1">
                  <c:v>80.400000000000006</c:v>
                </c:pt>
                <c:pt idx="2">
                  <c:v>80.510000000000005</c:v>
                </c:pt>
                <c:pt idx="3">
                  <c:v>80.5</c:v>
                </c:pt>
                <c:pt idx="4">
                  <c:v>81.040000000000006</c:v>
                </c:pt>
                <c:pt idx="5">
                  <c:v>81.2</c:v>
                </c:pt>
                <c:pt idx="6">
                  <c:v>81.5</c:v>
                </c:pt>
                <c:pt idx="7">
                  <c:v>81.64</c:v>
                </c:pt>
                <c:pt idx="8">
                  <c:v>81.69</c:v>
                </c:pt>
                <c:pt idx="9">
                  <c:v>82.21</c:v>
                </c:pt>
                <c:pt idx="10">
                  <c:v>82.34</c:v>
                </c:pt>
                <c:pt idx="11">
                  <c:v>82.71</c:v>
                </c:pt>
                <c:pt idx="12">
                  <c:v>82.66</c:v>
                </c:pt>
                <c:pt idx="13">
                  <c:v>82.74</c:v>
                </c:pt>
                <c:pt idx="14">
                  <c:v>82.99</c:v>
                </c:pt>
                <c:pt idx="15">
                  <c:v>82.71</c:v>
                </c:pt>
                <c:pt idx="16">
                  <c:v>82.87</c:v>
                </c:pt>
                <c:pt idx="17">
                  <c:v>82.96</c:v>
                </c:pt>
                <c:pt idx="18">
                  <c:v>82.93</c:v>
                </c:pt>
                <c:pt idx="19">
                  <c:v>83.27</c:v>
                </c:pt>
              </c:numCache>
            </c:numRef>
          </c:val>
          <c:smooth val="0"/>
          <c:extLst>
            <c:ext xmlns:c16="http://schemas.microsoft.com/office/drawing/2014/chart" uri="{C3380CC4-5D6E-409C-BE32-E72D297353CC}">
              <c16:uniqueId val="{00000032-D59C-7840-A0E9-32EA6CC572A3}"/>
            </c:ext>
          </c:extLst>
        </c:ser>
        <c:ser>
          <c:idx val="2"/>
          <c:order val="1"/>
          <c:tx>
            <c:strRef>
              <c:f>'5.9'!$I$6</c:f>
              <c:strCache>
                <c:ptCount val="1"/>
                <c:pt idx="0">
                  <c:v>2012 projections (Females)</c:v>
                </c:pt>
              </c:strCache>
            </c:strRef>
          </c:tx>
          <c:spPr>
            <a:ln w="53975" cap="rnd">
              <a:solidFill>
                <a:schemeClr val="accent3"/>
              </a:solidFill>
              <a:round/>
            </a:ln>
            <a:effectLst/>
          </c:spPr>
          <c:marker>
            <c:symbol val="none"/>
          </c:marker>
          <c:cat>
            <c:numRef>
              <c:f>'5.9'!$A$7:$A$32</c:f>
              <c:numCache>
                <c:formatCode>General</c:formatCode>
                <c:ptCount val="26"/>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pt idx="23">
                  <c:v>2023</c:v>
                </c:pt>
                <c:pt idx="24">
                  <c:v>2024</c:v>
                </c:pt>
                <c:pt idx="25">
                  <c:v>2025</c:v>
                </c:pt>
              </c:numCache>
            </c:numRef>
          </c:cat>
          <c:val>
            <c:numRef>
              <c:f>'5.9'!$I$7:$I$32</c:f>
              <c:numCache>
                <c:formatCode>General</c:formatCode>
                <c:ptCount val="26"/>
                <c:pt idx="11">
                  <c:v>82.71</c:v>
                </c:pt>
                <c:pt idx="12">
                  <c:v>82.7</c:v>
                </c:pt>
                <c:pt idx="13">
                  <c:v>82.8</c:v>
                </c:pt>
                <c:pt idx="14">
                  <c:v>83.3</c:v>
                </c:pt>
                <c:pt idx="15">
                  <c:v>83.6</c:v>
                </c:pt>
                <c:pt idx="16">
                  <c:v>83.8</c:v>
                </c:pt>
                <c:pt idx="17">
                  <c:v>84</c:v>
                </c:pt>
                <c:pt idx="18">
                  <c:v>84.2</c:v>
                </c:pt>
                <c:pt idx="19">
                  <c:v>84.4</c:v>
                </c:pt>
                <c:pt idx="20">
                  <c:v>84.6</c:v>
                </c:pt>
                <c:pt idx="21">
                  <c:v>84.9</c:v>
                </c:pt>
                <c:pt idx="22">
                  <c:v>85</c:v>
                </c:pt>
                <c:pt idx="23">
                  <c:v>85.2</c:v>
                </c:pt>
                <c:pt idx="24">
                  <c:v>85.4</c:v>
                </c:pt>
                <c:pt idx="25">
                  <c:v>85.6</c:v>
                </c:pt>
              </c:numCache>
            </c:numRef>
          </c:val>
          <c:smooth val="0"/>
          <c:extLst>
            <c:ext xmlns:c16="http://schemas.microsoft.com/office/drawing/2014/chart" uri="{C3380CC4-5D6E-409C-BE32-E72D297353CC}">
              <c16:uniqueId val="{00000034-D59C-7840-A0E9-32EA6CC572A3}"/>
            </c:ext>
          </c:extLst>
        </c:ser>
        <c:ser>
          <c:idx val="3"/>
          <c:order val="2"/>
          <c:tx>
            <c:strRef>
              <c:f>'5.9'!$J$6</c:f>
              <c:strCache>
                <c:ptCount val="1"/>
                <c:pt idx="0">
                  <c:v>2014 projections (Females)</c:v>
                </c:pt>
              </c:strCache>
            </c:strRef>
          </c:tx>
          <c:spPr>
            <a:ln w="53975" cap="rnd">
              <a:solidFill>
                <a:schemeClr val="accent4"/>
              </a:solidFill>
              <a:round/>
            </a:ln>
            <a:effectLst/>
          </c:spPr>
          <c:marker>
            <c:symbol val="none"/>
          </c:marker>
          <c:cat>
            <c:numRef>
              <c:f>'5.9'!$A$7:$A$32</c:f>
              <c:numCache>
                <c:formatCode>General</c:formatCode>
                <c:ptCount val="26"/>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pt idx="23">
                  <c:v>2023</c:v>
                </c:pt>
                <c:pt idx="24">
                  <c:v>2024</c:v>
                </c:pt>
                <c:pt idx="25">
                  <c:v>2025</c:v>
                </c:pt>
              </c:numCache>
            </c:numRef>
          </c:cat>
          <c:val>
            <c:numRef>
              <c:f>'5.9'!$J$7:$J$32</c:f>
              <c:numCache>
                <c:formatCode>General</c:formatCode>
                <c:ptCount val="26"/>
                <c:pt idx="13">
                  <c:v>82.74</c:v>
                </c:pt>
                <c:pt idx="14">
                  <c:v>83</c:v>
                </c:pt>
                <c:pt idx="15">
                  <c:v>82.9</c:v>
                </c:pt>
                <c:pt idx="16">
                  <c:v>83.4</c:v>
                </c:pt>
                <c:pt idx="17">
                  <c:v>83.6</c:v>
                </c:pt>
                <c:pt idx="18">
                  <c:v>83.8</c:v>
                </c:pt>
                <c:pt idx="19">
                  <c:v>84</c:v>
                </c:pt>
                <c:pt idx="20">
                  <c:v>84.2</c:v>
                </c:pt>
                <c:pt idx="21">
                  <c:v>84.4</c:v>
                </c:pt>
                <c:pt idx="22">
                  <c:v>84.5</c:v>
                </c:pt>
                <c:pt idx="23">
                  <c:v>84.7</c:v>
                </c:pt>
                <c:pt idx="24">
                  <c:v>84.9</c:v>
                </c:pt>
                <c:pt idx="25">
                  <c:v>85.1</c:v>
                </c:pt>
              </c:numCache>
            </c:numRef>
          </c:val>
          <c:smooth val="0"/>
          <c:extLst>
            <c:ext xmlns:c16="http://schemas.microsoft.com/office/drawing/2014/chart" uri="{C3380CC4-5D6E-409C-BE32-E72D297353CC}">
              <c16:uniqueId val="{00000036-D59C-7840-A0E9-32EA6CC572A3}"/>
            </c:ext>
          </c:extLst>
        </c:ser>
        <c:ser>
          <c:idx val="4"/>
          <c:order val="3"/>
          <c:tx>
            <c:strRef>
              <c:f>'5.9'!$K$6</c:f>
              <c:strCache>
                <c:ptCount val="1"/>
                <c:pt idx="0">
                  <c:v>2016 projections (Females)</c:v>
                </c:pt>
              </c:strCache>
            </c:strRef>
          </c:tx>
          <c:spPr>
            <a:ln w="53975" cap="rnd">
              <a:solidFill>
                <a:schemeClr val="accent5"/>
              </a:solidFill>
              <a:round/>
            </a:ln>
            <a:effectLst/>
          </c:spPr>
          <c:marker>
            <c:symbol val="none"/>
          </c:marker>
          <c:cat>
            <c:numRef>
              <c:f>'5.9'!$A$7:$A$32</c:f>
              <c:numCache>
                <c:formatCode>General</c:formatCode>
                <c:ptCount val="26"/>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pt idx="23">
                  <c:v>2023</c:v>
                </c:pt>
                <c:pt idx="24">
                  <c:v>2024</c:v>
                </c:pt>
                <c:pt idx="25">
                  <c:v>2025</c:v>
                </c:pt>
              </c:numCache>
            </c:numRef>
          </c:cat>
          <c:val>
            <c:numRef>
              <c:f>'5.9'!$K$7:$K$32</c:f>
              <c:numCache>
                <c:formatCode>General</c:formatCode>
                <c:ptCount val="26"/>
                <c:pt idx="15">
                  <c:v>82.71</c:v>
                </c:pt>
                <c:pt idx="16">
                  <c:v>82.88</c:v>
                </c:pt>
                <c:pt idx="17">
                  <c:v>83.14</c:v>
                </c:pt>
                <c:pt idx="18">
                  <c:v>83.37</c:v>
                </c:pt>
                <c:pt idx="19">
                  <c:v>83.51</c:v>
                </c:pt>
                <c:pt idx="20">
                  <c:v>83.64</c:v>
                </c:pt>
                <c:pt idx="21">
                  <c:v>83.78</c:v>
                </c:pt>
                <c:pt idx="22">
                  <c:v>83.92</c:v>
                </c:pt>
                <c:pt idx="23">
                  <c:v>84.05</c:v>
                </c:pt>
                <c:pt idx="24">
                  <c:v>84.19</c:v>
                </c:pt>
                <c:pt idx="25">
                  <c:v>84.32</c:v>
                </c:pt>
              </c:numCache>
            </c:numRef>
          </c:val>
          <c:smooth val="0"/>
          <c:extLst>
            <c:ext xmlns:c16="http://schemas.microsoft.com/office/drawing/2014/chart" uri="{C3380CC4-5D6E-409C-BE32-E72D297353CC}">
              <c16:uniqueId val="{00000038-D59C-7840-A0E9-32EA6CC572A3}"/>
            </c:ext>
          </c:extLst>
        </c:ser>
        <c:ser>
          <c:idx val="5"/>
          <c:order val="4"/>
          <c:tx>
            <c:strRef>
              <c:f>'5.9'!$L$6</c:f>
              <c:strCache>
                <c:ptCount val="1"/>
                <c:pt idx="0">
                  <c:v>2018 projections (Females)</c:v>
                </c:pt>
              </c:strCache>
            </c:strRef>
          </c:tx>
          <c:spPr>
            <a:ln w="50800" cap="rnd">
              <a:solidFill>
                <a:schemeClr val="accent5">
                  <a:lumMod val="60000"/>
                  <a:lumOff val="40000"/>
                </a:schemeClr>
              </a:solidFill>
              <a:round/>
            </a:ln>
            <a:effectLst/>
          </c:spPr>
          <c:marker>
            <c:symbol val="none"/>
          </c:marker>
          <c:cat>
            <c:numRef>
              <c:f>'5.9'!$A$7:$A$32</c:f>
              <c:numCache>
                <c:formatCode>General</c:formatCode>
                <c:ptCount val="26"/>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pt idx="23">
                  <c:v>2023</c:v>
                </c:pt>
                <c:pt idx="24">
                  <c:v>2024</c:v>
                </c:pt>
                <c:pt idx="25">
                  <c:v>2025</c:v>
                </c:pt>
              </c:numCache>
            </c:numRef>
          </c:cat>
          <c:val>
            <c:numRef>
              <c:f>'5.9'!$L$7:$L$32</c:f>
              <c:numCache>
                <c:formatCode>General</c:formatCode>
                <c:ptCount val="26"/>
                <c:pt idx="17">
                  <c:v>82.96</c:v>
                </c:pt>
                <c:pt idx="18">
                  <c:v>83.16</c:v>
                </c:pt>
                <c:pt idx="19">
                  <c:v>83.25</c:v>
                </c:pt>
                <c:pt idx="20">
                  <c:v>83.34</c:v>
                </c:pt>
                <c:pt idx="21">
                  <c:v>83.43</c:v>
                </c:pt>
                <c:pt idx="22">
                  <c:v>83.52</c:v>
                </c:pt>
                <c:pt idx="23">
                  <c:v>83.61</c:v>
                </c:pt>
                <c:pt idx="24">
                  <c:v>83.71</c:v>
                </c:pt>
                <c:pt idx="25">
                  <c:v>83.8</c:v>
                </c:pt>
              </c:numCache>
            </c:numRef>
          </c:val>
          <c:smooth val="0"/>
          <c:extLst>
            <c:ext xmlns:c16="http://schemas.microsoft.com/office/drawing/2014/chart" uri="{C3380CC4-5D6E-409C-BE32-E72D297353CC}">
              <c16:uniqueId val="{0000003A-D59C-7840-A0E9-32EA6CC572A3}"/>
            </c:ext>
          </c:extLst>
        </c:ser>
        <c:ser>
          <c:idx val="0"/>
          <c:order val="5"/>
          <c:tx>
            <c:strRef>
              <c:f>'5.9'!$M$6</c:f>
              <c:strCache>
                <c:ptCount val="1"/>
                <c:pt idx="0">
                  <c:v>2020 projections (Females)</c:v>
                </c:pt>
              </c:strCache>
            </c:strRef>
          </c:tx>
          <c:spPr>
            <a:ln w="28575" cap="rnd">
              <a:solidFill>
                <a:schemeClr val="accent1"/>
              </a:solidFill>
              <a:prstDash val="sysDot"/>
              <a:round/>
            </a:ln>
            <a:effectLst/>
          </c:spPr>
          <c:marker>
            <c:symbol val="none"/>
          </c:marker>
          <c:cat>
            <c:numRef>
              <c:f>'5.9'!$A$7:$A$32</c:f>
              <c:numCache>
                <c:formatCode>General</c:formatCode>
                <c:ptCount val="26"/>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pt idx="23">
                  <c:v>2023</c:v>
                </c:pt>
                <c:pt idx="24">
                  <c:v>2024</c:v>
                </c:pt>
                <c:pt idx="25">
                  <c:v>2025</c:v>
                </c:pt>
              </c:numCache>
            </c:numRef>
          </c:cat>
          <c:val>
            <c:numRef>
              <c:f>'5.9'!$M$7:$M$32</c:f>
              <c:numCache>
                <c:formatCode>General</c:formatCode>
                <c:ptCount val="26"/>
                <c:pt idx="19" formatCode="0.00">
                  <c:v>83.27</c:v>
                </c:pt>
                <c:pt idx="20" formatCode="0.00">
                  <c:v>82.41</c:v>
                </c:pt>
                <c:pt idx="21" formatCode="0.00">
                  <c:v>83.05</c:v>
                </c:pt>
                <c:pt idx="22" formatCode="0.00">
                  <c:v>83.16</c:v>
                </c:pt>
                <c:pt idx="23" formatCode="0.00">
                  <c:v>83.38</c:v>
                </c:pt>
                <c:pt idx="24" formatCode="0.00">
                  <c:v>83.46</c:v>
                </c:pt>
                <c:pt idx="25" formatCode="0.00">
                  <c:v>83.54</c:v>
                </c:pt>
              </c:numCache>
            </c:numRef>
          </c:val>
          <c:smooth val="0"/>
          <c:extLst>
            <c:ext xmlns:c16="http://schemas.microsoft.com/office/drawing/2014/chart" uri="{C3380CC4-5D6E-409C-BE32-E72D297353CC}">
              <c16:uniqueId val="{0000003C-D59C-7840-A0E9-32EA6CC572A3}"/>
            </c:ext>
          </c:extLst>
        </c:ser>
        <c:ser>
          <c:idx val="7"/>
          <c:order val="6"/>
          <c:tx>
            <c:strRef>
              <c:f>'5.9'!$B$6</c:f>
              <c:strCache>
                <c:ptCount val="1"/>
                <c:pt idx="0">
                  <c:v>Historical data (Males)</c:v>
                </c:pt>
              </c:strCache>
            </c:strRef>
          </c:tx>
          <c:spPr>
            <a:ln w="53975" cap="rnd">
              <a:solidFill>
                <a:srgbClr val="FF0000"/>
              </a:solidFill>
              <a:round/>
            </a:ln>
            <a:effectLst/>
          </c:spPr>
          <c:marker>
            <c:symbol val="none"/>
          </c:marker>
          <c:cat>
            <c:numRef>
              <c:f>'5.9'!$A$7:$A$32</c:f>
              <c:numCache>
                <c:formatCode>General</c:formatCode>
                <c:ptCount val="26"/>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pt idx="23">
                  <c:v>2023</c:v>
                </c:pt>
                <c:pt idx="24">
                  <c:v>2024</c:v>
                </c:pt>
                <c:pt idx="25">
                  <c:v>2025</c:v>
                </c:pt>
              </c:numCache>
            </c:numRef>
          </c:cat>
          <c:val>
            <c:numRef>
              <c:f>'5.9'!$B$7:$B$32</c:f>
              <c:numCache>
                <c:formatCode>General</c:formatCode>
                <c:ptCount val="26"/>
                <c:pt idx="0">
                  <c:v>75.36</c:v>
                </c:pt>
                <c:pt idx="1">
                  <c:v>75.67</c:v>
                </c:pt>
                <c:pt idx="2">
                  <c:v>75.819999999999993</c:v>
                </c:pt>
                <c:pt idx="3">
                  <c:v>76.06</c:v>
                </c:pt>
                <c:pt idx="4">
                  <c:v>76.59</c:v>
                </c:pt>
                <c:pt idx="5">
                  <c:v>76.86</c:v>
                </c:pt>
                <c:pt idx="6">
                  <c:v>77.16</c:v>
                </c:pt>
                <c:pt idx="7">
                  <c:v>77.39</c:v>
                </c:pt>
                <c:pt idx="8">
                  <c:v>77.58</c:v>
                </c:pt>
                <c:pt idx="9">
                  <c:v>78.06</c:v>
                </c:pt>
                <c:pt idx="10">
                  <c:v>78.38</c:v>
                </c:pt>
                <c:pt idx="11">
                  <c:v>78.77</c:v>
                </c:pt>
                <c:pt idx="12">
                  <c:v>78.95</c:v>
                </c:pt>
                <c:pt idx="13">
                  <c:v>78.98</c:v>
                </c:pt>
                <c:pt idx="14">
                  <c:v>79.25</c:v>
                </c:pt>
                <c:pt idx="15">
                  <c:v>79.040000000000006</c:v>
                </c:pt>
                <c:pt idx="16">
                  <c:v>79.209999999999994</c:v>
                </c:pt>
                <c:pt idx="17">
                  <c:v>79.27</c:v>
                </c:pt>
                <c:pt idx="18">
                  <c:v>79.239999999999995</c:v>
                </c:pt>
                <c:pt idx="19">
                  <c:v>79.569999999999993</c:v>
                </c:pt>
              </c:numCache>
            </c:numRef>
          </c:val>
          <c:smooth val="0"/>
          <c:extLst>
            <c:ext xmlns:c16="http://schemas.microsoft.com/office/drawing/2014/chart" uri="{C3380CC4-5D6E-409C-BE32-E72D297353CC}">
              <c16:uniqueId val="{00000026-D59C-7840-A0E9-32EA6CC572A3}"/>
            </c:ext>
          </c:extLst>
        </c:ser>
        <c:ser>
          <c:idx val="8"/>
          <c:order val="7"/>
          <c:tx>
            <c:strRef>
              <c:f>'5.9'!$C$6</c:f>
              <c:strCache>
                <c:ptCount val="1"/>
                <c:pt idx="0">
                  <c:v>2012 projections (Males)</c:v>
                </c:pt>
              </c:strCache>
            </c:strRef>
          </c:tx>
          <c:spPr>
            <a:ln w="53975" cap="rnd">
              <a:solidFill>
                <a:schemeClr val="accent2">
                  <a:lumMod val="60000"/>
                  <a:lumOff val="40000"/>
                </a:schemeClr>
              </a:solidFill>
              <a:round/>
            </a:ln>
            <a:effectLst/>
          </c:spPr>
          <c:marker>
            <c:symbol val="none"/>
          </c:marker>
          <c:cat>
            <c:numRef>
              <c:f>'5.9'!$A$7:$A$32</c:f>
              <c:numCache>
                <c:formatCode>General</c:formatCode>
                <c:ptCount val="26"/>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pt idx="23">
                  <c:v>2023</c:v>
                </c:pt>
                <c:pt idx="24">
                  <c:v>2024</c:v>
                </c:pt>
                <c:pt idx="25">
                  <c:v>2025</c:v>
                </c:pt>
              </c:numCache>
            </c:numRef>
          </c:cat>
          <c:val>
            <c:numRef>
              <c:f>'5.9'!$C$7:$C$32</c:f>
              <c:numCache>
                <c:formatCode>General</c:formatCode>
                <c:ptCount val="26"/>
                <c:pt idx="11">
                  <c:v>78.77</c:v>
                </c:pt>
                <c:pt idx="12">
                  <c:v>79</c:v>
                </c:pt>
                <c:pt idx="13">
                  <c:v>79</c:v>
                </c:pt>
                <c:pt idx="14">
                  <c:v>79.599999999999994</c:v>
                </c:pt>
                <c:pt idx="15">
                  <c:v>79.8</c:v>
                </c:pt>
                <c:pt idx="16">
                  <c:v>80.099999999999994</c:v>
                </c:pt>
                <c:pt idx="17">
                  <c:v>80.400000000000006</c:v>
                </c:pt>
                <c:pt idx="18">
                  <c:v>80.7</c:v>
                </c:pt>
                <c:pt idx="19">
                  <c:v>80.900000000000006</c:v>
                </c:pt>
                <c:pt idx="20">
                  <c:v>81.099999999999994</c:v>
                </c:pt>
                <c:pt idx="21">
                  <c:v>81.400000000000006</c:v>
                </c:pt>
                <c:pt idx="22">
                  <c:v>81.599999999999994</c:v>
                </c:pt>
                <c:pt idx="23">
                  <c:v>81.8</c:v>
                </c:pt>
                <c:pt idx="24">
                  <c:v>82</c:v>
                </c:pt>
                <c:pt idx="25">
                  <c:v>82.2</c:v>
                </c:pt>
              </c:numCache>
            </c:numRef>
          </c:val>
          <c:smooth val="0"/>
          <c:extLst>
            <c:ext xmlns:c16="http://schemas.microsoft.com/office/drawing/2014/chart" uri="{C3380CC4-5D6E-409C-BE32-E72D297353CC}">
              <c16:uniqueId val="{00000028-D59C-7840-A0E9-32EA6CC572A3}"/>
            </c:ext>
          </c:extLst>
        </c:ser>
        <c:ser>
          <c:idx val="9"/>
          <c:order val="8"/>
          <c:tx>
            <c:strRef>
              <c:f>'5.9'!$D$6</c:f>
              <c:strCache>
                <c:ptCount val="1"/>
                <c:pt idx="0">
                  <c:v>2014 projections (Males)</c:v>
                </c:pt>
              </c:strCache>
            </c:strRef>
          </c:tx>
          <c:spPr>
            <a:ln w="53975" cap="rnd">
              <a:solidFill>
                <a:schemeClr val="accent6">
                  <a:lumMod val="40000"/>
                  <a:lumOff val="60000"/>
                </a:schemeClr>
              </a:solidFill>
              <a:round/>
            </a:ln>
            <a:effectLst/>
          </c:spPr>
          <c:marker>
            <c:symbol val="none"/>
          </c:marker>
          <c:cat>
            <c:numRef>
              <c:f>'5.9'!$A$7:$A$32</c:f>
              <c:numCache>
                <c:formatCode>General</c:formatCode>
                <c:ptCount val="26"/>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pt idx="23">
                  <c:v>2023</c:v>
                </c:pt>
                <c:pt idx="24">
                  <c:v>2024</c:v>
                </c:pt>
                <c:pt idx="25">
                  <c:v>2025</c:v>
                </c:pt>
              </c:numCache>
            </c:numRef>
          </c:cat>
          <c:val>
            <c:numRef>
              <c:f>'5.9'!$D$7:$D$32</c:f>
              <c:numCache>
                <c:formatCode>General</c:formatCode>
                <c:ptCount val="26"/>
                <c:pt idx="13">
                  <c:v>78.98</c:v>
                </c:pt>
                <c:pt idx="14">
                  <c:v>79.3</c:v>
                </c:pt>
                <c:pt idx="15">
                  <c:v>79.3</c:v>
                </c:pt>
                <c:pt idx="16">
                  <c:v>79.900000000000006</c:v>
                </c:pt>
                <c:pt idx="17">
                  <c:v>80.099999999999994</c:v>
                </c:pt>
                <c:pt idx="18">
                  <c:v>80.400000000000006</c:v>
                </c:pt>
                <c:pt idx="19">
                  <c:v>80.599999999999994</c:v>
                </c:pt>
                <c:pt idx="20">
                  <c:v>80.900000000000006</c:v>
                </c:pt>
                <c:pt idx="21">
                  <c:v>81.099999999999994</c:v>
                </c:pt>
                <c:pt idx="22">
                  <c:v>81.3</c:v>
                </c:pt>
                <c:pt idx="23">
                  <c:v>81.5</c:v>
                </c:pt>
                <c:pt idx="24">
                  <c:v>81.7</c:v>
                </c:pt>
                <c:pt idx="25">
                  <c:v>81.900000000000006</c:v>
                </c:pt>
              </c:numCache>
            </c:numRef>
          </c:val>
          <c:smooth val="0"/>
          <c:extLst>
            <c:ext xmlns:c16="http://schemas.microsoft.com/office/drawing/2014/chart" uri="{C3380CC4-5D6E-409C-BE32-E72D297353CC}">
              <c16:uniqueId val="{0000002A-D59C-7840-A0E9-32EA6CC572A3}"/>
            </c:ext>
          </c:extLst>
        </c:ser>
        <c:ser>
          <c:idx val="10"/>
          <c:order val="9"/>
          <c:tx>
            <c:strRef>
              <c:f>'5.9'!$E$6</c:f>
              <c:strCache>
                <c:ptCount val="1"/>
                <c:pt idx="0">
                  <c:v>2016 projections (Males)</c:v>
                </c:pt>
              </c:strCache>
            </c:strRef>
          </c:tx>
          <c:spPr>
            <a:ln w="53975" cap="rnd">
              <a:solidFill>
                <a:srgbClr val="FFC000"/>
              </a:solidFill>
              <a:round/>
            </a:ln>
            <a:effectLst/>
          </c:spPr>
          <c:marker>
            <c:symbol val="none"/>
          </c:marker>
          <c:cat>
            <c:numRef>
              <c:f>'5.9'!$A$7:$A$32</c:f>
              <c:numCache>
                <c:formatCode>General</c:formatCode>
                <c:ptCount val="26"/>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pt idx="23">
                  <c:v>2023</c:v>
                </c:pt>
                <c:pt idx="24">
                  <c:v>2024</c:v>
                </c:pt>
                <c:pt idx="25">
                  <c:v>2025</c:v>
                </c:pt>
              </c:numCache>
            </c:numRef>
          </c:cat>
          <c:val>
            <c:numRef>
              <c:f>'5.9'!$E$7:$E$32</c:f>
              <c:numCache>
                <c:formatCode>General</c:formatCode>
                <c:ptCount val="26"/>
                <c:pt idx="15">
                  <c:v>79.040000000000006</c:v>
                </c:pt>
                <c:pt idx="16">
                  <c:v>79.22</c:v>
                </c:pt>
                <c:pt idx="17">
                  <c:v>79.58</c:v>
                </c:pt>
                <c:pt idx="18">
                  <c:v>79.930000000000007</c:v>
                </c:pt>
                <c:pt idx="19">
                  <c:v>80.12</c:v>
                </c:pt>
                <c:pt idx="20">
                  <c:v>80.31</c:v>
                </c:pt>
                <c:pt idx="21">
                  <c:v>80.489999999999995</c:v>
                </c:pt>
                <c:pt idx="22">
                  <c:v>80.680000000000007</c:v>
                </c:pt>
                <c:pt idx="23">
                  <c:v>80.849999999999994</c:v>
                </c:pt>
                <c:pt idx="24">
                  <c:v>81.03</c:v>
                </c:pt>
                <c:pt idx="25">
                  <c:v>81.2</c:v>
                </c:pt>
              </c:numCache>
            </c:numRef>
          </c:val>
          <c:smooth val="0"/>
          <c:extLst>
            <c:ext xmlns:c16="http://schemas.microsoft.com/office/drawing/2014/chart" uri="{C3380CC4-5D6E-409C-BE32-E72D297353CC}">
              <c16:uniqueId val="{0000002C-D59C-7840-A0E9-32EA6CC572A3}"/>
            </c:ext>
          </c:extLst>
        </c:ser>
        <c:ser>
          <c:idx val="11"/>
          <c:order val="10"/>
          <c:tx>
            <c:strRef>
              <c:f>'5.9'!$F$6</c:f>
              <c:strCache>
                <c:ptCount val="1"/>
                <c:pt idx="0">
                  <c:v>2018 projections (Males)</c:v>
                </c:pt>
              </c:strCache>
            </c:strRef>
          </c:tx>
          <c:spPr>
            <a:ln w="50800" cap="rnd">
              <a:solidFill>
                <a:schemeClr val="accent6">
                  <a:lumMod val="60000"/>
                </a:schemeClr>
              </a:solidFill>
              <a:round/>
            </a:ln>
            <a:effectLst/>
          </c:spPr>
          <c:marker>
            <c:symbol val="none"/>
          </c:marker>
          <c:cat>
            <c:numRef>
              <c:f>'5.9'!$A$7:$A$32</c:f>
              <c:numCache>
                <c:formatCode>General</c:formatCode>
                <c:ptCount val="26"/>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pt idx="23">
                  <c:v>2023</c:v>
                </c:pt>
                <c:pt idx="24">
                  <c:v>2024</c:v>
                </c:pt>
                <c:pt idx="25">
                  <c:v>2025</c:v>
                </c:pt>
              </c:numCache>
            </c:numRef>
          </c:cat>
          <c:val>
            <c:numRef>
              <c:f>'5.9'!$F$7:$F$32</c:f>
              <c:numCache>
                <c:formatCode>General</c:formatCode>
                <c:ptCount val="26"/>
                <c:pt idx="17">
                  <c:v>79.27</c:v>
                </c:pt>
                <c:pt idx="18">
                  <c:v>79.61</c:v>
                </c:pt>
                <c:pt idx="19">
                  <c:v>79.75</c:v>
                </c:pt>
                <c:pt idx="20">
                  <c:v>79.88</c:v>
                </c:pt>
                <c:pt idx="21">
                  <c:v>80.010000000000005</c:v>
                </c:pt>
                <c:pt idx="22">
                  <c:v>80.14</c:v>
                </c:pt>
                <c:pt idx="23">
                  <c:v>80.260000000000005</c:v>
                </c:pt>
                <c:pt idx="24">
                  <c:v>80.39</c:v>
                </c:pt>
                <c:pt idx="25">
                  <c:v>80.510000000000005</c:v>
                </c:pt>
              </c:numCache>
            </c:numRef>
          </c:val>
          <c:smooth val="0"/>
          <c:extLst>
            <c:ext xmlns:c16="http://schemas.microsoft.com/office/drawing/2014/chart" uri="{C3380CC4-5D6E-409C-BE32-E72D297353CC}">
              <c16:uniqueId val="{0000002E-D59C-7840-A0E9-32EA6CC572A3}"/>
            </c:ext>
          </c:extLst>
        </c:ser>
        <c:ser>
          <c:idx val="6"/>
          <c:order val="11"/>
          <c:tx>
            <c:strRef>
              <c:f>'5.9'!$G$6</c:f>
              <c:strCache>
                <c:ptCount val="1"/>
                <c:pt idx="0">
                  <c:v>2020 projections (Males)</c:v>
                </c:pt>
              </c:strCache>
            </c:strRef>
          </c:tx>
          <c:spPr>
            <a:ln w="28575" cap="rnd">
              <a:solidFill>
                <a:srgbClr val="FF0000"/>
              </a:solidFill>
              <a:prstDash val="sysDot"/>
              <a:round/>
            </a:ln>
            <a:effectLst/>
          </c:spPr>
          <c:marker>
            <c:symbol val="none"/>
          </c:marker>
          <c:cat>
            <c:numRef>
              <c:f>'5.9'!$A$7:$A$32</c:f>
              <c:numCache>
                <c:formatCode>General</c:formatCode>
                <c:ptCount val="26"/>
                <c:pt idx="0">
                  <c:v>2000</c:v>
                </c:pt>
                <c:pt idx="1">
                  <c:v>2001</c:v>
                </c:pt>
                <c:pt idx="2">
                  <c:v>2002</c:v>
                </c:pt>
                <c:pt idx="3">
                  <c:v>2003</c:v>
                </c:pt>
                <c:pt idx="4">
                  <c:v>2004</c:v>
                </c:pt>
                <c:pt idx="5">
                  <c:v>2005</c:v>
                </c:pt>
                <c:pt idx="6">
                  <c:v>2006</c:v>
                </c:pt>
                <c:pt idx="7">
                  <c:v>2007</c:v>
                </c:pt>
                <c:pt idx="8">
                  <c:v>2008</c:v>
                </c:pt>
                <c:pt idx="9">
                  <c:v>2009</c:v>
                </c:pt>
                <c:pt idx="10">
                  <c:v>2010</c:v>
                </c:pt>
                <c:pt idx="11">
                  <c:v>2011</c:v>
                </c:pt>
                <c:pt idx="12">
                  <c:v>2012</c:v>
                </c:pt>
                <c:pt idx="13">
                  <c:v>2013</c:v>
                </c:pt>
                <c:pt idx="14">
                  <c:v>2014</c:v>
                </c:pt>
                <c:pt idx="15">
                  <c:v>2015</c:v>
                </c:pt>
                <c:pt idx="16">
                  <c:v>2016</c:v>
                </c:pt>
                <c:pt idx="17">
                  <c:v>2017</c:v>
                </c:pt>
                <c:pt idx="18">
                  <c:v>2018</c:v>
                </c:pt>
                <c:pt idx="19">
                  <c:v>2019</c:v>
                </c:pt>
                <c:pt idx="20">
                  <c:v>2020</c:v>
                </c:pt>
                <c:pt idx="21">
                  <c:v>2021</c:v>
                </c:pt>
                <c:pt idx="22">
                  <c:v>2022</c:v>
                </c:pt>
                <c:pt idx="23">
                  <c:v>2023</c:v>
                </c:pt>
                <c:pt idx="24">
                  <c:v>2024</c:v>
                </c:pt>
                <c:pt idx="25">
                  <c:v>2025</c:v>
                </c:pt>
              </c:numCache>
            </c:numRef>
          </c:cat>
          <c:val>
            <c:numRef>
              <c:f>'5.9'!$G$7:$G$32</c:f>
              <c:numCache>
                <c:formatCode>General</c:formatCode>
                <c:ptCount val="26"/>
                <c:pt idx="19">
                  <c:v>79.569999999999993</c:v>
                </c:pt>
                <c:pt idx="20">
                  <c:v>78.37</c:v>
                </c:pt>
                <c:pt idx="21">
                  <c:v>79.23</c:v>
                </c:pt>
                <c:pt idx="22">
                  <c:v>79.540000000000006</c:v>
                </c:pt>
                <c:pt idx="23">
                  <c:v>79.84</c:v>
                </c:pt>
                <c:pt idx="24">
                  <c:v>79.94</c:v>
                </c:pt>
                <c:pt idx="25">
                  <c:v>80.040000000000006</c:v>
                </c:pt>
              </c:numCache>
            </c:numRef>
          </c:val>
          <c:smooth val="0"/>
          <c:extLst>
            <c:ext xmlns:c16="http://schemas.microsoft.com/office/drawing/2014/chart" uri="{C3380CC4-5D6E-409C-BE32-E72D297353CC}">
              <c16:uniqueId val="{00000030-D59C-7840-A0E9-32EA6CC572A3}"/>
            </c:ext>
          </c:extLst>
        </c:ser>
        <c:dLbls>
          <c:showLegendKey val="0"/>
          <c:showVal val="0"/>
          <c:showCatName val="0"/>
          <c:showSerName val="0"/>
          <c:showPercent val="0"/>
          <c:showBubbleSize val="0"/>
        </c:dLbls>
        <c:smooth val="0"/>
        <c:axId val="1383667695"/>
        <c:axId val="1395184351"/>
      </c:lineChart>
      <c:catAx>
        <c:axId val="1383667695"/>
        <c:scaling>
          <c:orientation val="minMax"/>
        </c:scaling>
        <c:delete val="0"/>
        <c:axPos val="b"/>
        <c:majorGridlines/>
        <c:numFmt formatCode="General" sourceLinked="1"/>
        <c:majorTickMark val="in"/>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600" b="0" i="0" u="none" strike="noStrike" kern="1200" baseline="0">
                <a:solidFill>
                  <a:schemeClr val="tx1">
                    <a:lumMod val="65000"/>
                    <a:lumOff val="35000"/>
                  </a:schemeClr>
                </a:solidFill>
                <a:latin typeface="+mn-lt"/>
                <a:ea typeface="+mn-ea"/>
                <a:cs typeface="+mn-cs"/>
              </a:defRPr>
            </a:pPr>
            <a:endParaRPr lang="en-US"/>
          </a:p>
        </c:txPr>
        <c:crossAx val="1395184351"/>
        <c:crosses val="autoZero"/>
        <c:auto val="1"/>
        <c:lblAlgn val="ctr"/>
        <c:lblOffset val="100"/>
        <c:tickMarkSkip val="2"/>
        <c:noMultiLvlLbl val="0"/>
      </c:catAx>
      <c:valAx>
        <c:axId val="1395184351"/>
        <c:scaling>
          <c:orientation val="minMax"/>
          <c:max val="86"/>
          <c:min val="75"/>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1600" b="0" i="0" u="none" strike="noStrike" kern="1200" baseline="0">
                <a:solidFill>
                  <a:schemeClr val="tx1">
                    <a:lumMod val="65000"/>
                    <a:lumOff val="35000"/>
                  </a:schemeClr>
                </a:solidFill>
                <a:latin typeface="+mn-lt"/>
                <a:ea typeface="+mn-ea"/>
                <a:cs typeface="+mn-cs"/>
              </a:defRPr>
            </a:pPr>
            <a:endParaRPr lang="en-US"/>
          </a:p>
        </c:txPr>
        <c:crossAx val="1383667695"/>
        <c:crosses val="autoZero"/>
        <c:crossBetween val="between"/>
        <c:majorUnit val="1"/>
      </c:valAx>
    </c:plotArea>
    <c:legend>
      <c:legendPos val="r"/>
      <c:layout>
        <c:manualLayout>
          <c:xMode val="edge"/>
          <c:yMode val="edge"/>
          <c:x val="0.54284079054546497"/>
          <c:y val="3.190196463537296E-3"/>
          <c:w val="0.390775254726553"/>
          <c:h val="0.52125650960296632"/>
        </c:manualLayout>
      </c:layout>
      <c:overlay val="0"/>
      <c:spPr>
        <a:noFill/>
        <a:ln>
          <a:noFill/>
        </a:ln>
        <a:effectLst/>
      </c:spPr>
      <c:txPr>
        <a:bodyPr rot="0" spcFirstLastPara="1" vertOverflow="ellipsis" vert="horz" wrap="square" anchor="ctr" anchorCtr="1"/>
        <a:lstStyle/>
        <a:p>
          <a:pPr>
            <a:defRPr sz="1600" b="0" i="0" u="none" strike="noStrike" kern="1200" baseline="0">
              <a:solidFill>
                <a:schemeClr val="tx1">
                  <a:lumMod val="65000"/>
                  <a:lumOff val="35000"/>
                </a:schemeClr>
              </a:solidFill>
              <a:latin typeface="+mn-lt"/>
              <a:ea typeface="+mn-ea"/>
              <a:cs typeface="+mn-cs"/>
            </a:defRPr>
          </a:pPr>
          <a:endParaRPr lang="en-US"/>
        </a:p>
      </c:txPr>
    </c:legend>
    <c:plotVisOnly val="1"/>
    <c:dispBlanksAs val="gap"/>
    <c:showDLblsOverMax val="0"/>
    <c:extLst/>
  </c:chart>
  <c:txPr>
    <a:bodyPr/>
    <a:lstStyle/>
    <a:p>
      <a:pPr>
        <a:defRPr/>
      </a:pPr>
      <a:endParaRPr lang="en-US"/>
    </a:p>
  </c:txPr>
  <c:printSettings>
    <c:headerFooter/>
    <c:pageMargins b="0.75" l="0.7" r="0.7" t="0.75" header="0.3" footer="0.3"/>
    <c:pageSetup/>
  </c:printSettings>
</c:chartSpace>
</file>

<file path=xl/charts/chart3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lineChart>
        <c:grouping val="standard"/>
        <c:varyColors val="0"/>
        <c:ser>
          <c:idx val="5"/>
          <c:order val="0"/>
          <c:tx>
            <c:strRef>
              <c:f>'5.14'!$A$11</c:f>
              <c:strCache>
                <c:ptCount val="1"/>
                <c:pt idx="0">
                  <c:v>Japan</c:v>
                </c:pt>
              </c:strCache>
            </c:strRef>
          </c:tx>
          <c:spPr>
            <a:ln w="31750" cap="rnd">
              <a:solidFill>
                <a:schemeClr val="tx1"/>
              </a:solidFill>
              <a:prstDash val="sysDot"/>
              <a:round/>
            </a:ln>
            <a:effectLst/>
          </c:spPr>
          <c:marker>
            <c:symbol val="circle"/>
            <c:size val="28"/>
            <c:spPr>
              <a:noFill/>
              <a:ln w="12700">
                <a:solidFill>
                  <a:schemeClr val="tx1"/>
                </a:solidFill>
              </a:ln>
              <a:effectLst/>
            </c:spPr>
          </c:marker>
          <c:dLbls>
            <c:spPr>
              <a:noFill/>
              <a:ln>
                <a:noFill/>
              </a:ln>
              <a:effectLst/>
            </c:spPr>
            <c:txPr>
              <a:bodyPr rot="0" spcFirstLastPara="1" vertOverflow="ellipsis" vert="horz" wrap="square" lIns="38100" tIns="19050" rIns="38100" bIns="19050" anchor="ctr" anchorCtr="1">
                <a:spAutoFit/>
              </a:bodyPr>
              <a:lstStyle/>
              <a:p>
                <a:pPr>
                  <a:defRPr sz="2000" b="1" i="0" u="none" strike="noStrike" kern="1200" baseline="0">
                    <a:solidFill>
                      <a:schemeClr val="tx1"/>
                    </a:solidFill>
                    <a:latin typeface="+mn-lt"/>
                    <a:ea typeface="+mn-ea"/>
                    <a:cs typeface="+mn-cs"/>
                  </a:defRPr>
                </a:pPr>
                <a:endParaRPr lang="en-US"/>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numRef>
              <c:f>'5.14'!$B$5:$J$5</c:f>
              <c:numCache>
                <c:formatCode>General</c:formatCode>
                <c:ptCount val="9"/>
                <c:pt idx="0">
                  <c:v>1950</c:v>
                </c:pt>
                <c:pt idx="1">
                  <c:v>1960</c:v>
                </c:pt>
                <c:pt idx="2">
                  <c:v>1970</c:v>
                </c:pt>
                <c:pt idx="3">
                  <c:v>1980</c:v>
                </c:pt>
                <c:pt idx="4">
                  <c:v>1990</c:v>
                </c:pt>
                <c:pt idx="5">
                  <c:v>2000</c:v>
                </c:pt>
                <c:pt idx="6">
                  <c:v>2010</c:v>
                </c:pt>
                <c:pt idx="7">
                  <c:v>2020</c:v>
                </c:pt>
                <c:pt idx="8">
                  <c:v>2021</c:v>
                </c:pt>
              </c:numCache>
            </c:numRef>
          </c:cat>
          <c:val>
            <c:numRef>
              <c:f>'5.14'!$B$11:$J$11</c:f>
              <c:numCache>
                <c:formatCode>General</c:formatCode>
                <c:ptCount val="9"/>
                <c:pt idx="0">
                  <c:v>45</c:v>
                </c:pt>
                <c:pt idx="1">
                  <c:v>37</c:v>
                </c:pt>
                <c:pt idx="2">
                  <c:v>11</c:v>
                </c:pt>
                <c:pt idx="3">
                  <c:v>2</c:v>
                </c:pt>
                <c:pt idx="4">
                  <c:v>1</c:v>
                </c:pt>
                <c:pt idx="5">
                  <c:v>1</c:v>
                </c:pt>
                <c:pt idx="6">
                  <c:v>3</c:v>
                </c:pt>
                <c:pt idx="7">
                  <c:v>3</c:v>
                </c:pt>
                <c:pt idx="8">
                  <c:v>3</c:v>
                </c:pt>
              </c:numCache>
            </c:numRef>
          </c:val>
          <c:smooth val="0"/>
          <c:extLst>
            <c:ext xmlns:c16="http://schemas.microsoft.com/office/drawing/2014/chart" uri="{C3380CC4-5D6E-409C-BE32-E72D297353CC}">
              <c16:uniqueId val="{00000005-A5CE-D446-BC53-322DB612611D}"/>
            </c:ext>
          </c:extLst>
        </c:ser>
        <c:ser>
          <c:idx val="4"/>
          <c:order val="1"/>
          <c:tx>
            <c:strRef>
              <c:f>'5.14'!$A$10</c:f>
              <c:strCache>
                <c:ptCount val="1"/>
                <c:pt idx="0">
                  <c:v>Italy</c:v>
                </c:pt>
              </c:strCache>
            </c:strRef>
          </c:tx>
          <c:spPr>
            <a:ln w="31750" cap="rnd">
              <a:solidFill>
                <a:schemeClr val="tx1"/>
              </a:solidFill>
              <a:prstDash val="sysDot"/>
              <a:round/>
            </a:ln>
            <a:effectLst/>
          </c:spPr>
          <c:marker>
            <c:symbol val="circle"/>
            <c:size val="17"/>
            <c:spPr>
              <a:solidFill>
                <a:schemeClr val="bg1">
                  <a:lumMod val="85000"/>
                </a:schemeClr>
              </a:solidFill>
              <a:ln>
                <a:noFill/>
              </a:ln>
              <a:effectLst/>
            </c:spPr>
          </c:marker>
          <c:dLbls>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tx1"/>
                    </a:solidFill>
                    <a:latin typeface="+mn-lt"/>
                    <a:ea typeface="+mn-ea"/>
                    <a:cs typeface="+mn-cs"/>
                  </a:defRPr>
                </a:pPr>
                <a:endParaRPr lang="en-US"/>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numRef>
              <c:f>'5.14'!$B$5:$J$5</c:f>
              <c:numCache>
                <c:formatCode>General</c:formatCode>
                <c:ptCount val="9"/>
                <c:pt idx="0">
                  <c:v>1950</c:v>
                </c:pt>
                <c:pt idx="1">
                  <c:v>1960</c:v>
                </c:pt>
                <c:pt idx="2">
                  <c:v>1970</c:v>
                </c:pt>
                <c:pt idx="3">
                  <c:v>1980</c:v>
                </c:pt>
                <c:pt idx="4">
                  <c:v>1990</c:v>
                </c:pt>
                <c:pt idx="5">
                  <c:v>2000</c:v>
                </c:pt>
                <c:pt idx="6">
                  <c:v>2010</c:v>
                </c:pt>
                <c:pt idx="7">
                  <c:v>2020</c:v>
                </c:pt>
                <c:pt idx="8">
                  <c:v>2021</c:v>
                </c:pt>
              </c:numCache>
            </c:numRef>
          </c:cat>
          <c:val>
            <c:numRef>
              <c:f>'5.14'!$B$10:$J$10</c:f>
              <c:numCache>
                <c:formatCode>General</c:formatCode>
                <c:ptCount val="9"/>
                <c:pt idx="0">
                  <c:v>21</c:v>
                </c:pt>
                <c:pt idx="1">
                  <c:v>26</c:v>
                </c:pt>
                <c:pt idx="2">
                  <c:v>13</c:v>
                </c:pt>
                <c:pt idx="3">
                  <c:v>14</c:v>
                </c:pt>
                <c:pt idx="4">
                  <c:v>13</c:v>
                </c:pt>
                <c:pt idx="5">
                  <c:v>8</c:v>
                </c:pt>
                <c:pt idx="6">
                  <c:v>5</c:v>
                </c:pt>
                <c:pt idx="7">
                  <c:v>16</c:v>
                </c:pt>
                <c:pt idx="8">
                  <c:v>11</c:v>
                </c:pt>
              </c:numCache>
            </c:numRef>
          </c:val>
          <c:smooth val="0"/>
          <c:extLst>
            <c:ext xmlns:c16="http://schemas.microsoft.com/office/drawing/2014/chart" uri="{C3380CC4-5D6E-409C-BE32-E72D297353CC}">
              <c16:uniqueId val="{00000004-A5CE-D446-BC53-322DB612611D}"/>
            </c:ext>
          </c:extLst>
        </c:ser>
        <c:ser>
          <c:idx val="1"/>
          <c:order val="2"/>
          <c:tx>
            <c:strRef>
              <c:f>'5.14'!$A$7</c:f>
              <c:strCache>
                <c:ptCount val="1"/>
                <c:pt idx="0">
                  <c:v>Canada</c:v>
                </c:pt>
              </c:strCache>
            </c:strRef>
          </c:tx>
          <c:spPr>
            <a:ln w="69850" cap="rnd">
              <a:solidFill>
                <a:schemeClr val="tx1">
                  <a:lumMod val="65000"/>
                  <a:lumOff val="35000"/>
                </a:schemeClr>
              </a:solidFill>
              <a:round/>
            </a:ln>
            <a:effectLst/>
          </c:spPr>
          <c:marker>
            <c:symbol val="circle"/>
            <c:size val="17"/>
            <c:spPr>
              <a:solidFill>
                <a:schemeClr val="tx1">
                  <a:lumMod val="50000"/>
                  <a:lumOff val="50000"/>
                </a:schemeClr>
              </a:solidFill>
              <a:ln w="152400">
                <a:solidFill>
                  <a:schemeClr val="tx1">
                    <a:lumMod val="65000"/>
                    <a:lumOff val="35000"/>
                  </a:schemeClr>
                </a:solidFill>
              </a:ln>
              <a:effectLst/>
            </c:spPr>
          </c:marker>
          <c:dLbls>
            <c:spPr>
              <a:noFill/>
              <a:ln>
                <a:noFill/>
              </a:ln>
              <a:effectLst/>
            </c:spPr>
            <c:txPr>
              <a:bodyPr rot="0" spcFirstLastPara="1" vertOverflow="ellipsis" vert="horz" wrap="square" lIns="38100" tIns="19050" rIns="38100" bIns="19050" anchor="ctr" anchorCtr="1">
                <a:spAutoFit/>
              </a:bodyPr>
              <a:lstStyle/>
              <a:p>
                <a:pPr>
                  <a:defRPr sz="2000" b="1" i="0" u="none" strike="noStrike" kern="1200" baseline="0">
                    <a:solidFill>
                      <a:schemeClr val="lt1"/>
                    </a:solidFill>
                    <a:latin typeface="+mn-lt"/>
                    <a:ea typeface="+mn-ea"/>
                    <a:cs typeface="+mn-cs"/>
                  </a:defRPr>
                </a:pPr>
                <a:endParaRPr lang="en-US"/>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numRef>
              <c:f>'5.14'!$B$5:$J$5</c:f>
              <c:numCache>
                <c:formatCode>General</c:formatCode>
                <c:ptCount val="9"/>
                <c:pt idx="0">
                  <c:v>1950</c:v>
                </c:pt>
                <c:pt idx="1">
                  <c:v>1960</c:v>
                </c:pt>
                <c:pt idx="2">
                  <c:v>1970</c:v>
                </c:pt>
                <c:pt idx="3">
                  <c:v>1980</c:v>
                </c:pt>
                <c:pt idx="4">
                  <c:v>1990</c:v>
                </c:pt>
                <c:pt idx="5">
                  <c:v>2000</c:v>
                </c:pt>
                <c:pt idx="6">
                  <c:v>2010</c:v>
                </c:pt>
                <c:pt idx="7">
                  <c:v>2020</c:v>
                </c:pt>
                <c:pt idx="8">
                  <c:v>2021</c:v>
                </c:pt>
              </c:numCache>
            </c:numRef>
          </c:cat>
          <c:val>
            <c:numRef>
              <c:f>'5.14'!$B$7:$J$7</c:f>
              <c:numCache>
                <c:formatCode>General</c:formatCode>
                <c:ptCount val="9"/>
                <c:pt idx="0">
                  <c:v>11</c:v>
                </c:pt>
                <c:pt idx="1">
                  <c:v>9</c:v>
                </c:pt>
                <c:pt idx="2">
                  <c:v>8</c:v>
                </c:pt>
                <c:pt idx="3">
                  <c:v>8</c:v>
                </c:pt>
                <c:pt idx="4">
                  <c:v>5</c:v>
                </c:pt>
                <c:pt idx="5">
                  <c:v>11</c:v>
                </c:pt>
                <c:pt idx="6">
                  <c:v>15</c:v>
                </c:pt>
                <c:pt idx="7">
                  <c:v>22</c:v>
                </c:pt>
                <c:pt idx="8">
                  <c:v>14</c:v>
                </c:pt>
              </c:numCache>
            </c:numRef>
          </c:val>
          <c:smooth val="0"/>
          <c:extLst>
            <c:ext xmlns:c16="http://schemas.microsoft.com/office/drawing/2014/chart" uri="{C3380CC4-5D6E-409C-BE32-E72D297353CC}">
              <c16:uniqueId val="{00000001-A5CE-D446-BC53-322DB612611D}"/>
            </c:ext>
          </c:extLst>
        </c:ser>
        <c:ser>
          <c:idx val="2"/>
          <c:order val="3"/>
          <c:tx>
            <c:strRef>
              <c:f>'5.14'!$A$8</c:f>
              <c:strCache>
                <c:ptCount val="1"/>
                <c:pt idx="0">
                  <c:v>France</c:v>
                </c:pt>
              </c:strCache>
            </c:strRef>
          </c:tx>
          <c:spPr>
            <a:ln w="31750" cap="rnd">
              <a:solidFill>
                <a:schemeClr val="bg1">
                  <a:lumMod val="65000"/>
                </a:schemeClr>
              </a:solidFill>
              <a:prstDash val="sysDash"/>
              <a:round/>
            </a:ln>
            <a:effectLst/>
          </c:spPr>
          <c:marker>
            <c:symbol val="circle"/>
            <c:size val="17"/>
            <c:spPr>
              <a:solidFill>
                <a:schemeClr val="bg1">
                  <a:lumMod val="65000"/>
                </a:schemeClr>
              </a:solidFill>
              <a:ln>
                <a:solidFill>
                  <a:schemeClr val="tx1"/>
                </a:solidFill>
              </a:ln>
              <a:effectLst/>
            </c:spPr>
          </c:marker>
          <c:dLbls>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mn-lt"/>
                    <a:ea typeface="+mn-ea"/>
                    <a:cs typeface="+mn-cs"/>
                  </a:defRPr>
                </a:pPr>
                <a:endParaRPr lang="en-US"/>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numRef>
              <c:f>'5.14'!$B$5:$J$5</c:f>
              <c:numCache>
                <c:formatCode>General</c:formatCode>
                <c:ptCount val="9"/>
                <c:pt idx="0">
                  <c:v>1950</c:v>
                </c:pt>
                <c:pt idx="1">
                  <c:v>1960</c:v>
                </c:pt>
                <c:pt idx="2">
                  <c:v>1970</c:v>
                </c:pt>
                <c:pt idx="3">
                  <c:v>1980</c:v>
                </c:pt>
                <c:pt idx="4">
                  <c:v>1990</c:v>
                </c:pt>
                <c:pt idx="5">
                  <c:v>2000</c:v>
                </c:pt>
                <c:pt idx="6">
                  <c:v>2010</c:v>
                </c:pt>
                <c:pt idx="7">
                  <c:v>2020</c:v>
                </c:pt>
                <c:pt idx="8">
                  <c:v>2021</c:v>
                </c:pt>
              </c:numCache>
            </c:numRef>
          </c:cat>
          <c:val>
            <c:numRef>
              <c:f>'5.14'!$B$8:$J$8</c:f>
              <c:numCache>
                <c:formatCode>General</c:formatCode>
                <c:ptCount val="9"/>
                <c:pt idx="0">
                  <c:v>17</c:v>
                </c:pt>
                <c:pt idx="1">
                  <c:v>15</c:v>
                </c:pt>
                <c:pt idx="2">
                  <c:v>10</c:v>
                </c:pt>
                <c:pt idx="3">
                  <c:v>12</c:v>
                </c:pt>
                <c:pt idx="4">
                  <c:v>14</c:v>
                </c:pt>
                <c:pt idx="5">
                  <c:v>13</c:v>
                </c:pt>
                <c:pt idx="6">
                  <c:v>14</c:v>
                </c:pt>
                <c:pt idx="7">
                  <c:v>20</c:v>
                </c:pt>
                <c:pt idx="8">
                  <c:v>16</c:v>
                </c:pt>
              </c:numCache>
            </c:numRef>
          </c:val>
          <c:smooth val="0"/>
          <c:extLst>
            <c:ext xmlns:c16="http://schemas.microsoft.com/office/drawing/2014/chart" uri="{C3380CC4-5D6E-409C-BE32-E72D297353CC}">
              <c16:uniqueId val="{00000002-A5CE-D446-BC53-322DB612611D}"/>
            </c:ext>
          </c:extLst>
        </c:ser>
        <c:ser>
          <c:idx val="0"/>
          <c:order val="4"/>
          <c:tx>
            <c:strRef>
              <c:f>'5.14'!$A$6</c:f>
              <c:strCache>
                <c:ptCount val="1"/>
                <c:pt idx="0">
                  <c:v>UK </c:v>
                </c:pt>
              </c:strCache>
            </c:strRef>
          </c:tx>
          <c:spPr>
            <a:ln w="31750" cap="rnd">
              <a:solidFill>
                <a:schemeClr val="bg1">
                  <a:lumMod val="50000"/>
                </a:schemeClr>
              </a:solidFill>
              <a:round/>
            </a:ln>
            <a:effectLst/>
          </c:spPr>
          <c:marker>
            <c:symbol val="circle"/>
            <c:size val="17"/>
            <c:spPr>
              <a:solidFill>
                <a:schemeClr val="accent1"/>
              </a:solidFill>
              <a:ln w="152400">
                <a:solidFill>
                  <a:schemeClr val="bg1">
                    <a:lumMod val="50000"/>
                  </a:schemeClr>
                </a:solidFill>
              </a:ln>
              <a:effectLst/>
            </c:spPr>
          </c:marker>
          <c:dLbls>
            <c:spPr>
              <a:noFill/>
              <a:ln>
                <a:noFill/>
              </a:ln>
              <a:effectLst/>
            </c:spPr>
            <c:txPr>
              <a:bodyPr rot="0" spcFirstLastPara="1" vertOverflow="ellipsis" vert="horz" wrap="square" lIns="38100" tIns="19050" rIns="38100" bIns="19050" anchor="ctr" anchorCtr="1">
                <a:spAutoFit/>
              </a:bodyPr>
              <a:lstStyle/>
              <a:p>
                <a:pPr>
                  <a:defRPr sz="2000" b="1" i="0" u="none" strike="noStrike" kern="1200" baseline="0">
                    <a:solidFill>
                      <a:schemeClr val="lt1"/>
                    </a:solidFill>
                    <a:latin typeface="+mn-lt"/>
                    <a:ea typeface="+mn-ea"/>
                    <a:cs typeface="+mn-cs"/>
                  </a:defRPr>
                </a:pPr>
                <a:endParaRPr lang="en-US"/>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numRef>
              <c:f>'5.14'!$B$5:$J$5</c:f>
              <c:numCache>
                <c:formatCode>General</c:formatCode>
                <c:ptCount val="9"/>
                <c:pt idx="0">
                  <c:v>1950</c:v>
                </c:pt>
                <c:pt idx="1">
                  <c:v>1960</c:v>
                </c:pt>
                <c:pt idx="2">
                  <c:v>1970</c:v>
                </c:pt>
                <c:pt idx="3">
                  <c:v>1980</c:v>
                </c:pt>
                <c:pt idx="4">
                  <c:v>1990</c:v>
                </c:pt>
                <c:pt idx="5">
                  <c:v>2000</c:v>
                </c:pt>
                <c:pt idx="6">
                  <c:v>2010</c:v>
                </c:pt>
                <c:pt idx="7">
                  <c:v>2020</c:v>
                </c:pt>
                <c:pt idx="8">
                  <c:v>2021</c:v>
                </c:pt>
              </c:numCache>
            </c:numRef>
          </c:cat>
          <c:val>
            <c:numRef>
              <c:f>'5.14'!$B$6:$J$6</c:f>
              <c:numCache>
                <c:formatCode>General</c:formatCode>
                <c:ptCount val="9"/>
                <c:pt idx="0">
                  <c:v>10</c:v>
                </c:pt>
                <c:pt idx="1">
                  <c:v>8</c:v>
                </c:pt>
                <c:pt idx="2">
                  <c:v>12</c:v>
                </c:pt>
                <c:pt idx="3">
                  <c:v>18</c:v>
                </c:pt>
                <c:pt idx="4">
                  <c:v>20</c:v>
                </c:pt>
                <c:pt idx="5">
                  <c:v>21</c:v>
                </c:pt>
                <c:pt idx="6">
                  <c:v>26</c:v>
                </c:pt>
                <c:pt idx="7">
                  <c:v>36</c:v>
                </c:pt>
                <c:pt idx="8">
                  <c:v>29</c:v>
                </c:pt>
              </c:numCache>
            </c:numRef>
          </c:val>
          <c:smooth val="0"/>
          <c:extLst>
            <c:ext xmlns:c16="http://schemas.microsoft.com/office/drawing/2014/chart" uri="{C3380CC4-5D6E-409C-BE32-E72D297353CC}">
              <c16:uniqueId val="{00000000-A5CE-D446-BC53-322DB612611D}"/>
            </c:ext>
          </c:extLst>
        </c:ser>
        <c:ser>
          <c:idx val="3"/>
          <c:order val="5"/>
          <c:tx>
            <c:strRef>
              <c:f>'5.14'!$A$9</c:f>
              <c:strCache>
                <c:ptCount val="1"/>
                <c:pt idx="0">
                  <c:v>Germany</c:v>
                </c:pt>
              </c:strCache>
            </c:strRef>
          </c:tx>
          <c:spPr>
            <a:ln w="31750" cap="rnd">
              <a:solidFill>
                <a:schemeClr val="tx1"/>
              </a:solidFill>
              <a:prstDash val="sysDash"/>
              <a:round/>
            </a:ln>
            <a:effectLst/>
          </c:spPr>
          <c:marker>
            <c:symbol val="circle"/>
            <c:size val="17"/>
            <c:spPr>
              <a:solidFill>
                <a:schemeClr val="tx1"/>
              </a:solidFill>
              <a:ln>
                <a:noFill/>
              </a:ln>
              <a:effectLst/>
            </c:spPr>
          </c:marker>
          <c:dLbls>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mn-lt"/>
                    <a:ea typeface="+mn-ea"/>
                    <a:cs typeface="+mn-cs"/>
                  </a:defRPr>
                </a:pPr>
                <a:endParaRPr lang="en-US"/>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numRef>
              <c:f>'5.14'!$B$5:$J$5</c:f>
              <c:numCache>
                <c:formatCode>General</c:formatCode>
                <c:ptCount val="9"/>
                <c:pt idx="0">
                  <c:v>1950</c:v>
                </c:pt>
                <c:pt idx="1">
                  <c:v>1960</c:v>
                </c:pt>
                <c:pt idx="2">
                  <c:v>1970</c:v>
                </c:pt>
                <c:pt idx="3">
                  <c:v>1980</c:v>
                </c:pt>
                <c:pt idx="4">
                  <c:v>1990</c:v>
                </c:pt>
                <c:pt idx="5">
                  <c:v>2000</c:v>
                </c:pt>
                <c:pt idx="6">
                  <c:v>2010</c:v>
                </c:pt>
                <c:pt idx="7">
                  <c:v>2020</c:v>
                </c:pt>
                <c:pt idx="8">
                  <c:v>2021</c:v>
                </c:pt>
              </c:numCache>
            </c:numRef>
          </c:cat>
          <c:val>
            <c:numRef>
              <c:f>'5.14'!$B$9:$J$9</c:f>
              <c:numCache>
                <c:formatCode>General</c:formatCode>
                <c:ptCount val="9"/>
                <c:pt idx="0">
                  <c:v>15</c:v>
                </c:pt>
                <c:pt idx="1">
                  <c:v>24</c:v>
                </c:pt>
                <c:pt idx="2">
                  <c:v>23</c:v>
                </c:pt>
                <c:pt idx="3">
                  <c:v>23</c:v>
                </c:pt>
                <c:pt idx="4">
                  <c:v>25</c:v>
                </c:pt>
                <c:pt idx="5">
                  <c:v>20</c:v>
                </c:pt>
                <c:pt idx="6">
                  <c:v>27</c:v>
                </c:pt>
                <c:pt idx="7">
                  <c:v>29</c:v>
                </c:pt>
                <c:pt idx="8">
                  <c:v>32</c:v>
                </c:pt>
              </c:numCache>
            </c:numRef>
          </c:val>
          <c:smooth val="0"/>
          <c:extLst>
            <c:ext xmlns:c16="http://schemas.microsoft.com/office/drawing/2014/chart" uri="{C3380CC4-5D6E-409C-BE32-E72D297353CC}">
              <c16:uniqueId val="{00000003-A5CE-D446-BC53-322DB612611D}"/>
            </c:ext>
          </c:extLst>
        </c:ser>
        <c:ser>
          <c:idx val="6"/>
          <c:order val="6"/>
          <c:tx>
            <c:strRef>
              <c:f>'5.14'!$A$12</c:f>
              <c:strCache>
                <c:ptCount val="1"/>
                <c:pt idx="0">
                  <c:v>United States of America</c:v>
                </c:pt>
              </c:strCache>
            </c:strRef>
          </c:tx>
          <c:spPr>
            <a:ln w="120650" cap="rnd">
              <a:solidFill>
                <a:schemeClr val="tx1"/>
              </a:solidFill>
              <a:round/>
            </a:ln>
            <a:effectLst/>
          </c:spPr>
          <c:marker>
            <c:symbol val="circle"/>
            <c:size val="17"/>
            <c:spPr>
              <a:solidFill>
                <a:schemeClr val="accent1">
                  <a:lumMod val="60000"/>
                </a:schemeClr>
              </a:solidFill>
              <a:ln w="152400">
                <a:solidFill>
                  <a:schemeClr val="tx1"/>
                </a:solidFill>
              </a:ln>
              <a:effectLst/>
            </c:spPr>
          </c:marker>
          <c:dLbls>
            <c:spPr>
              <a:noFill/>
              <a:ln>
                <a:noFill/>
              </a:ln>
              <a:effectLst/>
            </c:spPr>
            <c:txPr>
              <a:bodyPr rot="0" spcFirstLastPara="1" vertOverflow="ellipsis" vert="horz" wrap="square" lIns="38100" tIns="19050" rIns="38100" bIns="19050" anchor="ctr" anchorCtr="1">
                <a:spAutoFit/>
              </a:bodyPr>
              <a:lstStyle/>
              <a:p>
                <a:pPr>
                  <a:defRPr sz="2000" b="1" i="0" u="none" strike="noStrike" kern="1200" baseline="0">
                    <a:solidFill>
                      <a:schemeClr val="lt1"/>
                    </a:solidFill>
                    <a:latin typeface="+mn-lt"/>
                    <a:ea typeface="+mn-ea"/>
                    <a:cs typeface="+mn-cs"/>
                  </a:defRPr>
                </a:pPr>
                <a:endParaRPr lang="en-US"/>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numRef>
              <c:f>'5.14'!$B$5:$J$5</c:f>
              <c:numCache>
                <c:formatCode>General</c:formatCode>
                <c:ptCount val="9"/>
                <c:pt idx="0">
                  <c:v>1950</c:v>
                </c:pt>
                <c:pt idx="1">
                  <c:v>1960</c:v>
                </c:pt>
                <c:pt idx="2">
                  <c:v>1970</c:v>
                </c:pt>
                <c:pt idx="3">
                  <c:v>1980</c:v>
                </c:pt>
                <c:pt idx="4">
                  <c:v>1990</c:v>
                </c:pt>
                <c:pt idx="5">
                  <c:v>2000</c:v>
                </c:pt>
                <c:pt idx="6">
                  <c:v>2010</c:v>
                </c:pt>
                <c:pt idx="7">
                  <c:v>2020</c:v>
                </c:pt>
                <c:pt idx="8">
                  <c:v>2021</c:v>
                </c:pt>
              </c:numCache>
            </c:numRef>
          </c:cat>
          <c:val>
            <c:numRef>
              <c:f>'5.14'!$B$12:$J$12</c:f>
              <c:numCache>
                <c:formatCode>General</c:formatCode>
                <c:ptCount val="9"/>
                <c:pt idx="0">
                  <c:v>13</c:v>
                </c:pt>
                <c:pt idx="1">
                  <c:v>19</c:v>
                </c:pt>
                <c:pt idx="2">
                  <c:v>22</c:v>
                </c:pt>
                <c:pt idx="3">
                  <c:v>15</c:v>
                </c:pt>
                <c:pt idx="4">
                  <c:v>24</c:v>
                </c:pt>
                <c:pt idx="5">
                  <c:v>32</c:v>
                </c:pt>
                <c:pt idx="6">
                  <c:v>36</c:v>
                </c:pt>
                <c:pt idx="7">
                  <c:v>53</c:v>
                </c:pt>
                <c:pt idx="8">
                  <c:v>50</c:v>
                </c:pt>
              </c:numCache>
            </c:numRef>
          </c:val>
          <c:smooth val="0"/>
          <c:extLst>
            <c:ext xmlns:c16="http://schemas.microsoft.com/office/drawing/2014/chart" uri="{C3380CC4-5D6E-409C-BE32-E72D297353CC}">
              <c16:uniqueId val="{00000006-A5CE-D446-BC53-322DB612611D}"/>
            </c:ext>
          </c:extLst>
        </c:ser>
        <c:dLbls>
          <c:dLblPos val="ctr"/>
          <c:showLegendKey val="0"/>
          <c:showVal val="1"/>
          <c:showCatName val="0"/>
          <c:showSerName val="0"/>
          <c:showPercent val="0"/>
          <c:showBubbleSize val="0"/>
        </c:dLbls>
        <c:marker val="1"/>
        <c:smooth val="0"/>
        <c:axId val="1715961312"/>
        <c:axId val="1827661999"/>
      </c:lineChart>
      <c:catAx>
        <c:axId val="1715961312"/>
        <c:scaling>
          <c:orientation val="minMax"/>
        </c:scaling>
        <c:delete val="0"/>
        <c:axPos val="t"/>
        <c:numFmt formatCode="General" sourceLinked="1"/>
        <c:majorTickMark val="none"/>
        <c:minorTickMark val="none"/>
        <c:tickLblPos val="nextTo"/>
        <c:spPr>
          <a:noFill/>
          <a:ln w="19050" cap="flat" cmpd="sng" algn="ctr">
            <a:solidFill>
              <a:schemeClr val="dk1">
                <a:lumMod val="75000"/>
                <a:lumOff val="25000"/>
              </a:schemeClr>
            </a:solidFill>
            <a:round/>
          </a:ln>
          <a:effectLst/>
        </c:spPr>
        <c:txPr>
          <a:bodyPr rot="-60000000" spcFirstLastPara="1" vertOverflow="ellipsis" vert="horz" wrap="square" anchor="ctr" anchorCtr="1"/>
          <a:lstStyle/>
          <a:p>
            <a:pPr>
              <a:defRPr sz="2000" b="0" i="0" u="none" strike="noStrike" kern="1200" cap="all" baseline="0">
                <a:solidFill>
                  <a:schemeClr val="dk1">
                    <a:lumMod val="75000"/>
                    <a:lumOff val="25000"/>
                  </a:schemeClr>
                </a:solidFill>
                <a:latin typeface="+mn-lt"/>
                <a:ea typeface="+mn-ea"/>
                <a:cs typeface="+mn-cs"/>
              </a:defRPr>
            </a:pPr>
            <a:endParaRPr lang="en-US"/>
          </a:p>
        </c:txPr>
        <c:crossAx val="1827661999"/>
        <c:crosses val="autoZero"/>
        <c:auto val="1"/>
        <c:lblAlgn val="ctr"/>
        <c:lblOffset val="100"/>
        <c:noMultiLvlLbl val="0"/>
      </c:catAx>
      <c:valAx>
        <c:axId val="1827661999"/>
        <c:scaling>
          <c:orientation val="maxMin"/>
        </c:scaling>
        <c:delete val="1"/>
        <c:axPos val="l"/>
        <c:majorGridlines>
          <c:spPr>
            <a:ln w="9525" cap="flat" cmpd="sng" algn="ctr">
              <a:gradFill>
                <a:gsLst>
                  <a:gs pos="100000">
                    <a:schemeClr val="dk1">
                      <a:lumMod val="95000"/>
                      <a:lumOff val="5000"/>
                      <a:alpha val="42000"/>
                    </a:schemeClr>
                  </a:gs>
                  <a:gs pos="0">
                    <a:schemeClr val="lt1">
                      <a:lumMod val="75000"/>
                      <a:alpha val="36000"/>
                    </a:schemeClr>
                  </a:gs>
                </a:gsLst>
                <a:lin ang="5400000" scaled="0"/>
              </a:gradFill>
              <a:round/>
            </a:ln>
            <a:effectLst/>
          </c:spPr>
        </c:majorGridlines>
        <c:numFmt formatCode="General" sourceLinked="1"/>
        <c:majorTickMark val="none"/>
        <c:minorTickMark val="none"/>
        <c:tickLblPos val="nextTo"/>
        <c:crossAx val="1715961312"/>
        <c:crossesAt val="55"/>
        <c:crossBetween val="between"/>
      </c:valAx>
      <c:spPr>
        <a:noFill/>
        <a:ln>
          <a:noFill/>
        </a:ln>
        <a:effectLst/>
      </c:spPr>
    </c:plotArea>
    <c:legend>
      <c:legendPos val="r"/>
      <c:layout>
        <c:manualLayout>
          <c:xMode val="edge"/>
          <c:yMode val="edge"/>
          <c:x val="0.73078103787673088"/>
          <c:y val="4.6444414787134666E-2"/>
          <c:w val="0.25844310005430354"/>
          <c:h val="0.84778900306953153"/>
        </c:manualLayout>
      </c:layout>
      <c:overlay val="0"/>
      <c:spPr>
        <a:solidFill>
          <a:schemeClr val="lt1">
            <a:lumMod val="95000"/>
            <a:alpha val="39000"/>
          </a:schemeClr>
        </a:solidFill>
        <a:ln>
          <a:noFill/>
        </a:ln>
        <a:effectLst/>
      </c:spPr>
      <c:txPr>
        <a:bodyPr rot="0" spcFirstLastPara="1" vertOverflow="ellipsis" vert="horz" wrap="square" anchor="ctr" anchorCtr="1"/>
        <a:lstStyle/>
        <a:p>
          <a:pPr>
            <a:defRPr sz="2000" b="0" i="0" u="none" strike="noStrike" kern="1200" baseline="0">
              <a:solidFill>
                <a:schemeClr val="dk1">
                  <a:lumMod val="75000"/>
                  <a:lumOff val="25000"/>
                </a:schemeClr>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dk1">
          <a:lumMod val="25000"/>
          <a:lumOff val="75000"/>
        </a:schemeClr>
      </a:solidFill>
      <a:round/>
    </a:ln>
    <a:effectLst/>
  </c:spPr>
  <c:txPr>
    <a:bodyPr/>
    <a:lstStyle/>
    <a:p>
      <a:pPr>
        <a:defRPr/>
      </a:pPr>
      <a:endParaRPr lang="en-US"/>
    </a:p>
  </c:txPr>
  <c:printSettings>
    <c:headerFooter/>
    <c:pageMargins b="0.75" l="0.7" r="0.7" t="0.75" header="0.3" footer="0.3"/>
    <c:pageSetup/>
  </c:printSettings>
</c:chartSpace>
</file>

<file path=xl/charts/chart4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GB"/>
              <a:t>Gini Coefficient (per cent)</a:t>
            </a:r>
          </a:p>
        </c:rich>
      </c:tx>
      <c:layout>
        <c:manualLayout>
          <c:xMode val="edge"/>
          <c:yMode val="edge"/>
          <c:x val="6.1482704317132771E-2"/>
          <c:y val="2.321083172147002E-2"/>
        </c:manualLayout>
      </c:layout>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lineChart>
        <c:grouping val="standard"/>
        <c:varyColors val="0"/>
        <c:ser>
          <c:idx val="0"/>
          <c:order val="0"/>
          <c:tx>
            <c:strRef>
              <c:f>'6.1'!$B$40</c:f>
              <c:strCache>
                <c:ptCount val="1"/>
                <c:pt idx="0">
                  <c:v>Before Housing Costs</c:v>
                </c:pt>
              </c:strCache>
            </c:strRef>
          </c:tx>
          <c:spPr>
            <a:ln w="28575" cap="rnd">
              <a:solidFill>
                <a:schemeClr val="accent1"/>
              </a:solidFill>
              <a:round/>
            </a:ln>
            <a:effectLst/>
          </c:spPr>
          <c:marker>
            <c:symbol val="none"/>
          </c:marker>
          <c:cat>
            <c:strRef>
              <c:f>'6.1'!$A$41:$A$60</c:f>
              <c:strCache>
                <c:ptCount val="20"/>
                <c:pt idx="0">
                  <c:v>2001/02</c:v>
                </c:pt>
                <c:pt idx="1">
                  <c:v>2002/03</c:v>
                </c:pt>
                <c:pt idx="2">
                  <c:v>2003/04</c:v>
                </c:pt>
                <c:pt idx="3">
                  <c:v>2004/05</c:v>
                </c:pt>
                <c:pt idx="4">
                  <c:v>2005/06</c:v>
                </c:pt>
                <c:pt idx="5">
                  <c:v>2006/07</c:v>
                </c:pt>
                <c:pt idx="6">
                  <c:v>2007/08</c:v>
                </c:pt>
                <c:pt idx="7">
                  <c:v>2008/09</c:v>
                </c:pt>
                <c:pt idx="8">
                  <c:v>2009/10</c:v>
                </c:pt>
                <c:pt idx="9">
                  <c:v>2010/11</c:v>
                </c:pt>
                <c:pt idx="10">
                  <c:v>2011/12</c:v>
                </c:pt>
                <c:pt idx="11">
                  <c:v>2012/13</c:v>
                </c:pt>
                <c:pt idx="12">
                  <c:v>2013/14</c:v>
                </c:pt>
                <c:pt idx="13">
                  <c:v>2014/15</c:v>
                </c:pt>
                <c:pt idx="14">
                  <c:v>2015/16</c:v>
                </c:pt>
                <c:pt idx="15">
                  <c:v>2016/17</c:v>
                </c:pt>
                <c:pt idx="16">
                  <c:v>2017/18</c:v>
                </c:pt>
                <c:pt idx="17">
                  <c:v>2018/19</c:v>
                </c:pt>
                <c:pt idx="18">
                  <c:v>2019/20</c:v>
                </c:pt>
                <c:pt idx="19">
                  <c:v>2020/21</c:v>
                </c:pt>
              </c:strCache>
            </c:strRef>
          </c:cat>
          <c:val>
            <c:numRef>
              <c:f>'6.1'!$B$41:$B$60</c:f>
              <c:numCache>
                <c:formatCode>General</c:formatCode>
                <c:ptCount val="20"/>
                <c:pt idx="0">
                  <c:v>34</c:v>
                </c:pt>
                <c:pt idx="1">
                  <c:v>34</c:v>
                </c:pt>
                <c:pt idx="2">
                  <c:v>34</c:v>
                </c:pt>
                <c:pt idx="3">
                  <c:v>34</c:v>
                </c:pt>
                <c:pt idx="4">
                  <c:v>35</c:v>
                </c:pt>
                <c:pt idx="5">
                  <c:v>36</c:v>
                </c:pt>
                <c:pt idx="6">
                  <c:v>36</c:v>
                </c:pt>
                <c:pt idx="7">
                  <c:v>36</c:v>
                </c:pt>
                <c:pt idx="8">
                  <c:v>34</c:v>
                </c:pt>
                <c:pt idx="9">
                  <c:v>34</c:v>
                </c:pt>
                <c:pt idx="10">
                  <c:v>34</c:v>
                </c:pt>
                <c:pt idx="11">
                  <c:v>34</c:v>
                </c:pt>
                <c:pt idx="12">
                  <c:v>34</c:v>
                </c:pt>
                <c:pt idx="13">
                  <c:v>35</c:v>
                </c:pt>
                <c:pt idx="14">
                  <c:v>34</c:v>
                </c:pt>
                <c:pt idx="15">
                  <c:v>34</c:v>
                </c:pt>
                <c:pt idx="16">
                  <c:v>35</c:v>
                </c:pt>
                <c:pt idx="17">
                  <c:v>35</c:v>
                </c:pt>
                <c:pt idx="18">
                  <c:v>34</c:v>
                </c:pt>
                <c:pt idx="19">
                  <c:v>34</c:v>
                </c:pt>
              </c:numCache>
            </c:numRef>
          </c:val>
          <c:smooth val="0"/>
          <c:extLst>
            <c:ext xmlns:c16="http://schemas.microsoft.com/office/drawing/2014/chart" uri="{C3380CC4-5D6E-409C-BE32-E72D297353CC}">
              <c16:uniqueId val="{00000000-D66B-5248-AFF4-5946F1261718}"/>
            </c:ext>
          </c:extLst>
        </c:ser>
        <c:ser>
          <c:idx val="1"/>
          <c:order val="1"/>
          <c:tx>
            <c:strRef>
              <c:f>'6.1'!$C$40</c:f>
              <c:strCache>
                <c:ptCount val="1"/>
                <c:pt idx="0">
                  <c:v>After Housing Costs</c:v>
                </c:pt>
              </c:strCache>
            </c:strRef>
          </c:tx>
          <c:spPr>
            <a:ln w="28575" cap="rnd">
              <a:solidFill>
                <a:schemeClr val="accent2"/>
              </a:solidFill>
              <a:round/>
            </a:ln>
            <a:effectLst/>
          </c:spPr>
          <c:marker>
            <c:symbol val="none"/>
          </c:marker>
          <c:cat>
            <c:strRef>
              <c:f>'6.1'!$A$41:$A$60</c:f>
              <c:strCache>
                <c:ptCount val="20"/>
                <c:pt idx="0">
                  <c:v>2001/02</c:v>
                </c:pt>
                <c:pt idx="1">
                  <c:v>2002/03</c:v>
                </c:pt>
                <c:pt idx="2">
                  <c:v>2003/04</c:v>
                </c:pt>
                <c:pt idx="3">
                  <c:v>2004/05</c:v>
                </c:pt>
                <c:pt idx="4">
                  <c:v>2005/06</c:v>
                </c:pt>
                <c:pt idx="5">
                  <c:v>2006/07</c:v>
                </c:pt>
                <c:pt idx="6">
                  <c:v>2007/08</c:v>
                </c:pt>
                <c:pt idx="7">
                  <c:v>2008/09</c:v>
                </c:pt>
                <c:pt idx="8">
                  <c:v>2009/10</c:v>
                </c:pt>
                <c:pt idx="9">
                  <c:v>2010/11</c:v>
                </c:pt>
                <c:pt idx="10">
                  <c:v>2011/12</c:v>
                </c:pt>
                <c:pt idx="11">
                  <c:v>2012/13</c:v>
                </c:pt>
                <c:pt idx="12">
                  <c:v>2013/14</c:v>
                </c:pt>
                <c:pt idx="13">
                  <c:v>2014/15</c:v>
                </c:pt>
                <c:pt idx="14">
                  <c:v>2015/16</c:v>
                </c:pt>
                <c:pt idx="15">
                  <c:v>2016/17</c:v>
                </c:pt>
                <c:pt idx="16">
                  <c:v>2017/18</c:v>
                </c:pt>
                <c:pt idx="17">
                  <c:v>2018/19</c:v>
                </c:pt>
                <c:pt idx="18">
                  <c:v>2019/20</c:v>
                </c:pt>
                <c:pt idx="19">
                  <c:v>2020/21</c:v>
                </c:pt>
              </c:strCache>
            </c:strRef>
          </c:cat>
          <c:val>
            <c:numRef>
              <c:f>'6.1'!$C$41:$C$60</c:f>
              <c:numCache>
                <c:formatCode>General</c:formatCode>
                <c:ptCount val="20"/>
                <c:pt idx="0">
                  <c:v>38</c:v>
                </c:pt>
                <c:pt idx="1">
                  <c:v>37</c:v>
                </c:pt>
                <c:pt idx="2">
                  <c:v>38</c:v>
                </c:pt>
                <c:pt idx="3">
                  <c:v>38</c:v>
                </c:pt>
                <c:pt idx="4">
                  <c:v>39</c:v>
                </c:pt>
                <c:pt idx="5">
                  <c:v>40</c:v>
                </c:pt>
                <c:pt idx="6">
                  <c:v>40</c:v>
                </c:pt>
                <c:pt idx="7">
                  <c:v>40</c:v>
                </c:pt>
                <c:pt idx="8">
                  <c:v>38</c:v>
                </c:pt>
                <c:pt idx="9">
                  <c:v>39</c:v>
                </c:pt>
                <c:pt idx="10">
                  <c:v>38</c:v>
                </c:pt>
                <c:pt idx="11">
                  <c:v>39</c:v>
                </c:pt>
                <c:pt idx="12">
                  <c:v>39</c:v>
                </c:pt>
                <c:pt idx="13">
                  <c:v>39</c:v>
                </c:pt>
                <c:pt idx="14">
                  <c:v>38</c:v>
                </c:pt>
                <c:pt idx="15">
                  <c:v>39</c:v>
                </c:pt>
                <c:pt idx="16">
                  <c:v>39</c:v>
                </c:pt>
                <c:pt idx="17">
                  <c:v>39</c:v>
                </c:pt>
                <c:pt idx="18">
                  <c:v>38</c:v>
                </c:pt>
                <c:pt idx="19">
                  <c:v>38</c:v>
                </c:pt>
              </c:numCache>
            </c:numRef>
          </c:val>
          <c:smooth val="0"/>
          <c:extLst>
            <c:ext xmlns:c16="http://schemas.microsoft.com/office/drawing/2014/chart" uri="{C3380CC4-5D6E-409C-BE32-E72D297353CC}">
              <c16:uniqueId val="{00000001-D66B-5248-AFF4-5946F1261718}"/>
            </c:ext>
          </c:extLst>
        </c:ser>
        <c:dLbls>
          <c:showLegendKey val="0"/>
          <c:showVal val="0"/>
          <c:showCatName val="0"/>
          <c:showSerName val="0"/>
          <c:showPercent val="0"/>
          <c:showBubbleSize val="0"/>
        </c:dLbls>
        <c:smooth val="0"/>
        <c:axId val="1502155519"/>
        <c:axId val="1511957663"/>
      </c:lineChart>
      <c:catAx>
        <c:axId val="1502155519"/>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511957663"/>
        <c:crosses val="autoZero"/>
        <c:auto val="1"/>
        <c:lblAlgn val="ctr"/>
        <c:lblOffset val="100"/>
        <c:noMultiLvlLbl val="0"/>
      </c:catAx>
      <c:valAx>
        <c:axId val="1511957663"/>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502155519"/>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4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920" b="0" i="0" u="none" strike="noStrike" kern="1200" spc="0" baseline="0">
                <a:solidFill>
                  <a:schemeClr val="tx1">
                    <a:lumMod val="65000"/>
                    <a:lumOff val="35000"/>
                  </a:schemeClr>
                </a:solidFill>
                <a:latin typeface="+mn-lt"/>
                <a:ea typeface="+mn-ea"/>
                <a:cs typeface="+mn-cs"/>
              </a:defRPr>
            </a:pPr>
            <a:r>
              <a:rPr lang="en-GB"/>
              <a:t>Gini Coefficient (per cent)</a:t>
            </a:r>
          </a:p>
        </c:rich>
      </c:tx>
      <c:layout>
        <c:manualLayout>
          <c:xMode val="edge"/>
          <c:yMode val="edge"/>
          <c:x val="5.3327105298278367E-2"/>
          <c:y val="1.1834319526627219E-2"/>
        </c:manualLayout>
      </c:layout>
      <c:overlay val="0"/>
      <c:spPr>
        <a:noFill/>
        <a:ln>
          <a:noFill/>
        </a:ln>
        <a:effectLst/>
      </c:spPr>
      <c:txPr>
        <a:bodyPr rot="0" spcFirstLastPara="1" vertOverflow="ellipsis" vert="horz" wrap="square" anchor="ctr" anchorCtr="1"/>
        <a:lstStyle/>
        <a:p>
          <a:pPr>
            <a:defRPr sz="192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lineChart>
        <c:grouping val="standard"/>
        <c:varyColors val="0"/>
        <c:ser>
          <c:idx val="0"/>
          <c:order val="0"/>
          <c:tx>
            <c:strRef>
              <c:f>'6.1'!$B$40</c:f>
              <c:strCache>
                <c:ptCount val="1"/>
                <c:pt idx="0">
                  <c:v>Before Housing Costs</c:v>
                </c:pt>
              </c:strCache>
            </c:strRef>
          </c:tx>
          <c:spPr>
            <a:ln w="28575" cap="rnd">
              <a:solidFill>
                <a:schemeClr val="tx1"/>
              </a:solidFill>
              <a:prstDash val="sysDot"/>
              <a:round/>
            </a:ln>
            <a:effectLst/>
          </c:spPr>
          <c:marker>
            <c:symbol val="none"/>
          </c:marker>
          <c:cat>
            <c:strRef>
              <c:f>'6.1'!$A$41:$A$60</c:f>
              <c:strCache>
                <c:ptCount val="20"/>
                <c:pt idx="0">
                  <c:v>2001/02</c:v>
                </c:pt>
                <c:pt idx="1">
                  <c:v>2002/03</c:v>
                </c:pt>
                <c:pt idx="2">
                  <c:v>2003/04</c:v>
                </c:pt>
                <c:pt idx="3">
                  <c:v>2004/05</c:v>
                </c:pt>
                <c:pt idx="4">
                  <c:v>2005/06</c:v>
                </c:pt>
                <c:pt idx="5">
                  <c:v>2006/07</c:v>
                </c:pt>
                <c:pt idx="6">
                  <c:v>2007/08</c:v>
                </c:pt>
                <c:pt idx="7">
                  <c:v>2008/09</c:v>
                </c:pt>
                <c:pt idx="8">
                  <c:v>2009/10</c:v>
                </c:pt>
                <c:pt idx="9">
                  <c:v>2010/11</c:v>
                </c:pt>
                <c:pt idx="10">
                  <c:v>2011/12</c:v>
                </c:pt>
                <c:pt idx="11">
                  <c:v>2012/13</c:v>
                </c:pt>
                <c:pt idx="12">
                  <c:v>2013/14</c:v>
                </c:pt>
                <c:pt idx="13">
                  <c:v>2014/15</c:v>
                </c:pt>
                <c:pt idx="14">
                  <c:v>2015/16</c:v>
                </c:pt>
                <c:pt idx="15">
                  <c:v>2016/17</c:v>
                </c:pt>
                <c:pt idx="16">
                  <c:v>2017/18</c:v>
                </c:pt>
                <c:pt idx="17">
                  <c:v>2018/19</c:v>
                </c:pt>
                <c:pt idx="18">
                  <c:v>2019/20</c:v>
                </c:pt>
                <c:pt idx="19">
                  <c:v>2020/21</c:v>
                </c:pt>
              </c:strCache>
            </c:strRef>
          </c:cat>
          <c:val>
            <c:numRef>
              <c:f>'6.1'!$B$41:$B$60</c:f>
              <c:numCache>
                <c:formatCode>General</c:formatCode>
                <c:ptCount val="20"/>
                <c:pt idx="0">
                  <c:v>34</c:v>
                </c:pt>
                <c:pt idx="1">
                  <c:v>34</c:v>
                </c:pt>
                <c:pt idx="2">
                  <c:v>34</c:v>
                </c:pt>
                <c:pt idx="3">
                  <c:v>34</c:v>
                </c:pt>
                <c:pt idx="4">
                  <c:v>35</c:v>
                </c:pt>
                <c:pt idx="5">
                  <c:v>36</c:v>
                </c:pt>
                <c:pt idx="6">
                  <c:v>36</c:v>
                </c:pt>
                <c:pt idx="7">
                  <c:v>36</c:v>
                </c:pt>
                <c:pt idx="8">
                  <c:v>34</c:v>
                </c:pt>
                <c:pt idx="9">
                  <c:v>34</c:v>
                </c:pt>
                <c:pt idx="10">
                  <c:v>34</c:v>
                </c:pt>
                <c:pt idx="11">
                  <c:v>34</c:v>
                </c:pt>
                <c:pt idx="12">
                  <c:v>34</c:v>
                </c:pt>
                <c:pt idx="13">
                  <c:v>35</c:v>
                </c:pt>
                <c:pt idx="14">
                  <c:v>34</c:v>
                </c:pt>
                <c:pt idx="15">
                  <c:v>34</c:v>
                </c:pt>
                <c:pt idx="16">
                  <c:v>35</c:v>
                </c:pt>
                <c:pt idx="17">
                  <c:v>35</c:v>
                </c:pt>
                <c:pt idx="18">
                  <c:v>34</c:v>
                </c:pt>
                <c:pt idx="19">
                  <c:v>34</c:v>
                </c:pt>
              </c:numCache>
            </c:numRef>
          </c:val>
          <c:smooth val="0"/>
          <c:extLst>
            <c:ext xmlns:c16="http://schemas.microsoft.com/office/drawing/2014/chart" uri="{C3380CC4-5D6E-409C-BE32-E72D297353CC}">
              <c16:uniqueId val="{00000000-B5FA-2142-83A9-73074A45382C}"/>
            </c:ext>
          </c:extLst>
        </c:ser>
        <c:ser>
          <c:idx val="1"/>
          <c:order val="1"/>
          <c:tx>
            <c:strRef>
              <c:f>'6.1'!$C$40</c:f>
              <c:strCache>
                <c:ptCount val="1"/>
                <c:pt idx="0">
                  <c:v>After Housing Costs</c:v>
                </c:pt>
              </c:strCache>
            </c:strRef>
          </c:tx>
          <c:spPr>
            <a:ln w="50800" cap="rnd">
              <a:solidFill>
                <a:schemeClr val="tx1"/>
              </a:solidFill>
              <a:round/>
            </a:ln>
            <a:effectLst/>
          </c:spPr>
          <c:marker>
            <c:symbol val="none"/>
          </c:marker>
          <c:cat>
            <c:strRef>
              <c:f>'6.1'!$A$41:$A$60</c:f>
              <c:strCache>
                <c:ptCount val="20"/>
                <c:pt idx="0">
                  <c:v>2001/02</c:v>
                </c:pt>
                <c:pt idx="1">
                  <c:v>2002/03</c:v>
                </c:pt>
                <c:pt idx="2">
                  <c:v>2003/04</c:v>
                </c:pt>
                <c:pt idx="3">
                  <c:v>2004/05</c:v>
                </c:pt>
                <c:pt idx="4">
                  <c:v>2005/06</c:v>
                </c:pt>
                <c:pt idx="5">
                  <c:v>2006/07</c:v>
                </c:pt>
                <c:pt idx="6">
                  <c:v>2007/08</c:v>
                </c:pt>
                <c:pt idx="7">
                  <c:v>2008/09</c:v>
                </c:pt>
                <c:pt idx="8">
                  <c:v>2009/10</c:v>
                </c:pt>
                <c:pt idx="9">
                  <c:v>2010/11</c:v>
                </c:pt>
                <c:pt idx="10">
                  <c:v>2011/12</c:v>
                </c:pt>
                <c:pt idx="11">
                  <c:v>2012/13</c:v>
                </c:pt>
                <c:pt idx="12">
                  <c:v>2013/14</c:v>
                </c:pt>
                <c:pt idx="13">
                  <c:v>2014/15</c:v>
                </c:pt>
                <c:pt idx="14">
                  <c:v>2015/16</c:v>
                </c:pt>
                <c:pt idx="15">
                  <c:v>2016/17</c:v>
                </c:pt>
                <c:pt idx="16">
                  <c:v>2017/18</c:v>
                </c:pt>
                <c:pt idx="17">
                  <c:v>2018/19</c:v>
                </c:pt>
                <c:pt idx="18">
                  <c:v>2019/20</c:v>
                </c:pt>
                <c:pt idx="19">
                  <c:v>2020/21</c:v>
                </c:pt>
              </c:strCache>
            </c:strRef>
          </c:cat>
          <c:val>
            <c:numRef>
              <c:f>'6.1'!$C$41:$C$60</c:f>
              <c:numCache>
                <c:formatCode>General</c:formatCode>
                <c:ptCount val="20"/>
                <c:pt idx="0">
                  <c:v>38</c:v>
                </c:pt>
                <c:pt idx="1">
                  <c:v>37</c:v>
                </c:pt>
                <c:pt idx="2">
                  <c:v>38</c:v>
                </c:pt>
                <c:pt idx="3">
                  <c:v>38</c:v>
                </c:pt>
                <c:pt idx="4">
                  <c:v>39</c:v>
                </c:pt>
                <c:pt idx="5">
                  <c:v>40</c:v>
                </c:pt>
                <c:pt idx="6">
                  <c:v>40</c:v>
                </c:pt>
                <c:pt idx="7">
                  <c:v>40</c:v>
                </c:pt>
                <c:pt idx="8">
                  <c:v>38</c:v>
                </c:pt>
                <c:pt idx="9">
                  <c:v>39</c:v>
                </c:pt>
                <c:pt idx="10">
                  <c:v>38</c:v>
                </c:pt>
                <c:pt idx="11">
                  <c:v>39</c:v>
                </c:pt>
                <c:pt idx="12">
                  <c:v>39</c:v>
                </c:pt>
                <c:pt idx="13">
                  <c:v>39</c:v>
                </c:pt>
                <c:pt idx="14">
                  <c:v>38</c:v>
                </c:pt>
                <c:pt idx="15">
                  <c:v>39</c:v>
                </c:pt>
                <c:pt idx="16">
                  <c:v>39</c:v>
                </c:pt>
                <c:pt idx="17">
                  <c:v>39</c:v>
                </c:pt>
                <c:pt idx="18">
                  <c:v>38</c:v>
                </c:pt>
                <c:pt idx="19">
                  <c:v>38</c:v>
                </c:pt>
              </c:numCache>
            </c:numRef>
          </c:val>
          <c:smooth val="0"/>
          <c:extLst>
            <c:ext xmlns:c16="http://schemas.microsoft.com/office/drawing/2014/chart" uri="{C3380CC4-5D6E-409C-BE32-E72D297353CC}">
              <c16:uniqueId val="{00000001-B5FA-2142-83A9-73074A45382C}"/>
            </c:ext>
          </c:extLst>
        </c:ser>
        <c:dLbls>
          <c:showLegendKey val="0"/>
          <c:showVal val="0"/>
          <c:showCatName val="0"/>
          <c:showSerName val="0"/>
          <c:showPercent val="0"/>
          <c:showBubbleSize val="0"/>
        </c:dLbls>
        <c:smooth val="0"/>
        <c:axId val="1516604207"/>
        <c:axId val="1513777743"/>
      </c:lineChart>
      <c:catAx>
        <c:axId val="1516604207"/>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5400000" spcFirstLastPara="1" vertOverflow="ellipsis" wrap="square" anchor="ctr" anchorCtr="1"/>
          <a:lstStyle/>
          <a:p>
            <a:pPr>
              <a:defRPr sz="1600" b="0" i="0" u="none" strike="noStrike" kern="1200" baseline="0">
                <a:solidFill>
                  <a:schemeClr val="tx1">
                    <a:lumMod val="65000"/>
                    <a:lumOff val="35000"/>
                  </a:schemeClr>
                </a:solidFill>
                <a:latin typeface="+mn-lt"/>
                <a:ea typeface="+mn-ea"/>
                <a:cs typeface="+mn-cs"/>
              </a:defRPr>
            </a:pPr>
            <a:endParaRPr lang="en-US"/>
          </a:p>
        </c:txPr>
        <c:crossAx val="1513777743"/>
        <c:crosses val="autoZero"/>
        <c:auto val="1"/>
        <c:lblAlgn val="ctr"/>
        <c:lblOffset val="100"/>
        <c:noMultiLvlLbl val="0"/>
      </c:catAx>
      <c:valAx>
        <c:axId val="1513777743"/>
        <c:scaling>
          <c:orientation val="minMax"/>
          <c:max val="50"/>
          <c:min val="20"/>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1600" b="0" i="0" u="none" strike="noStrike" kern="1200" baseline="0">
                <a:solidFill>
                  <a:schemeClr val="tx1">
                    <a:lumMod val="65000"/>
                    <a:lumOff val="35000"/>
                  </a:schemeClr>
                </a:solidFill>
                <a:latin typeface="+mn-lt"/>
                <a:ea typeface="+mn-ea"/>
                <a:cs typeface="+mn-cs"/>
              </a:defRPr>
            </a:pPr>
            <a:endParaRPr lang="en-US"/>
          </a:p>
        </c:txPr>
        <c:crossAx val="1516604207"/>
        <c:crosses val="autoZero"/>
        <c:crossBetween val="between"/>
      </c:valAx>
      <c:spPr>
        <a:noFill/>
        <a:ln>
          <a:noFill/>
        </a:ln>
        <a:effectLst/>
      </c:spPr>
    </c:plotArea>
    <c:legend>
      <c:legendPos val="b"/>
      <c:layout>
        <c:manualLayout>
          <c:xMode val="edge"/>
          <c:yMode val="edge"/>
          <c:x val="0.356363678563761"/>
          <c:y val="0.13148985075090469"/>
          <c:w val="0.58204051317461514"/>
          <c:h val="4.9969715324046031E-2"/>
        </c:manualLayout>
      </c:layout>
      <c:overlay val="0"/>
      <c:spPr>
        <a:noFill/>
        <a:ln>
          <a:noFill/>
        </a:ln>
        <a:effectLst/>
      </c:spPr>
      <c:txPr>
        <a:bodyPr rot="0" spcFirstLastPara="1" vertOverflow="ellipsis" vert="horz" wrap="square" anchor="ctr" anchorCtr="1"/>
        <a:lstStyle/>
        <a:p>
          <a:pPr>
            <a:defRPr sz="1600" b="0" i="0" u="none" strike="noStrike" kern="1200" baseline="0">
              <a:solidFill>
                <a:schemeClr val="tx1">
                  <a:lumMod val="65000"/>
                  <a:lumOff val="35000"/>
                </a:schemeClr>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sz="1600" baseline="0"/>
      </a:pPr>
      <a:endParaRPr lang="en-US"/>
    </a:p>
  </c:txPr>
  <c:printSettings>
    <c:headerFooter/>
    <c:pageMargins b="0.75" l="0.7" r="0.7" t="0.75" header="0.3" footer="0.3"/>
    <c:pageSetup/>
  </c:printSettings>
</c:chartSpace>
</file>

<file path=xl/charts/chart4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3000" b="0" i="0" u="none" strike="noStrike" kern="1200" spc="0" baseline="0">
                <a:solidFill>
                  <a:schemeClr val="tx1">
                    <a:lumMod val="65000"/>
                    <a:lumOff val="35000"/>
                  </a:schemeClr>
                </a:solidFill>
                <a:latin typeface="+mn-lt"/>
                <a:ea typeface="+mn-ea"/>
                <a:cs typeface="+mn-cs"/>
              </a:defRPr>
            </a:pPr>
            <a:r>
              <a:rPr lang="en-GB" sz="2400" baseline="0"/>
              <a:t>Deaths with COVID-19 by week of occurence by age, 29 February 2020 to 16 October 2020</a:t>
            </a:r>
          </a:p>
        </c:rich>
      </c:tx>
      <c:layout>
        <c:manualLayout>
          <c:xMode val="edge"/>
          <c:yMode val="edge"/>
          <c:x val="0.25608520597393836"/>
          <c:y val="1.2844036697247707E-2"/>
        </c:manualLayout>
      </c:layout>
      <c:overlay val="0"/>
      <c:spPr>
        <a:noFill/>
        <a:ln>
          <a:noFill/>
        </a:ln>
        <a:effectLst/>
      </c:spPr>
      <c:txPr>
        <a:bodyPr rot="0" spcFirstLastPara="1" vertOverflow="ellipsis" vert="horz" wrap="square" anchor="ctr" anchorCtr="1"/>
        <a:lstStyle/>
        <a:p>
          <a:pPr>
            <a:defRPr sz="30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areaChart>
        <c:grouping val="stacked"/>
        <c:varyColors val="0"/>
        <c:ser>
          <c:idx val="0"/>
          <c:order val="0"/>
          <c:tx>
            <c:strRef>
              <c:f>'7.1'!$K$76</c:f>
              <c:strCache>
                <c:ptCount val="1"/>
                <c:pt idx="0">
                  <c:v>&lt;1</c:v>
                </c:pt>
              </c:strCache>
            </c:strRef>
          </c:tx>
          <c:spPr>
            <a:solidFill>
              <a:schemeClr val="bg1">
                <a:lumMod val="95000"/>
              </a:schemeClr>
            </a:solidFill>
            <a:ln>
              <a:noFill/>
            </a:ln>
            <a:effectLst/>
          </c:spPr>
          <c:cat>
            <c:numRef>
              <c:f>'7.1'!$L$75:$AR$75</c:f>
              <c:numCache>
                <c:formatCode>d\-mmm\-yy</c:formatCode>
                <c:ptCount val="33"/>
                <c:pt idx="0">
                  <c:v>43896</c:v>
                </c:pt>
                <c:pt idx="1">
                  <c:v>43903</c:v>
                </c:pt>
                <c:pt idx="2">
                  <c:v>43910</c:v>
                </c:pt>
                <c:pt idx="3">
                  <c:v>43917</c:v>
                </c:pt>
                <c:pt idx="4">
                  <c:v>43924</c:v>
                </c:pt>
                <c:pt idx="5">
                  <c:v>43931</c:v>
                </c:pt>
                <c:pt idx="6">
                  <c:v>43938</c:v>
                </c:pt>
                <c:pt idx="7">
                  <c:v>43945</c:v>
                </c:pt>
                <c:pt idx="8">
                  <c:v>43952</c:v>
                </c:pt>
                <c:pt idx="9">
                  <c:v>43959</c:v>
                </c:pt>
                <c:pt idx="10">
                  <c:v>43966</c:v>
                </c:pt>
                <c:pt idx="11">
                  <c:v>43973</c:v>
                </c:pt>
                <c:pt idx="12">
                  <c:v>43980</c:v>
                </c:pt>
                <c:pt idx="13">
                  <c:v>43987</c:v>
                </c:pt>
                <c:pt idx="14">
                  <c:v>43994</c:v>
                </c:pt>
                <c:pt idx="15">
                  <c:v>44001</c:v>
                </c:pt>
                <c:pt idx="16">
                  <c:v>44008</c:v>
                </c:pt>
                <c:pt idx="17">
                  <c:v>44015</c:v>
                </c:pt>
                <c:pt idx="18">
                  <c:v>44022</c:v>
                </c:pt>
                <c:pt idx="19">
                  <c:v>44029</c:v>
                </c:pt>
                <c:pt idx="20">
                  <c:v>44036</c:v>
                </c:pt>
                <c:pt idx="21">
                  <c:v>44043</c:v>
                </c:pt>
                <c:pt idx="22">
                  <c:v>44050</c:v>
                </c:pt>
                <c:pt idx="23">
                  <c:v>44057</c:v>
                </c:pt>
                <c:pt idx="24">
                  <c:v>44064</c:v>
                </c:pt>
                <c:pt idx="25">
                  <c:v>44071</c:v>
                </c:pt>
                <c:pt idx="26">
                  <c:v>44078</c:v>
                </c:pt>
                <c:pt idx="27">
                  <c:v>44085</c:v>
                </c:pt>
                <c:pt idx="28">
                  <c:v>44092</c:v>
                </c:pt>
                <c:pt idx="29">
                  <c:v>44099</c:v>
                </c:pt>
                <c:pt idx="30">
                  <c:v>44106</c:v>
                </c:pt>
                <c:pt idx="31">
                  <c:v>44113</c:v>
                </c:pt>
                <c:pt idx="32">
                  <c:v>44120</c:v>
                </c:pt>
              </c:numCache>
            </c:numRef>
          </c:cat>
          <c:val>
            <c:numRef>
              <c:f>'7.1'!$L$76:$AR$76</c:f>
              <c:numCache>
                <c:formatCode>#,##0</c:formatCode>
                <c:ptCount val="33"/>
                <c:pt idx="0">
                  <c:v>0</c:v>
                </c:pt>
                <c:pt idx="1">
                  <c:v>0</c:v>
                </c:pt>
                <c:pt idx="2">
                  <c:v>0</c:v>
                </c:pt>
                <c:pt idx="3">
                  <c:v>0</c:v>
                </c:pt>
                <c:pt idx="4">
                  <c:v>0</c:v>
                </c:pt>
                <c:pt idx="5">
                  <c:v>0</c:v>
                </c:pt>
                <c:pt idx="6">
                  <c:v>0</c:v>
                </c:pt>
                <c:pt idx="7">
                  <c:v>0</c:v>
                </c:pt>
                <c:pt idx="8">
                  <c:v>0</c:v>
                </c:pt>
                <c:pt idx="9">
                  <c:v>1</c:v>
                </c:pt>
                <c:pt idx="10">
                  <c:v>1</c:v>
                </c:pt>
                <c:pt idx="11">
                  <c:v>0</c:v>
                </c:pt>
                <c:pt idx="12">
                  <c:v>0</c:v>
                </c:pt>
                <c:pt idx="13">
                  <c:v>0</c:v>
                </c:pt>
                <c:pt idx="14">
                  <c:v>0</c:v>
                </c:pt>
                <c:pt idx="15">
                  <c:v>0</c:v>
                </c:pt>
                <c:pt idx="16">
                  <c:v>0</c:v>
                </c:pt>
                <c:pt idx="17">
                  <c:v>0</c:v>
                </c:pt>
                <c:pt idx="18">
                  <c:v>0</c:v>
                </c:pt>
                <c:pt idx="19">
                  <c:v>0</c:v>
                </c:pt>
                <c:pt idx="20">
                  <c:v>0</c:v>
                </c:pt>
                <c:pt idx="21">
                  <c:v>0</c:v>
                </c:pt>
                <c:pt idx="22">
                  <c:v>0</c:v>
                </c:pt>
                <c:pt idx="23">
                  <c:v>0</c:v>
                </c:pt>
                <c:pt idx="24">
                  <c:v>0</c:v>
                </c:pt>
                <c:pt idx="25">
                  <c:v>0</c:v>
                </c:pt>
                <c:pt idx="26">
                  <c:v>0</c:v>
                </c:pt>
                <c:pt idx="27">
                  <c:v>0</c:v>
                </c:pt>
                <c:pt idx="28">
                  <c:v>0</c:v>
                </c:pt>
                <c:pt idx="29">
                  <c:v>0</c:v>
                </c:pt>
                <c:pt idx="30">
                  <c:v>0</c:v>
                </c:pt>
                <c:pt idx="31">
                  <c:v>0</c:v>
                </c:pt>
                <c:pt idx="32">
                  <c:v>0</c:v>
                </c:pt>
              </c:numCache>
            </c:numRef>
          </c:val>
          <c:extLst>
            <c:ext xmlns:c16="http://schemas.microsoft.com/office/drawing/2014/chart" uri="{C3380CC4-5D6E-409C-BE32-E72D297353CC}">
              <c16:uniqueId val="{00000000-4FAC-744B-A427-973A0AF10CA1}"/>
            </c:ext>
          </c:extLst>
        </c:ser>
        <c:ser>
          <c:idx val="1"/>
          <c:order val="1"/>
          <c:tx>
            <c:strRef>
              <c:f>'7.1'!$K$77</c:f>
              <c:strCache>
                <c:ptCount val="1"/>
                <c:pt idx="0">
                  <c:v>1-4</c:v>
                </c:pt>
              </c:strCache>
            </c:strRef>
          </c:tx>
          <c:spPr>
            <a:solidFill>
              <a:schemeClr val="bg1">
                <a:lumMod val="95000"/>
              </a:schemeClr>
            </a:solidFill>
            <a:ln>
              <a:noFill/>
            </a:ln>
            <a:effectLst/>
          </c:spPr>
          <c:cat>
            <c:numRef>
              <c:f>'7.1'!$L$75:$AR$75</c:f>
              <c:numCache>
                <c:formatCode>d\-mmm\-yy</c:formatCode>
                <c:ptCount val="33"/>
                <c:pt idx="0">
                  <c:v>43896</c:v>
                </c:pt>
                <c:pt idx="1">
                  <c:v>43903</c:v>
                </c:pt>
                <c:pt idx="2">
                  <c:v>43910</c:v>
                </c:pt>
                <c:pt idx="3">
                  <c:v>43917</c:v>
                </c:pt>
                <c:pt idx="4">
                  <c:v>43924</c:v>
                </c:pt>
                <c:pt idx="5">
                  <c:v>43931</c:v>
                </c:pt>
                <c:pt idx="6">
                  <c:v>43938</c:v>
                </c:pt>
                <c:pt idx="7">
                  <c:v>43945</c:v>
                </c:pt>
                <c:pt idx="8">
                  <c:v>43952</c:v>
                </c:pt>
                <c:pt idx="9">
                  <c:v>43959</c:v>
                </c:pt>
                <c:pt idx="10">
                  <c:v>43966</c:v>
                </c:pt>
                <c:pt idx="11">
                  <c:v>43973</c:v>
                </c:pt>
                <c:pt idx="12">
                  <c:v>43980</c:v>
                </c:pt>
                <c:pt idx="13">
                  <c:v>43987</c:v>
                </c:pt>
                <c:pt idx="14">
                  <c:v>43994</c:v>
                </c:pt>
                <c:pt idx="15">
                  <c:v>44001</c:v>
                </c:pt>
                <c:pt idx="16">
                  <c:v>44008</c:v>
                </c:pt>
                <c:pt idx="17">
                  <c:v>44015</c:v>
                </c:pt>
                <c:pt idx="18">
                  <c:v>44022</c:v>
                </c:pt>
                <c:pt idx="19">
                  <c:v>44029</c:v>
                </c:pt>
                <c:pt idx="20">
                  <c:v>44036</c:v>
                </c:pt>
                <c:pt idx="21">
                  <c:v>44043</c:v>
                </c:pt>
                <c:pt idx="22">
                  <c:v>44050</c:v>
                </c:pt>
                <c:pt idx="23">
                  <c:v>44057</c:v>
                </c:pt>
                <c:pt idx="24">
                  <c:v>44064</c:v>
                </c:pt>
                <c:pt idx="25">
                  <c:v>44071</c:v>
                </c:pt>
                <c:pt idx="26">
                  <c:v>44078</c:v>
                </c:pt>
                <c:pt idx="27">
                  <c:v>44085</c:v>
                </c:pt>
                <c:pt idx="28">
                  <c:v>44092</c:v>
                </c:pt>
                <c:pt idx="29">
                  <c:v>44099</c:v>
                </c:pt>
                <c:pt idx="30">
                  <c:v>44106</c:v>
                </c:pt>
                <c:pt idx="31">
                  <c:v>44113</c:v>
                </c:pt>
                <c:pt idx="32">
                  <c:v>44120</c:v>
                </c:pt>
              </c:numCache>
            </c:numRef>
          </c:cat>
          <c:val>
            <c:numRef>
              <c:f>'7.1'!$L$77:$AR$77</c:f>
              <c:numCache>
                <c:formatCode>#,##0</c:formatCode>
                <c:ptCount val="33"/>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pt idx="15">
                  <c:v>0</c:v>
                </c:pt>
                <c:pt idx="16">
                  <c:v>0</c:v>
                </c:pt>
                <c:pt idx="17">
                  <c:v>0</c:v>
                </c:pt>
                <c:pt idx="18">
                  <c:v>0</c:v>
                </c:pt>
                <c:pt idx="19">
                  <c:v>0</c:v>
                </c:pt>
                <c:pt idx="20">
                  <c:v>0</c:v>
                </c:pt>
                <c:pt idx="21">
                  <c:v>0</c:v>
                </c:pt>
                <c:pt idx="22">
                  <c:v>0</c:v>
                </c:pt>
                <c:pt idx="23">
                  <c:v>0</c:v>
                </c:pt>
                <c:pt idx="24">
                  <c:v>0</c:v>
                </c:pt>
                <c:pt idx="25">
                  <c:v>0</c:v>
                </c:pt>
                <c:pt idx="26">
                  <c:v>0</c:v>
                </c:pt>
                <c:pt idx="27">
                  <c:v>0</c:v>
                </c:pt>
                <c:pt idx="28">
                  <c:v>0</c:v>
                </c:pt>
                <c:pt idx="29">
                  <c:v>0</c:v>
                </c:pt>
                <c:pt idx="30">
                  <c:v>0</c:v>
                </c:pt>
                <c:pt idx="31">
                  <c:v>0</c:v>
                </c:pt>
                <c:pt idx="32">
                  <c:v>0</c:v>
                </c:pt>
              </c:numCache>
            </c:numRef>
          </c:val>
          <c:extLst>
            <c:ext xmlns:c16="http://schemas.microsoft.com/office/drawing/2014/chart" uri="{C3380CC4-5D6E-409C-BE32-E72D297353CC}">
              <c16:uniqueId val="{00000001-4FAC-744B-A427-973A0AF10CA1}"/>
            </c:ext>
          </c:extLst>
        </c:ser>
        <c:ser>
          <c:idx val="2"/>
          <c:order val="2"/>
          <c:tx>
            <c:strRef>
              <c:f>'7.1'!$K$78</c:f>
              <c:strCache>
                <c:ptCount val="1"/>
                <c:pt idx="0">
                  <c:v>5-9</c:v>
                </c:pt>
              </c:strCache>
            </c:strRef>
          </c:tx>
          <c:spPr>
            <a:solidFill>
              <a:schemeClr val="bg1">
                <a:lumMod val="95000"/>
              </a:schemeClr>
            </a:solidFill>
            <a:ln>
              <a:noFill/>
            </a:ln>
            <a:effectLst/>
          </c:spPr>
          <c:cat>
            <c:numRef>
              <c:f>'7.1'!$L$75:$AR$75</c:f>
              <c:numCache>
                <c:formatCode>d\-mmm\-yy</c:formatCode>
                <c:ptCount val="33"/>
                <c:pt idx="0">
                  <c:v>43896</c:v>
                </c:pt>
                <c:pt idx="1">
                  <c:v>43903</c:v>
                </c:pt>
                <c:pt idx="2">
                  <c:v>43910</c:v>
                </c:pt>
                <c:pt idx="3">
                  <c:v>43917</c:v>
                </c:pt>
                <c:pt idx="4">
                  <c:v>43924</c:v>
                </c:pt>
                <c:pt idx="5">
                  <c:v>43931</c:v>
                </c:pt>
                <c:pt idx="6">
                  <c:v>43938</c:v>
                </c:pt>
                <c:pt idx="7">
                  <c:v>43945</c:v>
                </c:pt>
                <c:pt idx="8">
                  <c:v>43952</c:v>
                </c:pt>
                <c:pt idx="9">
                  <c:v>43959</c:v>
                </c:pt>
                <c:pt idx="10">
                  <c:v>43966</c:v>
                </c:pt>
                <c:pt idx="11">
                  <c:v>43973</c:v>
                </c:pt>
                <c:pt idx="12">
                  <c:v>43980</c:v>
                </c:pt>
                <c:pt idx="13">
                  <c:v>43987</c:v>
                </c:pt>
                <c:pt idx="14">
                  <c:v>43994</c:v>
                </c:pt>
                <c:pt idx="15">
                  <c:v>44001</c:v>
                </c:pt>
                <c:pt idx="16">
                  <c:v>44008</c:v>
                </c:pt>
                <c:pt idx="17">
                  <c:v>44015</c:v>
                </c:pt>
                <c:pt idx="18">
                  <c:v>44022</c:v>
                </c:pt>
                <c:pt idx="19">
                  <c:v>44029</c:v>
                </c:pt>
                <c:pt idx="20">
                  <c:v>44036</c:v>
                </c:pt>
                <c:pt idx="21">
                  <c:v>44043</c:v>
                </c:pt>
                <c:pt idx="22">
                  <c:v>44050</c:v>
                </c:pt>
                <c:pt idx="23">
                  <c:v>44057</c:v>
                </c:pt>
                <c:pt idx="24">
                  <c:v>44064</c:v>
                </c:pt>
                <c:pt idx="25">
                  <c:v>44071</c:v>
                </c:pt>
                <c:pt idx="26">
                  <c:v>44078</c:v>
                </c:pt>
                <c:pt idx="27">
                  <c:v>44085</c:v>
                </c:pt>
                <c:pt idx="28">
                  <c:v>44092</c:v>
                </c:pt>
                <c:pt idx="29">
                  <c:v>44099</c:v>
                </c:pt>
                <c:pt idx="30">
                  <c:v>44106</c:v>
                </c:pt>
                <c:pt idx="31">
                  <c:v>44113</c:v>
                </c:pt>
                <c:pt idx="32">
                  <c:v>44120</c:v>
                </c:pt>
              </c:numCache>
            </c:numRef>
          </c:cat>
          <c:val>
            <c:numRef>
              <c:f>'7.1'!$L$78:$AR$78</c:f>
              <c:numCache>
                <c:formatCode>#,##0</c:formatCode>
                <c:ptCount val="33"/>
                <c:pt idx="0">
                  <c:v>0</c:v>
                </c:pt>
                <c:pt idx="1">
                  <c:v>0</c:v>
                </c:pt>
                <c:pt idx="2">
                  <c:v>0</c:v>
                </c:pt>
                <c:pt idx="3">
                  <c:v>0</c:v>
                </c:pt>
                <c:pt idx="4">
                  <c:v>1</c:v>
                </c:pt>
                <c:pt idx="5">
                  <c:v>0</c:v>
                </c:pt>
                <c:pt idx="6">
                  <c:v>0</c:v>
                </c:pt>
                <c:pt idx="7">
                  <c:v>0</c:v>
                </c:pt>
                <c:pt idx="8">
                  <c:v>0</c:v>
                </c:pt>
                <c:pt idx="9">
                  <c:v>0</c:v>
                </c:pt>
                <c:pt idx="10">
                  <c:v>0</c:v>
                </c:pt>
                <c:pt idx="11">
                  <c:v>0</c:v>
                </c:pt>
                <c:pt idx="12">
                  <c:v>0</c:v>
                </c:pt>
                <c:pt idx="13">
                  <c:v>0</c:v>
                </c:pt>
                <c:pt idx="14">
                  <c:v>0</c:v>
                </c:pt>
                <c:pt idx="15">
                  <c:v>0</c:v>
                </c:pt>
                <c:pt idx="16">
                  <c:v>0</c:v>
                </c:pt>
                <c:pt idx="17">
                  <c:v>0</c:v>
                </c:pt>
                <c:pt idx="18">
                  <c:v>0</c:v>
                </c:pt>
                <c:pt idx="19">
                  <c:v>0</c:v>
                </c:pt>
                <c:pt idx="20">
                  <c:v>0</c:v>
                </c:pt>
                <c:pt idx="21">
                  <c:v>0</c:v>
                </c:pt>
                <c:pt idx="22">
                  <c:v>0</c:v>
                </c:pt>
                <c:pt idx="23">
                  <c:v>0</c:v>
                </c:pt>
                <c:pt idx="24">
                  <c:v>0</c:v>
                </c:pt>
                <c:pt idx="25">
                  <c:v>0</c:v>
                </c:pt>
                <c:pt idx="26">
                  <c:v>0</c:v>
                </c:pt>
                <c:pt idx="27">
                  <c:v>0</c:v>
                </c:pt>
                <c:pt idx="28">
                  <c:v>0</c:v>
                </c:pt>
                <c:pt idx="29">
                  <c:v>0</c:v>
                </c:pt>
                <c:pt idx="30">
                  <c:v>0</c:v>
                </c:pt>
                <c:pt idx="31">
                  <c:v>0</c:v>
                </c:pt>
                <c:pt idx="32">
                  <c:v>0</c:v>
                </c:pt>
              </c:numCache>
            </c:numRef>
          </c:val>
          <c:extLst>
            <c:ext xmlns:c16="http://schemas.microsoft.com/office/drawing/2014/chart" uri="{C3380CC4-5D6E-409C-BE32-E72D297353CC}">
              <c16:uniqueId val="{00000002-4FAC-744B-A427-973A0AF10CA1}"/>
            </c:ext>
          </c:extLst>
        </c:ser>
        <c:ser>
          <c:idx val="3"/>
          <c:order val="3"/>
          <c:tx>
            <c:strRef>
              <c:f>'7.1'!$K$79</c:f>
              <c:strCache>
                <c:ptCount val="1"/>
                <c:pt idx="0">
                  <c:v>10-14</c:v>
                </c:pt>
              </c:strCache>
            </c:strRef>
          </c:tx>
          <c:spPr>
            <a:solidFill>
              <a:schemeClr val="bg1">
                <a:lumMod val="95000"/>
              </a:schemeClr>
            </a:solidFill>
            <a:ln>
              <a:noFill/>
            </a:ln>
            <a:effectLst/>
          </c:spPr>
          <c:cat>
            <c:numRef>
              <c:f>'7.1'!$L$75:$AR$75</c:f>
              <c:numCache>
                <c:formatCode>d\-mmm\-yy</c:formatCode>
                <c:ptCount val="33"/>
                <c:pt idx="0">
                  <c:v>43896</c:v>
                </c:pt>
                <c:pt idx="1">
                  <c:v>43903</c:v>
                </c:pt>
                <c:pt idx="2">
                  <c:v>43910</c:v>
                </c:pt>
                <c:pt idx="3">
                  <c:v>43917</c:v>
                </c:pt>
                <c:pt idx="4">
                  <c:v>43924</c:v>
                </c:pt>
                <c:pt idx="5">
                  <c:v>43931</c:v>
                </c:pt>
                <c:pt idx="6">
                  <c:v>43938</c:v>
                </c:pt>
                <c:pt idx="7">
                  <c:v>43945</c:v>
                </c:pt>
                <c:pt idx="8">
                  <c:v>43952</c:v>
                </c:pt>
                <c:pt idx="9">
                  <c:v>43959</c:v>
                </c:pt>
                <c:pt idx="10">
                  <c:v>43966</c:v>
                </c:pt>
                <c:pt idx="11">
                  <c:v>43973</c:v>
                </c:pt>
                <c:pt idx="12">
                  <c:v>43980</c:v>
                </c:pt>
                <c:pt idx="13">
                  <c:v>43987</c:v>
                </c:pt>
                <c:pt idx="14">
                  <c:v>43994</c:v>
                </c:pt>
                <c:pt idx="15">
                  <c:v>44001</c:v>
                </c:pt>
                <c:pt idx="16">
                  <c:v>44008</c:v>
                </c:pt>
                <c:pt idx="17">
                  <c:v>44015</c:v>
                </c:pt>
                <c:pt idx="18">
                  <c:v>44022</c:v>
                </c:pt>
                <c:pt idx="19">
                  <c:v>44029</c:v>
                </c:pt>
                <c:pt idx="20">
                  <c:v>44036</c:v>
                </c:pt>
                <c:pt idx="21">
                  <c:v>44043</c:v>
                </c:pt>
                <c:pt idx="22">
                  <c:v>44050</c:v>
                </c:pt>
                <c:pt idx="23">
                  <c:v>44057</c:v>
                </c:pt>
                <c:pt idx="24">
                  <c:v>44064</c:v>
                </c:pt>
                <c:pt idx="25">
                  <c:v>44071</c:v>
                </c:pt>
                <c:pt idx="26">
                  <c:v>44078</c:v>
                </c:pt>
                <c:pt idx="27">
                  <c:v>44085</c:v>
                </c:pt>
                <c:pt idx="28">
                  <c:v>44092</c:v>
                </c:pt>
                <c:pt idx="29">
                  <c:v>44099</c:v>
                </c:pt>
                <c:pt idx="30">
                  <c:v>44106</c:v>
                </c:pt>
                <c:pt idx="31">
                  <c:v>44113</c:v>
                </c:pt>
                <c:pt idx="32">
                  <c:v>44120</c:v>
                </c:pt>
              </c:numCache>
            </c:numRef>
          </c:cat>
          <c:val>
            <c:numRef>
              <c:f>'7.1'!$L$79:$AR$79</c:f>
              <c:numCache>
                <c:formatCode>#,##0</c:formatCode>
                <c:ptCount val="33"/>
                <c:pt idx="0">
                  <c:v>0</c:v>
                </c:pt>
                <c:pt idx="1">
                  <c:v>0</c:v>
                </c:pt>
                <c:pt idx="2">
                  <c:v>0</c:v>
                </c:pt>
                <c:pt idx="3">
                  <c:v>0</c:v>
                </c:pt>
                <c:pt idx="4">
                  <c:v>0</c:v>
                </c:pt>
                <c:pt idx="5">
                  <c:v>1</c:v>
                </c:pt>
                <c:pt idx="6">
                  <c:v>0</c:v>
                </c:pt>
                <c:pt idx="7">
                  <c:v>0</c:v>
                </c:pt>
                <c:pt idx="8">
                  <c:v>0</c:v>
                </c:pt>
                <c:pt idx="9">
                  <c:v>0</c:v>
                </c:pt>
                <c:pt idx="10">
                  <c:v>0</c:v>
                </c:pt>
                <c:pt idx="11">
                  <c:v>1</c:v>
                </c:pt>
                <c:pt idx="12">
                  <c:v>0</c:v>
                </c:pt>
                <c:pt idx="13">
                  <c:v>1</c:v>
                </c:pt>
                <c:pt idx="14">
                  <c:v>0</c:v>
                </c:pt>
                <c:pt idx="15">
                  <c:v>0</c:v>
                </c:pt>
                <c:pt idx="16">
                  <c:v>0</c:v>
                </c:pt>
                <c:pt idx="17">
                  <c:v>0</c:v>
                </c:pt>
                <c:pt idx="18">
                  <c:v>0</c:v>
                </c:pt>
                <c:pt idx="19">
                  <c:v>0</c:v>
                </c:pt>
                <c:pt idx="20">
                  <c:v>0</c:v>
                </c:pt>
                <c:pt idx="21">
                  <c:v>0</c:v>
                </c:pt>
                <c:pt idx="22">
                  <c:v>0</c:v>
                </c:pt>
                <c:pt idx="23">
                  <c:v>0</c:v>
                </c:pt>
                <c:pt idx="24">
                  <c:v>0</c:v>
                </c:pt>
                <c:pt idx="25">
                  <c:v>0</c:v>
                </c:pt>
                <c:pt idx="26">
                  <c:v>0</c:v>
                </c:pt>
                <c:pt idx="27">
                  <c:v>0</c:v>
                </c:pt>
                <c:pt idx="28">
                  <c:v>0</c:v>
                </c:pt>
                <c:pt idx="29">
                  <c:v>0</c:v>
                </c:pt>
                <c:pt idx="30">
                  <c:v>0</c:v>
                </c:pt>
                <c:pt idx="31">
                  <c:v>0</c:v>
                </c:pt>
                <c:pt idx="32">
                  <c:v>0</c:v>
                </c:pt>
              </c:numCache>
            </c:numRef>
          </c:val>
          <c:extLst>
            <c:ext xmlns:c16="http://schemas.microsoft.com/office/drawing/2014/chart" uri="{C3380CC4-5D6E-409C-BE32-E72D297353CC}">
              <c16:uniqueId val="{00000003-4FAC-744B-A427-973A0AF10CA1}"/>
            </c:ext>
          </c:extLst>
        </c:ser>
        <c:ser>
          <c:idx val="4"/>
          <c:order val="4"/>
          <c:tx>
            <c:strRef>
              <c:f>'7.1'!$K$80</c:f>
              <c:strCache>
                <c:ptCount val="1"/>
                <c:pt idx="0">
                  <c:v>15-19</c:v>
                </c:pt>
              </c:strCache>
            </c:strRef>
          </c:tx>
          <c:spPr>
            <a:solidFill>
              <a:schemeClr val="bg1">
                <a:lumMod val="95000"/>
              </a:schemeClr>
            </a:solidFill>
            <a:ln>
              <a:noFill/>
            </a:ln>
            <a:effectLst/>
          </c:spPr>
          <c:cat>
            <c:numRef>
              <c:f>'7.1'!$L$75:$AR$75</c:f>
              <c:numCache>
                <c:formatCode>d\-mmm\-yy</c:formatCode>
                <c:ptCount val="33"/>
                <c:pt idx="0">
                  <c:v>43896</c:v>
                </c:pt>
                <c:pt idx="1">
                  <c:v>43903</c:v>
                </c:pt>
                <c:pt idx="2">
                  <c:v>43910</c:v>
                </c:pt>
                <c:pt idx="3">
                  <c:v>43917</c:v>
                </c:pt>
                <c:pt idx="4">
                  <c:v>43924</c:v>
                </c:pt>
                <c:pt idx="5">
                  <c:v>43931</c:v>
                </c:pt>
                <c:pt idx="6">
                  <c:v>43938</c:v>
                </c:pt>
                <c:pt idx="7">
                  <c:v>43945</c:v>
                </c:pt>
                <c:pt idx="8">
                  <c:v>43952</c:v>
                </c:pt>
                <c:pt idx="9">
                  <c:v>43959</c:v>
                </c:pt>
                <c:pt idx="10">
                  <c:v>43966</c:v>
                </c:pt>
                <c:pt idx="11">
                  <c:v>43973</c:v>
                </c:pt>
                <c:pt idx="12">
                  <c:v>43980</c:v>
                </c:pt>
                <c:pt idx="13">
                  <c:v>43987</c:v>
                </c:pt>
                <c:pt idx="14">
                  <c:v>43994</c:v>
                </c:pt>
                <c:pt idx="15">
                  <c:v>44001</c:v>
                </c:pt>
                <c:pt idx="16">
                  <c:v>44008</c:v>
                </c:pt>
                <c:pt idx="17">
                  <c:v>44015</c:v>
                </c:pt>
                <c:pt idx="18">
                  <c:v>44022</c:v>
                </c:pt>
                <c:pt idx="19">
                  <c:v>44029</c:v>
                </c:pt>
                <c:pt idx="20">
                  <c:v>44036</c:v>
                </c:pt>
                <c:pt idx="21">
                  <c:v>44043</c:v>
                </c:pt>
                <c:pt idx="22">
                  <c:v>44050</c:v>
                </c:pt>
                <c:pt idx="23">
                  <c:v>44057</c:v>
                </c:pt>
                <c:pt idx="24">
                  <c:v>44064</c:v>
                </c:pt>
                <c:pt idx="25">
                  <c:v>44071</c:v>
                </c:pt>
                <c:pt idx="26">
                  <c:v>44078</c:v>
                </c:pt>
                <c:pt idx="27">
                  <c:v>44085</c:v>
                </c:pt>
                <c:pt idx="28">
                  <c:v>44092</c:v>
                </c:pt>
                <c:pt idx="29">
                  <c:v>44099</c:v>
                </c:pt>
                <c:pt idx="30">
                  <c:v>44106</c:v>
                </c:pt>
                <c:pt idx="31">
                  <c:v>44113</c:v>
                </c:pt>
                <c:pt idx="32">
                  <c:v>44120</c:v>
                </c:pt>
              </c:numCache>
            </c:numRef>
          </c:cat>
          <c:val>
            <c:numRef>
              <c:f>'7.1'!$L$80:$AR$80</c:f>
              <c:numCache>
                <c:formatCode>#,##0</c:formatCode>
                <c:ptCount val="33"/>
                <c:pt idx="0">
                  <c:v>0</c:v>
                </c:pt>
                <c:pt idx="1">
                  <c:v>0</c:v>
                </c:pt>
                <c:pt idx="2">
                  <c:v>0</c:v>
                </c:pt>
                <c:pt idx="3">
                  <c:v>2</c:v>
                </c:pt>
                <c:pt idx="4">
                  <c:v>3</c:v>
                </c:pt>
                <c:pt idx="5">
                  <c:v>1</c:v>
                </c:pt>
                <c:pt idx="6">
                  <c:v>2</c:v>
                </c:pt>
                <c:pt idx="7">
                  <c:v>0</c:v>
                </c:pt>
                <c:pt idx="8">
                  <c:v>0</c:v>
                </c:pt>
                <c:pt idx="9">
                  <c:v>0</c:v>
                </c:pt>
                <c:pt idx="10">
                  <c:v>1</c:v>
                </c:pt>
                <c:pt idx="11">
                  <c:v>0</c:v>
                </c:pt>
                <c:pt idx="12">
                  <c:v>0</c:v>
                </c:pt>
                <c:pt idx="13">
                  <c:v>0</c:v>
                </c:pt>
                <c:pt idx="14">
                  <c:v>0</c:v>
                </c:pt>
                <c:pt idx="15">
                  <c:v>0</c:v>
                </c:pt>
                <c:pt idx="16">
                  <c:v>0</c:v>
                </c:pt>
                <c:pt idx="17">
                  <c:v>0</c:v>
                </c:pt>
                <c:pt idx="18">
                  <c:v>0</c:v>
                </c:pt>
                <c:pt idx="19">
                  <c:v>0</c:v>
                </c:pt>
                <c:pt idx="20">
                  <c:v>0</c:v>
                </c:pt>
                <c:pt idx="21">
                  <c:v>0</c:v>
                </c:pt>
                <c:pt idx="22">
                  <c:v>0</c:v>
                </c:pt>
                <c:pt idx="23">
                  <c:v>0</c:v>
                </c:pt>
                <c:pt idx="24">
                  <c:v>0</c:v>
                </c:pt>
                <c:pt idx="25">
                  <c:v>0</c:v>
                </c:pt>
                <c:pt idx="26">
                  <c:v>0</c:v>
                </c:pt>
                <c:pt idx="27">
                  <c:v>0</c:v>
                </c:pt>
                <c:pt idx="28">
                  <c:v>0</c:v>
                </c:pt>
                <c:pt idx="29">
                  <c:v>0</c:v>
                </c:pt>
                <c:pt idx="30">
                  <c:v>0</c:v>
                </c:pt>
                <c:pt idx="31">
                  <c:v>0</c:v>
                </c:pt>
                <c:pt idx="32">
                  <c:v>0</c:v>
                </c:pt>
              </c:numCache>
            </c:numRef>
          </c:val>
          <c:extLst>
            <c:ext xmlns:c16="http://schemas.microsoft.com/office/drawing/2014/chart" uri="{C3380CC4-5D6E-409C-BE32-E72D297353CC}">
              <c16:uniqueId val="{00000004-4FAC-744B-A427-973A0AF10CA1}"/>
            </c:ext>
          </c:extLst>
        </c:ser>
        <c:ser>
          <c:idx val="5"/>
          <c:order val="5"/>
          <c:tx>
            <c:strRef>
              <c:f>'7.1'!$K$81</c:f>
              <c:strCache>
                <c:ptCount val="1"/>
                <c:pt idx="0">
                  <c:v>20-24</c:v>
                </c:pt>
              </c:strCache>
            </c:strRef>
          </c:tx>
          <c:spPr>
            <a:solidFill>
              <a:schemeClr val="bg1">
                <a:lumMod val="95000"/>
              </a:schemeClr>
            </a:solidFill>
            <a:ln>
              <a:noFill/>
            </a:ln>
            <a:effectLst/>
          </c:spPr>
          <c:cat>
            <c:numRef>
              <c:f>'7.1'!$L$75:$AR$75</c:f>
              <c:numCache>
                <c:formatCode>d\-mmm\-yy</c:formatCode>
                <c:ptCount val="33"/>
                <c:pt idx="0">
                  <c:v>43896</c:v>
                </c:pt>
                <c:pt idx="1">
                  <c:v>43903</c:v>
                </c:pt>
                <c:pt idx="2">
                  <c:v>43910</c:v>
                </c:pt>
                <c:pt idx="3">
                  <c:v>43917</c:v>
                </c:pt>
                <c:pt idx="4">
                  <c:v>43924</c:v>
                </c:pt>
                <c:pt idx="5">
                  <c:v>43931</c:v>
                </c:pt>
                <c:pt idx="6">
                  <c:v>43938</c:v>
                </c:pt>
                <c:pt idx="7">
                  <c:v>43945</c:v>
                </c:pt>
                <c:pt idx="8">
                  <c:v>43952</c:v>
                </c:pt>
                <c:pt idx="9">
                  <c:v>43959</c:v>
                </c:pt>
                <c:pt idx="10">
                  <c:v>43966</c:v>
                </c:pt>
                <c:pt idx="11">
                  <c:v>43973</c:v>
                </c:pt>
                <c:pt idx="12">
                  <c:v>43980</c:v>
                </c:pt>
                <c:pt idx="13">
                  <c:v>43987</c:v>
                </c:pt>
                <c:pt idx="14">
                  <c:v>43994</c:v>
                </c:pt>
                <c:pt idx="15">
                  <c:v>44001</c:v>
                </c:pt>
                <c:pt idx="16">
                  <c:v>44008</c:v>
                </c:pt>
                <c:pt idx="17">
                  <c:v>44015</c:v>
                </c:pt>
                <c:pt idx="18">
                  <c:v>44022</c:v>
                </c:pt>
                <c:pt idx="19">
                  <c:v>44029</c:v>
                </c:pt>
                <c:pt idx="20">
                  <c:v>44036</c:v>
                </c:pt>
                <c:pt idx="21">
                  <c:v>44043</c:v>
                </c:pt>
                <c:pt idx="22">
                  <c:v>44050</c:v>
                </c:pt>
                <c:pt idx="23">
                  <c:v>44057</c:v>
                </c:pt>
                <c:pt idx="24">
                  <c:v>44064</c:v>
                </c:pt>
                <c:pt idx="25">
                  <c:v>44071</c:v>
                </c:pt>
                <c:pt idx="26">
                  <c:v>44078</c:v>
                </c:pt>
                <c:pt idx="27">
                  <c:v>44085</c:v>
                </c:pt>
                <c:pt idx="28">
                  <c:v>44092</c:v>
                </c:pt>
                <c:pt idx="29">
                  <c:v>44099</c:v>
                </c:pt>
                <c:pt idx="30">
                  <c:v>44106</c:v>
                </c:pt>
                <c:pt idx="31">
                  <c:v>44113</c:v>
                </c:pt>
                <c:pt idx="32">
                  <c:v>44120</c:v>
                </c:pt>
              </c:numCache>
            </c:numRef>
          </c:cat>
          <c:val>
            <c:numRef>
              <c:f>'7.1'!$L$81:$AR$81</c:f>
              <c:numCache>
                <c:formatCode>#,##0</c:formatCode>
                <c:ptCount val="33"/>
                <c:pt idx="0">
                  <c:v>0</c:v>
                </c:pt>
                <c:pt idx="1">
                  <c:v>0</c:v>
                </c:pt>
                <c:pt idx="2">
                  <c:v>1</c:v>
                </c:pt>
                <c:pt idx="3">
                  <c:v>1</c:v>
                </c:pt>
                <c:pt idx="4">
                  <c:v>5</c:v>
                </c:pt>
                <c:pt idx="5">
                  <c:v>2</c:v>
                </c:pt>
                <c:pt idx="6">
                  <c:v>3</c:v>
                </c:pt>
                <c:pt idx="7">
                  <c:v>4</c:v>
                </c:pt>
                <c:pt idx="8">
                  <c:v>4</c:v>
                </c:pt>
                <c:pt idx="9">
                  <c:v>3</c:v>
                </c:pt>
                <c:pt idx="10">
                  <c:v>0</c:v>
                </c:pt>
                <c:pt idx="11">
                  <c:v>0</c:v>
                </c:pt>
                <c:pt idx="12">
                  <c:v>1</c:v>
                </c:pt>
                <c:pt idx="13">
                  <c:v>0</c:v>
                </c:pt>
                <c:pt idx="14">
                  <c:v>1</c:v>
                </c:pt>
                <c:pt idx="15">
                  <c:v>0</c:v>
                </c:pt>
                <c:pt idx="16">
                  <c:v>0</c:v>
                </c:pt>
                <c:pt idx="17">
                  <c:v>0</c:v>
                </c:pt>
                <c:pt idx="18">
                  <c:v>1</c:v>
                </c:pt>
                <c:pt idx="19">
                  <c:v>0</c:v>
                </c:pt>
                <c:pt idx="20">
                  <c:v>0</c:v>
                </c:pt>
                <c:pt idx="21">
                  <c:v>0</c:v>
                </c:pt>
                <c:pt idx="22">
                  <c:v>0</c:v>
                </c:pt>
                <c:pt idx="23">
                  <c:v>0</c:v>
                </c:pt>
                <c:pt idx="24">
                  <c:v>0</c:v>
                </c:pt>
                <c:pt idx="25">
                  <c:v>0</c:v>
                </c:pt>
                <c:pt idx="26">
                  <c:v>0</c:v>
                </c:pt>
                <c:pt idx="27">
                  <c:v>0</c:v>
                </c:pt>
                <c:pt idx="28">
                  <c:v>0</c:v>
                </c:pt>
                <c:pt idx="29">
                  <c:v>0</c:v>
                </c:pt>
                <c:pt idx="30">
                  <c:v>0</c:v>
                </c:pt>
                <c:pt idx="31">
                  <c:v>1</c:v>
                </c:pt>
                <c:pt idx="32">
                  <c:v>0</c:v>
                </c:pt>
              </c:numCache>
            </c:numRef>
          </c:val>
          <c:extLst>
            <c:ext xmlns:c16="http://schemas.microsoft.com/office/drawing/2014/chart" uri="{C3380CC4-5D6E-409C-BE32-E72D297353CC}">
              <c16:uniqueId val="{00000005-4FAC-744B-A427-973A0AF10CA1}"/>
            </c:ext>
          </c:extLst>
        </c:ser>
        <c:ser>
          <c:idx val="6"/>
          <c:order val="6"/>
          <c:tx>
            <c:strRef>
              <c:f>'7.1'!$K$82</c:f>
              <c:strCache>
                <c:ptCount val="1"/>
                <c:pt idx="0">
                  <c:v>25-29</c:v>
                </c:pt>
              </c:strCache>
            </c:strRef>
          </c:tx>
          <c:spPr>
            <a:solidFill>
              <a:schemeClr val="bg1">
                <a:lumMod val="95000"/>
              </a:schemeClr>
            </a:solidFill>
            <a:ln>
              <a:solidFill>
                <a:schemeClr val="bg1">
                  <a:lumMod val="85000"/>
                </a:schemeClr>
              </a:solidFill>
            </a:ln>
            <a:effectLst/>
          </c:spPr>
          <c:cat>
            <c:numRef>
              <c:f>'7.1'!$L$75:$AR$75</c:f>
              <c:numCache>
                <c:formatCode>d\-mmm\-yy</c:formatCode>
                <c:ptCount val="33"/>
                <c:pt idx="0">
                  <c:v>43896</c:v>
                </c:pt>
                <c:pt idx="1">
                  <c:v>43903</c:v>
                </c:pt>
                <c:pt idx="2">
                  <c:v>43910</c:v>
                </c:pt>
                <c:pt idx="3">
                  <c:v>43917</c:v>
                </c:pt>
                <c:pt idx="4">
                  <c:v>43924</c:v>
                </c:pt>
                <c:pt idx="5">
                  <c:v>43931</c:v>
                </c:pt>
                <c:pt idx="6">
                  <c:v>43938</c:v>
                </c:pt>
                <c:pt idx="7">
                  <c:v>43945</c:v>
                </c:pt>
                <c:pt idx="8">
                  <c:v>43952</c:v>
                </c:pt>
                <c:pt idx="9">
                  <c:v>43959</c:v>
                </c:pt>
                <c:pt idx="10">
                  <c:v>43966</c:v>
                </c:pt>
                <c:pt idx="11">
                  <c:v>43973</c:v>
                </c:pt>
                <c:pt idx="12">
                  <c:v>43980</c:v>
                </c:pt>
                <c:pt idx="13">
                  <c:v>43987</c:v>
                </c:pt>
                <c:pt idx="14">
                  <c:v>43994</c:v>
                </c:pt>
                <c:pt idx="15">
                  <c:v>44001</c:v>
                </c:pt>
                <c:pt idx="16">
                  <c:v>44008</c:v>
                </c:pt>
                <c:pt idx="17">
                  <c:v>44015</c:v>
                </c:pt>
                <c:pt idx="18">
                  <c:v>44022</c:v>
                </c:pt>
                <c:pt idx="19">
                  <c:v>44029</c:v>
                </c:pt>
                <c:pt idx="20">
                  <c:v>44036</c:v>
                </c:pt>
                <c:pt idx="21">
                  <c:v>44043</c:v>
                </c:pt>
                <c:pt idx="22">
                  <c:v>44050</c:v>
                </c:pt>
                <c:pt idx="23">
                  <c:v>44057</c:v>
                </c:pt>
                <c:pt idx="24">
                  <c:v>44064</c:v>
                </c:pt>
                <c:pt idx="25">
                  <c:v>44071</c:v>
                </c:pt>
                <c:pt idx="26">
                  <c:v>44078</c:v>
                </c:pt>
                <c:pt idx="27">
                  <c:v>44085</c:v>
                </c:pt>
                <c:pt idx="28">
                  <c:v>44092</c:v>
                </c:pt>
                <c:pt idx="29">
                  <c:v>44099</c:v>
                </c:pt>
                <c:pt idx="30">
                  <c:v>44106</c:v>
                </c:pt>
                <c:pt idx="31">
                  <c:v>44113</c:v>
                </c:pt>
                <c:pt idx="32">
                  <c:v>44120</c:v>
                </c:pt>
              </c:numCache>
            </c:numRef>
          </c:cat>
          <c:val>
            <c:numRef>
              <c:f>'7.1'!$L$82:$AR$82</c:f>
              <c:numCache>
                <c:formatCode>#,##0</c:formatCode>
                <c:ptCount val="33"/>
                <c:pt idx="0">
                  <c:v>0</c:v>
                </c:pt>
                <c:pt idx="1">
                  <c:v>0</c:v>
                </c:pt>
                <c:pt idx="2">
                  <c:v>2</c:v>
                </c:pt>
                <c:pt idx="3">
                  <c:v>3</c:v>
                </c:pt>
                <c:pt idx="4">
                  <c:v>7</c:v>
                </c:pt>
                <c:pt idx="5">
                  <c:v>13</c:v>
                </c:pt>
                <c:pt idx="6">
                  <c:v>6</c:v>
                </c:pt>
                <c:pt idx="7">
                  <c:v>8</c:v>
                </c:pt>
                <c:pt idx="8">
                  <c:v>2</c:v>
                </c:pt>
                <c:pt idx="9">
                  <c:v>3</c:v>
                </c:pt>
                <c:pt idx="10">
                  <c:v>2</c:v>
                </c:pt>
                <c:pt idx="11">
                  <c:v>0</c:v>
                </c:pt>
                <c:pt idx="12">
                  <c:v>2</c:v>
                </c:pt>
                <c:pt idx="13">
                  <c:v>0</c:v>
                </c:pt>
                <c:pt idx="14">
                  <c:v>1</c:v>
                </c:pt>
                <c:pt idx="15">
                  <c:v>0</c:v>
                </c:pt>
                <c:pt idx="16">
                  <c:v>0</c:v>
                </c:pt>
                <c:pt idx="17">
                  <c:v>0</c:v>
                </c:pt>
                <c:pt idx="18">
                  <c:v>0</c:v>
                </c:pt>
                <c:pt idx="19">
                  <c:v>0</c:v>
                </c:pt>
                <c:pt idx="20">
                  <c:v>0</c:v>
                </c:pt>
                <c:pt idx="21">
                  <c:v>0</c:v>
                </c:pt>
                <c:pt idx="22">
                  <c:v>0</c:v>
                </c:pt>
                <c:pt idx="23">
                  <c:v>0</c:v>
                </c:pt>
                <c:pt idx="24">
                  <c:v>0</c:v>
                </c:pt>
                <c:pt idx="25">
                  <c:v>0</c:v>
                </c:pt>
                <c:pt idx="26">
                  <c:v>0</c:v>
                </c:pt>
                <c:pt idx="27">
                  <c:v>0</c:v>
                </c:pt>
                <c:pt idx="28">
                  <c:v>0</c:v>
                </c:pt>
                <c:pt idx="29">
                  <c:v>0</c:v>
                </c:pt>
                <c:pt idx="30">
                  <c:v>1</c:v>
                </c:pt>
                <c:pt idx="31">
                  <c:v>0</c:v>
                </c:pt>
                <c:pt idx="32">
                  <c:v>0</c:v>
                </c:pt>
              </c:numCache>
            </c:numRef>
          </c:val>
          <c:extLst>
            <c:ext xmlns:c16="http://schemas.microsoft.com/office/drawing/2014/chart" uri="{C3380CC4-5D6E-409C-BE32-E72D297353CC}">
              <c16:uniqueId val="{00000006-4FAC-744B-A427-973A0AF10CA1}"/>
            </c:ext>
          </c:extLst>
        </c:ser>
        <c:ser>
          <c:idx val="7"/>
          <c:order val="7"/>
          <c:tx>
            <c:strRef>
              <c:f>'7.1'!$K$83</c:f>
              <c:strCache>
                <c:ptCount val="1"/>
                <c:pt idx="0">
                  <c:v>30-34</c:v>
                </c:pt>
              </c:strCache>
            </c:strRef>
          </c:tx>
          <c:spPr>
            <a:solidFill>
              <a:schemeClr val="bg1">
                <a:lumMod val="95000"/>
              </a:schemeClr>
            </a:solidFill>
            <a:ln>
              <a:solidFill>
                <a:schemeClr val="bg1">
                  <a:lumMod val="75000"/>
                </a:schemeClr>
              </a:solidFill>
            </a:ln>
            <a:effectLst/>
          </c:spPr>
          <c:cat>
            <c:numRef>
              <c:f>'7.1'!$L$75:$AR$75</c:f>
              <c:numCache>
                <c:formatCode>d\-mmm\-yy</c:formatCode>
                <c:ptCount val="33"/>
                <c:pt idx="0">
                  <c:v>43896</c:v>
                </c:pt>
                <c:pt idx="1">
                  <c:v>43903</c:v>
                </c:pt>
                <c:pt idx="2">
                  <c:v>43910</c:v>
                </c:pt>
                <c:pt idx="3">
                  <c:v>43917</c:v>
                </c:pt>
                <c:pt idx="4">
                  <c:v>43924</c:v>
                </c:pt>
                <c:pt idx="5">
                  <c:v>43931</c:v>
                </c:pt>
                <c:pt idx="6">
                  <c:v>43938</c:v>
                </c:pt>
                <c:pt idx="7">
                  <c:v>43945</c:v>
                </c:pt>
                <c:pt idx="8">
                  <c:v>43952</c:v>
                </c:pt>
                <c:pt idx="9">
                  <c:v>43959</c:v>
                </c:pt>
                <c:pt idx="10">
                  <c:v>43966</c:v>
                </c:pt>
                <c:pt idx="11">
                  <c:v>43973</c:v>
                </c:pt>
                <c:pt idx="12">
                  <c:v>43980</c:v>
                </c:pt>
                <c:pt idx="13">
                  <c:v>43987</c:v>
                </c:pt>
                <c:pt idx="14">
                  <c:v>43994</c:v>
                </c:pt>
                <c:pt idx="15">
                  <c:v>44001</c:v>
                </c:pt>
                <c:pt idx="16">
                  <c:v>44008</c:v>
                </c:pt>
                <c:pt idx="17">
                  <c:v>44015</c:v>
                </c:pt>
                <c:pt idx="18">
                  <c:v>44022</c:v>
                </c:pt>
                <c:pt idx="19">
                  <c:v>44029</c:v>
                </c:pt>
                <c:pt idx="20">
                  <c:v>44036</c:v>
                </c:pt>
                <c:pt idx="21">
                  <c:v>44043</c:v>
                </c:pt>
                <c:pt idx="22">
                  <c:v>44050</c:v>
                </c:pt>
                <c:pt idx="23">
                  <c:v>44057</c:v>
                </c:pt>
                <c:pt idx="24">
                  <c:v>44064</c:v>
                </c:pt>
                <c:pt idx="25">
                  <c:v>44071</c:v>
                </c:pt>
                <c:pt idx="26">
                  <c:v>44078</c:v>
                </c:pt>
                <c:pt idx="27">
                  <c:v>44085</c:v>
                </c:pt>
                <c:pt idx="28">
                  <c:v>44092</c:v>
                </c:pt>
                <c:pt idx="29">
                  <c:v>44099</c:v>
                </c:pt>
                <c:pt idx="30">
                  <c:v>44106</c:v>
                </c:pt>
                <c:pt idx="31">
                  <c:v>44113</c:v>
                </c:pt>
                <c:pt idx="32">
                  <c:v>44120</c:v>
                </c:pt>
              </c:numCache>
            </c:numRef>
          </c:cat>
          <c:val>
            <c:numRef>
              <c:f>'7.1'!$L$83:$AR$83</c:f>
              <c:numCache>
                <c:formatCode>#,##0</c:formatCode>
                <c:ptCount val="33"/>
                <c:pt idx="0">
                  <c:v>0</c:v>
                </c:pt>
                <c:pt idx="1">
                  <c:v>0</c:v>
                </c:pt>
                <c:pt idx="2">
                  <c:v>1</c:v>
                </c:pt>
                <c:pt idx="3">
                  <c:v>12</c:v>
                </c:pt>
                <c:pt idx="4">
                  <c:v>14</c:v>
                </c:pt>
                <c:pt idx="5">
                  <c:v>11</c:v>
                </c:pt>
                <c:pt idx="6">
                  <c:v>10</c:v>
                </c:pt>
                <c:pt idx="7">
                  <c:v>13</c:v>
                </c:pt>
                <c:pt idx="8">
                  <c:v>9</c:v>
                </c:pt>
                <c:pt idx="9">
                  <c:v>4</c:v>
                </c:pt>
                <c:pt idx="10">
                  <c:v>5</c:v>
                </c:pt>
                <c:pt idx="11">
                  <c:v>2</c:v>
                </c:pt>
                <c:pt idx="12">
                  <c:v>1</c:v>
                </c:pt>
                <c:pt idx="13">
                  <c:v>1</c:v>
                </c:pt>
                <c:pt idx="14">
                  <c:v>1</c:v>
                </c:pt>
                <c:pt idx="15">
                  <c:v>0</c:v>
                </c:pt>
                <c:pt idx="16">
                  <c:v>0</c:v>
                </c:pt>
                <c:pt idx="17">
                  <c:v>2</c:v>
                </c:pt>
                <c:pt idx="18">
                  <c:v>0</c:v>
                </c:pt>
                <c:pt idx="19">
                  <c:v>0</c:v>
                </c:pt>
                <c:pt idx="20">
                  <c:v>1</c:v>
                </c:pt>
                <c:pt idx="21">
                  <c:v>0</c:v>
                </c:pt>
                <c:pt idx="22">
                  <c:v>0</c:v>
                </c:pt>
                <c:pt idx="23">
                  <c:v>0</c:v>
                </c:pt>
                <c:pt idx="24">
                  <c:v>1</c:v>
                </c:pt>
                <c:pt idx="25">
                  <c:v>0</c:v>
                </c:pt>
                <c:pt idx="26">
                  <c:v>0</c:v>
                </c:pt>
                <c:pt idx="27">
                  <c:v>1</c:v>
                </c:pt>
                <c:pt idx="28">
                  <c:v>0</c:v>
                </c:pt>
                <c:pt idx="29">
                  <c:v>0</c:v>
                </c:pt>
                <c:pt idx="30">
                  <c:v>0</c:v>
                </c:pt>
                <c:pt idx="31">
                  <c:v>2</c:v>
                </c:pt>
                <c:pt idx="32">
                  <c:v>2</c:v>
                </c:pt>
              </c:numCache>
            </c:numRef>
          </c:val>
          <c:extLst>
            <c:ext xmlns:c16="http://schemas.microsoft.com/office/drawing/2014/chart" uri="{C3380CC4-5D6E-409C-BE32-E72D297353CC}">
              <c16:uniqueId val="{00000007-4FAC-744B-A427-973A0AF10CA1}"/>
            </c:ext>
          </c:extLst>
        </c:ser>
        <c:ser>
          <c:idx val="8"/>
          <c:order val="8"/>
          <c:tx>
            <c:strRef>
              <c:f>'7.1'!$K$84</c:f>
              <c:strCache>
                <c:ptCount val="1"/>
                <c:pt idx="0">
                  <c:v>35-39</c:v>
                </c:pt>
              </c:strCache>
            </c:strRef>
          </c:tx>
          <c:spPr>
            <a:solidFill>
              <a:schemeClr val="bg1">
                <a:lumMod val="95000"/>
              </a:schemeClr>
            </a:solidFill>
            <a:ln>
              <a:solidFill>
                <a:schemeClr val="bg1">
                  <a:lumMod val="65000"/>
                </a:schemeClr>
              </a:solidFill>
            </a:ln>
            <a:effectLst/>
          </c:spPr>
          <c:cat>
            <c:numRef>
              <c:f>'7.1'!$L$75:$AR$75</c:f>
              <c:numCache>
                <c:formatCode>d\-mmm\-yy</c:formatCode>
                <c:ptCount val="33"/>
                <c:pt idx="0">
                  <c:v>43896</c:v>
                </c:pt>
                <c:pt idx="1">
                  <c:v>43903</c:v>
                </c:pt>
                <c:pt idx="2">
                  <c:v>43910</c:v>
                </c:pt>
                <c:pt idx="3">
                  <c:v>43917</c:v>
                </c:pt>
                <c:pt idx="4">
                  <c:v>43924</c:v>
                </c:pt>
                <c:pt idx="5">
                  <c:v>43931</c:v>
                </c:pt>
                <c:pt idx="6">
                  <c:v>43938</c:v>
                </c:pt>
                <c:pt idx="7">
                  <c:v>43945</c:v>
                </c:pt>
                <c:pt idx="8">
                  <c:v>43952</c:v>
                </c:pt>
                <c:pt idx="9">
                  <c:v>43959</c:v>
                </c:pt>
                <c:pt idx="10">
                  <c:v>43966</c:v>
                </c:pt>
                <c:pt idx="11">
                  <c:v>43973</c:v>
                </c:pt>
                <c:pt idx="12">
                  <c:v>43980</c:v>
                </c:pt>
                <c:pt idx="13">
                  <c:v>43987</c:v>
                </c:pt>
                <c:pt idx="14">
                  <c:v>43994</c:v>
                </c:pt>
                <c:pt idx="15">
                  <c:v>44001</c:v>
                </c:pt>
                <c:pt idx="16">
                  <c:v>44008</c:v>
                </c:pt>
                <c:pt idx="17">
                  <c:v>44015</c:v>
                </c:pt>
                <c:pt idx="18">
                  <c:v>44022</c:v>
                </c:pt>
                <c:pt idx="19">
                  <c:v>44029</c:v>
                </c:pt>
                <c:pt idx="20">
                  <c:v>44036</c:v>
                </c:pt>
                <c:pt idx="21">
                  <c:v>44043</c:v>
                </c:pt>
                <c:pt idx="22">
                  <c:v>44050</c:v>
                </c:pt>
                <c:pt idx="23">
                  <c:v>44057</c:v>
                </c:pt>
                <c:pt idx="24">
                  <c:v>44064</c:v>
                </c:pt>
                <c:pt idx="25">
                  <c:v>44071</c:v>
                </c:pt>
                <c:pt idx="26">
                  <c:v>44078</c:v>
                </c:pt>
                <c:pt idx="27">
                  <c:v>44085</c:v>
                </c:pt>
                <c:pt idx="28">
                  <c:v>44092</c:v>
                </c:pt>
                <c:pt idx="29">
                  <c:v>44099</c:v>
                </c:pt>
                <c:pt idx="30">
                  <c:v>44106</c:v>
                </c:pt>
                <c:pt idx="31">
                  <c:v>44113</c:v>
                </c:pt>
                <c:pt idx="32">
                  <c:v>44120</c:v>
                </c:pt>
              </c:numCache>
            </c:numRef>
          </c:cat>
          <c:val>
            <c:numRef>
              <c:f>'7.1'!$L$84:$AR$84</c:f>
              <c:numCache>
                <c:formatCode>#,##0</c:formatCode>
                <c:ptCount val="33"/>
                <c:pt idx="0">
                  <c:v>0</c:v>
                </c:pt>
                <c:pt idx="1">
                  <c:v>1</c:v>
                </c:pt>
                <c:pt idx="2">
                  <c:v>0</c:v>
                </c:pt>
                <c:pt idx="3">
                  <c:v>9</c:v>
                </c:pt>
                <c:pt idx="4">
                  <c:v>16</c:v>
                </c:pt>
                <c:pt idx="5">
                  <c:v>29</c:v>
                </c:pt>
                <c:pt idx="6">
                  <c:v>26</c:v>
                </c:pt>
                <c:pt idx="7">
                  <c:v>17</c:v>
                </c:pt>
                <c:pt idx="8">
                  <c:v>10</c:v>
                </c:pt>
                <c:pt idx="9">
                  <c:v>8</c:v>
                </c:pt>
                <c:pt idx="10">
                  <c:v>5</c:v>
                </c:pt>
                <c:pt idx="11">
                  <c:v>1</c:v>
                </c:pt>
                <c:pt idx="12">
                  <c:v>3</c:v>
                </c:pt>
                <c:pt idx="13">
                  <c:v>4</c:v>
                </c:pt>
                <c:pt idx="14">
                  <c:v>3</c:v>
                </c:pt>
                <c:pt idx="15">
                  <c:v>2</c:v>
                </c:pt>
                <c:pt idx="16">
                  <c:v>0</c:v>
                </c:pt>
                <c:pt idx="17">
                  <c:v>1</c:v>
                </c:pt>
                <c:pt idx="18">
                  <c:v>0</c:v>
                </c:pt>
                <c:pt idx="19">
                  <c:v>0</c:v>
                </c:pt>
                <c:pt idx="20">
                  <c:v>1</c:v>
                </c:pt>
                <c:pt idx="21">
                  <c:v>0</c:v>
                </c:pt>
                <c:pt idx="22">
                  <c:v>0</c:v>
                </c:pt>
                <c:pt idx="23">
                  <c:v>0</c:v>
                </c:pt>
                <c:pt idx="24">
                  <c:v>1</c:v>
                </c:pt>
                <c:pt idx="25">
                  <c:v>2</c:v>
                </c:pt>
                <c:pt idx="26">
                  <c:v>1</c:v>
                </c:pt>
                <c:pt idx="27">
                  <c:v>1</c:v>
                </c:pt>
                <c:pt idx="28">
                  <c:v>0</c:v>
                </c:pt>
                <c:pt idx="29">
                  <c:v>1</c:v>
                </c:pt>
                <c:pt idx="30">
                  <c:v>2</c:v>
                </c:pt>
                <c:pt idx="31">
                  <c:v>0</c:v>
                </c:pt>
                <c:pt idx="32">
                  <c:v>1</c:v>
                </c:pt>
              </c:numCache>
            </c:numRef>
          </c:val>
          <c:extLst>
            <c:ext xmlns:c16="http://schemas.microsoft.com/office/drawing/2014/chart" uri="{C3380CC4-5D6E-409C-BE32-E72D297353CC}">
              <c16:uniqueId val="{00000008-4FAC-744B-A427-973A0AF10CA1}"/>
            </c:ext>
          </c:extLst>
        </c:ser>
        <c:ser>
          <c:idx val="9"/>
          <c:order val="9"/>
          <c:tx>
            <c:strRef>
              <c:f>'7.1'!$K$85</c:f>
              <c:strCache>
                <c:ptCount val="1"/>
                <c:pt idx="0">
                  <c:v>40-44</c:v>
                </c:pt>
              </c:strCache>
            </c:strRef>
          </c:tx>
          <c:spPr>
            <a:solidFill>
              <a:schemeClr val="bg1">
                <a:lumMod val="95000"/>
              </a:schemeClr>
            </a:solidFill>
            <a:ln>
              <a:solidFill>
                <a:schemeClr val="tx1">
                  <a:lumMod val="50000"/>
                  <a:lumOff val="50000"/>
                </a:schemeClr>
              </a:solidFill>
            </a:ln>
            <a:effectLst/>
          </c:spPr>
          <c:cat>
            <c:numRef>
              <c:f>'7.1'!$L$75:$AR$75</c:f>
              <c:numCache>
                <c:formatCode>d\-mmm\-yy</c:formatCode>
                <c:ptCount val="33"/>
                <c:pt idx="0">
                  <c:v>43896</c:v>
                </c:pt>
                <c:pt idx="1">
                  <c:v>43903</c:v>
                </c:pt>
                <c:pt idx="2">
                  <c:v>43910</c:v>
                </c:pt>
                <c:pt idx="3">
                  <c:v>43917</c:v>
                </c:pt>
                <c:pt idx="4">
                  <c:v>43924</c:v>
                </c:pt>
                <c:pt idx="5">
                  <c:v>43931</c:v>
                </c:pt>
                <c:pt idx="6">
                  <c:v>43938</c:v>
                </c:pt>
                <c:pt idx="7">
                  <c:v>43945</c:v>
                </c:pt>
                <c:pt idx="8">
                  <c:v>43952</c:v>
                </c:pt>
                <c:pt idx="9">
                  <c:v>43959</c:v>
                </c:pt>
                <c:pt idx="10">
                  <c:v>43966</c:v>
                </c:pt>
                <c:pt idx="11">
                  <c:v>43973</c:v>
                </c:pt>
                <c:pt idx="12">
                  <c:v>43980</c:v>
                </c:pt>
                <c:pt idx="13">
                  <c:v>43987</c:v>
                </c:pt>
                <c:pt idx="14">
                  <c:v>43994</c:v>
                </c:pt>
                <c:pt idx="15">
                  <c:v>44001</c:v>
                </c:pt>
                <c:pt idx="16">
                  <c:v>44008</c:v>
                </c:pt>
                <c:pt idx="17">
                  <c:v>44015</c:v>
                </c:pt>
                <c:pt idx="18">
                  <c:v>44022</c:v>
                </c:pt>
                <c:pt idx="19">
                  <c:v>44029</c:v>
                </c:pt>
                <c:pt idx="20">
                  <c:v>44036</c:v>
                </c:pt>
                <c:pt idx="21">
                  <c:v>44043</c:v>
                </c:pt>
                <c:pt idx="22">
                  <c:v>44050</c:v>
                </c:pt>
                <c:pt idx="23">
                  <c:v>44057</c:v>
                </c:pt>
                <c:pt idx="24">
                  <c:v>44064</c:v>
                </c:pt>
                <c:pt idx="25">
                  <c:v>44071</c:v>
                </c:pt>
                <c:pt idx="26">
                  <c:v>44078</c:v>
                </c:pt>
                <c:pt idx="27">
                  <c:v>44085</c:v>
                </c:pt>
                <c:pt idx="28">
                  <c:v>44092</c:v>
                </c:pt>
                <c:pt idx="29">
                  <c:v>44099</c:v>
                </c:pt>
                <c:pt idx="30">
                  <c:v>44106</c:v>
                </c:pt>
                <c:pt idx="31">
                  <c:v>44113</c:v>
                </c:pt>
                <c:pt idx="32">
                  <c:v>44120</c:v>
                </c:pt>
              </c:numCache>
            </c:numRef>
          </c:cat>
          <c:val>
            <c:numRef>
              <c:f>'7.1'!$L$85:$AR$85</c:f>
              <c:numCache>
                <c:formatCode>#,##0</c:formatCode>
                <c:ptCount val="33"/>
                <c:pt idx="0">
                  <c:v>0</c:v>
                </c:pt>
                <c:pt idx="1">
                  <c:v>1</c:v>
                </c:pt>
                <c:pt idx="2">
                  <c:v>3</c:v>
                </c:pt>
                <c:pt idx="3">
                  <c:v>12</c:v>
                </c:pt>
                <c:pt idx="4">
                  <c:v>29</c:v>
                </c:pt>
                <c:pt idx="5">
                  <c:v>53</c:v>
                </c:pt>
                <c:pt idx="6">
                  <c:v>46</c:v>
                </c:pt>
                <c:pt idx="7">
                  <c:v>35</c:v>
                </c:pt>
                <c:pt idx="8">
                  <c:v>14</c:v>
                </c:pt>
                <c:pt idx="9">
                  <c:v>16</c:v>
                </c:pt>
                <c:pt idx="10">
                  <c:v>14</c:v>
                </c:pt>
                <c:pt idx="11">
                  <c:v>8</c:v>
                </c:pt>
                <c:pt idx="12">
                  <c:v>6</c:v>
                </c:pt>
                <c:pt idx="13">
                  <c:v>6</c:v>
                </c:pt>
                <c:pt idx="14">
                  <c:v>7</c:v>
                </c:pt>
                <c:pt idx="15">
                  <c:v>4</c:v>
                </c:pt>
                <c:pt idx="16">
                  <c:v>0</c:v>
                </c:pt>
                <c:pt idx="17">
                  <c:v>2</c:v>
                </c:pt>
                <c:pt idx="18">
                  <c:v>4</c:v>
                </c:pt>
                <c:pt idx="19">
                  <c:v>1</c:v>
                </c:pt>
                <c:pt idx="20">
                  <c:v>1</c:v>
                </c:pt>
                <c:pt idx="21">
                  <c:v>1</c:v>
                </c:pt>
                <c:pt idx="22">
                  <c:v>0</c:v>
                </c:pt>
                <c:pt idx="23">
                  <c:v>0</c:v>
                </c:pt>
                <c:pt idx="24">
                  <c:v>2</c:v>
                </c:pt>
                <c:pt idx="25">
                  <c:v>1</c:v>
                </c:pt>
                <c:pt idx="26">
                  <c:v>0</c:v>
                </c:pt>
                <c:pt idx="27">
                  <c:v>1</c:v>
                </c:pt>
                <c:pt idx="28">
                  <c:v>2</c:v>
                </c:pt>
                <c:pt idx="29">
                  <c:v>1</c:v>
                </c:pt>
                <c:pt idx="30">
                  <c:v>2</c:v>
                </c:pt>
                <c:pt idx="31">
                  <c:v>5</c:v>
                </c:pt>
                <c:pt idx="32">
                  <c:v>2</c:v>
                </c:pt>
              </c:numCache>
            </c:numRef>
          </c:val>
          <c:extLst>
            <c:ext xmlns:c16="http://schemas.microsoft.com/office/drawing/2014/chart" uri="{C3380CC4-5D6E-409C-BE32-E72D297353CC}">
              <c16:uniqueId val="{00000009-4FAC-744B-A427-973A0AF10CA1}"/>
            </c:ext>
          </c:extLst>
        </c:ser>
        <c:ser>
          <c:idx val="10"/>
          <c:order val="10"/>
          <c:tx>
            <c:strRef>
              <c:f>'7.1'!$K$86</c:f>
              <c:strCache>
                <c:ptCount val="1"/>
                <c:pt idx="0">
                  <c:v>45-49</c:v>
                </c:pt>
              </c:strCache>
            </c:strRef>
          </c:tx>
          <c:spPr>
            <a:solidFill>
              <a:schemeClr val="bg1">
                <a:lumMod val="85000"/>
              </a:schemeClr>
            </a:solidFill>
            <a:ln>
              <a:solidFill>
                <a:schemeClr val="tx1">
                  <a:lumMod val="85000"/>
                  <a:lumOff val="15000"/>
                </a:schemeClr>
              </a:solidFill>
            </a:ln>
            <a:effectLst/>
          </c:spPr>
          <c:cat>
            <c:numRef>
              <c:f>'7.1'!$L$75:$AR$75</c:f>
              <c:numCache>
                <c:formatCode>d\-mmm\-yy</c:formatCode>
                <c:ptCount val="33"/>
                <c:pt idx="0">
                  <c:v>43896</c:v>
                </c:pt>
                <c:pt idx="1">
                  <c:v>43903</c:v>
                </c:pt>
                <c:pt idx="2">
                  <c:v>43910</c:v>
                </c:pt>
                <c:pt idx="3">
                  <c:v>43917</c:v>
                </c:pt>
                <c:pt idx="4">
                  <c:v>43924</c:v>
                </c:pt>
                <c:pt idx="5">
                  <c:v>43931</c:v>
                </c:pt>
                <c:pt idx="6">
                  <c:v>43938</c:v>
                </c:pt>
                <c:pt idx="7">
                  <c:v>43945</c:v>
                </c:pt>
                <c:pt idx="8">
                  <c:v>43952</c:v>
                </c:pt>
                <c:pt idx="9">
                  <c:v>43959</c:v>
                </c:pt>
                <c:pt idx="10">
                  <c:v>43966</c:v>
                </c:pt>
                <c:pt idx="11">
                  <c:v>43973</c:v>
                </c:pt>
                <c:pt idx="12">
                  <c:v>43980</c:v>
                </c:pt>
                <c:pt idx="13">
                  <c:v>43987</c:v>
                </c:pt>
                <c:pt idx="14">
                  <c:v>43994</c:v>
                </c:pt>
                <c:pt idx="15">
                  <c:v>44001</c:v>
                </c:pt>
                <c:pt idx="16">
                  <c:v>44008</c:v>
                </c:pt>
                <c:pt idx="17">
                  <c:v>44015</c:v>
                </c:pt>
                <c:pt idx="18">
                  <c:v>44022</c:v>
                </c:pt>
                <c:pt idx="19">
                  <c:v>44029</c:v>
                </c:pt>
                <c:pt idx="20">
                  <c:v>44036</c:v>
                </c:pt>
                <c:pt idx="21">
                  <c:v>44043</c:v>
                </c:pt>
                <c:pt idx="22">
                  <c:v>44050</c:v>
                </c:pt>
                <c:pt idx="23">
                  <c:v>44057</c:v>
                </c:pt>
                <c:pt idx="24">
                  <c:v>44064</c:v>
                </c:pt>
                <c:pt idx="25">
                  <c:v>44071</c:v>
                </c:pt>
                <c:pt idx="26">
                  <c:v>44078</c:v>
                </c:pt>
                <c:pt idx="27">
                  <c:v>44085</c:v>
                </c:pt>
                <c:pt idx="28">
                  <c:v>44092</c:v>
                </c:pt>
                <c:pt idx="29">
                  <c:v>44099</c:v>
                </c:pt>
                <c:pt idx="30">
                  <c:v>44106</c:v>
                </c:pt>
                <c:pt idx="31">
                  <c:v>44113</c:v>
                </c:pt>
                <c:pt idx="32">
                  <c:v>44120</c:v>
                </c:pt>
              </c:numCache>
            </c:numRef>
          </c:cat>
          <c:val>
            <c:numRef>
              <c:f>'7.1'!$L$86:$AR$86</c:f>
              <c:numCache>
                <c:formatCode>#,##0</c:formatCode>
                <c:ptCount val="33"/>
                <c:pt idx="0">
                  <c:v>0</c:v>
                </c:pt>
                <c:pt idx="1">
                  <c:v>0</c:v>
                </c:pt>
                <c:pt idx="2">
                  <c:v>7</c:v>
                </c:pt>
                <c:pt idx="3">
                  <c:v>27</c:v>
                </c:pt>
                <c:pt idx="4">
                  <c:v>73</c:v>
                </c:pt>
                <c:pt idx="5">
                  <c:v>90</c:v>
                </c:pt>
                <c:pt idx="6">
                  <c:v>73</c:v>
                </c:pt>
                <c:pt idx="7">
                  <c:v>54</c:v>
                </c:pt>
                <c:pt idx="8">
                  <c:v>42</c:v>
                </c:pt>
                <c:pt idx="9">
                  <c:v>25</c:v>
                </c:pt>
                <c:pt idx="10">
                  <c:v>21</c:v>
                </c:pt>
                <c:pt idx="11">
                  <c:v>17</c:v>
                </c:pt>
                <c:pt idx="12">
                  <c:v>10</c:v>
                </c:pt>
                <c:pt idx="13">
                  <c:v>9</c:v>
                </c:pt>
                <c:pt idx="14">
                  <c:v>6</c:v>
                </c:pt>
                <c:pt idx="15">
                  <c:v>2</c:v>
                </c:pt>
                <c:pt idx="16">
                  <c:v>6</c:v>
                </c:pt>
                <c:pt idx="17">
                  <c:v>4</c:v>
                </c:pt>
                <c:pt idx="18">
                  <c:v>3</c:v>
                </c:pt>
                <c:pt idx="19">
                  <c:v>6</c:v>
                </c:pt>
                <c:pt idx="20">
                  <c:v>0</c:v>
                </c:pt>
                <c:pt idx="21">
                  <c:v>4</c:v>
                </c:pt>
                <c:pt idx="22">
                  <c:v>2</c:v>
                </c:pt>
                <c:pt idx="23">
                  <c:v>1</c:v>
                </c:pt>
                <c:pt idx="24">
                  <c:v>2</c:v>
                </c:pt>
                <c:pt idx="25">
                  <c:v>1</c:v>
                </c:pt>
                <c:pt idx="26">
                  <c:v>2</c:v>
                </c:pt>
                <c:pt idx="27">
                  <c:v>0</c:v>
                </c:pt>
                <c:pt idx="28">
                  <c:v>1</c:v>
                </c:pt>
                <c:pt idx="29">
                  <c:v>2</c:v>
                </c:pt>
                <c:pt idx="30">
                  <c:v>4</c:v>
                </c:pt>
                <c:pt idx="31">
                  <c:v>4</c:v>
                </c:pt>
                <c:pt idx="32">
                  <c:v>4</c:v>
                </c:pt>
              </c:numCache>
            </c:numRef>
          </c:val>
          <c:extLst>
            <c:ext xmlns:c16="http://schemas.microsoft.com/office/drawing/2014/chart" uri="{C3380CC4-5D6E-409C-BE32-E72D297353CC}">
              <c16:uniqueId val="{0000000A-4FAC-744B-A427-973A0AF10CA1}"/>
            </c:ext>
          </c:extLst>
        </c:ser>
        <c:ser>
          <c:idx val="11"/>
          <c:order val="11"/>
          <c:tx>
            <c:strRef>
              <c:f>'7.1'!$K$87</c:f>
              <c:strCache>
                <c:ptCount val="1"/>
                <c:pt idx="0">
                  <c:v>50-54</c:v>
                </c:pt>
              </c:strCache>
            </c:strRef>
          </c:tx>
          <c:spPr>
            <a:pattFill prst="solidDmnd">
              <a:fgClr>
                <a:schemeClr val="bg1">
                  <a:lumMod val="85000"/>
                </a:schemeClr>
              </a:fgClr>
              <a:bgClr>
                <a:schemeClr val="bg1"/>
              </a:bgClr>
            </a:pattFill>
            <a:ln>
              <a:solidFill>
                <a:schemeClr val="tx1"/>
              </a:solidFill>
            </a:ln>
            <a:effectLst/>
          </c:spPr>
          <c:cat>
            <c:numRef>
              <c:f>'7.1'!$L$75:$AR$75</c:f>
              <c:numCache>
                <c:formatCode>d\-mmm\-yy</c:formatCode>
                <c:ptCount val="33"/>
                <c:pt idx="0">
                  <c:v>43896</c:v>
                </c:pt>
                <c:pt idx="1">
                  <c:v>43903</c:v>
                </c:pt>
                <c:pt idx="2">
                  <c:v>43910</c:v>
                </c:pt>
                <c:pt idx="3">
                  <c:v>43917</c:v>
                </c:pt>
                <c:pt idx="4">
                  <c:v>43924</c:v>
                </c:pt>
                <c:pt idx="5">
                  <c:v>43931</c:v>
                </c:pt>
                <c:pt idx="6">
                  <c:v>43938</c:v>
                </c:pt>
                <c:pt idx="7">
                  <c:v>43945</c:v>
                </c:pt>
                <c:pt idx="8">
                  <c:v>43952</c:v>
                </c:pt>
                <c:pt idx="9">
                  <c:v>43959</c:v>
                </c:pt>
                <c:pt idx="10">
                  <c:v>43966</c:v>
                </c:pt>
                <c:pt idx="11">
                  <c:v>43973</c:v>
                </c:pt>
                <c:pt idx="12">
                  <c:v>43980</c:v>
                </c:pt>
                <c:pt idx="13">
                  <c:v>43987</c:v>
                </c:pt>
                <c:pt idx="14">
                  <c:v>43994</c:v>
                </c:pt>
                <c:pt idx="15">
                  <c:v>44001</c:v>
                </c:pt>
                <c:pt idx="16">
                  <c:v>44008</c:v>
                </c:pt>
                <c:pt idx="17">
                  <c:v>44015</c:v>
                </c:pt>
                <c:pt idx="18">
                  <c:v>44022</c:v>
                </c:pt>
                <c:pt idx="19">
                  <c:v>44029</c:v>
                </c:pt>
                <c:pt idx="20">
                  <c:v>44036</c:v>
                </c:pt>
                <c:pt idx="21">
                  <c:v>44043</c:v>
                </c:pt>
                <c:pt idx="22">
                  <c:v>44050</c:v>
                </c:pt>
                <c:pt idx="23">
                  <c:v>44057</c:v>
                </c:pt>
                <c:pt idx="24">
                  <c:v>44064</c:v>
                </c:pt>
                <c:pt idx="25">
                  <c:v>44071</c:v>
                </c:pt>
                <c:pt idx="26">
                  <c:v>44078</c:v>
                </c:pt>
                <c:pt idx="27">
                  <c:v>44085</c:v>
                </c:pt>
                <c:pt idx="28">
                  <c:v>44092</c:v>
                </c:pt>
                <c:pt idx="29">
                  <c:v>44099</c:v>
                </c:pt>
                <c:pt idx="30">
                  <c:v>44106</c:v>
                </c:pt>
                <c:pt idx="31">
                  <c:v>44113</c:v>
                </c:pt>
                <c:pt idx="32">
                  <c:v>44120</c:v>
                </c:pt>
              </c:numCache>
            </c:numRef>
          </c:cat>
          <c:val>
            <c:numRef>
              <c:f>'7.1'!$L$87:$AR$87</c:f>
              <c:numCache>
                <c:formatCode>#,##0</c:formatCode>
                <c:ptCount val="33"/>
                <c:pt idx="0">
                  <c:v>0</c:v>
                </c:pt>
                <c:pt idx="1">
                  <c:v>0</c:v>
                </c:pt>
                <c:pt idx="2">
                  <c:v>17</c:v>
                </c:pt>
                <c:pt idx="3">
                  <c:v>42</c:v>
                </c:pt>
                <c:pt idx="4">
                  <c:v>97</c:v>
                </c:pt>
                <c:pt idx="5">
                  <c:v>172</c:v>
                </c:pt>
                <c:pt idx="6">
                  <c:v>155</c:v>
                </c:pt>
                <c:pt idx="7">
                  <c:v>117</c:v>
                </c:pt>
                <c:pt idx="8">
                  <c:v>76</c:v>
                </c:pt>
                <c:pt idx="9">
                  <c:v>47</c:v>
                </c:pt>
                <c:pt idx="10">
                  <c:v>29</c:v>
                </c:pt>
                <c:pt idx="11">
                  <c:v>25</c:v>
                </c:pt>
                <c:pt idx="12">
                  <c:v>25</c:v>
                </c:pt>
                <c:pt idx="13">
                  <c:v>17</c:v>
                </c:pt>
                <c:pt idx="14">
                  <c:v>13</c:v>
                </c:pt>
                <c:pt idx="15">
                  <c:v>10</c:v>
                </c:pt>
                <c:pt idx="16">
                  <c:v>11</c:v>
                </c:pt>
                <c:pt idx="17">
                  <c:v>7</c:v>
                </c:pt>
                <c:pt idx="18">
                  <c:v>5</c:v>
                </c:pt>
                <c:pt idx="19">
                  <c:v>5</c:v>
                </c:pt>
                <c:pt idx="20">
                  <c:v>3</c:v>
                </c:pt>
                <c:pt idx="21">
                  <c:v>2</c:v>
                </c:pt>
                <c:pt idx="22">
                  <c:v>3</c:v>
                </c:pt>
                <c:pt idx="23">
                  <c:v>0</c:v>
                </c:pt>
                <c:pt idx="24">
                  <c:v>4</c:v>
                </c:pt>
                <c:pt idx="25">
                  <c:v>4</c:v>
                </c:pt>
                <c:pt idx="26">
                  <c:v>2</c:v>
                </c:pt>
                <c:pt idx="27">
                  <c:v>3</c:v>
                </c:pt>
                <c:pt idx="28">
                  <c:v>2</c:v>
                </c:pt>
                <c:pt idx="29">
                  <c:v>6</c:v>
                </c:pt>
                <c:pt idx="30">
                  <c:v>4</c:v>
                </c:pt>
                <c:pt idx="31">
                  <c:v>6</c:v>
                </c:pt>
                <c:pt idx="32">
                  <c:v>10</c:v>
                </c:pt>
              </c:numCache>
            </c:numRef>
          </c:val>
          <c:extLst>
            <c:ext xmlns:c16="http://schemas.microsoft.com/office/drawing/2014/chart" uri="{C3380CC4-5D6E-409C-BE32-E72D297353CC}">
              <c16:uniqueId val="{0000000B-4FAC-744B-A427-973A0AF10CA1}"/>
            </c:ext>
          </c:extLst>
        </c:ser>
        <c:ser>
          <c:idx val="12"/>
          <c:order val="12"/>
          <c:tx>
            <c:strRef>
              <c:f>'7.1'!$K$88</c:f>
              <c:strCache>
                <c:ptCount val="1"/>
                <c:pt idx="0">
                  <c:v>55-59</c:v>
                </c:pt>
              </c:strCache>
            </c:strRef>
          </c:tx>
          <c:spPr>
            <a:pattFill prst="wdUpDiag">
              <a:fgClr>
                <a:schemeClr val="bg1">
                  <a:lumMod val="85000"/>
                </a:schemeClr>
              </a:fgClr>
              <a:bgClr>
                <a:schemeClr val="bg1"/>
              </a:bgClr>
            </a:pattFill>
            <a:ln>
              <a:solidFill>
                <a:schemeClr val="tx1"/>
              </a:solidFill>
            </a:ln>
            <a:effectLst/>
          </c:spPr>
          <c:cat>
            <c:numRef>
              <c:f>'7.1'!$L$75:$AR$75</c:f>
              <c:numCache>
                <c:formatCode>d\-mmm\-yy</c:formatCode>
                <c:ptCount val="33"/>
                <c:pt idx="0">
                  <c:v>43896</c:v>
                </c:pt>
                <c:pt idx="1">
                  <c:v>43903</c:v>
                </c:pt>
                <c:pt idx="2">
                  <c:v>43910</c:v>
                </c:pt>
                <c:pt idx="3">
                  <c:v>43917</c:v>
                </c:pt>
                <c:pt idx="4">
                  <c:v>43924</c:v>
                </c:pt>
                <c:pt idx="5">
                  <c:v>43931</c:v>
                </c:pt>
                <c:pt idx="6">
                  <c:v>43938</c:v>
                </c:pt>
                <c:pt idx="7">
                  <c:v>43945</c:v>
                </c:pt>
                <c:pt idx="8">
                  <c:v>43952</c:v>
                </c:pt>
                <c:pt idx="9">
                  <c:v>43959</c:v>
                </c:pt>
                <c:pt idx="10">
                  <c:v>43966</c:v>
                </c:pt>
                <c:pt idx="11">
                  <c:v>43973</c:v>
                </c:pt>
                <c:pt idx="12">
                  <c:v>43980</c:v>
                </c:pt>
                <c:pt idx="13">
                  <c:v>43987</c:v>
                </c:pt>
                <c:pt idx="14">
                  <c:v>43994</c:v>
                </c:pt>
                <c:pt idx="15">
                  <c:v>44001</c:v>
                </c:pt>
                <c:pt idx="16">
                  <c:v>44008</c:v>
                </c:pt>
                <c:pt idx="17">
                  <c:v>44015</c:v>
                </c:pt>
                <c:pt idx="18">
                  <c:v>44022</c:v>
                </c:pt>
                <c:pt idx="19">
                  <c:v>44029</c:v>
                </c:pt>
                <c:pt idx="20">
                  <c:v>44036</c:v>
                </c:pt>
                <c:pt idx="21">
                  <c:v>44043</c:v>
                </c:pt>
                <c:pt idx="22">
                  <c:v>44050</c:v>
                </c:pt>
                <c:pt idx="23">
                  <c:v>44057</c:v>
                </c:pt>
                <c:pt idx="24">
                  <c:v>44064</c:v>
                </c:pt>
                <c:pt idx="25">
                  <c:v>44071</c:v>
                </c:pt>
                <c:pt idx="26">
                  <c:v>44078</c:v>
                </c:pt>
                <c:pt idx="27">
                  <c:v>44085</c:v>
                </c:pt>
                <c:pt idx="28">
                  <c:v>44092</c:v>
                </c:pt>
                <c:pt idx="29">
                  <c:v>44099</c:v>
                </c:pt>
                <c:pt idx="30">
                  <c:v>44106</c:v>
                </c:pt>
                <c:pt idx="31">
                  <c:v>44113</c:v>
                </c:pt>
                <c:pt idx="32">
                  <c:v>44120</c:v>
                </c:pt>
              </c:numCache>
            </c:numRef>
          </c:cat>
          <c:val>
            <c:numRef>
              <c:f>'7.1'!$L$88:$AR$88</c:f>
              <c:numCache>
                <c:formatCode>#,##0</c:formatCode>
                <c:ptCount val="33"/>
                <c:pt idx="0">
                  <c:v>0</c:v>
                </c:pt>
                <c:pt idx="1">
                  <c:v>1</c:v>
                </c:pt>
                <c:pt idx="2">
                  <c:v>13</c:v>
                </c:pt>
                <c:pt idx="3">
                  <c:v>78</c:v>
                </c:pt>
                <c:pt idx="4">
                  <c:v>205</c:v>
                </c:pt>
                <c:pt idx="5">
                  <c:v>270</c:v>
                </c:pt>
                <c:pt idx="6">
                  <c:v>249</c:v>
                </c:pt>
                <c:pt idx="7">
                  <c:v>221</c:v>
                </c:pt>
                <c:pt idx="8">
                  <c:v>119</c:v>
                </c:pt>
                <c:pt idx="9">
                  <c:v>82</c:v>
                </c:pt>
                <c:pt idx="10">
                  <c:v>62</c:v>
                </c:pt>
                <c:pt idx="11">
                  <c:v>47</c:v>
                </c:pt>
                <c:pt idx="12">
                  <c:v>45</c:v>
                </c:pt>
                <c:pt idx="13">
                  <c:v>29</c:v>
                </c:pt>
                <c:pt idx="14">
                  <c:v>18</c:v>
                </c:pt>
                <c:pt idx="15">
                  <c:v>16</c:v>
                </c:pt>
                <c:pt idx="16">
                  <c:v>9</c:v>
                </c:pt>
                <c:pt idx="17">
                  <c:v>11</c:v>
                </c:pt>
                <c:pt idx="18">
                  <c:v>7</c:v>
                </c:pt>
                <c:pt idx="19">
                  <c:v>5</c:v>
                </c:pt>
                <c:pt idx="20">
                  <c:v>6</c:v>
                </c:pt>
                <c:pt idx="21">
                  <c:v>6</c:v>
                </c:pt>
                <c:pt idx="22">
                  <c:v>3</c:v>
                </c:pt>
                <c:pt idx="23">
                  <c:v>4</c:v>
                </c:pt>
                <c:pt idx="24">
                  <c:v>5</c:v>
                </c:pt>
                <c:pt idx="25">
                  <c:v>2</c:v>
                </c:pt>
                <c:pt idx="26">
                  <c:v>2</c:v>
                </c:pt>
                <c:pt idx="27">
                  <c:v>1</c:v>
                </c:pt>
                <c:pt idx="28">
                  <c:v>4</c:v>
                </c:pt>
                <c:pt idx="29">
                  <c:v>9</c:v>
                </c:pt>
                <c:pt idx="30">
                  <c:v>9</c:v>
                </c:pt>
                <c:pt idx="31">
                  <c:v>11</c:v>
                </c:pt>
                <c:pt idx="32">
                  <c:v>10</c:v>
                </c:pt>
              </c:numCache>
            </c:numRef>
          </c:val>
          <c:extLst>
            <c:ext xmlns:c16="http://schemas.microsoft.com/office/drawing/2014/chart" uri="{C3380CC4-5D6E-409C-BE32-E72D297353CC}">
              <c16:uniqueId val="{0000000C-4FAC-744B-A427-973A0AF10CA1}"/>
            </c:ext>
          </c:extLst>
        </c:ser>
        <c:ser>
          <c:idx val="13"/>
          <c:order val="13"/>
          <c:tx>
            <c:strRef>
              <c:f>'7.1'!$K$89</c:f>
              <c:strCache>
                <c:ptCount val="1"/>
                <c:pt idx="0">
                  <c:v>60-64</c:v>
                </c:pt>
              </c:strCache>
            </c:strRef>
          </c:tx>
          <c:spPr>
            <a:pattFill prst="wdDnDiag">
              <a:fgClr>
                <a:schemeClr val="bg1">
                  <a:lumMod val="85000"/>
                </a:schemeClr>
              </a:fgClr>
              <a:bgClr>
                <a:schemeClr val="bg1"/>
              </a:bgClr>
            </a:pattFill>
            <a:ln>
              <a:solidFill>
                <a:schemeClr val="tx1"/>
              </a:solidFill>
            </a:ln>
            <a:effectLst/>
          </c:spPr>
          <c:cat>
            <c:numRef>
              <c:f>'7.1'!$L$75:$AR$75</c:f>
              <c:numCache>
                <c:formatCode>d\-mmm\-yy</c:formatCode>
                <c:ptCount val="33"/>
                <c:pt idx="0">
                  <c:v>43896</c:v>
                </c:pt>
                <c:pt idx="1">
                  <c:v>43903</c:v>
                </c:pt>
                <c:pt idx="2">
                  <c:v>43910</c:v>
                </c:pt>
                <c:pt idx="3">
                  <c:v>43917</c:v>
                </c:pt>
                <c:pt idx="4">
                  <c:v>43924</c:v>
                </c:pt>
                <c:pt idx="5">
                  <c:v>43931</c:v>
                </c:pt>
                <c:pt idx="6">
                  <c:v>43938</c:v>
                </c:pt>
                <c:pt idx="7">
                  <c:v>43945</c:v>
                </c:pt>
                <c:pt idx="8">
                  <c:v>43952</c:v>
                </c:pt>
                <c:pt idx="9">
                  <c:v>43959</c:v>
                </c:pt>
                <c:pt idx="10">
                  <c:v>43966</c:v>
                </c:pt>
                <c:pt idx="11">
                  <c:v>43973</c:v>
                </c:pt>
                <c:pt idx="12">
                  <c:v>43980</c:v>
                </c:pt>
                <c:pt idx="13">
                  <c:v>43987</c:v>
                </c:pt>
                <c:pt idx="14">
                  <c:v>43994</c:v>
                </c:pt>
                <c:pt idx="15">
                  <c:v>44001</c:v>
                </c:pt>
                <c:pt idx="16">
                  <c:v>44008</c:v>
                </c:pt>
                <c:pt idx="17">
                  <c:v>44015</c:v>
                </c:pt>
                <c:pt idx="18">
                  <c:v>44022</c:v>
                </c:pt>
                <c:pt idx="19">
                  <c:v>44029</c:v>
                </c:pt>
                <c:pt idx="20">
                  <c:v>44036</c:v>
                </c:pt>
                <c:pt idx="21">
                  <c:v>44043</c:v>
                </c:pt>
                <c:pt idx="22">
                  <c:v>44050</c:v>
                </c:pt>
                <c:pt idx="23">
                  <c:v>44057</c:v>
                </c:pt>
                <c:pt idx="24">
                  <c:v>44064</c:v>
                </c:pt>
                <c:pt idx="25">
                  <c:v>44071</c:v>
                </c:pt>
                <c:pt idx="26">
                  <c:v>44078</c:v>
                </c:pt>
                <c:pt idx="27">
                  <c:v>44085</c:v>
                </c:pt>
                <c:pt idx="28">
                  <c:v>44092</c:v>
                </c:pt>
                <c:pt idx="29">
                  <c:v>44099</c:v>
                </c:pt>
                <c:pt idx="30">
                  <c:v>44106</c:v>
                </c:pt>
                <c:pt idx="31">
                  <c:v>44113</c:v>
                </c:pt>
                <c:pt idx="32">
                  <c:v>44120</c:v>
                </c:pt>
              </c:numCache>
            </c:numRef>
          </c:cat>
          <c:val>
            <c:numRef>
              <c:f>'7.1'!$L$89:$AR$89</c:f>
              <c:numCache>
                <c:formatCode>#,##0</c:formatCode>
                <c:ptCount val="33"/>
                <c:pt idx="0">
                  <c:v>0</c:v>
                </c:pt>
                <c:pt idx="1">
                  <c:v>5</c:v>
                </c:pt>
                <c:pt idx="2">
                  <c:v>21</c:v>
                </c:pt>
                <c:pt idx="3">
                  <c:v>93</c:v>
                </c:pt>
                <c:pt idx="4">
                  <c:v>279</c:v>
                </c:pt>
                <c:pt idx="5">
                  <c:v>438</c:v>
                </c:pt>
                <c:pt idx="6">
                  <c:v>368</c:v>
                </c:pt>
                <c:pt idx="7">
                  <c:v>259</c:v>
                </c:pt>
                <c:pt idx="8">
                  <c:v>161</c:v>
                </c:pt>
                <c:pt idx="9">
                  <c:v>136</c:v>
                </c:pt>
                <c:pt idx="10">
                  <c:v>81</c:v>
                </c:pt>
                <c:pt idx="11">
                  <c:v>75</c:v>
                </c:pt>
                <c:pt idx="12">
                  <c:v>66</c:v>
                </c:pt>
                <c:pt idx="13">
                  <c:v>29</c:v>
                </c:pt>
                <c:pt idx="14">
                  <c:v>31</c:v>
                </c:pt>
                <c:pt idx="15">
                  <c:v>21</c:v>
                </c:pt>
                <c:pt idx="16">
                  <c:v>20</c:v>
                </c:pt>
                <c:pt idx="17">
                  <c:v>13</c:v>
                </c:pt>
                <c:pt idx="18">
                  <c:v>13</c:v>
                </c:pt>
                <c:pt idx="19">
                  <c:v>4</c:v>
                </c:pt>
                <c:pt idx="20">
                  <c:v>5</c:v>
                </c:pt>
                <c:pt idx="21">
                  <c:v>4</c:v>
                </c:pt>
                <c:pt idx="22">
                  <c:v>6</c:v>
                </c:pt>
                <c:pt idx="23">
                  <c:v>6</c:v>
                </c:pt>
                <c:pt idx="24">
                  <c:v>3</c:v>
                </c:pt>
                <c:pt idx="25">
                  <c:v>5</c:v>
                </c:pt>
                <c:pt idx="26">
                  <c:v>5</c:v>
                </c:pt>
                <c:pt idx="27">
                  <c:v>5</c:v>
                </c:pt>
                <c:pt idx="28">
                  <c:v>6</c:v>
                </c:pt>
                <c:pt idx="29">
                  <c:v>11</c:v>
                </c:pt>
                <c:pt idx="30">
                  <c:v>13</c:v>
                </c:pt>
                <c:pt idx="31">
                  <c:v>25</c:v>
                </c:pt>
                <c:pt idx="32">
                  <c:v>26</c:v>
                </c:pt>
              </c:numCache>
            </c:numRef>
          </c:val>
          <c:extLst>
            <c:ext xmlns:c16="http://schemas.microsoft.com/office/drawing/2014/chart" uri="{C3380CC4-5D6E-409C-BE32-E72D297353CC}">
              <c16:uniqueId val="{0000000D-4FAC-744B-A427-973A0AF10CA1}"/>
            </c:ext>
          </c:extLst>
        </c:ser>
        <c:ser>
          <c:idx val="14"/>
          <c:order val="14"/>
          <c:tx>
            <c:strRef>
              <c:f>'7.1'!$K$90</c:f>
              <c:strCache>
                <c:ptCount val="1"/>
                <c:pt idx="0">
                  <c:v>65-69</c:v>
                </c:pt>
              </c:strCache>
            </c:strRef>
          </c:tx>
          <c:spPr>
            <a:pattFill prst="pct5">
              <a:fgClr>
                <a:schemeClr val="tx1"/>
              </a:fgClr>
              <a:bgClr>
                <a:schemeClr val="bg1">
                  <a:lumMod val="85000"/>
                </a:schemeClr>
              </a:bgClr>
            </a:pattFill>
            <a:ln>
              <a:solidFill>
                <a:schemeClr val="tx1"/>
              </a:solidFill>
            </a:ln>
            <a:effectLst/>
          </c:spPr>
          <c:cat>
            <c:numRef>
              <c:f>'7.1'!$L$75:$AR$75</c:f>
              <c:numCache>
                <c:formatCode>d\-mmm\-yy</c:formatCode>
                <c:ptCount val="33"/>
                <c:pt idx="0">
                  <c:v>43896</c:v>
                </c:pt>
                <c:pt idx="1">
                  <c:v>43903</c:v>
                </c:pt>
                <c:pt idx="2">
                  <c:v>43910</c:v>
                </c:pt>
                <c:pt idx="3">
                  <c:v>43917</c:v>
                </c:pt>
                <c:pt idx="4">
                  <c:v>43924</c:v>
                </c:pt>
                <c:pt idx="5">
                  <c:v>43931</c:v>
                </c:pt>
                <c:pt idx="6">
                  <c:v>43938</c:v>
                </c:pt>
                <c:pt idx="7">
                  <c:v>43945</c:v>
                </c:pt>
                <c:pt idx="8">
                  <c:v>43952</c:v>
                </c:pt>
                <c:pt idx="9">
                  <c:v>43959</c:v>
                </c:pt>
                <c:pt idx="10">
                  <c:v>43966</c:v>
                </c:pt>
                <c:pt idx="11">
                  <c:v>43973</c:v>
                </c:pt>
                <c:pt idx="12">
                  <c:v>43980</c:v>
                </c:pt>
                <c:pt idx="13">
                  <c:v>43987</c:v>
                </c:pt>
                <c:pt idx="14">
                  <c:v>43994</c:v>
                </c:pt>
                <c:pt idx="15">
                  <c:v>44001</c:v>
                </c:pt>
                <c:pt idx="16">
                  <c:v>44008</c:v>
                </c:pt>
                <c:pt idx="17">
                  <c:v>44015</c:v>
                </c:pt>
                <c:pt idx="18">
                  <c:v>44022</c:v>
                </c:pt>
                <c:pt idx="19">
                  <c:v>44029</c:v>
                </c:pt>
                <c:pt idx="20">
                  <c:v>44036</c:v>
                </c:pt>
                <c:pt idx="21">
                  <c:v>44043</c:v>
                </c:pt>
                <c:pt idx="22">
                  <c:v>44050</c:v>
                </c:pt>
                <c:pt idx="23">
                  <c:v>44057</c:v>
                </c:pt>
                <c:pt idx="24">
                  <c:v>44064</c:v>
                </c:pt>
                <c:pt idx="25">
                  <c:v>44071</c:v>
                </c:pt>
                <c:pt idx="26">
                  <c:v>44078</c:v>
                </c:pt>
                <c:pt idx="27">
                  <c:v>44085</c:v>
                </c:pt>
                <c:pt idx="28">
                  <c:v>44092</c:v>
                </c:pt>
                <c:pt idx="29">
                  <c:v>44099</c:v>
                </c:pt>
                <c:pt idx="30">
                  <c:v>44106</c:v>
                </c:pt>
                <c:pt idx="31">
                  <c:v>44113</c:v>
                </c:pt>
                <c:pt idx="32">
                  <c:v>44120</c:v>
                </c:pt>
              </c:numCache>
            </c:numRef>
          </c:cat>
          <c:val>
            <c:numRef>
              <c:f>'7.1'!$L$90:$AR$90</c:f>
              <c:numCache>
                <c:formatCode>#,##0</c:formatCode>
                <c:ptCount val="33"/>
                <c:pt idx="0">
                  <c:v>0</c:v>
                </c:pt>
                <c:pt idx="1">
                  <c:v>5</c:v>
                </c:pt>
                <c:pt idx="2">
                  <c:v>28</c:v>
                </c:pt>
                <c:pt idx="3">
                  <c:v>132</c:v>
                </c:pt>
                <c:pt idx="4">
                  <c:v>371</c:v>
                </c:pt>
                <c:pt idx="5">
                  <c:v>538</c:v>
                </c:pt>
                <c:pt idx="6">
                  <c:v>493</c:v>
                </c:pt>
                <c:pt idx="7">
                  <c:v>348</c:v>
                </c:pt>
                <c:pt idx="8">
                  <c:v>269</c:v>
                </c:pt>
                <c:pt idx="9">
                  <c:v>181</c:v>
                </c:pt>
                <c:pt idx="10">
                  <c:v>131</c:v>
                </c:pt>
                <c:pt idx="11">
                  <c:v>81</c:v>
                </c:pt>
                <c:pt idx="12">
                  <c:v>69</c:v>
                </c:pt>
                <c:pt idx="13">
                  <c:v>70</c:v>
                </c:pt>
                <c:pt idx="14">
                  <c:v>38</c:v>
                </c:pt>
                <c:pt idx="15">
                  <c:v>36</c:v>
                </c:pt>
                <c:pt idx="16">
                  <c:v>31</c:v>
                </c:pt>
                <c:pt idx="17">
                  <c:v>17</c:v>
                </c:pt>
                <c:pt idx="18">
                  <c:v>15</c:v>
                </c:pt>
                <c:pt idx="19">
                  <c:v>12</c:v>
                </c:pt>
                <c:pt idx="20">
                  <c:v>15</c:v>
                </c:pt>
                <c:pt idx="21">
                  <c:v>12</c:v>
                </c:pt>
                <c:pt idx="22">
                  <c:v>11</c:v>
                </c:pt>
                <c:pt idx="23">
                  <c:v>10</c:v>
                </c:pt>
                <c:pt idx="24">
                  <c:v>6</c:v>
                </c:pt>
                <c:pt idx="25">
                  <c:v>7</c:v>
                </c:pt>
                <c:pt idx="26">
                  <c:v>4</c:v>
                </c:pt>
                <c:pt idx="27">
                  <c:v>7</c:v>
                </c:pt>
                <c:pt idx="28">
                  <c:v>11</c:v>
                </c:pt>
                <c:pt idx="29">
                  <c:v>17</c:v>
                </c:pt>
                <c:pt idx="30">
                  <c:v>22</c:v>
                </c:pt>
                <c:pt idx="31">
                  <c:v>31</c:v>
                </c:pt>
                <c:pt idx="32">
                  <c:v>46</c:v>
                </c:pt>
              </c:numCache>
            </c:numRef>
          </c:val>
          <c:extLst>
            <c:ext xmlns:c16="http://schemas.microsoft.com/office/drawing/2014/chart" uri="{C3380CC4-5D6E-409C-BE32-E72D297353CC}">
              <c16:uniqueId val="{0000000E-4FAC-744B-A427-973A0AF10CA1}"/>
            </c:ext>
          </c:extLst>
        </c:ser>
        <c:ser>
          <c:idx val="15"/>
          <c:order val="15"/>
          <c:tx>
            <c:strRef>
              <c:f>'7.1'!$K$91</c:f>
              <c:strCache>
                <c:ptCount val="1"/>
                <c:pt idx="0">
                  <c:v>70-74</c:v>
                </c:pt>
              </c:strCache>
            </c:strRef>
          </c:tx>
          <c:spPr>
            <a:solidFill>
              <a:schemeClr val="bg1">
                <a:lumMod val="85000"/>
              </a:schemeClr>
            </a:solidFill>
            <a:ln>
              <a:noFill/>
            </a:ln>
            <a:effectLst/>
          </c:spPr>
          <c:cat>
            <c:numRef>
              <c:f>'7.1'!$L$75:$AR$75</c:f>
              <c:numCache>
                <c:formatCode>d\-mmm\-yy</c:formatCode>
                <c:ptCount val="33"/>
                <c:pt idx="0">
                  <c:v>43896</c:v>
                </c:pt>
                <c:pt idx="1">
                  <c:v>43903</c:v>
                </c:pt>
                <c:pt idx="2">
                  <c:v>43910</c:v>
                </c:pt>
                <c:pt idx="3">
                  <c:v>43917</c:v>
                </c:pt>
                <c:pt idx="4">
                  <c:v>43924</c:v>
                </c:pt>
                <c:pt idx="5">
                  <c:v>43931</c:v>
                </c:pt>
                <c:pt idx="6">
                  <c:v>43938</c:v>
                </c:pt>
                <c:pt idx="7">
                  <c:v>43945</c:v>
                </c:pt>
                <c:pt idx="8">
                  <c:v>43952</c:v>
                </c:pt>
                <c:pt idx="9">
                  <c:v>43959</c:v>
                </c:pt>
                <c:pt idx="10">
                  <c:v>43966</c:v>
                </c:pt>
                <c:pt idx="11">
                  <c:v>43973</c:v>
                </c:pt>
                <c:pt idx="12">
                  <c:v>43980</c:v>
                </c:pt>
                <c:pt idx="13">
                  <c:v>43987</c:v>
                </c:pt>
                <c:pt idx="14">
                  <c:v>43994</c:v>
                </c:pt>
                <c:pt idx="15">
                  <c:v>44001</c:v>
                </c:pt>
                <c:pt idx="16">
                  <c:v>44008</c:v>
                </c:pt>
                <c:pt idx="17">
                  <c:v>44015</c:v>
                </c:pt>
                <c:pt idx="18">
                  <c:v>44022</c:v>
                </c:pt>
                <c:pt idx="19">
                  <c:v>44029</c:v>
                </c:pt>
                <c:pt idx="20">
                  <c:v>44036</c:v>
                </c:pt>
                <c:pt idx="21">
                  <c:v>44043</c:v>
                </c:pt>
                <c:pt idx="22">
                  <c:v>44050</c:v>
                </c:pt>
                <c:pt idx="23">
                  <c:v>44057</c:v>
                </c:pt>
                <c:pt idx="24">
                  <c:v>44064</c:v>
                </c:pt>
                <c:pt idx="25">
                  <c:v>44071</c:v>
                </c:pt>
                <c:pt idx="26">
                  <c:v>44078</c:v>
                </c:pt>
                <c:pt idx="27">
                  <c:v>44085</c:v>
                </c:pt>
                <c:pt idx="28">
                  <c:v>44092</c:v>
                </c:pt>
                <c:pt idx="29">
                  <c:v>44099</c:v>
                </c:pt>
                <c:pt idx="30">
                  <c:v>44106</c:v>
                </c:pt>
                <c:pt idx="31">
                  <c:v>44113</c:v>
                </c:pt>
                <c:pt idx="32">
                  <c:v>44120</c:v>
                </c:pt>
              </c:numCache>
            </c:numRef>
          </c:cat>
          <c:val>
            <c:numRef>
              <c:f>'7.1'!$L$91:$AR$91</c:f>
              <c:numCache>
                <c:formatCode>#,##0</c:formatCode>
                <c:ptCount val="33"/>
                <c:pt idx="0">
                  <c:v>1</c:v>
                </c:pt>
                <c:pt idx="1">
                  <c:v>6</c:v>
                </c:pt>
                <c:pt idx="2">
                  <c:v>39</c:v>
                </c:pt>
                <c:pt idx="3">
                  <c:v>217</c:v>
                </c:pt>
                <c:pt idx="4">
                  <c:v>601</c:v>
                </c:pt>
                <c:pt idx="5">
                  <c:v>865</c:v>
                </c:pt>
                <c:pt idx="6">
                  <c:v>787</c:v>
                </c:pt>
                <c:pt idx="7">
                  <c:v>580</c:v>
                </c:pt>
                <c:pt idx="8">
                  <c:v>394</c:v>
                </c:pt>
                <c:pt idx="9">
                  <c:v>340</c:v>
                </c:pt>
                <c:pt idx="10">
                  <c:v>198</c:v>
                </c:pt>
                <c:pt idx="11">
                  <c:v>187</c:v>
                </c:pt>
                <c:pt idx="12">
                  <c:v>139</c:v>
                </c:pt>
                <c:pt idx="13">
                  <c:v>111</c:v>
                </c:pt>
                <c:pt idx="14">
                  <c:v>67</c:v>
                </c:pt>
                <c:pt idx="15">
                  <c:v>70</c:v>
                </c:pt>
                <c:pt idx="16">
                  <c:v>48</c:v>
                </c:pt>
                <c:pt idx="17">
                  <c:v>37</c:v>
                </c:pt>
                <c:pt idx="18">
                  <c:v>34</c:v>
                </c:pt>
                <c:pt idx="19">
                  <c:v>32</c:v>
                </c:pt>
                <c:pt idx="20">
                  <c:v>15</c:v>
                </c:pt>
                <c:pt idx="21">
                  <c:v>14</c:v>
                </c:pt>
                <c:pt idx="22">
                  <c:v>12</c:v>
                </c:pt>
                <c:pt idx="23">
                  <c:v>9</c:v>
                </c:pt>
                <c:pt idx="24">
                  <c:v>5</c:v>
                </c:pt>
                <c:pt idx="25">
                  <c:v>6</c:v>
                </c:pt>
                <c:pt idx="26">
                  <c:v>9</c:v>
                </c:pt>
                <c:pt idx="27">
                  <c:v>10</c:v>
                </c:pt>
                <c:pt idx="28">
                  <c:v>13</c:v>
                </c:pt>
                <c:pt idx="29">
                  <c:v>26</c:v>
                </c:pt>
                <c:pt idx="30">
                  <c:v>50</c:v>
                </c:pt>
                <c:pt idx="31">
                  <c:v>51</c:v>
                </c:pt>
                <c:pt idx="32">
                  <c:v>80</c:v>
                </c:pt>
              </c:numCache>
            </c:numRef>
          </c:val>
          <c:extLst>
            <c:ext xmlns:c16="http://schemas.microsoft.com/office/drawing/2014/chart" uri="{C3380CC4-5D6E-409C-BE32-E72D297353CC}">
              <c16:uniqueId val="{0000000F-4FAC-744B-A427-973A0AF10CA1}"/>
            </c:ext>
          </c:extLst>
        </c:ser>
        <c:ser>
          <c:idx val="16"/>
          <c:order val="16"/>
          <c:tx>
            <c:strRef>
              <c:f>'7.1'!$K$92</c:f>
              <c:strCache>
                <c:ptCount val="1"/>
                <c:pt idx="0">
                  <c:v>75-79</c:v>
                </c:pt>
              </c:strCache>
            </c:strRef>
          </c:tx>
          <c:spPr>
            <a:solidFill>
              <a:schemeClr val="bg1">
                <a:lumMod val="75000"/>
              </a:schemeClr>
            </a:solidFill>
            <a:ln>
              <a:noFill/>
            </a:ln>
            <a:effectLst/>
          </c:spPr>
          <c:cat>
            <c:numRef>
              <c:f>'7.1'!$L$75:$AR$75</c:f>
              <c:numCache>
                <c:formatCode>d\-mmm\-yy</c:formatCode>
                <c:ptCount val="33"/>
                <c:pt idx="0">
                  <c:v>43896</c:v>
                </c:pt>
                <c:pt idx="1">
                  <c:v>43903</c:v>
                </c:pt>
                <c:pt idx="2">
                  <c:v>43910</c:v>
                </c:pt>
                <c:pt idx="3">
                  <c:v>43917</c:v>
                </c:pt>
                <c:pt idx="4">
                  <c:v>43924</c:v>
                </c:pt>
                <c:pt idx="5">
                  <c:v>43931</c:v>
                </c:pt>
                <c:pt idx="6">
                  <c:v>43938</c:v>
                </c:pt>
                <c:pt idx="7">
                  <c:v>43945</c:v>
                </c:pt>
                <c:pt idx="8">
                  <c:v>43952</c:v>
                </c:pt>
                <c:pt idx="9">
                  <c:v>43959</c:v>
                </c:pt>
                <c:pt idx="10">
                  <c:v>43966</c:v>
                </c:pt>
                <c:pt idx="11">
                  <c:v>43973</c:v>
                </c:pt>
                <c:pt idx="12">
                  <c:v>43980</c:v>
                </c:pt>
                <c:pt idx="13">
                  <c:v>43987</c:v>
                </c:pt>
                <c:pt idx="14">
                  <c:v>43994</c:v>
                </c:pt>
                <c:pt idx="15">
                  <c:v>44001</c:v>
                </c:pt>
                <c:pt idx="16">
                  <c:v>44008</c:v>
                </c:pt>
                <c:pt idx="17">
                  <c:v>44015</c:v>
                </c:pt>
                <c:pt idx="18">
                  <c:v>44022</c:v>
                </c:pt>
                <c:pt idx="19">
                  <c:v>44029</c:v>
                </c:pt>
                <c:pt idx="20">
                  <c:v>44036</c:v>
                </c:pt>
                <c:pt idx="21">
                  <c:v>44043</c:v>
                </c:pt>
                <c:pt idx="22">
                  <c:v>44050</c:v>
                </c:pt>
                <c:pt idx="23">
                  <c:v>44057</c:v>
                </c:pt>
                <c:pt idx="24">
                  <c:v>44064</c:v>
                </c:pt>
                <c:pt idx="25">
                  <c:v>44071</c:v>
                </c:pt>
                <c:pt idx="26">
                  <c:v>44078</c:v>
                </c:pt>
                <c:pt idx="27">
                  <c:v>44085</c:v>
                </c:pt>
                <c:pt idx="28">
                  <c:v>44092</c:v>
                </c:pt>
                <c:pt idx="29">
                  <c:v>44099</c:v>
                </c:pt>
                <c:pt idx="30">
                  <c:v>44106</c:v>
                </c:pt>
                <c:pt idx="31">
                  <c:v>44113</c:v>
                </c:pt>
                <c:pt idx="32">
                  <c:v>44120</c:v>
                </c:pt>
              </c:numCache>
            </c:numRef>
          </c:cat>
          <c:val>
            <c:numRef>
              <c:f>'7.1'!$L$92:$AR$92</c:f>
              <c:numCache>
                <c:formatCode>#,##0</c:formatCode>
                <c:ptCount val="33"/>
                <c:pt idx="0">
                  <c:v>3</c:v>
                </c:pt>
                <c:pt idx="1">
                  <c:v>2</c:v>
                </c:pt>
                <c:pt idx="2">
                  <c:v>46</c:v>
                </c:pt>
                <c:pt idx="3">
                  <c:v>291</c:v>
                </c:pt>
                <c:pt idx="4">
                  <c:v>812</c:v>
                </c:pt>
                <c:pt idx="5">
                  <c:v>1226</c:v>
                </c:pt>
                <c:pt idx="6">
                  <c:v>1089</c:v>
                </c:pt>
                <c:pt idx="7">
                  <c:v>845</c:v>
                </c:pt>
                <c:pt idx="8">
                  <c:v>671</c:v>
                </c:pt>
                <c:pt idx="9">
                  <c:v>476</c:v>
                </c:pt>
                <c:pt idx="10">
                  <c:v>347</c:v>
                </c:pt>
                <c:pt idx="11">
                  <c:v>277</c:v>
                </c:pt>
                <c:pt idx="12">
                  <c:v>205</c:v>
                </c:pt>
                <c:pt idx="13">
                  <c:v>163</c:v>
                </c:pt>
                <c:pt idx="14">
                  <c:v>119</c:v>
                </c:pt>
                <c:pt idx="15">
                  <c:v>86</c:v>
                </c:pt>
                <c:pt idx="16">
                  <c:v>78</c:v>
                </c:pt>
                <c:pt idx="17">
                  <c:v>56</c:v>
                </c:pt>
                <c:pt idx="18">
                  <c:v>39</c:v>
                </c:pt>
                <c:pt idx="19">
                  <c:v>33</c:v>
                </c:pt>
                <c:pt idx="20">
                  <c:v>26</c:v>
                </c:pt>
                <c:pt idx="21">
                  <c:v>23</c:v>
                </c:pt>
                <c:pt idx="22">
                  <c:v>15</c:v>
                </c:pt>
                <c:pt idx="23">
                  <c:v>25</c:v>
                </c:pt>
                <c:pt idx="24">
                  <c:v>14</c:v>
                </c:pt>
                <c:pt idx="25">
                  <c:v>9</c:v>
                </c:pt>
                <c:pt idx="26">
                  <c:v>10</c:v>
                </c:pt>
                <c:pt idx="27">
                  <c:v>18</c:v>
                </c:pt>
                <c:pt idx="28">
                  <c:v>22</c:v>
                </c:pt>
                <c:pt idx="29">
                  <c:v>29</c:v>
                </c:pt>
                <c:pt idx="30">
                  <c:v>57</c:v>
                </c:pt>
                <c:pt idx="31">
                  <c:v>86</c:v>
                </c:pt>
                <c:pt idx="32">
                  <c:v>110</c:v>
                </c:pt>
              </c:numCache>
            </c:numRef>
          </c:val>
          <c:extLst>
            <c:ext xmlns:c16="http://schemas.microsoft.com/office/drawing/2014/chart" uri="{C3380CC4-5D6E-409C-BE32-E72D297353CC}">
              <c16:uniqueId val="{00000010-4FAC-744B-A427-973A0AF10CA1}"/>
            </c:ext>
          </c:extLst>
        </c:ser>
        <c:ser>
          <c:idx val="17"/>
          <c:order val="17"/>
          <c:tx>
            <c:strRef>
              <c:f>'7.1'!$K$93</c:f>
              <c:strCache>
                <c:ptCount val="1"/>
                <c:pt idx="0">
                  <c:v>80-84</c:v>
                </c:pt>
              </c:strCache>
            </c:strRef>
          </c:tx>
          <c:spPr>
            <a:solidFill>
              <a:schemeClr val="bg1">
                <a:lumMod val="65000"/>
              </a:schemeClr>
            </a:solidFill>
            <a:ln>
              <a:noFill/>
            </a:ln>
            <a:effectLst/>
          </c:spPr>
          <c:cat>
            <c:numRef>
              <c:f>'7.1'!$L$75:$AR$75</c:f>
              <c:numCache>
                <c:formatCode>d\-mmm\-yy</c:formatCode>
                <c:ptCount val="33"/>
                <c:pt idx="0">
                  <c:v>43896</c:v>
                </c:pt>
                <c:pt idx="1">
                  <c:v>43903</c:v>
                </c:pt>
                <c:pt idx="2">
                  <c:v>43910</c:v>
                </c:pt>
                <c:pt idx="3">
                  <c:v>43917</c:v>
                </c:pt>
                <c:pt idx="4">
                  <c:v>43924</c:v>
                </c:pt>
                <c:pt idx="5">
                  <c:v>43931</c:v>
                </c:pt>
                <c:pt idx="6">
                  <c:v>43938</c:v>
                </c:pt>
                <c:pt idx="7">
                  <c:v>43945</c:v>
                </c:pt>
                <c:pt idx="8">
                  <c:v>43952</c:v>
                </c:pt>
                <c:pt idx="9">
                  <c:v>43959</c:v>
                </c:pt>
                <c:pt idx="10">
                  <c:v>43966</c:v>
                </c:pt>
                <c:pt idx="11">
                  <c:v>43973</c:v>
                </c:pt>
                <c:pt idx="12">
                  <c:v>43980</c:v>
                </c:pt>
                <c:pt idx="13">
                  <c:v>43987</c:v>
                </c:pt>
                <c:pt idx="14">
                  <c:v>43994</c:v>
                </c:pt>
                <c:pt idx="15">
                  <c:v>44001</c:v>
                </c:pt>
                <c:pt idx="16">
                  <c:v>44008</c:v>
                </c:pt>
                <c:pt idx="17">
                  <c:v>44015</c:v>
                </c:pt>
                <c:pt idx="18">
                  <c:v>44022</c:v>
                </c:pt>
                <c:pt idx="19">
                  <c:v>44029</c:v>
                </c:pt>
                <c:pt idx="20">
                  <c:v>44036</c:v>
                </c:pt>
                <c:pt idx="21">
                  <c:v>44043</c:v>
                </c:pt>
                <c:pt idx="22">
                  <c:v>44050</c:v>
                </c:pt>
                <c:pt idx="23">
                  <c:v>44057</c:v>
                </c:pt>
                <c:pt idx="24">
                  <c:v>44064</c:v>
                </c:pt>
                <c:pt idx="25">
                  <c:v>44071</c:v>
                </c:pt>
                <c:pt idx="26">
                  <c:v>44078</c:v>
                </c:pt>
                <c:pt idx="27">
                  <c:v>44085</c:v>
                </c:pt>
                <c:pt idx="28">
                  <c:v>44092</c:v>
                </c:pt>
                <c:pt idx="29">
                  <c:v>44099</c:v>
                </c:pt>
                <c:pt idx="30">
                  <c:v>44106</c:v>
                </c:pt>
                <c:pt idx="31">
                  <c:v>44113</c:v>
                </c:pt>
                <c:pt idx="32">
                  <c:v>44120</c:v>
                </c:pt>
              </c:numCache>
            </c:numRef>
          </c:cat>
          <c:val>
            <c:numRef>
              <c:f>'7.1'!$L$93:$AR$93</c:f>
              <c:numCache>
                <c:formatCode>#,##0</c:formatCode>
                <c:ptCount val="33"/>
                <c:pt idx="0">
                  <c:v>1</c:v>
                </c:pt>
                <c:pt idx="1">
                  <c:v>8</c:v>
                </c:pt>
                <c:pt idx="2">
                  <c:v>74</c:v>
                </c:pt>
                <c:pt idx="3">
                  <c:v>354</c:v>
                </c:pt>
                <c:pt idx="4">
                  <c:v>1014</c:v>
                </c:pt>
                <c:pt idx="5">
                  <c:v>1574</c:v>
                </c:pt>
                <c:pt idx="6">
                  <c:v>1567</c:v>
                </c:pt>
                <c:pt idx="7">
                  <c:v>1327</c:v>
                </c:pt>
                <c:pt idx="8">
                  <c:v>987</c:v>
                </c:pt>
                <c:pt idx="9">
                  <c:v>714</c:v>
                </c:pt>
                <c:pt idx="10">
                  <c:v>544</c:v>
                </c:pt>
                <c:pt idx="11">
                  <c:v>418</c:v>
                </c:pt>
                <c:pt idx="12">
                  <c:v>358</c:v>
                </c:pt>
                <c:pt idx="13">
                  <c:v>256</c:v>
                </c:pt>
                <c:pt idx="14">
                  <c:v>199</c:v>
                </c:pt>
                <c:pt idx="15">
                  <c:v>129</c:v>
                </c:pt>
                <c:pt idx="16">
                  <c:v>122</c:v>
                </c:pt>
                <c:pt idx="17">
                  <c:v>85</c:v>
                </c:pt>
                <c:pt idx="18">
                  <c:v>63</c:v>
                </c:pt>
                <c:pt idx="19">
                  <c:v>41</c:v>
                </c:pt>
                <c:pt idx="20">
                  <c:v>34</c:v>
                </c:pt>
                <c:pt idx="21">
                  <c:v>35</c:v>
                </c:pt>
                <c:pt idx="22">
                  <c:v>24</c:v>
                </c:pt>
                <c:pt idx="23">
                  <c:v>28</c:v>
                </c:pt>
                <c:pt idx="24">
                  <c:v>24</c:v>
                </c:pt>
                <c:pt idx="25">
                  <c:v>18</c:v>
                </c:pt>
                <c:pt idx="26">
                  <c:v>11</c:v>
                </c:pt>
                <c:pt idx="27">
                  <c:v>15</c:v>
                </c:pt>
                <c:pt idx="28">
                  <c:v>33</c:v>
                </c:pt>
                <c:pt idx="29">
                  <c:v>43</c:v>
                </c:pt>
                <c:pt idx="30">
                  <c:v>76</c:v>
                </c:pt>
                <c:pt idx="31">
                  <c:v>101</c:v>
                </c:pt>
                <c:pt idx="32">
                  <c:v>139</c:v>
                </c:pt>
              </c:numCache>
            </c:numRef>
          </c:val>
          <c:extLst>
            <c:ext xmlns:c16="http://schemas.microsoft.com/office/drawing/2014/chart" uri="{C3380CC4-5D6E-409C-BE32-E72D297353CC}">
              <c16:uniqueId val="{00000011-4FAC-744B-A427-973A0AF10CA1}"/>
            </c:ext>
          </c:extLst>
        </c:ser>
        <c:ser>
          <c:idx val="18"/>
          <c:order val="18"/>
          <c:tx>
            <c:strRef>
              <c:f>'7.1'!$K$94</c:f>
              <c:strCache>
                <c:ptCount val="1"/>
                <c:pt idx="0">
                  <c:v>85-89</c:v>
                </c:pt>
              </c:strCache>
            </c:strRef>
          </c:tx>
          <c:spPr>
            <a:solidFill>
              <a:schemeClr val="tx1">
                <a:lumMod val="50000"/>
                <a:lumOff val="50000"/>
              </a:schemeClr>
            </a:solidFill>
            <a:ln>
              <a:noFill/>
            </a:ln>
            <a:effectLst/>
          </c:spPr>
          <c:cat>
            <c:numRef>
              <c:f>'7.1'!$L$75:$AR$75</c:f>
              <c:numCache>
                <c:formatCode>d\-mmm\-yy</c:formatCode>
                <c:ptCount val="33"/>
                <c:pt idx="0">
                  <c:v>43896</c:v>
                </c:pt>
                <c:pt idx="1">
                  <c:v>43903</c:v>
                </c:pt>
                <c:pt idx="2">
                  <c:v>43910</c:v>
                </c:pt>
                <c:pt idx="3">
                  <c:v>43917</c:v>
                </c:pt>
                <c:pt idx="4">
                  <c:v>43924</c:v>
                </c:pt>
                <c:pt idx="5">
                  <c:v>43931</c:v>
                </c:pt>
                <c:pt idx="6">
                  <c:v>43938</c:v>
                </c:pt>
                <c:pt idx="7">
                  <c:v>43945</c:v>
                </c:pt>
                <c:pt idx="8">
                  <c:v>43952</c:v>
                </c:pt>
                <c:pt idx="9">
                  <c:v>43959</c:v>
                </c:pt>
                <c:pt idx="10">
                  <c:v>43966</c:v>
                </c:pt>
                <c:pt idx="11">
                  <c:v>43973</c:v>
                </c:pt>
                <c:pt idx="12">
                  <c:v>43980</c:v>
                </c:pt>
                <c:pt idx="13">
                  <c:v>43987</c:v>
                </c:pt>
                <c:pt idx="14">
                  <c:v>43994</c:v>
                </c:pt>
                <c:pt idx="15">
                  <c:v>44001</c:v>
                </c:pt>
                <c:pt idx="16">
                  <c:v>44008</c:v>
                </c:pt>
                <c:pt idx="17">
                  <c:v>44015</c:v>
                </c:pt>
                <c:pt idx="18">
                  <c:v>44022</c:v>
                </c:pt>
                <c:pt idx="19">
                  <c:v>44029</c:v>
                </c:pt>
                <c:pt idx="20">
                  <c:v>44036</c:v>
                </c:pt>
                <c:pt idx="21">
                  <c:v>44043</c:v>
                </c:pt>
                <c:pt idx="22">
                  <c:v>44050</c:v>
                </c:pt>
                <c:pt idx="23">
                  <c:v>44057</c:v>
                </c:pt>
                <c:pt idx="24">
                  <c:v>44064</c:v>
                </c:pt>
                <c:pt idx="25">
                  <c:v>44071</c:v>
                </c:pt>
                <c:pt idx="26">
                  <c:v>44078</c:v>
                </c:pt>
                <c:pt idx="27">
                  <c:v>44085</c:v>
                </c:pt>
                <c:pt idx="28">
                  <c:v>44092</c:v>
                </c:pt>
                <c:pt idx="29">
                  <c:v>44099</c:v>
                </c:pt>
                <c:pt idx="30">
                  <c:v>44106</c:v>
                </c:pt>
                <c:pt idx="31">
                  <c:v>44113</c:v>
                </c:pt>
                <c:pt idx="32">
                  <c:v>44120</c:v>
                </c:pt>
              </c:numCache>
            </c:numRef>
          </c:cat>
          <c:val>
            <c:numRef>
              <c:f>'7.1'!$L$94:$AR$94</c:f>
              <c:numCache>
                <c:formatCode>#,##0</c:formatCode>
                <c:ptCount val="33"/>
                <c:pt idx="0">
                  <c:v>0</c:v>
                </c:pt>
                <c:pt idx="1">
                  <c:v>8</c:v>
                </c:pt>
                <c:pt idx="2">
                  <c:v>84</c:v>
                </c:pt>
                <c:pt idx="3">
                  <c:v>335</c:v>
                </c:pt>
                <c:pt idx="4">
                  <c:v>867</c:v>
                </c:pt>
                <c:pt idx="5">
                  <c:v>1531</c:v>
                </c:pt>
                <c:pt idx="6">
                  <c:v>1731</c:v>
                </c:pt>
                <c:pt idx="7">
                  <c:v>1468</c:v>
                </c:pt>
                <c:pt idx="8">
                  <c:v>1113</c:v>
                </c:pt>
                <c:pt idx="9">
                  <c:v>902</c:v>
                </c:pt>
                <c:pt idx="10">
                  <c:v>650</c:v>
                </c:pt>
                <c:pt idx="11">
                  <c:v>532</c:v>
                </c:pt>
                <c:pt idx="12">
                  <c:v>393</c:v>
                </c:pt>
                <c:pt idx="13">
                  <c:v>284</c:v>
                </c:pt>
                <c:pt idx="14">
                  <c:v>209</c:v>
                </c:pt>
                <c:pt idx="15">
                  <c:v>143</c:v>
                </c:pt>
                <c:pt idx="16">
                  <c:v>118</c:v>
                </c:pt>
                <c:pt idx="17">
                  <c:v>90</c:v>
                </c:pt>
                <c:pt idx="18">
                  <c:v>64</c:v>
                </c:pt>
                <c:pt idx="19">
                  <c:v>43</c:v>
                </c:pt>
                <c:pt idx="20">
                  <c:v>47</c:v>
                </c:pt>
                <c:pt idx="21">
                  <c:v>26</c:v>
                </c:pt>
                <c:pt idx="22">
                  <c:v>23</c:v>
                </c:pt>
                <c:pt idx="23">
                  <c:v>31</c:v>
                </c:pt>
                <c:pt idx="24">
                  <c:v>22</c:v>
                </c:pt>
                <c:pt idx="25">
                  <c:v>17</c:v>
                </c:pt>
                <c:pt idx="26">
                  <c:v>14</c:v>
                </c:pt>
                <c:pt idx="27">
                  <c:v>18</c:v>
                </c:pt>
                <c:pt idx="28">
                  <c:v>46</c:v>
                </c:pt>
                <c:pt idx="29">
                  <c:v>41</c:v>
                </c:pt>
                <c:pt idx="30">
                  <c:v>65</c:v>
                </c:pt>
                <c:pt idx="31">
                  <c:v>93</c:v>
                </c:pt>
                <c:pt idx="32">
                  <c:v>123</c:v>
                </c:pt>
              </c:numCache>
            </c:numRef>
          </c:val>
          <c:extLst>
            <c:ext xmlns:c16="http://schemas.microsoft.com/office/drawing/2014/chart" uri="{C3380CC4-5D6E-409C-BE32-E72D297353CC}">
              <c16:uniqueId val="{00000012-4FAC-744B-A427-973A0AF10CA1}"/>
            </c:ext>
          </c:extLst>
        </c:ser>
        <c:ser>
          <c:idx val="19"/>
          <c:order val="19"/>
          <c:tx>
            <c:strRef>
              <c:f>'7.1'!$K$95</c:f>
              <c:strCache>
                <c:ptCount val="1"/>
                <c:pt idx="0">
                  <c:v>90+</c:v>
                </c:pt>
              </c:strCache>
            </c:strRef>
          </c:tx>
          <c:spPr>
            <a:solidFill>
              <a:schemeClr val="tx1"/>
            </a:solidFill>
            <a:ln>
              <a:noFill/>
            </a:ln>
            <a:effectLst/>
          </c:spPr>
          <c:cat>
            <c:numRef>
              <c:f>'7.1'!$L$75:$AR$75</c:f>
              <c:numCache>
                <c:formatCode>d\-mmm\-yy</c:formatCode>
                <c:ptCount val="33"/>
                <c:pt idx="0">
                  <c:v>43896</c:v>
                </c:pt>
                <c:pt idx="1">
                  <c:v>43903</c:v>
                </c:pt>
                <c:pt idx="2">
                  <c:v>43910</c:v>
                </c:pt>
                <c:pt idx="3">
                  <c:v>43917</c:v>
                </c:pt>
                <c:pt idx="4">
                  <c:v>43924</c:v>
                </c:pt>
                <c:pt idx="5">
                  <c:v>43931</c:v>
                </c:pt>
                <c:pt idx="6">
                  <c:v>43938</c:v>
                </c:pt>
                <c:pt idx="7">
                  <c:v>43945</c:v>
                </c:pt>
                <c:pt idx="8">
                  <c:v>43952</c:v>
                </c:pt>
                <c:pt idx="9">
                  <c:v>43959</c:v>
                </c:pt>
                <c:pt idx="10">
                  <c:v>43966</c:v>
                </c:pt>
                <c:pt idx="11">
                  <c:v>43973</c:v>
                </c:pt>
                <c:pt idx="12">
                  <c:v>43980</c:v>
                </c:pt>
                <c:pt idx="13">
                  <c:v>43987</c:v>
                </c:pt>
                <c:pt idx="14">
                  <c:v>43994</c:v>
                </c:pt>
                <c:pt idx="15">
                  <c:v>44001</c:v>
                </c:pt>
                <c:pt idx="16">
                  <c:v>44008</c:v>
                </c:pt>
                <c:pt idx="17">
                  <c:v>44015</c:v>
                </c:pt>
                <c:pt idx="18">
                  <c:v>44022</c:v>
                </c:pt>
                <c:pt idx="19">
                  <c:v>44029</c:v>
                </c:pt>
                <c:pt idx="20">
                  <c:v>44036</c:v>
                </c:pt>
                <c:pt idx="21">
                  <c:v>44043</c:v>
                </c:pt>
                <c:pt idx="22">
                  <c:v>44050</c:v>
                </c:pt>
                <c:pt idx="23">
                  <c:v>44057</c:v>
                </c:pt>
                <c:pt idx="24">
                  <c:v>44064</c:v>
                </c:pt>
                <c:pt idx="25">
                  <c:v>44071</c:v>
                </c:pt>
                <c:pt idx="26">
                  <c:v>44078</c:v>
                </c:pt>
                <c:pt idx="27">
                  <c:v>44085</c:v>
                </c:pt>
                <c:pt idx="28">
                  <c:v>44092</c:v>
                </c:pt>
                <c:pt idx="29">
                  <c:v>44099</c:v>
                </c:pt>
                <c:pt idx="30">
                  <c:v>44106</c:v>
                </c:pt>
                <c:pt idx="31">
                  <c:v>44113</c:v>
                </c:pt>
                <c:pt idx="32">
                  <c:v>44120</c:v>
                </c:pt>
              </c:numCache>
            </c:numRef>
          </c:cat>
          <c:val>
            <c:numRef>
              <c:f>'7.1'!$L$95:$AR$95</c:f>
              <c:numCache>
                <c:formatCode>#,##0</c:formatCode>
                <c:ptCount val="33"/>
                <c:pt idx="0">
                  <c:v>1</c:v>
                </c:pt>
                <c:pt idx="1">
                  <c:v>7</c:v>
                </c:pt>
                <c:pt idx="2">
                  <c:v>69</c:v>
                </c:pt>
                <c:pt idx="3">
                  <c:v>272</c:v>
                </c:pt>
                <c:pt idx="4">
                  <c:v>793</c:v>
                </c:pt>
                <c:pt idx="5">
                  <c:v>1426</c:v>
                </c:pt>
                <c:pt idx="6">
                  <c:v>1710</c:v>
                </c:pt>
                <c:pt idx="7">
                  <c:v>1641</c:v>
                </c:pt>
                <c:pt idx="8">
                  <c:v>1339</c:v>
                </c:pt>
                <c:pt idx="9">
                  <c:v>1044</c:v>
                </c:pt>
                <c:pt idx="10">
                  <c:v>769</c:v>
                </c:pt>
                <c:pt idx="11">
                  <c:v>610</c:v>
                </c:pt>
                <c:pt idx="12">
                  <c:v>455</c:v>
                </c:pt>
                <c:pt idx="13">
                  <c:v>330</c:v>
                </c:pt>
                <c:pt idx="14">
                  <c:v>236</c:v>
                </c:pt>
                <c:pt idx="15">
                  <c:v>157</c:v>
                </c:pt>
                <c:pt idx="16">
                  <c:v>144</c:v>
                </c:pt>
                <c:pt idx="17">
                  <c:v>100</c:v>
                </c:pt>
                <c:pt idx="18">
                  <c:v>88</c:v>
                </c:pt>
                <c:pt idx="19">
                  <c:v>50</c:v>
                </c:pt>
                <c:pt idx="20">
                  <c:v>38</c:v>
                </c:pt>
                <c:pt idx="21">
                  <c:v>35</c:v>
                </c:pt>
                <c:pt idx="22">
                  <c:v>33</c:v>
                </c:pt>
                <c:pt idx="23">
                  <c:v>26</c:v>
                </c:pt>
                <c:pt idx="24">
                  <c:v>12</c:v>
                </c:pt>
                <c:pt idx="25">
                  <c:v>19</c:v>
                </c:pt>
                <c:pt idx="26">
                  <c:v>15</c:v>
                </c:pt>
                <c:pt idx="27">
                  <c:v>19</c:v>
                </c:pt>
                <c:pt idx="28">
                  <c:v>27</c:v>
                </c:pt>
                <c:pt idx="29">
                  <c:v>54</c:v>
                </c:pt>
                <c:pt idx="30">
                  <c:v>65</c:v>
                </c:pt>
                <c:pt idx="31">
                  <c:v>97</c:v>
                </c:pt>
                <c:pt idx="32">
                  <c:v>131</c:v>
                </c:pt>
              </c:numCache>
            </c:numRef>
          </c:val>
          <c:extLst>
            <c:ext xmlns:c16="http://schemas.microsoft.com/office/drawing/2014/chart" uri="{C3380CC4-5D6E-409C-BE32-E72D297353CC}">
              <c16:uniqueId val="{00000013-4FAC-744B-A427-973A0AF10CA1}"/>
            </c:ext>
          </c:extLst>
        </c:ser>
        <c:dLbls>
          <c:showLegendKey val="0"/>
          <c:showVal val="0"/>
          <c:showCatName val="0"/>
          <c:showSerName val="0"/>
          <c:showPercent val="0"/>
          <c:showBubbleSize val="0"/>
        </c:dLbls>
        <c:axId val="1062615375"/>
        <c:axId val="730402543"/>
      </c:areaChart>
      <c:dateAx>
        <c:axId val="1062615375"/>
        <c:scaling>
          <c:orientation val="minMax"/>
        </c:scaling>
        <c:delete val="0"/>
        <c:axPos val="b"/>
        <c:numFmt formatCode="d\-mmm\-yy" sourceLinked="1"/>
        <c:majorTickMark val="out"/>
        <c:minorTickMark val="none"/>
        <c:tickLblPos val="nextTo"/>
        <c:spPr>
          <a:noFill/>
          <a:ln w="9525" cap="flat" cmpd="sng" algn="ctr">
            <a:solidFill>
              <a:schemeClr val="tx1">
                <a:lumMod val="15000"/>
                <a:lumOff val="85000"/>
              </a:schemeClr>
            </a:solidFill>
            <a:round/>
          </a:ln>
          <a:effectLst/>
        </c:spPr>
        <c:txPr>
          <a:bodyPr rot="-5400000" spcFirstLastPara="1" vertOverflow="ellipsis" wrap="square" anchor="ctr" anchorCtr="1"/>
          <a:lstStyle/>
          <a:p>
            <a:pPr>
              <a:defRPr sz="2400" b="0" i="0" u="none" strike="noStrike" kern="1200" baseline="0">
                <a:solidFill>
                  <a:schemeClr val="tx1">
                    <a:lumMod val="65000"/>
                    <a:lumOff val="35000"/>
                  </a:schemeClr>
                </a:solidFill>
                <a:latin typeface="+mn-lt"/>
                <a:ea typeface="+mn-ea"/>
                <a:cs typeface="+mn-cs"/>
              </a:defRPr>
            </a:pPr>
            <a:endParaRPr lang="en-US"/>
          </a:p>
        </c:txPr>
        <c:crossAx val="730402543"/>
        <c:crosses val="autoZero"/>
        <c:auto val="1"/>
        <c:lblOffset val="100"/>
        <c:baseTimeUnit val="days"/>
      </c:dateAx>
      <c:valAx>
        <c:axId val="730402543"/>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2400" b="0" i="0" u="none" strike="noStrike" kern="1200" baseline="0">
                <a:solidFill>
                  <a:schemeClr val="tx1">
                    <a:lumMod val="65000"/>
                    <a:lumOff val="35000"/>
                  </a:schemeClr>
                </a:solidFill>
                <a:latin typeface="+mn-lt"/>
                <a:ea typeface="+mn-ea"/>
                <a:cs typeface="+mn-cs"/>
              </a:defRPr>
            </a:pPr>
            <a:endParaRPr lang="en-US"/>
          </a:p>
        </c:txPr>
        <c:crossAx val="1062615375"/>
        <c:crosses val="autoZero"/>
        <c:crossBetween val="midCat"/>
      </c:valAx>
      <c:spPr>
        <a:noFill/>
        <a:ln>
          <a:noFill/>
        </a:ln>
        <a:effectLst/>
      </c:spPr>
    </c:plotArea>
    <c:legend>
      <c:legendPos val="r"/>
      <c:layout>
        <c:manualLayout>
          <c:xMode val="edge"/>
          <c:yMode val="edge"/>
          <c:x val="0.54340347884726004"/>
          <c:y val="5.9730333020299071E-2"/>
          <c:w val="0.14053372736468395"/>
          <c:h val="0.74132196778155024"/>
        </c:manualLayout>
      </c:layout>
      <c:overlay val="1"/>
      <c:spPr>
        <a:noFill/>
        <a:ln>
          <a:noFill/>
        </a:ln>
        <a:effectLst/>
      </c:spPr>
      <c:txPr>
        <a:bodyPr rot="0" spcFirstLastPara="1" vertOverflow="ellipsis" vert="horz" wrap="square" anchor="ctr" anchorCtr="1"/>
        <a:lstStyle/>
        <a:p>
          <a:pPr>
            <a:defRPr sz="2400" b="0" i="0" u="none" strike="noStrike" kern="1200" baseline="0">
              <a:solidFill>
                <a:schemeClr val="tx1">
                  <a:lumMod val="65000"/>
                  <a:lumOff val="35000"/>
                </a:schemeClr>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sz="1600" baseline="0"/>
      </a:pPr>
      <a:endParaRPr lang="en-US"/>
    </a:p>
  </c:txPr>
  <c:printSettings>
    <c:headerFooter/>
    <c:pageMargins b="0.75" l="0.7" r="0.7" t="0.75" header="0.3" footer="0.3"/>
    <c:pageSetup/>
  </c:printSettings>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1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8.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9.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0.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1.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2.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3.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4.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5.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6.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7.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8.xml><?xml version="1.0" encoding="utf-8"?>
<cs:chartStyle xmlns:cs="http://schemas.microsoft.com/office/drawing/2012/chartStyle" xmlns:a="http://schemas.openxmlformats.org/drawingml/2006/main" id="228">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styleClr val="auto"/>
    </cs:fillRef>
    <cs:effectRef idx="0"/>
    <cs:fontRef idx="minor">
      <a:schemeClr val="lt1"/>
    </cs:fontRef>
    <cs:defRPr sz="900" b="1" i="0" u="none" strike="noStrike" kern="1200" baseline="0"/>
  </cs:dataLabel>
  <cs:dataLabelCallout>
    <cs:lnRef idx="0"/>
    <cs:fillRef idx="0"/>
    <cs:effectRef idx="0"/>
    <cs:fontRef idx="minor">
      <a:schemeClr val="lt1"/>
    </cs:fontRef>
    <cs:spPr>
      <a:solidFill>
        <a:schemeClr val="dk1">
          <a:lumMod val="65000"/>
          <a:lumOff val="35000"/>
          <a:alpha val="75000"/>
        </a:schemeClr>
      </a:solidFill>
    </cs:spPr>
    <cs:defRPr sz="9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
  <cs:dataPoint3D>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3D>
  <cs:dataPointLine>
    <cs:lnRef idx="0">
      <cs:styleClr val="auto"/>
    </cs:lnRef>
    <cs:fillRef idx="0"/>
    <cs:effectRef idx="0"/>
    <cs:fontRef idx="minor">
      <a:schemeClr val="dk1"/>
    </cs:fontRef>
    <cs:spPr>
      <a:ln w="31750" cap="rnd">
        <a:solidFill>
          <a:schemeClr val="phClr"/>
        </a:solidFill>
        <a:round/>
      </a:ln>
    </cs:spPr>
  </cs:dataPointLine>
  <cs:dataPointMarker>
    <cs:lnRef idx="0"/>
    <cs:fillRef idx="0">
      <cs:styleClr val="auto"/>
    </cs:fillRef>
    <cs:effectRef idx="0"/>
    <cs:fontRef idx="minor">
      <a:schemeClr val="dk1"/>
    </cs:fontRef>
    <cs:spPr>
      <a:solidFill>
        <a:schemeClr val="phClr"/>
      </a:solidFill>
    </cs:spPr>
  </cs:dataPointMarker>
  <cs:dataPointMarkerLayout symbol="circle" size="17"/>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19.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0.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1.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drawings/_rels/drawing1.xml.rels><?xml version="1.0" encoding="UTF-8" standalone="yes"?>
<Relationships xmlns="http://schemas.openxmlformats.org/package/2006/relationships"><Relationship Id="rId1" Type="http://schemas.openxmlformats.org/officeDocument/2006/relationships/chart" Target="../charts/chart1.xml"/></Relationships>
</file>

<file path=xl/drawings/_rels/drawing2.xml.rels><?xml version="1.0" encoding="UTF-8" standalone="yes"?>
<Relationships xmlns="http://schemas.openxmlformats.org/package/2006/relationships"><Relationship Id="rId1" Type="http://schemas.openxmlformats.org/officeDocument/2006/relationships/image" Target="../media/image1.tiff"/></Relationships>
</file>

<file path=xl/drawings/_rels/drawing3.xml.rels><?xml version="1.0" encoding="UTF-8" standalone="yes"?>
<Relationships xmlns="http://schemas.openxmlformats.org/package/2006/relationships"><Relationship Id="rId3" Type="http://schemas.openxmlformats.org/officeDocument/2006/relationships/chart" Target="../charts/chart3.xml"/><Relationship Id="rId2" Type="http://schemas.openxmlformats.org/officeDocument/2006/relationships/chart" Target="../charts/chart2.xml"/><Relationship Id="rId1" Type="http://schemas.openxmlformats.org/officeDocument/2006/relationships/image" Target="../media/image2.jpeg"/><Relationship Id="rId4" Type="http://schemas.openxmlformats.org/officeDocument/2006/relationships/image" Target="../media/image3.emf"/></Relationships>
</file>

<file path=xl/drawings/_rels/drawing4.xml.rels><?xml version="1.0" encoding="UTF-8" standalone="yes"?>
<Relationships xmlns="http://schemas.openxmlformats.org/package/2006/relationships"><Relationship Id="rId2" Type="http://schemas.openxmlformats.org/officeDocument/2006/relationships/image" Target="../media/image5.emf"/><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6.png"/></Relationships>
</file>

<file path=xl/drawings/_rels/drawing6.xml.rels><?xml version="1.0" encoding="UTF-8" standalone="yes"?>
<Relationships xmlns="http://schemas.openxmlformats.org/package/2006/relationships"><Relationship Id="rId3" Type="http://schemas.openxmlformats.org/officeDocument/2006/relationships/image" Target="../media/image9.emf"/><Relationship Id="rId2" Type="http://schemas.openxmlformats.org/officeDocument/2006/relationships/image" Target="../media/image8.emf"/><Relationship Id="rId1" Type="http://schemas.openxmlformats.org/officeDocument/2006/relationships/image" Target="../media/image7.emf"/></Relationships>
</file>

<file path=xl/drawings/_rels/drawing7.xml.rels><?xml version="1.0" encoding="UTF-8" standalone="yes"?>
<Relationships xmlns="http://schemas.openxmlformats.org/package/2006/relationships"><Relationship Id="rId1" Type="http://schemas.openxmlformats.org/officeDocument/2006/relationships/image" Target="../media/image10.png"/></Relationships>
</file>

<file path=xl/drawings/_rels/drawing8.xml.rels><?xml version="1.0" encoding="UTF-8" standalone="yes"?>
<Relationships xmlns="http://schemas.openxmlformats.org/package/2006/relationships"><Relationship Id="rId1" Type="http://schemas.openxmlformats.org/officeDocument/2006/relationships/image" Target="../media/image11.png"/></Relationships>
</file>

<file path=xl/drawings/_rels/drawing9.xml.rels><?xml version="1.0" encoding="UTF-8" standalone="yes"?>
<Relationships xmlns="http://schemas.openxmlformats.org/package/2006/relationships"><Relationship Id="rId2" Type="http://schemas.openxmlformats.org/officeDocument/2006/relationships/image" Target="../media/image13.png"/><Relationship Id="rId1" Type="http://schemas.openxmlformats.org/officeDocument/2006/relationships/image" Target="../media/image12.png"/></Relationships>
</file>

<file path=xl/drawings/_rels/drawing10.xml.rels><?xml version="1.0" encoding="UTF-8" standalone="yes"?>
<Relationships xmlns="http://schemas.openxmlformats.org/package/2006/relationships"><Relationship Id="rId2" Type="http://schemas.openxmlformats.org/officeDocument/2006/relationships/image" Target="../media/image15.jpeg"/><Relationship Id="rId1" Type="http://schemas.openxmlformats.org/officeDocument/2006/relationships/image" Target="../media/image14.jpeg"/></Relationships>
</file>

<file path=xl/drawings/_rels/drawing11.xml.rels><?xml version="1.0" encoding="UTF-8" standalone="yes"?>
<Relationships xmlns="http://schemas.openxmlformats.org/package/2006/relationships"><Relationship Id="rId3" Type="http://schemas.openxmlformats.org/officeDocument/2006/relationships/chart" Target="../charts/chart5.xml"/><Relationship Id="rId2" Type="http://schemas.openxmlformats.org/officeDocument/2006/relationships/chart" Target="../charts/chart4.xml"/><Relationship Id="rId1" Type="http://schemas.openxmlformats.org/officeDocument/2006/relationships/image" Target="../media/image16.png"/></Relationships>
</file>

<file path=xl/drawings/_rels/drawing12.xml.rels><?xml version="1.0" encoding="UTF-8" standalone="yes"?>
<Relationships xmlns="http://schemas.openxmlformats.org/package/2006/relationships"><Relationship Id="rId2" Type="http://schemas.openxmlformats.org/officeDocument/2006/relationships/chart" Target="../charts/chart6.xml"/><Relationship Id="rId1" Type="http://schemas.openxmlformats.org/officeDocument/2006/relationships/image" Target="../media/image17.png"/></Relationships>
</file>

<file path=xl/drawings/_rels/drawing13.xml.rels><?xml version="1.0" encoding="UTF-8" standalone="yes"?>
<Relationships xmlns="http://schemas.openxmlformats.org/package/2006/relationships"><Relationship Id="rId3" Type="http://schemas.openxmlformats.org/officeDocument/2006/relationships/image" Target="../media/image19.png"/><Relationship Id="rId2" Type="http://schemas.openxmlformats.org/officeDocument/2006/relationships/image" Target="https://labourhubdotorgdotuk.files.wordpress.com/2023/02/image-40.png?w=743&amp;h=450&amp;crop=1" TargetMode="External"/><Relationship Id="rId1" Type="http://schemas.openxmlformats.org/officeDocument/2006/relationships/image" Target="../media/image18.png"/></Relationships>
</file>

<file path=xl/drawings/_rels/drawing14.xml.rels><?xml version="1.0" encoding="UTF-8" standalone="yes"?>
<Relationships xmlns="http://schemas.openxmlformats.org/package/2006/relationships"><Relationship Id="rId1" Type="http://schemas.openxmlformats.org/officeDocument/2006/relationships/image" Target="../media/image20.png"/></Relationships>
</file>

<file path=xl/drawings/_rels/drawing15.xml.rels><?xml version="1.0" encoding="UTF-8" standalone="yes"?>
<Relationships xmlns="http://schemas.openxmlformats.org/package/2006/relationships"><Relationship Id="rId2" Type="http://schemas.openxmlformats.org/officeDocument/2006/relationships/image" Target="https://www.prospectmagazine.co.uk/content/uploads/2023/04/Dorling-Edward-inset-wp.jpg" TargetMode="External"/><Relationship Id="rId1" Type="http://schemas.openxmlformats.org/officeDocument/2006/relationships/image" Target="../media/image21.jpeg"/></Relationships>
</file>

<file path=xl/drawings/_rels/drawing16.xml.rels><?xml version="1.0" encoding="UTF-8" standalone="yes"?>
<Relationships xmlns="http://schemas.openxmlformats.org/package/2006/relationships"><Relationship Id="rId3" Type="http://schemas.openxmlformats.org/officeDocument/2006/relationships/chart" Target="../charts/chart7.xml"/><Relationship Id="rId2" Type="http://schemas.openxmlformats.org/officeDocument/2006/relationships/image" Target="../media/image2.jpeg"/><Relationship Id="rId1" Type="http://schemas.openxmlformats.org/officeDocument/2006/relationships/image" Target="../media/image3.emf"/><Relationship Id="rId4" Type="http://schemas.openxmlformats.org/officeDocument/2006/relationships/chart" Target="../charts/chart8.xml"/></Relationships>
</file>

<file path=xl/drawings/_rels/drawing17.xml.rels><?xml version="1.0" encoding="UTF-8" standalone="yes"?>
<Relationships xmlns="http://schemas.openxmlformats.org/package/2006/relationships"><Relationship Id="rId1" Type="http://schemas.openxmlformats.org/officeDocument/2006/relationships/image" Target="../media/image22.png"/></Relationships>
</file>

<file path=xl/drawings/_rels/drawing18.xml.rels><?xml version="1.0" encoding="UTF-8" standalone="yes"?>
<Relationships xmlns="http://schemas.openxmlformats.org/package/2006/relationships"><Relationship Id="rId1" Type="http://schemas.openxmlformats.org/officeDocument/2006/relationships/chart" Target="../charts/chart9.xml"/></Relationships>
</file>

<file path=xl/drawings/_rels/drawing19.xml.rels><?xml version="1.0" encoding="UTF-8" standalone="yes"?>
<Relationships xmlns="http://schemas.openxmlformats.org/package/2006/relationships"><Relationship Id="rId2" Type="http://schemas.openxmlformats.org/officeDocument/2006/relationships/chart" Target="../charts/chart10.xml"/><Relationship Id="rId1" Type="http://schemas.openxmlformats.org/officeDocument/2006/relationships/image" Target="../media/image23.png"/></Relationships>
</file>

<file path=xl/drawings/_rels/drawing20.xml.rels><?xml version="1.0" encoding="UTF-8" standalone="yes"?>
<Relationships xmlns="http://schemas.openxmlformats.org/package/2006/relationships"><Relationship Id="rId2" Type="http://schemas.openxmlformats.org/officeDocument/2006/relationships/chart" Target="../charts/chart11.xml"/><Relationship Id="rId1" Type="http://schemas.openxmlformats.org/officeDocument/2006/relationships/image" Target="../media/image24.png"/></Relationships>
</file>

<file path=xl/drawings/_rels/drawing21.xml.rels><?xml version="1.0" encoding="UTF-8" standalone="yes"?>
<Relationships xmlns="http://schemas.openxmlformats.org/package/2006/relationships"><Relationship Id="rId3" Type="http://schemas.openxmlformats.org/officeDocument/2006/relationships/chart" Target="../charts/chart12.xml"/><Relationship Id="rId2" Type="http://schemas.openxmlformats.org/officeDocument/2006/relationships/image" Target="https://www.dannydorling.org/wp-content/files/blog4384_figure.jpg" TargetMode="External"/><Relationship Id="rId1" Type="http://schemas.openxmlformats.org/officeDocument/2006/relationships/image" Target="../media/image25.jpeg"/></Relationships>
</file>

<file path=xl/drawings/_rels/drawing22.xml.rels><?xml version="1.0" encoding="UTF-8" standalone="yes"?>
<Relationships xmlns="http://schemas.openxmlformats.org/package/2006/relationships"><Relationship Id="rId2" Type="http://schemas.openxmlformats.org/officeDocument/2006/relationships/image" Target="../media/image27.jpeg"/><Relationship Id="rId1" Type="http://schemas.openxmlformats.org/officeDocument/2006/relationships/image" Target="../media/image26.png"/></Relationships>
</file>

<file path=xl/drawings/_rels/drawing23.xml.rels><?xml version="1.0" encoding="UTF-8" standalone="yes"?>
<Relationships xmlns="http://schemas.openxmlformats.org/package/2006/relationships"><Relationship Id="rId1" Type="http://schemas.openxmlformats.org/officeDocument/2006/relationships/image" Target="../media/image28.png"/></Relationships>
</file>

<file path=xl/drawings/_rels/drawing24.xml.rels><?xml version="1.0" encoding="UTF-8" standalone="yes"?>
<Relationships xmlns="http://schemas.openxmlformats.org/package/2006/relationships"><Relationship Id="rId1" Type="http://schemas.openxmlformats.org/officeDocument/2006/relationships/image" Target="../media/image29.emf"/></Relationships>
</file>

<file path=xl/drawings/_rels/drawing25.xml.rels><?xml version="1.0" encoding="UTF-8" standalone="yes"?>
<Relationships xmlns="http://schemas.openxmlformats.org/package/2006/relationships"><Relationship Id="rId1" Type="http://schemas.openxmlformats.org/officeDocument/2006/relationships/image" Target="../media/image30.emf"/></Relationships>
</file>

<file path=xl/drawings/_rels/drawing26.xml.rels><?xml version="1.0" encoding="UTF-8" standalone="yes"?>
<Relationships xmlns="http://schemas.openxmlformats.org/package/2006/relationships"><Relationship Id="rId1" Type="http://schemas.openxmlformats.org/officeDocument/2006/relationships/image" Target="../media/image31.png"/></Relationships>
</file>

<file path=xl/drawings/_rels/drawing27.xml.rels><?xml version="1.0" encoding="UTF-8" standalone="yes"?>
<Relationships xmlns="http://schemas.openxmlformats.org/package/2006/relationships"><Relationship Id="rId1" Type="http://schemas.openxmlformats.org/officeDocument/2006/relationships/chart" Target="../charts/chart13.xml"/></Relationships>
</file>

<file path=xl/drawings/_rels/drawing28.xml.rels><?xml version="1.0" encoding="UTF-8" standalone="yes"?>
<Relationships xmlns="http://schemas.openxmlformats.org/package/2006/relationships"><Relationship Id="rId1" Type="http://schemas.openxmlformats.org/officeDocument/2006/relationships/chart" Target="../charts/chart14.xml"/></Relationships>
</file>

<file path=xl/drawings/_rels/drawing29.xml.rels><?xml version="1.0" encoding="UTF-8" standalone="yes"?>
<Relationships xmlns="http://schemas.openxmlformats.org/package/2006/relationships"><Relationship Id="rId1" Type="http://schemas.openxmlformats.org/officeDocument/2006/relationships/image" Target="../media/image32.tiff"/></Relationships>
</file>

<file path=xl/drawings/_rels/drawing30.xml.rels><?xml version="1.0" encoding="UTF-8" standalone="yes"?>
<Relationships xmlns="http://schemas.openxmlformats.org/package/2006/relationships"><Relationship Id="rId1" Type="http://schemas.openxmlformats.org/officeDocument/2006/relationships/image" Target="../media/image33.emf"/></Relationships>
</file>

<file path=xl/drawings/_rels/drawing31.xml.rels><?xml version="1.0" encoding="UTF-8" standalone="yes"?>
<Relationships xmlns="http://schemas.openxmlformats.org/package/2006/relationships"><Relationship Id="rId1" Type="http://schemas.openxmlformats.org/officeDocument/2006/relationships/chart" Target="../charts/chart15.xml"/></Relationships>
</file>

<file path=xl/drawings/_rels/drawing32.xml.rels><?xml version="1.0" encoding="UTF-8" standalone="yes"?>
<Relationships xmlns="http://schemas.openxmlformats.org/package/2006/relationships"><Relationship Id="rId1" Type="http://schemas.openxmlformats.org/officeDocument/2006/relationships/image" Target="../media/image34.png"/></Relationships>
</file>

<file path=xl/drawings/_rels/drawing33.xml.rels><?xml version="1.0" encoding="UTF-8" standalone="yes"?>
<Relationships xmlns="http://schemas.openxmlformats.org/package/2006/relationships"><Relationship Id="rId3" Type="http://schemas.openxmlformats.org/officeDocument/2006/relationships/chart" Target="../charts/chart16.xml"/><Relationship Id="rId2" Type="http://schemas.openxmlformats.org/officeDocument/2006/relationships/image" Target="https://d1ssu070pg2v9i.cloudfront.net/pex/pex_carnegie2021/2023/05/23155321/CoL-graph-blog-1.png" TargetMode="External"/><Relationship Id="rId1" Type="http://schemas.openxmlformats.org/officeDocument/2006/relationships/image" Target="../media/image35.png"/></Relationships>
</file>

<file path=xl/drawings/_rels/drawing34.xml.rels><?xml version="1.0" encoding="UTF-8" standalone="yes"?>
<Relationships xmlns="http://schemas.openxmlformats.org/package/2006/relationships"><Relationship Id="rId2" Type="http://schemas.openxmlformats.org/officeDocument/2006/relationships/image" Target="https://ifs.org.uk/sites/default/files/styles/wysiwyg_full_width_desktop/public/2023-03/Figure%202.%20Cumulative%20real-terms%20pay%20changes%20for%20college%20staff%20relative%20to%202010%E2%80%9311.png?itok=702sviaS" TargetMode="External"/><Relationship Id="rId1" Type="http://schemas.openxmlformats.org/officeDocument/2006/relationships/image" Target="../media/image36.png"/></Relationships>
</file>

<file path=xl/drawings/_rels/drawing35.xml.rels><?xml version="1.0" encoding="UTF-8" standalone="yes"?>
<Relationships xmlns="http://schemas.openxmlformats.org/package/2006/relationships"><Relationship Id="rId1" Type="http://schemas.openxmlformats.org/officeDocument/2006/relationships/image" Target="../media/image37.png"/></Relationships>
</file>

<file path=xl/drawings/_rels/drawing36.xml.rels><?xml version="1.0" encoding="UTF-8" standalone="yes"?>
<Relationships xmlns="http://schemas.openxmlformats.org/package/2006/relationships"><Relationship Id="rId1" Type="http://schemas.openxmlformats.org/officeDocument/2006/relationships/image" Target="../media/image38.png"/></Relationships>
</file>

<file path=xl/drawings/_rels/drawing37.xml.rels><?xml version="1.0" encoding="UTF-8" standalone="yes"?>
<Relationships xmlns="http://schemas.openxmlformats.org/package/2006/relationships"><Relationship Id="rId1" Type="http://schemas.openxmlformats.org/officeDocument/2006/relationships/image" Target="../media/image39.png"/></Relationships>
</file>

<file path=xl/drawings/_rels/drawing38.xml.rels><?xml version="1.0" encoding="UTF-8" standalone="yes"?>
<Relationships xmlns="http://schemas.openxmlformats.org/package/2006/relationships"><Relationship Id="rId2" Type="http://schemas.openxmlformats.org/officeDocument/2006/relationships/image" Target="../media/image41.jpeg"/><Relationship Id="rId1" Type="http://schemas.openxmlformats.org/officeDocument/2006/relationships/image" Target="../media/image40.png"/></Relationships>
</file>

<file path=xl/drawings/_rels/drawing39.xml.rels><?xml version="1.0" encoding="UTF-8" standalone="yes"?>
<Relationships xmlns="http://schemas.openxmlformats.org/package/2006/relationships"><Relationship Id="rId1" Type="http://schemas.openxmlformats.org/officeDocument/2006/relationships/image" Target="../media/image42.png"/></Relationships>
</file>

<file path=xl/drawings/_rels/drawing40.xml.rels><?xml version="1.0" encoding="UTF-8" standalone="yes"?>
<Relationships xmlns="http://schemas.openxmlformats.org/package/2006/relationships"><Relationship Id="rId1" Type="http://schemas.openxmlformats.org/officeDocument/2006/relationships/image" Target="../media/image43.jpeg"/></Relationships>
</file>

<file path=xl/drawings/_rels/drawing41.xml.rels><?xml version="1.0" encoding="UTF-8" standalone="yes"?>
<Relationships xmlns="http://schemas.openxmlformats.org/package/2006/relationships"><Relationship Id="rId1" Type="http://schemas.openxmlformats.org/officeDocument/2006/relationships/image" Target="../media/image44.png"/></Relationships>
</file>

<file path=xl/drawings/_rels/drawing42.xml.rels><?xml version="1.0" encoding="UTF-8" standalone="yes"?>
<Relationships xmlns="http://schemas.openxmlformats.org/package/2006/relationships"><Relationship Id="rId2" Type="http://schemas.openxmlformats.org/officeDocument/2006/relationships/image" Target="../media/image46.png"/><Relationship Id="rId1" Type="http://schemas.openxmlformats.org/officeDocument/2006/relationships/image" Target="../media/image45.jpeg"/></Relationships>
</file>

<file path=xl/drawings/_rels/drawing43.xml.rels><?xml version="1.0" encoding="UTF-8" standalone="yes"?>
<Relationships xmlns="http://schemas.openxmlformats.org/package/2006/relationships"><Relationship Id="rId2" Type="http://schemas.openxmlformats.org/officeDocument/2006/relationships/chart" Target="../charts/chart17.xml"/><Relationship Id="rId1" Type="http://schemas.openxmlformats.org/officeDocument/2006/relationships/image" Target="../media/image24.png"/></Relationships>
</file>

<file path=xl/drawings/_rels/drawing44.xml.rels><?xml version="1.0" encoding="UTF-8" standalone="yes"?>
<Relationships xmlns="http://schemas.openxmlformats.org/package/2006/relationships"><Relationship Id="rId1" Type="http://schemas.openxmlformats.org/officeDocument/2006/relationships/image" Target="../media/image47.tiff"/></Relationships>
</file>

<file path=xl/drawings/_rels/drawing45.xml.rels><?xml version="1.0" encoding="UTF-8" standalone="yes"?>
<Relationships xmlns="http://schemas.openxmlformats.org/package/2006/relationships"><Relationship Id="rId1" Type="http://schemas.openxmlformats.org/officeDocument/2006/relationships/chart" Target="../charts/chart18.xml"/></Relationships>
</file>

<file path=xl/drawings/_rels/drawing46.xml.rels><?xml version="1.0" encoding="UTF-8" standalone="yes"?>
<Relationships xmlns="http://schemas.openxmlformats.org/package/2006/relationships"><Relationship Id="rId2" Type="http://schemas.openxmlformats.org/officeDocument/2006/relationships/image" Target="../media/image48.png"/><Relationship Id="rId1" Type="http://schemas.openxmlformats.org/officeDocument/2006/relationships/chart" Target="../charts/chart19.xml"/></Relationships>
</file>

<file path=xl/drawings/_rels/drawing47.xml.rels><?xml version="1.0" encoding="UTF-8" standalone="yes"?>
<Relationships xmlns="http://schemas.openxmlformats.org/package/2006/relationships"><Relationship Id="rId1" Type="http://schemas.openxmlformats.org/officeDocument/2006/relationships/image" Target="../media/image49.emf"/></Relationships>
</file>

<file path=xl/drawings/_rels/drawing48.xml.rels><?xml version="1.0" encoding="UTF-8" standalone="yes"?>
<Relationships xmlns="http://schemas.openxmlformats.org/package/2006/relationships"><Relationship Id="rId1" Type="http://schemas.openxmlformats.org/officeDocument/2006/relationships/chart" Target="../charts/chart20.xml"/></Relationships>
</file>

<file path=xl/drawings/_rels/drawing49.xml.rels><?xml version="1.0" encoding="UTF-8" standalone="yes"?>
<Relationships xmlns="http://schemas.openxmlformats.org/package/2006/relationships"><Relationship Id="rId1" Type="http://schemas.openxmlformats.org/officeDocument/2006/relationships/chart" Target="../charts/chart21.xml"/></Relationships>
</file>

<file path=xl/drawings/_rels/drawing50.xml.rels><?xml version="1.0" encoding="UTF-8" standalone="yes"?>
<Relationships xmlns="http://schemas.openxmlformats.org/package/2006/relationships"><Relationship Id="rId1" Type="http://schemas.openxmlformats.org/officeDocument/2006/relationships/chart" Target="../charts/chart22.xml"/></Relationships>
</file>

<file path=xl/drawings/_rels/drawing51.xml.rels><?xml version="1.0" encoding="UTF-8" standalone="yes"?>
<Relationships xmlns="http://schemas.openxmlformats.org/package/2006/relationships"><Relationship Id="rId1" Type="http://schemas.openxmlformats.org/officeDocument/2006/relationships/chart" Target="../charts/chart23.xml"/></Relationships>
</file>

<file path=xl/drawings/_rels/drawing52.xml.rels><?xml version="1.0" encoding="UTF-8" standalone="yes"?>
<Relationships xmlns="http://schemas.openxmlformats.org/package/2006/relationships"><Relationship Id="rId1" Type="http://schemas.openxmlformats.org/officeDocument/2006/relationships/image" Target="../media/image50.emf"/></Relationships>
</file>

<file path=xl/drawings/_rels/drawing53.xml.rels><?xml version="1.0" encoding="UTF-8" standalone="yes"?>
<Relationships xmlns="http://schemas.openxmlformats.org/package/2006/relationships"><Relationship Id="rId1" Type="http://schemas.openxmlformats.org/officeDocument/2006/relationships/chart" Target="../charts/chart24.xml"/></Relationships>
</file>

<file path=xl/drawings/_rels/drawing54.xml.rels><?xml version="1.0" encoding="UTF-8" standalone="yes"?>
<Relationships xmlns="http://schemas.openxmlformats.org/package/2006/relationships"><Relationship Id="rId1" Type="http://schemas.openxmlformats.org/officeDocument/2006/relationships/image" Target="../media/image51.png"/></Relationships>
</file>

<file path=xl/drawings/_rels/drawing55.xml.rels><?xml version="1.0" encoding="UTF-8" standalone="yes"?>
<Relationships xmlns="http://schemas.openxmlformats.org/package/2006/relationships"><Relationship Id="rId3" Type="http://schemas.openxmlformats.org/officeDocument/2006/relationships/chart" Target="../charts/chart25.xml"/><Relationship Id="rId2" Type="http://schemas.openxmlformats.org/officeDocument/2006/relationships/image" Target="../media/image53.emf"/><Relationship Id="rId1" Type="http://schemas.openxmlformats.org/officeDocument/2006/relationships/image" Target="../media/image52.png"/></Relationships>
</file>

<file path=xl/drawings/_rels/drawing56.xml.rels><?xml version="1.0" encoding="UTF-8" standalone="yes"?>
<Relationships xmlns="http://schemas.openxmlformats.org/package/2006/relationships"><Relationship Id="rId3" Type="http://schemas.openxmlformats.org/officeDocument/2006/relationships/image" Target="../media/image55.emf"/><Relationship Id="rId2" Type="http://schemas.openxmlformats.org/officeDocument/2006/relationships/chart" Target="../charts/chart26.xml"/><Relationship Id="rId1" Type="http://schemas.openxmlformats.org/officeDocument/2006/relationships/image" Target="../media/image54.png"/></Relationships>
</file>

<file path=xl/drawings/_rels/drawing57.xml.rels><?xml version="1.0" encoding="UTF-8" standalone="yes"?>
<Relationships xmlns="http://schemas.openxmlformats.org/package/2006/relationships"><Relationship Id="rId2" Type="http://schemas.openxmlformats.org/officeDocument/2006/relationships/image" Target="https://newint.org/sites/default/files/blog/2013/12/02/2013-12-02-boris-johnson-590.jpg" TargetMode="External"/><Relationship Id="rId1" Type="http://schemas.openxmlformats.org/officeDocument/2006/relationships/image" Target="../media/image56.jpeg"/></Relationships>
</file>

<file path=xl/drawings/_rels/drawing58.xml.rels><?xml version="1.0" encoding="UTF-8" standalone="yes"?>
<Relationships xmlns="http://schemas.openxmlformats.org/package/2006/relationships"><Relationship Id="rId2" Type="http://schemas.openxmlformats.org/officeDocument/2006/relationships/image" Target="https://upload.wikimedia.org/wikipedia/commons/a/ad/Eugenics_congress_logo.png" TargetMode="External"/><Relationship Id="rId1" Type="http://schemas.openxmlformats.org/officeDocument/2006/relationships/image" Target="../media/image57.png"/></Relationships>
</file>

<file path=xl/drawings/_rels/drawing59.xml.rels><?xml version="1.0" encoding="UTF-8" standalone="yes"?>
<Relationships xmlns="http://schemas.openxmlformats.org/package/2006/relationships"><Relationship Id="rId2" Type="http://schemas.openxmlformats.org/officeDocument/2006/relationships/image" Target="../media/image59.emf"/><Relationship Id="rId1" Type="http://schemas.openxmlformats.org/officeDocument/2006/relationships/image" Target="../media/image58.png"/></Relationships>
</file>

<file path=xl/drawings/_rels/drawing60.xml.rels><?xml version="1.0" encoding="UTF-8" standalone="yes"?>
<Relationships xmlns="http://schemas.openxmlformats.org/package/2006/relationships"><Relationship Id="rId1" Type="http://schemas.openxmlformats.org/officeDocument/2006/relationships/image" Target="../media/image60.tiff"/></Relationships>
</file>

<file path=xl/drawings/_rels/drawing61.xml.rels><?xml version="1.0" encoding="UTF-8" standalone="yes"?>
<Relationships xmlns="http://schemas.openxmlformats.org/package/2006/relationships"><Relationship Id="rId1" Type="http://schemas.openxmlformats.org/officeDocument/2006/relationships/image" Target="../media/image61.jpeg"/></Relationships>
</file>

<file path=xl/drawings/_rels/drawing62.xml.rels><?xml version="1.0" encoding="UTF-8" standalone="yes"?>
<Relationships xmlns="http://schemas.openxmlformats.org/package/2006/relationships"><Relationship Id="rId2" Type="http://schemas.openxmlformats.org/officeDocument/2006/relationships/chart" Target="../charts/chart27.xml"/><Relationship Id="rId1" Type="http://schemas.openxmlformats.org/officeDocument/2006/relationships/image" Target="../media/image62.png"/></Relationships>
</file>

<file path=xl/drawings/_rels/drawing63.xml.rels><?xml version="1.0" encoding="UTF-8" standalone="yes"?>
<Relationships xmlns="http://schemas.openxmlformats.org/package/2006/relationships"><Relationship Id="rId1" Type="http://schemas.openxmlformats.org/officeDocument/2006/relationships/chart" Target="../charts/chart28.xml"/></Relationships>
</file>

<file path=xl/drawings/_rels/drawing64.xml.rels><?xml version="1.0" encoding="UTF-8" standalone="yes"?>
<Relationships xmlns="http://schemas.openxmlformats.org/package/2006/relationships"><Relationship Id="rId1" Type="http://schemas.openxmlformats.org/officeDocument/2006/relationships/chart" Target="../charts/chart29.xml"/></Relationships>
</file>

<file path=xl/drawings/_rels/drawing65.xml.rels><?xml version="1.0" encoding="UTF-8" standalone="yes"?>
<Relationships xmlns="http://schemas.openxmlformats.org/package/2006/relationships"><Relationship Id="rId1" Type="http://schemas.openxmlformats.org/officeDocument/2006/relationships/chart" Target="../charts/chart30.xml"/></Relationships>
</file>

<file path=xl/drawings/_rels/drawing66.xml.rels><?xml version="1.0" encoding="UTF-8" standalone="yes"?>
<Relationships xmlns="http://schemas.openxmlformats.org/package/2006/relationships"><Relationship Id="rId1" Type="http://schemas.openxmlformats.org/officeDocument/2006/relationships/chart" Target="../charts/chart31.xml"/></Relationships>
</file>

<file path=xl/drawings/_rels/drawing67.xml.rels><?xml version="1.0" encoding="UTF-8" standalone="yes"?>
<Relationships xmlns="http://schemas.openxmlformats.org/package/2006/relationships"><Relationship Id="rId1" Type="http://schemas.openxmlformats.org/officeDocument/2006/relationships/chart" Target="../charts/chart32.xml"/></Relationships>
</file>

<file path=xl/drawings/_rels/drawing68.xml.rels><?xml version="1.0" encoding="UTF-8" standalone="yes"?>
<Relationships xmlns="http://schemas.openxmlformats.org/package/2006/relationships"><Relationship Id="rId1" Type="http://schemas.openxmlformats.org/officeDocument/2006/relationships/chart" Target="../charts/chart33.xml"/></Relationships>
</file>

<file path=xl/drawings/_rels/drawing69.xml.rels><?xml version="1.0" encoding="UTF-8" standalone="yes"?>
<Relationships xmlns="http://schemas.openxmlformats.org/package/2006/relationships"><Relationship Id="rId2" Type="http://schemas.openxmlformats.org/officeDocument/2006/relationships/chart" Target="../charts/chart34.xml"/><Relationship Id="rId1" Type="http://schemas.openxmlformats.org/officeDocument/2006/relationships/image" Target="../media/image63.png"/></Relationships>
</file>

<file path=xl/drawings/_rels/drawing70.xml.rels><?xml version="1.0" encoding="UTF-8" standalone="yes"?>
<Relationships xmlns="http://schemas.openxmlformats.org/package/2006/relationships"><Relationship Id="rId2" Type="http://schemas.openxmlformats.org/officeDocument/2006/relationships/image" Target="../media/image65.jpeg"/><Relationship Id="rId1" Type="http://schemas.openxmlformats.org/officeDocument/2006/relationships/image" Target="../media/image64.emf"/></Relationships>
</file>

<file path=xl/drawings/_rels/drawing71.xml.rels><?xml version="1.0" encoding="UTF-8" standalone="yes"?>
<Relationships xmlns="http://schemas.openxmlformats.org/package/2006/relationships"><Relationship Id="rId1" Type="http://schemas.openxmlformats.org/officeDocument/2006/relationships/image" Target="../media/image66.emf"/></Relationships>
</file>

<file path=xl/drawings/_rels/drawing72.xml.rels><?xml version="1.0" encoding="UTF-8" standalone="yes"?>
<Relationships xmlns="http://schemas.openxmlformats.org/package/2006/relationships"><Relationship Id="rId1" Type="http://schemas.openxmlformats.org/officeDocument/2006/relationships/chart" Target="../charts/chart35.xml"/></Relationships>
</file>

<file path=xl/drawings/_rels/drawing73.xml.rels><?xml version="1.0" encoding="UTF-8" standalone="yes"?>
<Relationships xmlns="http://schemas.openxmlformats.org/package/2006/relationships"><Relationship Id="rId1" Type="http://schemas.openxmlformats.org/officeDocument/2006/relationships/chart" Target="../charts/chart36.xml"/></Relationships>
</file>

<file path=xl/drawings/_rels/drawing74.xml.rels><?xml version="1.0" encoding="UTF-8" standalone="yes"?>
<Relationships xmlns="http://schemas.openxmlformats.org/package/2006/relationships"><Relationship Id="rId1" Type="http://schemas.openxmlformats.org/officeDocument/2006/relationships/chart" Target="../charts/chart37.xml"/></Relationships>
</file>

<file path=xl/drawings/_rels/drawing75.xml.rels><?xml version="1.0" encoding="UTF-8" standalone="yes"?>
<Relationships xmlns="http://schemas.openxmlformats.org/package/2006/relationships"><Relationship Id="rId1" Type="http://schemas.openxmlformats.org/officeDocument/2006/relationships/image" Target="../media/image67.tiff"/></Relationships>
</file>

<file path=xl/drawings/_rels/drawing76.xml.rels><?xml version="1.0" encoding="UTF-8" standalone="yes"?>
<Relationships xmlns="http://schemas.openxmlformats.org/package/2006/relationships"><Relationship Id="rId2" Type="http://schemas.openxmlformats.org/officeDocument/2006/relationships/image" Target="../media/image69.png"/><Relationship Id="rId1" Type="http://schemas.openxmlformats.org/officeDocument/2006/relationships/image" Target="../media/image68.png"/></Relationships>
</file>

<file path=xl/drawings/_rels/drawing77.xml.rels><?xml version="1.0" encoding="UTF-8" standalone="yes"?>
<Relationships xmlns="http://schemas.openxmlformats.org/package/2006/relationships"><Relationship Id="rId1" Type="http://schemas.openxmlformats.org/officeDocument/2006/relationships/chart" Target="../charts/chart38.xml"/></Relationships>
</file>

<file path=xl/drawings/_rels/drawing78.xml.rels><?xml version="1.0" encoding="UTF-8" standalone="yes"?>
<Relationships xmlns="http://schemas.openxmlformats.org/package/2006/relationships"><Relationship Id="rId2" Type="http://schemas.openxmlformats.org/officeDocument/2006/relationships/image" Target="https://ichef.bbci.co.uk/news/2048/cpsprodpb/114C6/production/_110445807_nhschart.png" TargetMode="External"/><Relationship Id="rId1" Type="http://schemas.openxmlformats.org/officeDocument/2006/relationships/image" Target="../media/image70.jpeg"/></Relationships>
</file>

<file path=xl/drawings/_rels/drawing79.xml.rels><?xml version="1.0" encoding="UTF-8" standalone="yes"?>
<Relationships xmlns="http://schemas.openxmlformats.org/package/2006/relationships"><Relationship Id="rId2" Type="http://schemas.openxmlformats.org/officeDocument/2006/relationships/image" Target="https://ichef.bbci.co.uk/news/1632/idt2/idt2/7e9b0618-d65a-442f-829e-80d5214fe62d/image/816" TargetMode="External"/><Relationship Id="rId1" Type="http://schemas.openxmlformats.org/officeDocument/2006/relationships/image" Target="../media/image71.jpeg"/></Relationships>
</file>

<file path=xl/drawings/_rels/drawing80.xml.rels><?xml version="1.0" encoding="UTF-8" standalone="yes"?>
<Relationships xmlns="http://schemas.openxmlformats.org/package/2006/relationships"><Relationship Id="rId2" Type="http://schemas.openxmlformats.org/officeDocument/2006/relationships/image" Target="https://ichef.bbci.co.uk/news/615/cpsprodpb/99DA/production/_121768393_unnamed.png" TargetMode="External"/><Relationship Id="rId1" Type="http://schemas.openxmlformats.org/officeDocument/2006/relationships/image" Target="../media/image72.jpeg"/></Relationships>
</file>

<file path=xl/drawings/_rels/drawing81.xml.rels><?xml version="1.0" encoding="UTF-8" standalone="yes"?>
<Relationships xmlns="http://schemas.openxmlformats.org/package/2006/relationships"><Relationship Id="rId1" Type="http://schemas.openxmlformats.org/officeDocument/2006/relationships/image" Target="../media/image73.png"/></Relationships>
</file>

<file path=xl/drawings/_rels/drawing82.xml.rels><?xml version="1.0" encoding="UTF-8" standalone="yes"?>
<Relationships xmlns="http://schemas.openxmlformats.org/package/2006/relationships"><Relationship Id="rId1" Type="http://schemas.openxmlformats.org/officeDocument/2006/relationships/chart" Target="../charts/chart39.xml"/></Relationships>
</file>

<file path=xl/drawings/_rels/drawing83.xml.rels><?xml version="1.0" encoding="UTF-8" standalone="yes"?>
<Relationships xmlns="http://schemas.openxmlformats.org/package/2006/relationships"><Relationship Id="rId3" Type="http://schemas.openxmlformats.org/officeDocument/2006/relationships/image" Target="../media/image75.jpeg"/><Relationship Id="rId2" Type="http://schemas.openxmlformats.org/officeDocument/2006/relationships/image" Target="https://upload.wikimedia.org/wikipedia/commons/thumb/1/12/Istanbul_Bosphorus_Dolmabah%C3%A7e_Palace_IMG_7889_1920.jpg/800px-Istanbul_Bosphorus_Dolmabah%C3%A7e_Palace_IMG_7889_1920.jpg?20141010202505" TargetMode="External"/><Relationship Id="rId1" Type="http://schemas.openxmlformats.org/officeDocument/2006/relationships/image" Target="../media/image74.jpeg"/></Relationships>
</file>

<file path=xl/drawings/_rels/drawing84.xml.rels><?xml version="1.0" encoding="UTF-8" standalone="yes"?>
<Relationships xmlns="http://schemas.openxmlformats.org/package/2006/relationships"><Relationship Id="rId3" Type="http://schemas.openxmlformats.org/officeDocument/2006/relationships/chart" Target="../charts/chart41.xml"/><Relationship Id="rId2" Type="http://schemas.openxmlformats.org/officeDocument/2006/relationships/chart" Target="../charts/chart40.xml"/><Relationship Id="rId1" Type="http://schemas.openxmlformats.org/officeDocument/2006/relationships/image" Target="../media/image76.png"/></Relationships>
</file>

<file path=xl/drawings/_rels/drawing85.xml.rels><?xml version="1.0" encoding="UTF-8" standalone="yes"?>
<Relationships xmlns="http://schemas.openxmlformats.org/package/2006/relationships"><Relationship Id="rId2" Type="http://schemas.openxmlformats.org/officeDocument/2006/relationships/image" Target="../media/image78.png"/><Relationship Id="rId1" Type="http://schemas.openxmlformats.org/officeDocument/2006/relationships/image" Target="../media/image77.png"/></Relationships>
</file>

<file path=xl/drawings/_rels/drawing86.xml.rels><?xml version="1.0" encoding="UTF-8" standalone="yes"?>
<Relationships xmlns="http://schemas.openxmlformats.org/package/2006/relationships"><Relationship Id="rId1" Type="http://schemas.openxmlformats.org/officeDocument/2006/relationships/image" Target="../media/image79.png"/></Relationships>
</file>

<file path=xl/drawings/_rels/drawing87.xml.rels><?xml version="1.0" encoding="UTF-8" standalone="yes"?>
<Relationships xmlns="http://schemas.openxmlformats.org/package/2006/relationships"><Relationship Id="rId2" Type="http://schemas.openxmlformats.org/officeDocument/2006/relationships/image" Target="../media/image81.png"/><Relationship Id="rId1" Type="http://schemas.openxmlformats.org/officeDocument/2006/relationships/image" Target="../media/image80.png"/></Relationships>
</file>

<file path=xl/drawings/_rels/drawing88.xml.rels><?xml version="1.0" encoding="UTF-8" standalone="yes"?>
<Relationships xmlns="http://schemas.openxmlformats.org/package/2006/relationships"><Relationship Id="rId1" Type="http://schemas.openxmlformats.org/officeDocument/2006/relationships/image" Target="../media/image82.jpeg"/></Relationships>
</file>

<file path=xl/drawings/_rels/drawing89.xml.rels><?xml version="1.0" encoding="UTF-8" standalone="yes"?>
<Relationships xmlns="http://schemas.openxmlformats.org/package/2006/relationships"><Relationship Id="rId1" Type="http://schemas.openxmlformats.org/officeDocument/2006/relationships/image" Target="../media/image83.png"/></Relationships>
</file>

<file path=xl/drawings/_rels/drawing90.xml.rels><?xml version="1.0" encoding="UTF-8" standalone="yes"?>
<Relationships xmlns="http://schemas.openxmlformats.org/package/2006/relationships"><Relationship Id="rId2" Type="http://schemas.openxmlformats.org/officeDocument/2006/relationships/image" Target="https://commongroundoxford.files.wordpress.com/2020/08/oxford.png?w=712" TargetMode="External"/><Relationship Id="rId1" Type="http://schemas.openxmlformats.org/officeDocument/2006/relationships/image" Target="../media/image84.png"/></Relationships>
</file>

<file path=xl/drawings/_rels/drawing91.xml.rels><?xml version="1.0" encoding="UTF-8" standalone="yes"?>
<Relationships xmlns="http://schemas.openxmlformats.org/package/2006/relationships"><Relationship Id="rId1" Type="http://schemas.openxmlformats.org/officeDocument/2006/relationships/image" Target="../media/image85.emf"/></Relationships>
</file>

<file path=xl/drawings/_rels/drawing92.xml.rels><?xml version="1.0" encoding="UTF-8" standalone="yes"?>
<Relationships xmlns="http://schemas.openxmlformats.org/package/2006/relationships"><Relationship Id="rId3" Type="http://schemas.openxmlformats.org/officeDocument/2006/relationships/image" Target="../media/image87.jpeg"/><Relationship Id="rId2" Type="http://schemas.openxmlformats.org/officeDocument/2006/relationships/image" Target="https://lh6.googleusercontent.com/VRAcoM0I_ckCxTpAVJ_4ahlc97Mu9hBJttpzVb9KS475rpjMNPXRO6yVE0J80gV8xpu6alHnXr_QcUy5GcVitsUL-mUIJxZDm32YrHEOTQPVu0Gb-U5TRsg_JM4guAVA09ZJ5QM" TargetMode="External"/><Relationship Id="rId1" Type="http://schemas.openxmlformats.org/officeDocument/2006/relationships/image" Target="../media/image86.png"/></Relationships>
</file>

<file path=xl/drawings/_rels/drawing93.xml.rels><?xml version="1.0" encoding="UTF-8" standalone="yes"?>
<Relationships xmlns="http://schemas.openxmlformats.org/package/2006/relationships"><Relationship Id="rId2" Type="http://schemas.openxmlformats.org/officeDocument/2006/relationships/image" Target="https://lh3.googleusercontent.com/euXRnGs_PhA-bFgTD1jYI00VYdvg9KdWGTvLaUry-0OdtI8n9jCiFD7GzKnjEGV0GmWvyKw4zwRJNlflBsNG-RgT5CHlga8ydKVUW-pF2KXRpPXJ0aiYW99Rn5se0sSQzHsNZjU" TargetMode="External"/><Relationship Id="rId1" Type="http://schemas.openxmlformats.org/officeDocument/2006/relationships/image" Target="../media/image88.png"/></Relationships>
</file>

<file path=xl/drawings/_rels/drawing94.xml.rels><?xml version="1.0" encoding="UTF-8" standalone="yes"?>
<Relationships xmlns="http://schemas.openxmlformats.org/package/2006/relationships"><Relationship Id="rId1" Type="http://schemas.openxmlformats.org/officeDocument/2006/relationships/image" Target="../media/image89.emf"/></Relationships>
</file>

<file path=xl/drawings/_rels/drawing95.xml.rels><?xml version="1.0" encoding="UTF-8" standalone="yes"?>
<Relationships xmlns="http://schemas.openxmlformats.org/package/2006/relationships"><Relationship Id="rId1" Type="http://schemas.openxmlformats.org/officeDocument/2006/relationships/image" Target="../media/image90.emf"/></Relationships>
</file>

<file path=xl/drawings/_rels/drawing96.xml.rels><?xml version="1.0" encoding="UTF-8" standalone="yes"?>
<Relationships xmlns="http://schemas.openxmlformats.org/package/2006/relationships"><Relationship Id="rId1" Type="http://schemas.openxmlformats.org/officeDocument/2006/relationships/image" Target="../media/image91.emf"/></Relationships>
</file>

<file path=xl/drawings/_rels/drawing97.xml.rels><?xml version="1.0" encoding="UTF-8" standalone="yes"?>
<Relationships xmlns="http://schemas.openxmlformats.org/package/2006/relationships"><Relationship Id="rId2" Type="http://schemas.openxmlformats.org/officeDocument/2006/relationships/image" Target="https://newint.org/sites/default/files/u368/NI529_p65_Husna.jpg" TargetMode="External"/><Relationship Id="rId1" Type="http://schemas.openxmlformats.org/officeDocument/2006/relationships/image" Target="../media/image92.jpeg"/></Relationships>
</file>

<file path=xl/drawings/_rels/drawing98.xml.rels><?xml version="1.0" encoding="UTF-8" standalone="yes"?>
<Relationships xmlns="http://schemas.openxmlformats.org/package/2006/relationships"><Relationship Id="rId2" Type="http://schemas.openxmlformats.org/officeDocument/2006/relationships/image" Target="https://newint.org/sites/default/files/u368/NI529_p69_Husna.jpg" TargetMode="External"/><Relationship Id="rId1" Type="http://schemas.openxmlformats.org/officeDocument/2006/relationships/image" Target="../media/image93.jpeg"/></Relationships>
</file>

<file path=xl/drawings/_rels/drawing99.xml.rels><?xml version="1.0" encoding="UTF-8" standalone="yes"?>
<Relationships xmlns="http://schemas.openxmlformats.org/package/2006/relationships"><Relationship Id="rId1" Type="http://schemas.openxmlformats.org/officeDocument/2006/relationships/chart" Target="../charts/chart42.xml"/></Relationships>
</file>

<file path=xl/drawings/drawing1.xml><?xml version="1.0" encoding="utf-8"?>
<xdr:wsDr xmlns:xdr="http://schemas.openxmlformats.org/drawingml/2006/spreadsheetDrawing" xmlns:a="http://schemas.openxmlformats.org/drawingml/2006/main">
  <xdr:twoCellAnchor>
    <xdr:from>
      <xdr:col>3</xdr:col>
      <xdr:colOff>419100</xdr:colOff>
      <xdr:row>6</xdr:row>
      <xdr:rowOff>44450</xdr:rowOff>
    </xdr:from>
    <xdr:to>
      <xdr:col>15</xdr:col>
      <xdr:colOff>774700</xdr:colOff>
      <xdr:row>44</xdr:row>
      <xdr:rowOff>127000</xdr:rowOff>
    </xdr:to>
    <xdr:graphicFrame macro="">
      <xdr:nvGraphicFramePr>
        <xdr:cNvPr id="2" name="Chart 1">
          <a:extLst>
            <a:ext uri="{FF2B5EF4-FFF2-40B4-BE49-F238E27FC236}">
              <a16:creationId xmlns:a16="http://schemas.microsoft.com/office/drawing/2014/main" id="{9DC296AA-9CED-EF45-9633-2AFE932AA3EA}"/>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127000</xdr:colOff>
      <xdr:row>5</xdr:row>
      <xdr:rowOff>88900</xdr:rowOff>
    </xdr:from>
    <xdr:to>
      <xdr:col>5</xdr:col>
      <xdr:colOff>101600</xdr:colOff>
      <xdr:row>35</xdr:row>
      <xdr:rowOff>62986</xdr:rowOff>
    </xdr:to>
    <xdr:pic>
      <xdr:nvPicPr>
        <xdr:cNvPr id="3" name="Picture 2" descr="A map of united kingdom with percentages&#10;&#10;Description automatically generated">
          <a:extLst>
            <a:ext uri="{FF2B5EF4-FFF2-40B4-BE49-F238E27FC236}">
              <a16:creationId xmlns:a16="http://schemas.microsoft.com/office/drawing/2014/main" id="{C8D59E1B-8829-F24D-8E42-CBF40CF175E4}"/>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a:off x="127000" y="431800"/>
          <a:ext cx="4102100" cy="6070086"/>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19</xdr:col>
      <xdr:colOff>127000</xdr:colOff>
      <xdr:row>8</xdr:row>
      <xdr:rowOff>50800</xdr:rowOff>
    </xdr:from>
    <xdr:to>
      <xdr:col>24</xdr:col>
      <xdr:colOff>622300</xdr:colOff>
      <xdr:row>45</xdr:row>
      <xdr:rowOff>142082</xdr:rowOff>
    </xdr:to>
    <xdr:pic>
      <xdr:nvPicPr>
        <xdr:cNvPr id="2" name="Picture 1">
          <a:extLst>
            <a:ext uri="{FF2B5EF4-FFF2-40B4-BE49-F238E27FC236}">
              <a16:creationId xmlns:a16="http://schemas.microsoft.com/office/drawing/2014/main" id="{C112A7DB-16B0-6445-AF87-27C472E13554}"/>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rcRect/>
        <a:stretch>
          <a:fillRect/>
        </a:stretch>
      </xdr:blipFill>
      <xdr:spPr bwMode="auto">
        <a:xfrm>
          <a:off x="15811500" y="1524000"/>
          <a:ext cx="4622800" cy="6238082"/>
        </a:xfrm>
        <a:prstGeom prst="rect">
          <a:avLst/>
        </a:prstGeom>
        <a:noFill/>
        <a:ln>
          <a:noFill/>
        </a:ln>
      </xdr:spPr>
    </xdr:pic>
    <xdr:clientData/>
  </xdr:twoCellAnchor>
  <xdr:twoCellAnchor>
    <xdr:from>
      <xdr:col>19</xdr:col>
      <xdr:colOff>469900</xdr:colOff>
      <xdr:row>46</xdr:row>
      <xdr:rowOff>101600</xdr:rowOff>
    </xdr:from>
    <xdr:to>
      <xdr:col>27</xdr:col>
      <xdr:colOff>254000</xdr:colOff>
      <xdr:row>103</xdr:row>
      <xdr:rowOff>0</xdr:rowOff>
    </xdr:to>
    <xdr:graphicFrame macro="">
      <xdr:nvGraphicFramePr>
        <xdr:cNvPr id="3" name="Chart 2">
          <a:extLst>
            <a:ext uri="{FF2B5EF4-FFF2-40B4-BE49-F238E27FC236}">
              <a16:creationId xmlns:a16="http://schemas.microsoft.com/office/drawing/2014/main" id="{1B6768FB-DD28-5C44-A52C-3DE331E66D1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28</xdr:col>
      <xdr:colOff>0</xdr:colOff>
      <xdr:row>47</xdr:row>
      <xdr:rowOff>0</xdr:rowOff>
    </xdr:from>
    <xdr:to>
      <xdr:col>35</xdr:col>
      <xdr:colOff>609600</xdr:colOff>
      <xdr:row>103</xdr:row>
      <xdr:rowOff>63500</xdr:rowOff>
    </xdr:to>
    <xdr:graphicFrame macro="">
      <xdr:nvGraphicFramePr>
        <xdr:cNvPr id="4" name="Chart 3">
          <a:extLst>
            <a:ext uri="{FF2B5EF4-FFF2-40B4-BE49-F238E27FC236}">
              <a16:creationId xmlns:a16="http://schemas.microsoft.com/office/drawing/2014/main" id="{E19263FF-9E18-BF4E-81C2-BFDAC8C4B6D2}"/>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editAs="oneCell">
    <xdr:from>
      <xdr:col>26</xdr:col>
      <xdr:colOff>63500</xdr:colOff>
      <xdr:row>8</xdr:row>
      <xdr:rowOff>12700</xdr:rowOff>
    </xdr:from>
    <xdr:to>
      <xdr:col>32</xdr:col>
      <xdr:colOff>666879</xdr:colOff>
      <xdr:row>44</xdr:row>
      <xdr:rowOff>114300</xdr:rowOff>
    </xdr:to>
    <xdr:pic>
      <xdr:nvPicPr>
        <xdr:cNvPr id="5" name="Picture 4">
          <a:extLst>
            <a:ext uri="{FF2B5EF4-FFF2-40B4-BE49-F238E27FC236}">
              <a16:creationId xmlns:a16="http://schemas.microsoft.com/office/drawing/2014/main" id="{0FE71004-C197-2B46-8DE9-EE0CD624C119}"/>
            </a:ext>
          </a:extLst>
        </xdr:cNvPr>
        <xdr:cNvPicPr>
          <a:picLocks noChangeAspect="1"/>
        </xdr:cNvPicPr>
      </xdr:nvPicPr>
      <xdr:blipFill>
        <a:blip xmlns:r="http://schemas.openxmlformats.org/officeDocument/2006/relationships" r:embed="rId4"/>
        <a:stretch>
          <a:fillRect/>
        </a:stretch>
      </xdr:blipFill>
      <xdr:spPr>
        <a:xfrm>
          <a:off x="21526500" y="1485900"/>
          <a:ext cx="5556379" cy="60833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457200</xdr:colOff>
      <xdr:row>3</xdr:row>
      <xdr:rowOff>63500</xdr:rowOff>
    </xdr:from>
    <xdr:to>
      <xdr:col>14</xdr:col>
      <xdr:colOff>421640</xdr:colOff>
      <xdr:row>32</xdr:row>
      <xdr:rowOff>76200</xdr:rowOff>
    </xdr:to>
    <xdr:pic>
      <xdr:nvPicPr>
        <xdr:cNvPr id="2" name="Picture 1">
          <a:extLst>
            <a:ext uri="{FF2B5EF4-FFF2-40B4-BE49-F238E27FC236}">
              <a16:creationId xmlns:a16="http://schemas.microsoft.com/office/drawing/2014/main" id="{031C3AAA-639C-104B-A9DF-E02F6E614F85}"/>
            </a:ext>
          </a:extLst>
        </xdr:cNvPr>
        <xdr:cNvPicPr>
          <a:picLocks noChangeAspect="1"/>
        </xdr:cNvPicPr>
      </xdr:nvPicPr>
      <xdr:blipFill>
        <a:blip xmlns:r="http://schemas.openxmlformats.org/officeDocument/2006/relationships" r:embed="rId1"/>
        <a:stretch>
          <a:fillRect/>
        </a:stretch>
      </xdr:blipFill>
      <xdr:spPr>
        <a:xfrm>
          <a:off x="457200" y="711200"/>
          <a:ext cx="11521440" cy="4800600"/>
        </a:xfrm>
        <a:prstGeom prst="rect">
          <a:avLst/>
        </a:prstGeom>
      </xdr:spPr>
    </xdr:pic>
    <xdr:clientData/>
  </xdr:twoCellAnchor>
  <xdr:twoCellAnchor editAs="oneCell">
    <xdr:from>
      <xdr:col>0</xdr:col>
      <xdr:colOff>0</xdr:colOff>
      <xdr:row>33</xdr:row>
      <xdr:rowOff>27512</xdr:rowOff>
    </xdr:from>
    <xdr:to>
      <xdr:col>17</xdr:col>
      <xdr:colOff>107556</xdr:colOff>
      <xdr:row>93</xdr:row>
      <xdr:rowOff>114300</xdr:rowOff>
    </xdr:to>
    <xdr:pic>
      <xdr:nvPicPr>
        <xdr:cNvPr id="3" name="Picture 2">
          <a:extLst>
            <a:ext uri="{FF2B5EF4-FFF2-40B4-BE49-F238E27FC236}">
              <a16:creationId xmlns:a16="http://schemas.microsoft.com/office/drawing/2014/main" id="{BD9B328C-C9F1-9D40-92E6-42650E428B7A}"/>
            </a:ext>
          </a:extLst>
        </xdr:cNvPr>
        <xdr:cNvPicPr>
          <a:picLocks noChangeAspect="1"/>
        </xdr:cNvPicPr>
      </xdr:nvPicPr>
      <xdr:blipFill>
        <a:blip xmlns:r="http://schemas.openxmlformats.org/officeDocument/2006/relationships" r:embed="rId2"/>
        <a:stretch>
          <a:fillRect/>
        </a:stretch>
      </xdr:blipFill>
      <xdr:spPr>
        <a:xfrm rot="5400000">
          <a:off x="2074134" y="3554078"/>
          <a:ext cx="9992788" cy="14141056"/>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558800</xdr:colOff>
      <xdr:row>4</xdr:row>
      <xdr:rowOff>76199</xdr:rowOff>
    </xdr:from>
    <xdr:to>
      <xdr:col>11</xdr:col>
      <xdr:colOff>190500</xdr:colOff>
      <xdr:row>55</xdr:row>
      <xdr:rowOff>160762</xdr:rowOff>
    </xdr:to>
    <xdr:pic>
      <xdr:nvPicPr>
        <xdr:cNvPr id="2" name="Picture 1" descr="A diagram of a group of people&#10;&#10;Description automatically generated">
          <a:extLst>
            <a:ext uri="{FF2B5EF4-FFF2-40B4-BE49-F238E27FC236}">
              <a16:creationId xmlns:a16="http://schemas.microsoft.com/office/drawing/2014/main" id="{16107B78-11D2-464D-8D43-E724E0906DA7}"/>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a:off x="558800" y="888999"/>
          <a:ext cx="8712200" cy="8504663"/>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366833</xdr:colOff>
      <xdr:row>9</xdr:row>
      <xdr:rowOff>91632</xdr:rowOff>
    </xdr:from>
    <xdr:to>
      <xdr:col>12</xdr:col>
      <xdr:colOff>50800</xdr:colOff>
      <xdr:row>42</xdr:row>
      <xdr:rowOff>38100</xdr:rowOff>
    </xdr:to>
    <xdr:pic>
      <xdr:nvPicPr>
        <xdr:cNvPr id="2" name="Picture 1">
          <a:extLst>
            <a:ext uri="{FF2B5EF4-FFF2-40B4-BE49-F238E27FC236}">
              <a16:creationId xmlns:a16="http://schemas.microsoft.com/office/drawing/2014/main" id="{D58BE96C-A2BE-094B-9E27-73D122AF34CB}"/>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a:off x="366833" y="1729932"/>
          <a:ext cx="9589967" cy="5394768"/>
        </a:xfrm>
        <a:prstGeom prst="rect">
          <a:avLst/>
        </a:prstGeom>
      </xdr:spPr>
    </xdr:pic>
    <xdr:clientData/>
  </xdr:twoCellAnchor>
  <xdr:twoCellAnchor editAs="oneCell">
    <xdr:from>
      <xdr:col>24</xdr:col>
      <xdr:colOff>787400</xdr:colOff>
      <xdr:row>1</xdr:row>
      <xdr:rowOff>25400</xdr:rowOff>
    </xdr:from>
    <xdr:to>
      <xdr:col>35</xdr:col>
      <xdr:colOff>50800</xdr:colOff>
      <xdr:row>53</xdr:row>
      <xdr:rowOff>700800</xdr:rowOff>
    </xdr:to>
    <xdr:pic>
      <xdr:nvPicPr>
        <xdr:cNvPr id="3" name="Picture 2">
          <a:extLst>
            <a:ext uri="{FF2B5EF4-FFF2-40B4-BE49-F238E27FC236}">
              <a16:creationId xmlns:a16="http://schemas.microsoft.com/office/drawing/2014/main" id="{CEBCCA44-5705-4042-8B67-95F8A549936C}"/>
            </a:ext>
          </a:extLst>
        </xdr:cNvPr>
        <xdr:cNvPicPr>
          <a:picLocks noChangeAspect="1"/>
        </xdr:cNvPicPr>
      </xdr:nvPicPr>
      <xdr:blipFill>
        <a:blip xmlns:r="http://schemas.openxmlformats.org/officeDocument/2006/relationships" r:embed="rId2"/>
        <a:stretch>
          <a:fillRect/>
        </a:stretch>
      </xdr:blipFill>
      <xdr:spPr>
        <a:xfrm>
          <a:off x="20599400" y="342900"/>
          <a:ext cx="8343900" cy="13007100"/>
        </a:xfrm>
        <a:prstGeom prst="rect">
          <a:avLst/>
        </a:prstGeom>
      </xdr:spPr>
    </xdr:pic>
    <xdr:clientData/>
  </xdr:twoCellAnchor>
  <xdr:twoCellAnchor editAs="oneCell">
    <xdr:from>
      <xdr:col>1</xdr:col>
      <xdr:colOff>444500</xdr:colOff>
      <xdr:row>72</xdr:row>
      <xdr:rowOff>38099</xdr:rowOff>
    </xdr:from>
    <xdr:to>
      <xdr:col>19</xdr:col>
      <xdr:colOff>765022</xdr:colOff>
      <xdr:row>128</xdr:row>
      <xdr:rowOff>138099</xdr:rowOff>
    </xdr:to>
    <xdr:pic>
      <xdr:nvPicPr>
        <xdr:cNvPr id="4" name="Picture 3">
          <a:extLst>
            <a:ext uri="{FF2B5EF4-FFF2-40B4-BE49-F238E27FC236}">
              <a16:creationId xmlns:a16="http://schemas.microsoft.com/office/drawing/2014/main" id="{13CA1AC8-4A73-2E4C-83AB-E9F18811CBCE}"/>
            </a:ext>
          </a:extLst>
        </xdr:cNvPr>
        <xdr:cNvPicPr>
          <a:picLocks noChangeAspect="1"/>
        </xdr:cNvPicPr>
      </xdr:nvPicPr>
      <xdr:blipFill>
        <a:blip xmlns:r="http://schemas.openxmlformats.org/officeDocument/2006/relationships" r:embed="rId3"/>
        <a:stretch>
          <a:fillRect/>
        </a:stretch>
      </xdr:blipFill>
      <xdr:spPr>
        <a:xfrm>
          <a:off x="1270000" y="1917699"/>
          <a:ext cx="15179522" cy="93456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673100</xdr:colOff>
      <xdr:row>4</xdr:row>
      <xdr:rowOff>25400</xdr:rowOff>
    </xdr:from>
    <xdr:to>
      <xdr:col>10</xdr:col>
      <xdr:colOff>190500</xdr:colOff>
      <xdr:row>55</xdr:row>
      <xdr:rowOff>120071</xdr:rowOff>
    </xdr:to>
    <xdr:pic>
      <xdr:nvPicPr>
        <xdr:cNvPr id="2" name="Picture 1">
          <a:extLst>
            <a:ext uri="{FF2B5EF4-FFF2-40B4-BE49-F238E27FC236}">
              <a16:creationId xmlns:a16="http://schemas.microsoft.com/office/drawing/2014/main" id="{F7083DEB-F7E4-7B4F-8720-9CCC16139294}"/>
            </a:ext>
          </a:extLst>
        </xdr:cNvPr>
        <xdr:cNvPicPr>
          <a:picLocks noChangeAspect="1"/>
        </xdr:cNvPicPr>
      </xdr:nvPicPr>
      <xdr:blipFill>
        <a:blip xmlns:r="http://schemas.openxmlformats.org/officeDocument/2006/relationships" r:embed="rId1"/>
        <a:stretch>
          <a:fillRect/>
        </a:stretch>
      </xdr:blipFill>
      <xdr:spPr>
        <a:xfrm>
          <a:off x="673100" y="838200"/>
          <a:ext cx="7772400" cy="851477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698500</xdr:colOff>
      <xdr:row>4</xdr:row>
      <xdr:rowOff>25400</xdr:rowOff>
    </xdr:from>
    <xdr:to>
      <xdr:col>10</xdr:col>
      <xdr:colOff>215900</xdr:colOff>
      <xdr:row>56</xdr:row>
      <xdr:rowOff>124493</xdr:rowOff>
    </xdr:to>
    <xdr:pic>
      <xdr:nvPicPr>
        <xdr:cNvPr id="2" name="Picture 1">
          <a:extLst>
            <a:ext uri="{FF2B5EF4-FFF2-40B4-BE49-F238E27FC236}">
              <a16:creationId xmlns:a16="http://schemas.microsoft.com/office/drawing/2014/main" id="{D7F52881-6966-0141-9E0C-A61BF9243DCA}"/>
            </a:ext>
          </a:extLst>
        </xdr:cNvPr>
        <xdr:cNvPicPr>
          <a:picLocks noChangeAspect="1"/>
        </xdr:cNvPicPr>
      </xdr:nvPicPr>
      <xdr:blipFill>
        <a:blip xmlns:r="http://schemas.openxmlformats.org/officeDocument/2006/relationships" r:embed="rId1"/>
        <a:stretch>
          <a:fillRect/>
        </a:stretch>
      </xdr:blipFill>
      <xdr:spPr>
        <a:xfrm>
          <a:off x="698500" y="838200"/>
          <a:ext cx="7772400" cy="8684293"/>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101600</xdr:colOff>
      <xdr:row>4</xdr:row>
      <xdr:rowOff>126999</xdr:rowOff>
    </xdr:from>
    <xdr:to>
      <xdr:col>9</xdr:col>
      <xdr:colOff>381000</xdr:colOff>
      <xdr:row>64</xdr:row>
      <xdr:rowOff>139768</xdr:rowOff>
    </xdr:to>
    <xdr:pic>
      <xdr:nvPicPr>
        <xdr:cNvPr id="2" name="Picture 1" descr="A map of different colored squares&#10;&#10;Description automatically generated">
          <a:extLst>
            <a:ext uri="{FF2B5EF4-FFF2-40B4-BE49-F238E27FC236}">
              <a16:creationId xmlns:a16="http://schemas.microsoft.com/office/drawing/2014/main" id="{89FB7146-8CEE-1345-9DEC-06B690E2988B}"/>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a:off x="927100" y="939799"/>
          <a:ext cx="6883400" cy="9918769"/>
        </a:xfrm>
        <a:prstGeom prst="rect">
          <a:avLst/>
        </a:prstGeom>
      </xdr:spPr>
    </xdr:pic>
    <xdr:clientData/>
  </xdr:twoCellAnchor>
  <xdr:twoCellAnchor editAs="oneCell">
    <xdr:from>
      <xdr:col>0</xdr:col>
      <xdr:colOff>0</xdr:colOff>
      <xdr:row>76</xdr:row>
      <xdr:rowOff>0</xdr:rowOff>
    </xdr:from>
    <xdr:to>
      <xdr:col>12</xdr:col>
      <xdr:colOff>774700</xdr:colOff>
      <xdr:row>121</xdr:row>
      <xdr:rowOff>127000</xdr:rowOff>
    </xdr:to>
    <xdr:pic>
      <xdr:nvPicPr>
        <xdr:cNvPr id="3" name="Picture 2" descr="Maps of constituency winners. See spreadsheet for full data.">
          <a:extLst>
            <a:ext uri="{FF2B5EF4-FFF2-40B4-BE49-F238E27FC236}">
              <a16:creationId xmlns:a16="http://schemas.microsoft.com/office/drawing/2014/main" id="{8357B702-CEF1-564D-8DC5-95B83D40936B}"/>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0" y="12700000"/>
          <a:ext cx="10680700" cy="7556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0.xml><?xml version="1.0" encoding="utf-8"?>
<xdr:wsDr xmlns:xdr="http://schemas.openxmlformats.org/drawingml/2006/spreadsheetDrawing" xmlns:a="http://schemas.openxmlformats.org/drawingml/2006/main">
  <xdr:twoCellAnchor>
    <xdr:from>
      <xdr:col>0</xdr:col>
      <xdr:colOff>127000</xdr:colOff>
      <xdr:row>48</xdr:row>
      <xdr:rowOff>50800</xdr:rowOff>
    </xdr:from>
    <xdr:to>
      <xdr:col>7</xdr:col>
      <xdr:colOff>76200</xdr:colOff>
      <xdr:row>71</xdr:row>
      <xdr:rowOff>63500</xdr:rowOff>
    </xdr:to>
    <xdr:pic>
      <xdr:nvPicPr>
        <xdr:cNvPr id="2" name="Picture 1">
          <a:extLst>
            <a:ext uri="{FF2B5EF4-FFF2-40B4-BE49-F238E27FC236}">
              <a16:creationId xmlns:a16="http://schemas.microsoft.com/office/drawing/2014/main" id="{E12AC13F-8D98-9B48-B845-76A9E140D04D}"/>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7000" y="8039100"/>
          <a:ext cx="5727700" cy="381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xdr:row>
      <xdr:rowOff>50800</xdr:rowOff>
    </xdr:from>
    <xdr:to>
      <xdr:col>5</xdr:col>
      <xdr:colOff>577377</xdr:colOff>
      <xdr:row>43</xdr:row>
      <xdr:rowOff>139700</xdr:rowOff>
    </xdr:to>
    <xdr:pic>
      <xdr:nvPicPr>
        <xdr:cNvPr id="3" name="Picture 2">
          <a:extLst>
            <a:ext uri="{FF2B5EF4-FFF2-40B4-BE49-F238E27FC236}">
              <a16:creationId xmlns:a16="http://schemas.microsoft.com/office/drawing/2014/main" id="{05043E74-691C-DC4C-8371-6C88A310AC71}"/>
            </a:ext>
          </a:extLst>
        </xdr:cNvPr>
        <xdr:cNvPicPr>
          <a:picLocks noChangeAspect="1"/>
        </xdr:cNvPicPr>
      </xdr:nvPicPr>
      <xdr:blipFill>
        <a:blip xmlns:r="http://schemas.openxmlformats.org/officeDocument/2006/relationships" r:embed="rId2"/>
        <a:stretch>
          <a:fillRect/>
        </a:stretch>
      </xdr:blipFill>
      <xdr:spPr>
        <a:xfrm>
          <a:off x="0" y="723900"/>
          <a:ext cx="4704877" cy="65278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0</xdr:col>
      <xdr:colOff>254000</xdr:colOff>
      <xdr:row>40</xdr:row>
      <xdr:rowOff>88900</xdr:rowOff>
    </xdr:from>
    <xdr:to>
      <xdr:col>11</xdr:col>
      <xdr:colOff>75222</xdr:colOff>
      <xdr:row>78</xdr:row>
      <xdr:rowOff>12700</xdr:rowOff>
    </xdr:to>
    <xdr:pic>
      <xdr:nvPicPr>
        <xdr:cNvPr id="2" name="Picture 1" descr="Chart&#10;&#10;Description automatically generated">
          <a:extLst>
            <a:ext uri="{FF2B5EF4-FFF2-40B4-BE49-F238E27FC236}">
              <a16:creationId xmlns:a16="http://schemas.microsoft.com/office/drawing/2014/main" id="{F4DCF92B-D3B9-764A-A813-5EBC205ACEEF}"/>
            </a:ext>
          </a:extLst>
        </xdr:cNvPr>
        <xdr:cNvPicPr>
          <a:picLocks noChangeAspect="1"/>
        </xdr:cNvPicPr>
      </xdr:nvPicPr>
      <xdr:blipFill rotWithShape="1">
        <a:blip xmlns:r="http://schemas.openxmlformats.org/officeDocument/2006/relationships" r:embed="rId1" cstate="screen">
          <a:extLst>
            <a:ext uri="{28A0092B-C50C-407E-A947-70E740481C1C}">
              <a14:useLocalDpi xmlns:a14="http://schemas.microsoft.com/office/drawing/2010/main"/>
            </a:ext>
          </a:extLst>
        </a:blip>
        <a:srcRect/>
        <a:stretch/>
      </xdr:blipFill>
      <xdr:spPr bwMode="auto">
        <a:xfrm>
          <a:off x="254000" y="6845300"/>
          <a:ext cx="8901722" cy="6197600"/>
        </a:xfrm>
        <a:prstGeom prst="rect">
          <a:avLst/>
        </a:prstGeom>
        <a:ln>
          <a:noFill/>
        </a:ln>
        <a:extLst>
          <a:ext uri="{53640926-AAD7-44D8-BBD7-CCE9431645EC}">
            <a14:shadowObscured xmlns:a14="http://schemas.microsoft.com/office/drawing/2010/main"/>
          </a:ext>
        </a:extLst>
      </xdr:spPr>
    </xdr:pic>
    <xdr:clientData/>
  </xdr:twoCellAnchor>
  <xdr:twoCellAnchor>
    <xdr:from>
      <xdr:col>9</xdr:col>
      <xdr:colOff>158750</xdr:colOff>
      <xdr:row>3</xdr:row>
      <xdr:rowOff>12700</xdr:rowOff>
    </xdr:from>
    <xdr:to>
      <xdr:col>19</xdr:col>
      <xdr:colOff>101600</xdr:colOff>
      <xdr:row>29</xdr:row>
      <xdr:rowOff>63500</xdr:rowOff>
    </xdr:to>
    <xdr:graphicFrame macro="">
      <xdr:nvGraphicFramePr>
        <xdr:cNvPr id="3" name="Chart 2">
          <a:extLst>
            <a:ext uri="{FF2B5EF4-FFF2-40B4-BE49-F238E27FC236}">
              <a16:creationId xmlns:a16="http://schemas.microsoft.com/office/drawing/2014/main" id="{148E6508-ECE0-D04C-8C30-424F4DFE8CA5}"/>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12</xdr:col>
      <xdr:colOff>0</xdr:colOff>
      <xdr:row>35</xdr:row>
      <xdr:rowOff>0</xdr:rowOff>
    </xdr:from>
    <xdr:to>
      <xdr:col>22</xdr:col>
      <xdr:colOff>787400</xdr:colOff>
      <xdr:row>67</xdr:row>
      <xdr:rowOff>38100</xdr:rowOff>
    </xdr:to>
    <xdr:graphicFrame macro="">
      <xdr:nvGraphicFramePr>
        <xdr:cNvPr id="4" name="Chart 3">
          <a:extLst>
            <a:ext uri="{FF2B5EF4-FFF2-40B4-BE49-F238E27FC236}">
              <a16:creationId xmlns:a16="http://schemas.microsoft.com/office/drawing/2014/main" id="{5CBE9C96-D03F-474E-93BE-71E226BF3E4C}"/>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12.xml><?xml version="1.0" encoding="utf-8"?>
<xdr:wsDr xmlns:xdr="http://schemas.openxmlformats.org/drawingml/2006/spreadsheetDrawing" xmlns:a="http://schemas.openxmlformats.org/drawingml/2006/main">
  <xdr:twoCellAnchor editAs="oneCell">
    <xdr:from>
      <xdr:col>2</xdr:col>
      <xdr:colOff>114300</xdr:colOff>
      <xdr:row>51</xdr:row>
      <xdr:rowOff>50800</xdr:rowOff>
    </xdr:from>
    <xdr:to>
      <xdr:col>12</xdr:col>
      <xdr:colOff>459524</xdr:colOff>
      <xdr:row>85</xdr:row>
      <xdr:rowOff>50800</xdr:rowOff>
    </xdr:to>
    <xdr:pic>
      <xdr:nvPicPr>
        <xdr:cNvPr id="2" name="Picture 1" descr="Chart&#10;&#10;Description automatically generated">
          <a:extLst>
            <a:ext uri="{FF2B5EF4-FFF2-40B4-BE49-F238E27FC236}">
              <a16:creationId xmlns:a16="http://schemas.microsoft.com/office/drawing/2014/main" id="{A19BE1DE-9249-FB41-BE21-2E660B675A4A}"/>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bwMode="auto">
        <a:xfrm>
          <a:off x="2298700" y="7645400"/>
          <a:ext cx="8600224" cy="5613400"/>
        </a:xfrm>
        <a:prstGeom prst="rect">
          <a:avLst/>
        </a:prstGeom>
      </xdr:spPr>
    </xdr:pic>
    <xdr:clientData/>
  </xdr:twoCellAnchor>
  <xdr:twoCellAnchor>
    <xdr:from>
      <xdr:col>2</xdr:col>
      <xdr:colOff>171450</xdr:colOff>
      <xdr:row>6</xdr:row>
      <xdr:rowOff>0</xdr:rowOff>
    </xdr:from>
    <xdr:to>
      <xdr:col>16</xdr:col>
      <xdr:colOff>254000</xdr:colOff>
      <xdr:row>42</xdr:row>
      <xdr:rowOff>177800</xdr:rowOff>
    </xdr:to>
    <xdr:graphicFrame macro="">
      <xdr:nvGraphicFramePr>
        <xdr:cNvPr id="3" name="Chart 2">
          <a:extLst>
            <a:ext uri="{FF2B5EF4-FFF2-40B4-BE49-F238E27FC236}">
              <a16:creationId xmlns:a16="http://schemas.microsoft.com/office/drawing/2014/main" id="{6DFD4BAC-0DCE-A44D-9352-620D5820858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editAs="oneCell">
    <xdr:from>
      <xdr:col>16</xdr:col>
      <xdr:colOff>825499</xdr:colOff>
      <xdr:row>6</xdr:row>
      <xdr:rowOff>190500</xdr:rowOff>
    </xdr:from>
    <xdr:to>
      <xdr:col>30</xdr:col>
      <xdr:colOff>437116</xdr:colOff>
      <xdr:row>51</xdr:row>
      <xdr:rowOff>0</xdr:rowOff>
    </xdr:to>
    <xdr:pic>
      <xdr:nvPicPr>
        <xdr:cNvPr id="4" name="Picture 3" descr="Chart&#10;&#10;Description automatically generated">
          <a:extLst>
            <a:ext uri="{FF2B5EF4-FFF2-40B4-BE49-F238E27FC236}">
              <a16:creationId xmlns:a16="http://schemas.microsoft.com/office/drawing/2014/main" id="{8B28A8F2-68F2-CF47-B81F-650B77890CDF}"/>
            </a:ext>
          </a:extLst>
        </xdr:cNvPr>
        <xdr:cNvPicPr>
          <a:picLocks noChangeAspect="1"/>
        </xdr:cNvPicPr>
      </xdr:nvPicPr>
      <xdr:blipFill>
        <a:blip xmlns:r="http://schemas.openxmlformats.org/officeDocument/2006/relationships" r:embed="rId1" cstate="screen">
          <a:grayscl/>
          <a:extLst>
            <a:ext uri="{28A0092B-C50C-407E-A947-70E740481C1C}">
              <a14:useLocalDpi xmlns:a14="http://schemas.microsoft.com/office/drawing/2010/main"/>
            </a:ext>
          </a:extLst>
        </a:blip>
        <a:stretch>
          <a:fillRect/>
        </a:stretch>
      </xdr:blipFill>
      <xdr:spPr bwMode="auto">
        <a:xfrm>
          <a:off x="14566899" y="393700"/>
          <a:ext cx="11168617" cy="728980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xdr:from>
      <xdr:col>1</xdr:col>
      <xdr:colOff>190500</xdr:colOff>
      <xdr:row>1</xdr:row>
      <xdr:rowOff>114300</xdr:rowOff>
    </xdr:from>
    <xdr:to>
      <xdr:col>8</xdr:col>
      <xdr:colOff>469968</xdr:colOff>
      <xdr:row>23</xdr:row>
      <xdr:rowOff>152400</xdr:rowOff>
    </xdr:to>
    <xdr:pic>
      <xdr:nvPicPr>
        <xdr:cNvPr id="2" name="Picture 39" descr="A person in a suit&#10;&#10;Description automatically generated with medium confidence">
          <a:extLst>
            <a:ext uri="{FF2B5EF4-FFF2-40B4-BE49-F238E27FC236}">
              <a16:creationId xmlns:a16="http://schemas.microsoft.com/office/drawing/2014/main" id="{A1A94585-8D8E-6646-A462-099757E3A8AB}"/>
            </a:ext>
          </a:extLst>
        </xdr:cNvPr>
        <xdr:cNvPicPr>
          <a:picLocks noChangeAspect="1" noChangeArrowheads="1"/>
        </xdr:cNvPicPr>
      </xdr:nvPicPr>
      <xdr:blipFill>
        <a:blip xmlns:r="http://schemas.openxmlformats.org/officeDocument/2006/relationships" r:embed="rId1" r:link="rId2">
          <a:extLst>
            <a:ext uri="{28A0092B-C50C-407E-A947-70E740481C1C}">
              <a14:useLocalDpi xmlns:a14="http://schemas.microsoft.com/office/drawing/2010/main" val="0"/>
            </a:ext>
          </a:extLst>
        </a:blip>
        <a:srcRect/>
        <a:stretch>
          <a:fillRect/>
        </a:stretch>
      </xdr:blipFill>
      <xdr:spPr bwMode="auto">
        <a:xfrm>
          <a:off x="1016000" y="431800"/>
          <a:ext cx="6057968" cy="36703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38100</xdr:colOff>
      <xdr:row>30</xdr:row>
      <xdr:rowOff>76200</xdr:rowOff>
    </xdr:from>
    <xdr:to>
      <xdr:col>10</xdr:col>
      <xdr:colOff>381000</xdr:colOff>
      <xdr:row>71</xdr:row>
      <xdr:rowOff>94361</xdr:rowOff>
    </xdr:to>
    <xdr:pic>
      <xdr:nvPicPr>
        <xdr:cNvPr id="3" name="Picture 2">
          <a:extLst>
            <a:ext uri="{FF2B5EF4-FFF2-40B4-BE49-F238E27FC236}">
              <a16:creationId xmlns:a16="http://schemas.microsoft.com/office/drawing/2014/main" id="{6C55FBBE-21B9-6941-8CE7-354C893C1851}"/>
            </a:ext>
          </a:extLst>
        </xdr:cNvPr>
        <xdr:cNvPicPr>
          <a:picLocks noChangeAspect="1"/>
        </xdr:cNvPicPr>
      </xdr:nvPicPr>
      <xdr:blipFill>
        <a:blip xmlns:r="http://schemas.openxmlformats.org/officeDocument/2006/relationships" r:embed="rId3"/>
        <a:stretch>
          <a:fillRect/>
        </a:stretch>
      </xdr:blipFill>
      <xdr:spPr>
        <a:xfrm>
          <a:off x="863600" y="5219700"/>
          <a:ext cx="7772400" cy="678726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0</xdr:col>
      <xdr:colOff>596900</xdr:colOff>
      <xdr:row>2</xdr:row>
      <xdr:rowOff>0</xdr:rowOff>
    </xdr:from>
    <xdr:to>
      <xdr:col>7</xdr:col>
      <xdr:colOff>431800</xdr:colOff>
      <xdr:row>73</xdr:row>
      <xdr:rowOff>163534</xdr:rowOff>
    </xdr:to>
    <xdr:pic>
      <xdr:nvPicPr>
        <xdr:cNvPr id="2" name="Picture 1" descr="A picture containing text, electronics&#10;&#10;Description automatically generated">
          <a:extLst>
            <a:ext uri="{FF2B5EF4-FFF2-40B4-BE49-F238E27FC236}">
              <a16:creationId xmlns:a16="http://schemas.microsoft.com/office/drawing/2014/main" id="{F6D250EE-0FA3-3B48-B4C1-4F01DBE46F3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596900" y="342900"/>
          <a:ext cx="5613400" cy="11885634"/>
        </a:xfrm>
        <a:prstGeom prst="rect">
          <a:avLst/>
        </a:prstGeom>
        <a:solidFill>
          <a:schemeClr val="bg1"/>
        </a:solidFill>
        <a:ln>
          <a:noFill/>
        </a:ln>
      </xdr:spPr>
    </xdr:pic>
    <xdr:clientData/>
  </xdr:twoCellAnchor>
</xdr:wsDr>
</file>

<file path=xl/drawings/drawing15.xml><?xml version="1.0" encoding="utf-8"?>
<xdr:wsDr xmlns:xdr="http://schemas.openxmlformats.org/drawingml/2006/spreadsheetDrawing" xmlns:a="http://schemas.openxmlformats.org/drawingml/2006/main">
  <xdr:twoCellAnchor>
    <xdr:from>
      <xdr:col>1</xdr:col>
      <xdr:colOff>0</xdr:colOff>
      <xdr:row>2</xdr:row>
      <xdr:rowOff>0</xdr:rowOff>
    </xdr:from>
    <xdr:to>
      <xdr:col>9</xdr:col>
      <xdr:colOff>50800</xdr:colOff>
      <xdr:row>32</xdr:row>
      <xdr:rowOff>38100</xdr:rowOff>
    </xdr:to>
    <xdr:pic>
      <xdr:nvPicPr>
        <xdr:cNvPr id="2" name="Picture 41" descr="A picture containing person, outdoor, people&#10;&#10;Description automatically generated">
          <a:extLst>
            <a:ext uri="{FF2B5EF4-FFF2-40B4-BE49-F238E27FC236}">
              <a16:creationId xmlns:a16="http://schemas.microsoft.com/office/drawing/2014/main" id="{69D7669D-38F2-7749-B825-695506C4E7FA}"/>
            </a:ext>
          </a:extLst>
        </xdr:cNvPr>
        <xdr:cNvPicPr>
          <a:picLocks noChangeAspect="1" noChangeArrowheads="1"/>
        </xdr:cNvPicPr>
      </xdr:nvPicPr>
      <xdr:blipFill>
        <a:blip xmlns:r="http://schemas.openxmlformats.org/officeDocument/2006/relationships" r:embed="rId1" r:link="rId2">
          <a:extLst>
            <a:ext uri="{28A0092B-C50C-407E-A947-70E740481C1C}">
              <a14:useLocalDpi xmlns:a14="http://schemas.microsoft.com/office/drawing/2010/main" val="0"/>
            </a:ext>
          </a:extLst>
        </a:blip>
        <a:srcRect/>
        <a:stretch>
          <a:fillRect/>
        </a:stretch>
      </xdr:blipFill>
      <xdr:spPr bwMode="auto">
        <a:xfrm>
          <a:off x="825500" y="330200"/>
          <a:ext cx="6654800" cy="4991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25</xdr:col>
      <xdr:colOff>355600</xdr:colOff>
      <xdr:row>8</xdr:row>
      <xdr:rowOff>114300</xdr:rowOff>
    </xdr:from>
    <xdr:to>
      <xdr:col>32</xdr:col>
      <xdr:colOff>133479</xdr:colOff>
      <xdr:row>45</xdr:row>
      <xdr:rowOff>50800</xdr:rowOff>
    </xdr:to>
    <xdr:pic>
      <xdr:nvPicPr>
        <xdr:cNvPr id="2" name="Picture 1">
          <a:extLst>
            <a:ext uri="{FF2B5EF4-FFF2-40B4-BE49-F238E27FC236}">
              <a16:creationId xmlns:a16="http://schemas.microsoft.com/office/drawing/2014/main" id="{0419CC5B-E041-6B41-835E-AA2E5E25F081}"/>
            </a:ext>
          </a:extLst>
        </xdr:cNvPr>
        <xdr:cNvPicPr>
          <a:picLocks noChangeAspect="1"/>
        </xdr:cNvPicPr>
      </xdr:nvPicPr>
      <xdr:blipFill>
        <a:blip xmlns:r="http://schemas.openxmlformats.org/officeDocument/2006/relationships" r:embed="rId1"/>
        <a:stretch>
          <a:fillRect/>
        </a:stretch>
      </xdr:blipFill>
      <xdr:spPr>
        <a:xfrm>
          <a:off x="20993100" y="1587500"/>
          <a:ext cx="5556379" cy="6083300"/>
        </a:xfrm>
        <a:prstGeom prst="rect">
          <a:avLst/>
        </a:prstGeom>
      </xdr:spPr>
    </xdr:pic>
    <xdr:clientData/>
  </xdr:twoCellAnchor>
  <xdr:twoCellAnchor editAs="oneCell">
    <xdr:from>
      <xdr:col>19</xdr:col>
      <xdr:colOff>127000</xdr:colOff>
      <xdr:row>8</xdr:row>
      <xdr:rowOff>50800</xdr:rowOff>
    </xdr:from>
    <xdr:to>
      <xdr:col>24</xdr:col>
      <xdr:colOff>622300</xdr:colOff>
      <xdr:row>46</xdr:row>
      <xdr:rowOff>15082</xdr:rowOff>
    </xdr:to>
    <xdr:pic>
      <xdr:nvPicPr>
        <xdr:cNvPr id="3" name="Picture 2">
          <a:extLst>
            <a:ext uri="{FF2B5EF4-FFF2-40B4-BE49-F238E27FC236}">
              <a16:creationId xmlns:a16="http://schemas.microsoft.com/office/drawing/2014/main" id="{2C47E128-12BD-614D-A07C-B4902915F5F8}"/>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rcRect/>
        <a:stretch>
          <a:fillRect/>
        </a:stretch>
      </xdr:blipFill>
      <xdr:spPr bwMode="auto">
        <a:xfrm>
          <a:off x="15811500" y="1524000"/>
          <a:ext cx="4622800" cy="6238082"/>
        </a:xfrm>
        <a:prstGeom prst="rect">
          <a:avLst/>
        </a:prstGeom>
        <a:noFill/>
        <a:ln>
          <a:noFill/>
        </a:ln>
      </xdr:spPr>
    </xdr:pic>
    <xdr:clientData/>
  </xdr:twoCellAnchor>
  <xdr:twoCellAnchor>
    <xdr:from>
      <xdr:col>19</xdr:col>
      <xdr:colOff>469900</xdr:colOff>
      <xdr:row>46</xdr:row>
      <xdr:rowOff>101600</xdr:rowOff>
    </xdr:from>
    <xdr:to>
      <xdr:col>27</xdr:col>
      <xdr:colOff>254000</xdr:colOff>
      <xdr:row>103</xdr:row>
      <xdr:rowOff>0</xdr:rowOff>
    </xdr:to>
    <xdr:graphicFrame macro="">
      <xdr:nvGraphicFramePr>
        <xdr:cNvPr id="4" name="Chart 3">
          <a:extLst>
            <a:ext uri="{FF2B5EF4-FFF2-40B4-BE49-F238E27FC236}">
              <a16:creationId xmlns:a16="http://schemas.microsoft.com/office/drawing/2014/main" id="{A449A14C-AB1E-D94A-85D6-6A90BF36F405}"/>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28</xdr:col>
      <xdr:colOff>0</xdr:colOff>
      <xdr:row>47</xdr:row>
      <xdr:rowOff>0</xdr:rowOff>
    </xdr:from>
    <xdr:to>
      <xdr:col>35</xdr:col>
      <xdr:colOff>609600</xdr:colOff>
      <xdr:row>103</xdr:row>
      <xdr:rowOff>63500</xdr:rowOff>
    </xdr:to>
    <xdr:graphicFrame macro="">
      <xdr:nvGraphicFramePr>
        <xdr:cNvPr id="5" name="Chart 4">
          <a:extLst>
            <a:ext uri="{FF2B5EF4-FFF2-40B4-BE49-F238E27FC236}">
              <a16:creationId xmlns:a16="http://schemas.microsoft.com/office/drawing/2014/main" id="{61E7688E-79B4-8142-8AC7-79C8E697BF21}"/>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wsDr>
</file>

<file path=xl/drawings/drawing17.xml><?xml version="1.0" encoding="utf-8"?>
<xdr:wsDr xmlns:xdr="http://schemas.openxmlformats.org/drawingml/2006/spreadsheetDrawing" xmlns:a="http://schemas.openxmlformats.org/drawingml/2006/main">
  <xdr:twoCellAnchor editAs="oneCell">
    <xdr:from>
      <xdr:col>0</xdr:col>
      <xdr:colOff>0</xdr:colOff>
      <xdr:row>2</xdr:row>
      <xdr:rowOff>0</xdr:rowOff>
    </xdr:from>
    <xdr:to>
      <xdr:col>14</xdr:col>
      <xdr:colOff>767152</xdr:colOff>
      <xdr:row>34</xdr:row>
      <xdr:rowOff>139700</xdr:rowOff>
    </xdr:to>
    <xdr:pic>
      <xdr:nvPicPr>
        <xdr:cNvPr id="2" name="Picture 1" descr="A graph of different colored circles&#10;&#10;Description automatically generated">
          <a:extLst>
            <a:ext uri="{FF2B5EF4-FFF2-40B4-BE49-F238E27FC236}">
              <a16:creationId xmlns:a16="http://schemas.microsoft.com/office/drawing/2014/main" id="{E2BF729F-D1A6-0947-A076-4E8AD1CC1F5B}"/>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a:off x="0" y="342900"/>
          <a:ext cx="12324152" cy="5422900"/>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xdr:from>
      <xdr:col>10</xdr:col>
      <xdr:colOff>146050</xdr:colOff>
      <xdr:row>4</xdr:row>
      <xdr:rowOff>57150</xdr:rowOff>
    </xdr:from>
    <xdr:to>
      <xdr:col>20</xdr:col>
      <xdr:colOff>622300</xdr:colOff>
      <xdr:row>52</xdr:row>
      <xdr:rowOff>50800</xdr:rowOff>
    </xdr:to>
    <xdr:graphicFrame macro="">
      <xdr:nvGraphicFramePr>
        <xdr:cNvPr id="2" name="Chart 1">
          <a:extLst>
            <a:ext uri="{FF2B5EF4-FFF2-40B4-BE49-F238E27FC236}">
              <a16:creationId xmlns:a16="http://schemas.microsoft.com/office/drawing/2014/main" id="{2D814BD6-C0D3-1D4E-9419-72B67337E051}"/>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19.xml><?xml version="1.0" encoding="utf-8"?>
<xdr:wsDr xmlns:xdr="http://schemas.openxmlformats.org/drawingml/2006/spreadsheetDrawing" xmlns:a="http://schemas.openxmlformats.org/drawingml/2006/main">
  <xdr:twoCellAnchor editAs="oneCell">
    <xdr:from>
      <xdr:col>7</xdr:col>
      <xdr:colOff>152400</xdr:colOff>
      <xdr:row>54</xdr:row>
      <xdr:rowOff>101600</xdr:rowOff>
    </xdr:from>
    <xdr:to>
      <xdr:col>14</xdr:col>
      <xdr:colOff>774700</xdr:colOff>
      <xdr:row>104</xdr:row>
      <xdr:rowOff>21431</xdr:rowOff>
    </xdr:to>
    <xdr:pic>
      <xdr:nvPicPr>
        <xdr:cNvPr id="2" name="image3.png" descr="Figure 5-2">
          <a:extLst>
            <a:ext uri="{FF2B5EF4-FFF2-40B4-BE49-F238E27FC236}">
              <a16:creationId xmlns:a16="http://schemas.microsoft.com/office/drawing/2014/main" id="{9CF35D2A-C243-6B49-886E-26796D77E005}"/>
            </a:ext>
          </a:extLst>
        </xdr:cNvPr>
        <xdr:cNvPicPr/>
      </xdr:nvPicPr>
      <xdr:blipFill rotWithShape="1">
        <a:blip xmlns:r="http://schemas.openxmlformats.org/officeDocument/2006/relationships" r:embed="rId1" cstate="screen">
          <a:extLst>
            <a:ext uri="{28A0092B-C50C-407E-A947-70E740481C1C}">
              <a14:useLocalDpi xmlns:a14="http://schemas.microsoft.com/office/drawing/2010/main"/>
            </a:ext>
          </a:extLst>
        </a:blip>
        <a:srcRect b="14175"/>
        <a:stretch/>
      </xdr:blipFill>
      <xdr:spPr bwMode="auto">
        <a:xfrm>
          <a:off x="6731000" y="9093200"/>
          <a:ext cx="6400800" cy="8174831"/>
        </a:xfrm>
        <a:prstGeom prst="rect">
          <a:avLst/>
        </a:prstGeom>
        <a:ln>
          <a:noFill/>
        </a:ln>
        <a:extLst>
          <a:ext uri="{53640926-AAD7-44D8-BBD7-CCE9431645EC}">
            <a14:shadowObscured xmlns:a14="http://schemas.microsoft.com/office/drawing/2010/main"/>
          </a:ext>
        </a:extLst>
      </xdr:spPr>
    </xdr:pic>
    <xdr:clientData/>
  </xdr:twoCellAnchor>
  <xdr:twoCellAnchor>
    <xdr:from>
      <xdr:col>6</xdr:col>
      <xdr:colOff>698500</xdr:colOff>
      <xdr:row>8</xdr:row>
      <xdr:rowOff>139700</xdr:rowOff>
    </xdr:from>
    <xdr:to>
      <xdr:col>16</xdr:col>
      <xdr:colOff>508000</xdr:colOff>
      <xdr:row>48</xdr:row>
      <xdr:rowOff>50800</xdr:rowOff>
    </xdr:to>
    <xdr:graphicFrame macro="">
      <xdr:nvGraphicFramePr>
        <xdr:cNvPr id="4" name="Chart 3">
          <a:extLst>
            <a:ext uri="{FF2B5EF4-FFF2-40B4-BE49-F238E27FC236}">
              <a16:creationId xmlns:a16="http://schemas.microsoft.com/office/drawing/2014/main" id="{E1F1E536-21D9-4C44-AAE3-3933E7870D5A}"/>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20.xml><?xml version="1.0" encoding="utf-8"?>
<xdr:wsDr xmlns:xdr="http://schemas.openxmlformats.org/drawingml/2006/spreadsheetDrawing" xmlns:a="http://schemas.openxmlformats.org/drawingml/2006/main">
  <xdr:twoCellAnchor editAs="oneCell">
    <xdr:from>
      <xdr:col>0</xdr:col>
      <xdr:colOff>0</xdr:colOff>
      <xdr:row>2</xdr:row>
      <xdr:rowOff>0</xdr:rowOff>
    </xdr:from>
    <xdr:to>
      <xdr:col>6</xdr:col>
      <xdr:colOff>723900</xdr:colOff>
      <xdr:row>30</xdr:row>
      <xdr:rowOff>114300</xdr:rowOff>
    </xdr:to>
    <xdr:pic>
      <xdr:nvPicPr>
        <xdr:cNvPr id="2" name="image5.png" descr="Dorling_Figure_2">
          <a:extLst>
            <a:ext uri="{FF2B5EF4-FFF2-40B4-BE49-F238E27FC236}">
              <a16:creationId xmlns:a16="http://schemas.microsoft.com/office/drawing/2014/main" id="{94263952-535E-F148-943E-FBD233F99907}"/>
            </a:ext>
          </a:extLst>
        </xdr:cNvPr>
        <xdr:cNvPicPr/>
      </xdr:nvPicPr>
      <xdr:blipFill rotWithShape="1">
        <a:blip xmlns:r="http://schemas.openxmlformats.org/officeDocument/2006/relationships" r:embed="rId1" cstate="screen">
          <a:extLst>
            <a:ext uri="{28A0092B-C50C-407E-A947-70E740481C1C}">
              <a14:useLocalDpi xmlns:a14="http://schemas.microsoft.com/office/drawing/2010/main"/>
            </a:ext>
          </a:extLst>
        </a:blip>
        <a:srcRect/>
        <a:stretch/>
      </xdr:blipFill>
      <xdr:spPr bwMode="auto">
        <a:xfrm>
          <a:off x="0" y="342900"/>
          <a:ext cx="5676900" cy="4737100"/>
        </a:xfrm>
        <a:prstGeom prst="rect">
          <a:avLst/>
        </a:prstGeom>
        <a:ln>
          <a:noFill/>
        </a:ln>
        <a:extLst>
          <a:ext uri="{53640926-AAD7-44D8-BBD7-CCE9431645EC}">
            <a14:shadowObscured xmlns:a14="http://schemas.microsoft.com/office/drawing/2010/main"/>
          </a:ext>
        </a:extLst>
      </xdr:spPr>
    </xdr:pic>
    <xdr:clientData/>
  </xdr:twoCellAnchor>
  <xdr:twoCellAnchor>
    <xdr:from>
      <xdr:col>8</xdr:col>
      <xdr:colOff>12700</xdr:colOff>
      <xdr:row>27</xdr:row>
      <xdr:rowOff>50800</xdr:rowOff>
    </xdr:from>
    <xdr:to>
      <xdr:col>22</xdr:col>
      <xdr:colOff>660400</xdr:colOff>
      <xdr:row>68</xdr:row>
      <xdr:rowOff>114300</xdr:rowOff>
    </xdr:to>
    <xdr:graphicFrame macro="">
      <xdr:nvGraphicFramePr>
        <xdr:cNvPr id="3" name="Chart 2">
          <a:extLst>
            <a:ext uri="{FF2B5EF4-FFF2-40B4-BE49-F238E27FC236}">
              <a16:creationId xmlns:a16="http://schemas.microsoft.com/office/drawing/2014/main" id="{A298AF29-AB79-C04C-BB40-7607E5BC81DF}"/>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21.xml><?xml version="1.0" encoding="utf-8"?>
<xdr:wsDr xmlns:xdr="http://schemas.openxmlformats.org/drawingml/2006/spreadsheetDrawing" xmlns:a="http://schemas.openxmlformats.org/drawingml/2006/main">
  <xdr:twoCellAnchor>
    <xdr:from>
      <xdr:col>13</xdr:col>
      <xdr:colOff>355600</xdr:colOff>
      <xdr:row>0</xdr:row>
      <xdr:rowOff>114300</xdr:rowOff>
    </xdr:from>
    <xdr:to>
      <xdr:col>22</xdr:col>
      <xdr:colOff>239788</xdr:colOff>
      <xdr:row>35</xdr:row>
      <xdr:rowOff>139700</xdr:rowOff>
    </xdr:to>
    <xdr:pic>
      <xdr:nvPicPr>
        <xdr:cNvPr id="2" name="Picture 44" descr="A graph with black circles&#10;&#10;Description automatically generated">
          <a:extLst>
            <a:ext uri="{FF2B5EF4-FFF2-40B4-BE49-F238E27FC236}">
              <a16:creationId xmlns:a16="http://schemas.microsoft.com/office/drawing/2014/main" id="{EB0A21F5-BE45-EE4B-ABEA-B7BBA7BD4D8E}"/>
            </a:ext>
          </a:extLst>
        </xdr:cNvPr>
        <xdr:cNvPicPr>
          <a:picLocks noChangeAspect="1" noChangeArrowheads="1"/>
        </xdr:cNvPicPr>
      </xdr:nvPicPr>
      <xdr:blipFill>
        <a:blip xmlns:r="http://schemas.openxmlformats.org/officeDocument/2006/relationships" r:embed="rId1" r:link="rId2">
          <a:extLst>
            <a:ext uri="{28A0092B-C50C-407E-A947-70E740481C1C}">
              <a14:useLocalDpi xmlns:a14="http://schemas.microsoft.com/office/drawing/2010/main" val="0"/>
            </a:ext>
          </a:extLst>
        </a:blip>
        <a:srcRect/>
        <a:stretch>
          <a:fillRect/>
        </a:stretch>
      </xdr:blipFill>
      <xdr:spPr bwMode="auto">
        <a:xfrm>
          <a:off x="11087100" y="114300"/>
          <a:ext cx="7313688" cy="59563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190500</xdr:colOff>
      <xdr:row>21</xdr:row>
      <xdr:rowOff>12700</xdr:rowOff>
    </xdr:from>
    <xdr:to>
      <xdr:col>12</xdr:col>
      <xdr:colOff>647700</xdr:colOff>
      <xdr:row>68</xdr:row>
      <xdr:rowOff>76200</xdr:rowOff>
    </xdr:to>
    <xdr:graphicFrame macro="">
      <xdr:nvGraphicFramePr>
        <xdr:cNvPr id="3" name="Chart 6">
          <a:extLst>
            <a:ext uri="{FF2B5EF4-FFF2-40B4-BE49-F238E27FC236}">
              <a16:creationId xmlns:a16="http://schemas.microsoft.com/office/drawing/2014/main" id="{182B62D4-4089-C94B-99B4-481C8F05513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22.xml><?xml version="1.0" encoding="utf-8"?>
<xdr:wsDr xmlns:xdr="http://schemas.openxmlformats.org/drawingml/2006/spreadsheetDrawing" xmlns:a="http://schemas.openxmlformats.org/drawingml/2006/main">
  <xdr:twoCellAnchor editAs="oneCell">
    <xdr:from>
      <xdr:col>0</xdr:col>
      <xdr:colOff>0</xdr:colOff>
      <xdr:row>2</xdr:row>
      <xdr:rowOff>0</xdr:rowOff>
    </xdr:from>
    <xdr:to>
      <xdr:col>6</xdr:col>
      <xdr:colOff>419100</xdr:colOff>
      <xdr:row>30</xdr:row>
      <xdr:rowOff>111760</xdr:rowOff>
    </xdr:to>
    <xdr:pic>
      <xdr:nvPicPr>
        <xdr:cNvPr id="2" name="Picture 1" descr="A graph of death deaths&#10;&#10;Description automatically generated">
          <a:extLst>
            <a:ext uri="{FF2B5EF4-FFF2-40B4-BE49-F238E27FC236}">
              <a16:creationId xmlns:a16="http://schemas.microsoft.com/office/drawing/2014/main" id="{9D92729F-E70D-2543-8FE7-76BCDC3BADD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342900"/>
          <a:ext cx="5727700" cy="4734560"/>
        </a:xfrm>
        <a:prstGeom prst="rect">
          <a:avLst/>
        </a:prstGeom>
      </xdr:spPr>
    </xdr:pic>
    <xdr:clientData/>
  </xdr:twoCellAnchor>
  <xdr:twoCellAnchor editAs="oneCell">
    <xdr:from>
      <xdr:col>7</xdr:col>
      <xdr:colOff>203201</xdr:colOff>
      <xdr:row>3</xdr:row>
      <xdr:rowOff>12700</xdr:rowOff>
    </xdr:from>
    <xdr:to>
      <xdr:col>11</xdr:col>
      <xdr:colOff>698501</xdr:colOff>
      <xdr:row>35</xdr:row>
      <xdr:rowOff>94299</xdr:rowOff>
    </xdr:to>
    <xdr:pic>
      <xdr:nvPicPr>
        <xdr:cNvPr id="3" name="Picture 2">
          <a:extLst>
            <a:ext uri="{FF2B5EF4-FFF2-40B4-BE49-F238E27FC236}">
              <a16:creationId xmlns:a16="http://schemas.microsoft.com/office/drawing/2014/main" id="{652718E2-69ED-554D-9F55-86A99EB508F5}"/>
            </a:ext>
          </a:extLst>
        </xdr:cNvPr>
        <xdr:cNvPicPr>
          <a:picLocks noChangeAspect="1"/>
        </xdr:cNvPicPr>
      </xdr:nvPicPr>
      <xdr:blipFill>
        <a:blip xmlns:r="http://schemas.openxmlformats.org/officeDocument/2006/relationships" r:embed="rId2"/>
        <a:stretch>
          <a:fillRect/>
        </a:stretch>
      </xdr:blipFill>
      <xdr:spPr>
        <a:xfrm>
          <a:off x="6337301" y="660400"/>
          <a:ext cx="6464300" cy="5364799"/>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xdr:twoCellAnchor editAs="oneCell">
    <xdr:from>
      <xdr:col>0</xdr:col>
      <xdr:colOff>152400</xdr:colOff>
      <xdr:row>2</xdr:row>
      <xdr:rowOff>25400</xdr:rowOff>
    </xdr:from>
    <xdr:to>
      <xdr:col>9</xdr:col>
      <xdr:colOff>708256</xdr:colOff>
      <xdr:row>52</xdr:row>
      <xdr:rowOff>114300</xdr:rowOff>
    </xdr:to>
    <xdr:pic>
      <xdr:nvPicPr>
        <xdr:cNvPr id="2" name="Picture 1" descr="A graph of a number of states&#10;&#10;Description automatically generated with medium confidence">
          <a:extLst>
            <a:ext uri="{FF2B5EF4-FFF2-40B4-BE49-F238E27FC236}">
              <a16:creationId xmlns:a16="http://schemas.microsoft.com/office/drawing/2014/main" id="{E53DEE4B-2F47-634A-80D6-122CD76E04E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52400" y="508000"/>
          <a:ext cx="7985356" cy="8343900"/>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xdr:twoCellAnchor editAs="oneCell">
    <xdr:from>
      <xdr:col>0</xdr:col>
      <xdr:colOff>152400</xdr:colOff>
      <xdr:row>3</xdr:row>
      <xdr:rowOff>0</xdr:rowOff>
    </xdr:from>
    <xdr:to>
      <xdr:col>10</xdr:col>
      <xdr:colOff>469900</xdr:colOff>
      <xdr:row>75</xdr:row>
      <xdr:rowOff>76200</xdr:rowOff>
    </xdr:to>
    <xdr:pic>
      <xdr:nvPicPr>
        <xdr:cNvPr id="2" name="Picture 1">
          <a:extLst>
            <a:ext uri="{FF2B5EF4-FFF2-40B4-BE49-F238E27FC236}">
              <a16:creationId xmlns:a16="http://schemas.microsoft.com/office/drawing/2014/main" id="{B6E8328C-7009-DC47-AE82-4290FF77951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52400" y="647700"/>
          <a:ext cx="8572500" cy="11963400"/>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xdr:twoCellAnchor editAs="oneCell">
    <xdr:from>
      <xdr:col>0</xdr:col>
      <xdr:colOff>50800</xdr:colOff>
      <xdr:row>3</xdr:row>
      <xdr:rowOff>63500</xdr:rowOff>
    </xdr:from>
    <xdr:to>
      <xdr:col>8</xdr:col>
      <xdr:colOff>628650</xdr:colOff>
      <xdr:row>54</xdr:row>
      <xdr:rowOff>44479</xdr:rowOff>
    </xdr:to>
    <xdr:pic>
      <xdr:nvPicPr>
        <xdr:cNvPr id="2" name="Picture 1">
          <a:extLst>
            <a:ext uri="{FF2B5EF4-FFF2-40B4-BE49-F238E27FC236}">
              <a16:creationId xmlns:a16="http://schemas.microsoft.com/office/drawing/2014/main" id="{3A17912B-5503-AC4A-81D8-8F322D907997}"/>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10183"/>
        <a:stretch/>
      </xdr:blipFill>
      <xdr:spPr bwMode="auto">
        <a:xfrm>
          <a:off x="50800" y="711200"/>
          <a:ext cx="7181850" cy="8401079"/>
        </a:xfrm>
        <a:prstGeom prst="rect">
          <a:avLst/>
        </a:prstGeom>
        <a:ln>
          <a:noFill/>
        </a:ln>
        <a:extLst>
          <a:ext uri="{53640926-AAD7-44D8-BBD7-CCE9431645EC}">
            <a14:shadowObscured xmlns:a14="http://schemas.microsoft.com/office/drawing/2010/main"/>
          </a:ext>
        </a:extLst>
      </xdr:spPr>
    </xdr:pic>
    <xdr:clientData/>
  </xdr:twoCellAnchor>
</xdr:wsDr>
</file>

<file path=xl/drawings/drawing26.xml><?xml version="1.0" encoding="utf-8"?>
<xdr:wsDr xmlns:xdr="http://schemas.openxmlformats.org/drawingml/2006/spreadsheetDrawing" xmlns:a="http://schemas.openxmlformats.org/drawingml/2006/main">
  <xdr:twoCellAnchor editAs="oneCell">
    <xdr:from>
      <xdr:col>1</xdr:col>
      <xdr:colOff>317500</xdr:colOff>
      <xdr:row>2</xdr:row>
      <xdr:rowOff>12700</xdr:rowOff>
    </xdr:from>
    <xdr:to>
      <xdr:col>11</xdr:col>
      <xdr:colOff>317500</xdr:colOff>
      <xdr:row>46</xdr:row>
      <xdr:rowOff>83820</xdr:rowOff>
    </xdr:to>
    <xdr:pic>
      <xdr:nvPicPr>
        <xdr:cNvPr id="2" name="Picture 1" descr="A screen shot of a graph&#10;&#10;Description automatically generated">
          <a:extLst>
            <a:ext uri="{FF2B5EF4-FFF2-40B4-BE49-F238E27FC236}">
              <a16:creationId xmlns:a16="http://schemas.microsoft.com/office/drawing/2014/main" id="{27B8331A-0348-264E-8DA4-6006A6770520}"/>
            </a:ext>
          </a:extLst>
        </xdr:cNvPr>
        <xdr:cNvPicPr>
          <a:picLocks/>
        </xdr:cNvPicPr>
      </xdr:nvPicPr>
      <xdr:blipFill>
        <a:blip xmlns:r="http://schemas.openxmlformats.org/officeDocument/2006/relationships" r:embed="rId1" cstate="screen">
          <a:extLst>
            <a:ext uri="{28A0092B-C50C-407E-A947-70E740481C1C}">
              <a14:useLocalDpi xmlns:a14="http://schemas.microsoft.com/office/drawing/2010/main"/>
            </a:ext>
          </a:extLst>
        </a:blip>
        <a:srcRect/>
        <a:stretch>
          <a:fillRect/>
        </a:stretch>
      </xdr:blipFill>
      <xdr:spPr bwMode="auto">
        <a:xfrm>
          <a:off x="1143000" y="495300"/>
          <a:ext cx="8255000" cy="7335520"/>
        </a:xfrm>
        <a:prstGeom prst="rect">
          <a:avLst/>
        </a:prstGeom>
        <a:noFill/>
        <a:ln>
          <a:noFill/>
        </a:ln>
      </xdr:spPr>
    </xdr:pic>
    <xdr:clientData/>
  </xdr:twoCellAnchor>
</xdr:wsDr>
</file>

<file path=xl/drawings/drawing27.xml><?xml version="1.0" encoding="utf-8"?>
<xdr:wsDr xmlns:xdr="http://schemas.openxmlformats.org/drawingml/2006/spreadsheetDrawing" xmlns:a="http://schemas.openxmlformats.org/drawingml/2006/main">
  <xdr:twoCellAnchor>
    <xdr:from>
      <xdr:col>6</xdr:col>
      <xdr:colOff>0</xdr:colOff>
      <xdr:row>6</xdr:row>
      <xdr:rowOff>0</xdr:rowOff>
    </xdr:from>
    <xdr:to>
      <xdr:col>20</xdr:col>
      <xdr:colOff>95250</xdr:colOff>
      <xdr:row>69</xdr:row>
      <xdr:rowOff>63500</xdr:rowOff>
    </xdr:to>
    <xdr:graphicFrame macro="">
      <xdr:nvGraphicFramePr>
        <xdr:cNvPr id="2" name="Chart 1">
          <a:extLst>
            <a:ext uri="{FF2B5EF4-FFF2-40B4-BE49-F238E27FC236}">
              <a16:creationId xmlns:a16="http://schemas.microsoft.com/office/drawing/2014/main" id="{E2D03C8F-B9AE-0043-B262-EF571DF82D67}"/>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28.xml><?xml version="1.0" encoding="utf-8"?>
<xdr:wsDr xmlns:xdr="http://schemas.openxmlformats.org/drawingml/2006/spreadsheetDrawing" xmlns:a="http://schemas.openxmlformats.org/drawingml/2006/main">
  <xdr:twoCellAnchor>
    <xdr:from>
      <xdr:col>10</xdr:col>
      <xdr:colOff>0</xdr:colOff>
      <xdr:row>8</xdr:row>
      <xdr:rowOff>0</xdr:rowOff>
    </xdr:from>
    <xdr:to>
      <xdr:col>20</xdr:col>
      <xdr:colOff>717550</xdr:colOff>
      <xdr:row>41</xdr:row>
      <xdr:rowOff>12700</xdr:rowOff>
    </xdr:to>
    <xdr:graphicFrame macro="">
      <xdr:nvGraphicFramePr>
        <xdr:cNvPr id="2" name="Chart 1">
          <a:extLst>
            <a:ext uri="{FF2B5EF4-FFF2-40B4-BE49-F238E27FC236}">
              <a16:creationId xmlns:a16="http://schemas.microsoft.com/office/drawing/2014/main" id="{CDE5D4C9-A389-4F40-A14B-389F145D733C}"/>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29.xml><?xml version="1.0" encoding="utf-8"?>
<xdr:wsDr xmlns:xdr="http://schemas.openxmlformats.org/drawingml/2006/spreadsheetDrawing" xmlns:a="http://schemas.openxmlformats.org/drawingml/2006/main">
  <xdr:twoCellAnchor editAs="oneCell">
    <xdr:from>
      <xdr:col>0</xdr:col>
      <xdr:colOff>105936</xdr:colOff>
      <xdr:row>2</xdr:row>
      <xdr:rowOff>38100</xdr:rowOff>
    </xdr:from>
    <xdr:to>
      <xdr:col>10</xdr:col>
      <xdr:colOff>190499</xdr:colOff>
      <xdr:row>50</xdr:row>
      <xdr:rowOff>76200</xdr:rowOff>
    </xdr:to>
    <xdr:pic>
      <xdr:nvPicPr>
        <xdr:cNvPr id="3" name="Picture 2">
          <a:extLst>
            <a:ext uri="{FF2B5EF4-FFF2-40B4-BE49-F238E27FC236}">
              <a16:creationId xmlns:a16="http://schemas.microsoft.com/office/drawing/2014/main" id="{339BEFF7-FA05-1748-AD9D-F30E1EC201B7}"/>
            </a:ext>
          </a:extLst>
        </xdr:cNvPr>
        <xdr:cNvPicPr>
          <a:picLocks noChangeAspect="1"/>
        </xdr:cNvPicPr>
      </xdr:nvPicPr>
      <xdr:blipFill>
        <a:blip xmlns:r="http://schemas.openxmlformats.org/officeDocument/2006/relationships" r:embed="rId1"/>
        <a:stretch>
          <a:fillRect/>
        </a:stretch>
      </xdr:blipFill>
      <xdr:spPr>
        <a:xfrm>
          <a:off x="105936" y="381000"/>
          <a:ext cx="8339563" cy="7962900"/>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xdr:twoCellAnchor editAs="oneCell">
    <xdr:from>
      <xdr:col>0</xdr:col>
      <xdr:colOff>0</xdr:colOff>
      <xdr:row>5</xdr:row>
      <xdr:rowOff>0</xdr:rowOff>
    </xdr:from>
    <xdr:to>
      <xdr:col>13</xdr:col>
      <xdr:colOff>621054</xdr:colOff>
      <xdr:row>49</xdr:row>
      <xdr:rowOff>25400</xdr:rowOff>
    </xdr:to>
    <xdr:pic>
      <xdr:nvPicPr>
        <xdr:cNvPr id="4" name="Picture 3">
          <a:extLst>
            <a:ext uri="{FF2B5EF4-FFF2-40B4-BE49-F238E27FC236}">
              <a16:creationId xmlns:a16="http://schemas.microsoft.com/office/drawing/2014/main" id="{B1AE00D9-2A9A-2E49-9377-97C55DBF1EAC}"/>
            </a:ext>
          </a:extLst>
        </xdr:cNvPr>
        <xdr:cNvPicPr>
          <a:picLocks noChangeAspect="1"/>
        </xdr:cNvPicPr>
      </xdr:nvPicPr>
      <xdr:blipFill>
        <a:blip xmlns:r="http://schemas.openxmlformats.org/officeDocument/2006/relationships" r:embed="rId1"/>
        <a:stretch>
          <a:fillRect/>
        </a:stretch>
      </xdr:blipFill>
      <xdr:spPr>
        <a:xfrm>
          <a:off x="0" y="825500"/>
          <a:ext cx="11352554" cy="7289800"/>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xdr:twoCellAnchor>
    <xdr:from>
      <xdr:col>0</xdr:col>
      <xdr:colOff>819150</xdr:colOff>
      <xdr:row>2</xdr:row>
      <xdr:rowOff>31750</xdr:rowOff>
    </xdr:from>
    <xdr:to>
      <xdr:col>11</xdr:col>
      <xdr:colOff>381000</xdr:colOff>
      <xdr:row>37</xdr:row>
      <xdr:rowOff>101600</xdr:rowOff>
    </xdr:to>
    <xdr:graphicFrame macro="">
      <xdr:nvGraphicFramePr>
        <xdr:cNvPr id="2" name="Chart 1">
          <a:extLst>
            <a:ext uri="{FF2B5EF4-FFF2-40B4-BE49-F238E27FC236}">
              <a16:creationId xmlns:a16="http://schemas.microsoft.com/office/drawing/2014/main" id="{AFC31BF9-21BD-584A-A682-D57061B666DA}"/>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32.xml><?xml version="1.0" encoding="utf-8"?>
<xdr:wsDr xmlns:xdr="http://schemas.openxmlformats.org/drawingml/2006/spreadsheetDrawing" xmlns:a="http://schemas.openxmlformats.org/drawingml/2006/main">
  <xdr:twoCellAnchor editAs="oneCell">
    <xdr:from>
      <xdr:col>1</xdr:col>
      <xdr:colOff>50800</xdr:colOff>
      <xdr:row>2</xdr:row>
      <xdr:rowOff>12700</xdr:rowOff>
    </xdr:from>
    <xdr:to>
      <xdr:col>13</xdr:col>
      <xdr:colOff>740394</xdr:colOff>
      <xdr:row>30</xdr:row>
      <xdr:rowOff>152400</xdr:rowOff>
    </xdr:to>
    <xdr:pic>
      <xdr:nvPicPr>
        <xdr:cNvPr id="2" name="Picture 1" descr="Graphical user interface, application&#10;&#10;Description automatically generated">
          <a:extLst>
            <a:ext uri="{FF2B5EF4-FFF2-40B4-BE49-F238E27FC236}">
              <a16:creationId xmlns:a16="http://schemas.microsoft.com/office/drawing/2014/main" id="{CCA3E7B2-D47C-EC45-99B3-7F74CEDA029F}"/>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a:off x="876300" y="495300"/>
          <a:ext cx="10595594" cy="4762500"/>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xdr:twoCellAnchor>
    <xdr:from>
      <xdr:col>0</xdr:col>
      <xdr:colOff>203200</xdr:colOff>
      <xdr:row>2</xdr:row>
      <xdr:rowOff>152400</xdr:rowOff>
    </xdr:from>
    <xdr:to>
      <xdr:col>12</xdr:col>
      <xdr:colOff>10258</xdr:colOff>
      <xdr:row>40</xdr:row>
      <xdr:rowOff>38100</xdr:rowOff>
    </xdr:to>
    <xdr:pic>
      <xdr:nvPicPr>
        <xdr:cNvPr id="2" name="Picture 11" descr="A picture containing text, screenshot, number, software&#10;&#10;Description automatically generated">
          <a:extLst>
            <a:ext uri="{FF2B5EF4-FFF2-40B4-BE49-F238E27FC236}">
              <a16:creationId xmlns:a16="http://schemas.microsoft.com/office/drawing/2014/main" id="{DBF9086C-E0B3-CA49-9B3C-355C90996DED}"/>
            </a:ext>
          </a:extLst>
        </xdr:cNvPr>
        <xdr:cNvPicPr>
          <a:picLocks noChangeAspect="1" noChangeArrowheads="1"/>
        </xdr:cNvPicPr>
      </xdr:nvPicPr>
      <xdr:blipFill>
        <a:blip xmlns:r="http://schemas.openxmlformats.org/officeDocument/2006/relationships" r:embed="rId1" r:link="rId2">
          <a:extLst>
            <a:ext uri="{28A0092B-C50C-407E-A947-70E740481C1C}">
              <a14:useLocalDpi xmlns:a14="http://schemas.microsoft.com/office/drawing/2010/main" val="0"/>
            </a:ext>
          </a:extLst>
        </a:blip>
        <a:srcRect/>
        <a:stretch>
          <a:fillRect/>
        </a:stretch>
      </xdr:blipFill>
      <xdr:spPr bwMode="auto">
        <a:xfrm>
          <a:off x="203200" y="635000"/>
          <a:ext cx="10373458" cy="6159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660400</xdr:colOff>
      <xdr:row>43</xdr:row>
      <xdr:rowOff>88900</xdr:rowOff>
    </xdr:from>
    <xdr:to>
      <xdr:col>14</xdr:col>
      <xdr:colOff>127000</xdr:colOff>
      <xdr:row>85</xdr:row>
      <xdr:rowOff>76200</xdr:rowOff>
    </xdr:to>
    <xdr:graphicFrame macro="">
      <xdr:nvGraphicFramePr>
        <xdr:cNvPr id="3" name="Chart 2">
          <a:extLst>
            <a:ext uri="{FF2B5EF4-FFF2-40B4-BE49-F238E27FC236}">
              <a16:creationId xmlns:a16="http://schemas.microsoft.com/office/drawing/2014/main" id="{E31043C2-CEA4-894A-90CC-D4F249890E8A}"/>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34.xml><?xml version="1.0" encoding="utf-8"?>
<xdr:wsDr xmlns:xdr="http://schemas.openxmlformats.org/drawingml/2006/spreadsheetDrawing" xmlns:a="http://schemas.openxmlformats.org/drawingml/2006/main">
  <xdr:twoCellAnchor>
    <xdr:from>
      <xdr:col>0</xdr:col>
      <xdr:colOff>609600</xdr:colOff>
      <xdr:row>2</xdr:row>
      <xdr:rowOff>114300</xdr:rowOff>
    </xdr:from>
    <xdr:to>
      <xdr:col>13</xdr:col>
      <xdr:colOff>29820</xdr:colOff>
      <xdr:row>34</xdr:row>
      <xdr:rowOff>0</xdr:rowOff>
    </xdr:to>
    <xdr:pic>
      <xdr:nvPicPr>
        <xdr:cNvPr id="2" name="Picture 12" descr="Figure 2. Cumulative real-terms pay changes for college staff relative to 2010–11">
          <a:extLst>
            <a:ext uri="{FF2B5EF4-FFF2-40B4-BE49-F238E27FC236}">
              <a16:creationId xmlns:a16="http://schemas.microsoft.com/office/drawing/2014/main" id="{219B5D0D-93A7-3E4F-A6F9-75EDDF028549}"/>
            </a:ext>
          </a:extLst>
        </xdr:cNvPr>
        <xdr:cNvPicPr>
          <a:picLocks noChangeAspect="1" noChangeArrowheads="1"/>
        </xdr:cNvPicPr>
      </xdr:nvPicPr>
      <xdr:blipFill>
        <a:blip xmlns:r="http://schemas.openxmlformats.org/officeDocument/2006/relationships" r:embed="rId1" r:link="rId2">
          <a:extLst>
            <a:ext uri="{28A0092B-C50C-407E-A947-70E740481C1C}">
              <a14:useLocalDpi xmlns:a14="http://schemas.microsoft.com/office/drawing/2010/main" val="0"/>
            </a:ext>
          </a:extLst>
        </a:blip>
        <a:srcRect/>
        <a:stretch>
          <a:fillRect/>
        </a:stretch>
      </xdr:blipFill>
      <xdr:spPr bwMode="auto">
        <a:xfrm>
          <a:off x="609600" y="596900"/>
          <a:ext cx="10151720" cy="5168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5.xml><?xml version="1.0" encoding="utf-8"?>
<xdr:wsDr xmlns:xdr="http://schemas.openxmlformats.org/drawingml/2006/spreadsheetDrawing" xmlns:a="http://schemas.openxmlformats.org/drawingml/2006/main">
  <xdr:twoCellAnchor editAs="oneCell">
    <xdr:from>
      <xdr:col>1</xdr:col>
      <xdr:colOff>0</xdr:colOff>
      <xdr:row>4</xdr:row>
      <xdr:rowOff>114300</xdr:rowOff>
    </xdr:from>
    <xdr:to>
      <xdr:col>12</xdr:col>
      <xdr:colOff>489809</xdr:colOff>
      <xdr:row>47</xdr:row>
      <xdr:rowOff>0</xdr:rowOff>
    </xdr:to>
    <xdr:pic>
      <xdr:nvPicPr>
        <xdr:cNvPr id="2" name="Picture 1" descr="A picture containing screenshot, text, plot, line&#10;&#10;Description automatically generated">
          <a:extLst>
            <a:ext uri="{FF2B5EF4-FFF2-40B4-BE49-F238E27FC236}">
              <a16:creationId xmlns:a16="http://schemas.microsoft.com/office/drawing/2014/main" id="{2D6D456D-2628-A14B-B936-6A40BF640C7A}"/>
            </a:ext>
          </a:extLst>
        </xdr:cNvPr>
        <xdr:cNvPicPr>
          <a:picLocks noChangeAspect="1"/>
        </xdr:cNvPicPr>
      </xdr:nvPicPr>
      <xdr:blipFill rotWithShape="1">
        <a:blip xmlns:r="http://schemas.openxmlformats.org/officeDocument/2006/relationships" r:embed="rId1" cstate="screen">
          <a:extLst>
            <a:ext uri="{28A0092B-C50C-407E-A947-70E740481C1C}">
              <a14:useLocalDpi xmlns:a14="http://schemas.microsoft.com/office/drawing/2010/main"/>
            </a:ext>
          </a:extLst>
        </a:blip>
        <a:srcRect/>
        <a:stretch/>
      </xdr:blipFill>
      <xdr:spPr bwMode="auto">
        <a:xfrm>
          <a:off x="825500" y="774700"/>
          <a:ext cx="9570309" cy="6985000"/>
        </a:xfrm>
        <a:prstGeom prst="rect">
          <a:avLst/>
        </a:prstGeom>
        <a:ln>
          <a:noFill/>
        </a:ln>
        <a:extLst>
          <a:ext uri="{53640926-AAD7-44D8-BBD7-CCE9431645EC}">
            <a14:shadowObscured xmlns:a14="http://schemas.microsoft.com/office/drawing/2010/main"/>
          </a:ext>
        </a:extLst>
      </xdr:spPr>
    </xdr:pic>
    <xdr:clientData/>
  </xdr:twoCellAnchor>
</xdr:wsDr>
</file>

<file path=xl/drawings/drawing36.xml><?xml version="1.0" encoding="utf-8"?>
<xdr:wsDr xmlns:xdr="http://schemas.openxmlformats.org/drawingml/2006/spreadsheetDrawing" xmlns:a="http://schemas.openxmlformats.org/drawingml/2006/main">
  <xdr:twoCellAnchor editAs="oneCell">
    <xdr:from>
      <xdr:col>0</xdr:col>
      <xdr:colOff>546100</xdr:colOff>
      <xdr:row>3</xdr:row>
      <xdr:rowOff>154058</xdr:rowOff>
    </xdr:from>
    <xdr:to>
      <xdr:col>9</xdr:col>
      <xdr:colOff>697679</xdr:colOff>
      <xdr:row>30</xdr:row>
      <xdr:rowOff>126999</xdr:rowOff>
    </xdr:to>
    <xdr:pic>
      <xdr:nvPicPr>
        <xdr:cNvPr id="2" name="Picture 1" descr="A graph with blue lines&#10;&#10;Description automatically generated">
          <a:extLst>
            <a:ext uri="{FF2B5EF4-FFF2-40B4-BE49-F238E27FC236}">
              <a16:creationId xmlns:a16="http://schemas.microsoft.com/office/drawing/2014/main" id="{D04720C6-0796-7041-9FF7-2F5D187A0B8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546100" y="662058"/>
          <a:ext cx="7581079" cy="443064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xdr:twoCellAnchor editAs="oneCell">
    <xdr:from>
      <xdr:col>0</xdr:col>
      <xdr:colOff>561750</xdr:colOff>
      <xdr:row>4</xdr:row>
      <xdr:rowOff>0</xdr:rowOff>
    </xdr:from>
    <xdr:to>
      <xdr:col>10</xdr:col>
      <xdr:colOff>754621</xdr:colOff>
      <xdr:row>34</xdr:row>
      <xdr:rowOff>12700</xdr:rowOff>
    </xdr:to>
    <xdr:pic>
      <xdr:nvPicPr>
        <xdr:cNvPr id="2" name="Picture 1" descr="A graph of a bar graph&#10;&#10;Description automatically generated with medium confidence">
          <a:extLst>
            <a:ext uri="{FF2B5EF4-FFF2-40B4-BE49-F238E27FC236}">
              <a16:creationId xmlns:a16="http://schemas.microsoft.com/office/drawing/2014/main" id="{78184EAB-715D-794E-832E-5339A0EE24D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561750" y="673100"/>
          <a:ext cx="8447871" cy="4965700"/>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xdr:twoCellAnchor editAs="oneCell">
    <xdr:from>
      <xdr:col>12</xdr:col>
      <xdr:colOff>114300</xdr:colOff>
      <xdr:row>4</xdr:row>
      <xdr:rowOff>88900</xdr:rowOff>
    </xdr:from>
    <xdr:to>
      <xdr:col>22</xdr:col>
      <xdr:colOff>392710</xdr:colOff>
      <xdr:row>39</xdr:row>
      <xdr:rowOff>88900</xdr:rowOff>
    </xdr:to>
    <xdr:pic>
      <xdr:nvPicPr>
        <xdr:cNvPr id="2" name="Picture 1" descr="A building next to each other&#10;&#10;Description automatically generated">
          <a:extLst>
            <a:ext uri="{FF2B5EF4-FFF2-40B4-BE49-F238E27FC236}">
              <a16:creationId xmlns:a16="http://schemas.microsoft.com/office/drawing/2014/main" id="{42F12CE2-0188-F145-9352-C423D336EC1E}"/>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a:off x="10020300" y="901700"/>
          <a:ext cx="8533410" cy="5778500"/>
        </a:xfrm>
        <a:prstGeom prst="rect">
          <a:avLst/>
        </a:prstGeom>
      </xdr:spPr>
    </xdr:pic>
    <xdr:clientData/>
  </xdr:twoCellAnchor>
  <xdr:twoCellAnchor editAs="oneCell">
    <xdr:from>
      <xdr:col>0</xdr:col>
      <xdr:colOff>812800</xdr:colOff>
      <xdr:row>4</xdr:row>
      <xdr:rowOff>25400</xdr:rowOff>
    </xdr:from>
    <xdr:to>
      <xdr:col>9</xdr:col>
      <xdr:colOff>416321</xdr:colOff>
      <xdr:row>65</xdr:row>
      <xdr:rowOff>12700</xdr:rowOff>
    </xdr:to>
    <xdr:pic>
      <xdr:nvPicPr>
        <xdr:cNvPr id="3" name="Picture 2">
          <a:extLst>
            <a:ext uri="{FF2B5EF4-FFF2-40B4-BE49-F238E27FC236}">
              <a16:creationId xmlns:a16="http://schemas.microsoft.com/office/drawing/2014/main" id="{A05699D4-A650-4846-BEF9-892F618FB489}"/>
            </a:ext>
          </a:extLst>
        </xdr:cNvPr>
        <xdr:cNvPicPr>
          <a:picLocks noChangeAspect="1"/>
        </xdr:cNvPicPr>
      </xdr:nvPicPr>
      <xdr:blipFill>
        <a:blip xmlns:r="http://schemas.openxmlformats.org/officeDocument/2006/relationships" r:embed="rId2"/>
        <a:stretch>
          <a:fillRect/>
        </a:stretch>
      </xdr:blipFill>
      <xdr:spPr>
        <a:xfrm>
          <a:off x="812800" y="1308100"/>
          <a:ext cx="7033021" cy="10058400"/>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xdr:twoCellAnchor editAs="oneCell">
    <xdr:from>
      <xdr:col>0</xdr:col>
      <xdr:colOff>419100</xdr:colOff>
      <xdr:row>6</xdr:row>
      <xdr:rowOff>127000</xdr:rowOff>
    </xdr:from>
    <xdr:to>
      <xdr:col>11</xdr:col>
      <xdr:colOff>67756</xdr:colOff>
      <xdr:row>65</xdr:row>
      <xdr:rowOff>152400</xdr:rowOff>
    </xdr:to>
    <xdr:pic>
      <xdr:nvPicPr>
        <xdr:cNvPr id="2" name="Picture 1" descr="A map of a city&#10;&#10;Description automatically generated">
          <a:extLst>
            <a:ext uri="{FF2B5EF4-FFF2-40B4-BE49-F238E27FC236}">
              <a16:creationId xmlns:a16="http://schemas.microsoft.com/office/drawing/2014/main" id="{B0CB483B-ED1E-AF42-A9E2-D139BF9E8916}"/>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a:off x="419100" y="1130300"/>
          <a:ext cx="8729156" cy="9766300"/>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xdr:twoCellAnchor editAs="oneCell">
    <xdr:from>
      <xdr:col>0</xdr:col>
      <xdr:colOff>317500</xdr:colOff>
      <xdr:row>2</xdr:row>
      <xdr:rowOff>165099</xdr:rowOff>
    </xdr:from>
    <xdr:to>
      <xdr:col>7</xdr:col>
      <xdr:colOff>558800</xdr:colOff>
      <xdr:row>59</xdr:row>
      <xdr:rowOff>53792</xdr:rowOff>
    </xdr:to>
    <xdr:pic>
      <xdr:nvPicPr>
        <xdr:cNvPr id="2" name="Picture 1" descr="A pile of debris in front of a building&#10;&#10;Description automatically generated">
          <a:extLst>
            <a:ext uri="{FF2B5EF4-FFF2-40B4-BE49-F238E27FC236}">
              <a16:creationId xmlns:a16="http://schemas.microsoft.com/office/drawing/2014/main" id="{20A51086-981F-6946-A1EF-D977AF93D817}"/>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rcRect/>
        <a:stretch>
          <a:fillRect/>
        </a:stretch>
      </xdr:blipFill>
      <xdr:spPr bwMode="auto">
        <a:xfrm>
          <a:off x="317500" y="647699"/>
          <a:ext cx="6019800" cy="9299393"/>
        </a:xfrm>
        <a:prstGeom prst="rect">
          <a:avLst/>
        </a:prstGeom>
        <a:noFill/>
      </xdr:spPr>
    </xdr:pic>
    <xdr:clientData/>
  </xdr:twoCellAnchor>
</xdr:wsDr>
</file>

<file path=xl/drawings/drawing41.xml><?xml version="1.0" encoding="utf-8"?>
<xdr:wsDr xmlns:xdr="http://schemas.openxmlformats.org/drawingml/2006/spreadsheetDrawing" xmlns:a="http://schemas.openxmlformats.org/drawingml/2006/main">
  <xdr:twoCellAnchor editAs="oneCell">
    <xdr:from>
      <xdr:col>0</xdr:col>
      <xdr:colOff>569418</xdr:colOff>
      <xdr:row>3</xdr:row>
      <xdr:rowOff>12700</xdr:rowOff>
    </xdr:from>
    <xdr:to>
      <xdr:col>9</xdr:col>
      <xdr:colOff>265492</xdr:colOff>
      <xdr:row>41</xdr:row>
      <xdr:rowOff>50800</xdr:rowOff>
    </xdr:to>
    <xdr:pic>
      <xdr:nvPicPr>
        <xdr:cNvPr id="2" name="Picture 1" descr="A collage of a group of people&#10;&#10;Description automatically generated">
          <a:extLst>
            <a:ext uri="{FF2B5EF4-FFF2-40B4-BE49-F238E27FC236}">
              <a16:creationId xmlns:a16="http://schemas.microsoft.com/office/drawing/2014/main" id="{6EDFD824-272C-424E-A07B-84E6897A17AE}"/>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a:ext>
          </a:extLst>
        </a:blip>
        <a:srcRect b="6011"/>
        <a:stretch/>
      </xdr:blipFill>
      <xdr:spPr bwMode="auto">
        <a:xfrm>
          <a:off x="569418" y="660400"/>
          <a:ext cx="7125574" cy="6311900"/>
        </a:xfrm>
        <a:prstGeom prst="rect">
          <a:avLst/>
        </a:prstGeom>
        <a:ln>
          <a:noFill/>
        </a:ln>
        <a:extLst>
          <a:ext uri="{53640926-AAD7-44D8-BBD7-CCE9431645EC}">
            <a14:shadowObscured xmlns:a14="http://schemas.microsoft.com/office/drawing/2010/main"/>
          </a:ext>
        </a:extLst>
      </xdr:spPr>
    </xdr:pic>
    <xdr:clientData/>
  </xdr:twoCellAnchor>
</xdr:wsDr>
</file>

<file path=xl/drawings/drawing42.xml><?xml version="1.0" encoding="utf-8"?>
<xdr:wsDr xmlns:xdr="http://schemas.openxmlformats.org/drawingml/2006/spreadsheetDrawing" xmlns:a="http://schemas.openxmlformats.org/drawingml/2006/main">
  <xdr:twoCellAnchor editAs="oneCell">
    <xdr:from>
      <xdr:col>12</xdr:col>
      <xdr:colOff>355600</xdr:colOff>
      <xdr:row>1</xdr:row>
      <xdr:rowOff>25400</xdr:rowOff>
    </xdr:from>
    <xdr:to>
      <xdr:col>26</xdr:col>
      <xdr:colOff>342900</xdr:colOff>
      <xdr:row>66</xdr:row>
      <xdr:rowOff>25400</xdr:rowOff>
    </xdr:to>
    <xdr:pic>
      <xdr:nvPicPr>
        <xdr:cNvPr id="2" name="Picture 1" descr="Image">
          <a:extLst>
            <a:ext uri="{FF2B5EF4-FFF2-40B4-BE49-F238E27FC236}">
              <a16:creationId xmlns:a16="http://schemas.microsoft.com/office/drawing/2014/main" id="{9E104560-B111-574A-B4FA-DABE850F7159}"/>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0363200" y="342900"/>
          <a:ext cx="11544300" cy="115443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393700</xdr:colOff>
      <xdr:row>8</xdr:row>
      <xdr:rowOff>127000</xdr:rowOff>
    </xdr:from>
    <xdr:to>
      <xdr:col>12</xdr:col>
      <xdr:colOff>144224</xdr:colOff>
      <xdr:row>70</xdr:row>
      <xdr:rowOff>0</xdr:rowOff>
    </xdr:to>
    <xdr:pic>
      <xdr:nvPicPr>
        <xdr:cNvPr id="3" name="Picture 2">
          <a:extLst>
            <a:ext uri="{FF2B5EF4-FFF2-40B4-BE49-F238E27FC236}">
              <a16:creationId xmlns:a16="http://schemas.microsoft.com/office/drawing/2014/main" id="{08FBA679-D9E7-3443-B6E1-23A4AD60E369}"/>
            </a:ext>
          </a:extLst>
        </xdr:cNvPr>
        <xdr:cNvPicPr>
          <a:picLocks noChangeAspect="1"/>
        </xdr:cNvPicPr>
      </xdr:nvPicPr>
      <xdr:blipFill>
        <a:blip xmlns:r="http://schemas.openxmlformats.org/officeDocument/2006/relationships" r:embed="rId2"/>
        <a:stretch>
          <a:fillRect/>
        </a:stretch>
      </xdr:blipFill>
      <xdr:spPr>
        <a:xfrm>
          <a:off x="393700" y="2413000"/>
          <a:ext cx="9758124" cy="10109200"/>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xdr:twoCellAnchor editAs="oneCell">
    <xdr:from>
      <xdr:col>0</xdr:col>
      <xdr:colOff>0</xdr:colOff>
      <xdr:row>2</xdr:row>
      <xdr:rowOff>0</xdr:rowOff>
    </xdr:from>
    <xdr:to>
      <xdr:col>6</xdr:col>
      <xdr:colOff>723900</xdr:colOff>
      <xdr:row>30</xdr:row>
      <xdr:rowOff>114300</xdr:rowOff>
    </xdr:to>
    <xdr:pic>
      <xdr:nvPicPr>
        <xdr:cNvPr id="3" name="image5.png" descr="Dorling_Figure_2">
          <a:extLst>
            <a:ext uri="{FF2B5EF4-FFF2-40B4-BE49-F238E27FC236}">
              <a16:creationId xmlns:a16="http://schemas.microsoft.com/office/drawing/2014/main" id="{75E59B26-CE3B-2D4C-9770-F8CCEE38D43B}"/>
            </a:ext>
          </a:extLst>
        </xdr:cNvPr>
        <xdr:cNvPicPr/>
      </xdr:nvPicPr>
      <xdr:blipFill rotWithShape="1">
        <a:blip xmlns:r="http://schemas.openxmlformats.org/officeDocument/2006/relationships" r:embed="rId1" cstate="screen">
          <a:extLst>
            <a:ext uri="{28A0092B-C50C-407E-A947-70E740481C1C}">
              <a14:useLocalDpi xmlns:a14="http://schemas.microsoft.com/office/drawing/2010/main"/>
            </a:ext>
          </a:extLst>
        </a:blip>
        <a:srcRect/>
        <a:stretch/>
      </xdr:blipFill>
      <xdr:spPr bwMode="auto">
        <a:xfrm>
          <a:off x="0" y="482600"/>
          <a:ext cx="5676900" cy="4737100"/>
        </a:xfrm>
        <a:prstGeom prst="rect">
          <a:avLst/>
        </a:prstGeom>
        <a:ln>
          <a:noFill/>
        </a:ln>
        <a:extLst>
          <a:ext uri="{53640926-AAD7-44D8-BBD7-CCE9431645EC}">
            <a14:shadowObscured xmlns:a14="http://schemas.microsoft.com/office/drawing/2010/main"/>
          </a:ext>
        </a:extLst>
      </xdr:spPr>
    </xdr:pic>
    <xdr:clientData/>
  </xdr:twoCellAnchor>
  <xdr:twoCellAnchor>
    <xdr:from>
      <xdr:col>8</xdr:col>
      <xdr:colOff>12700</xdr:colOff>
      <xdr:row>27</xdr:row>
      <xdr:rowOff>50800</xdr:rowOff>
    </xdr:from>
    <xdr:to>
      <xdr:col>22</xdr:col>
      <xdr:colOff>660400</xdr:colOff>
      <xdr:row>68</xdr:row>
      <xdr:rowOff>114300</xdr:rowOff>
    </xdr:to>
    <xdr:graphicFrame macro="">
      <xdr:nvGraphicFramePr>
        <xdr:cNvPr id="4" name="Chart 3">
          <a:extLst>
            <a:ext uri="{FF2B5EF4-FFF2-40B4-BE49-F238E27FC236}">
              <a16:creationId xmlns:a16="http://schemas.microsoft.com/office/drawing/2014/main" id="{4400FAFE-97E0-FD46-85D4-84C46B11738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44.xml><?xml version="1.0" encoding="utf-8"?>
<xdr:wsDr xmlns:xdr="http://schemas.openxmlformats.org/drawingml/2006/spreadsheetDrawing" xmlns:a="http://schemas.openxmlformats.org/drawingml/2006/main">
  <xdr:twoCellAnchor editAs="oneCell">
    <xdr:from>
      <xdr:col>0</xdr:col>
      <xdr:colOff>114300</xdr:colOff>
      <xdr:row>5</xdr:row>
      <xdr:rowOff>12700</xdr:rowOff>
    </xdr:from>
    <xdr:to>
      <xdr:col>8</xdr:col>
      <xdr:colOff>797082</xdr:colOff>
      <xdr:row>33</xdr:row>
      <xdr:rowOff>88900</xdr:rowOff>
    </xdr:to>
    <xdr:pic>
      <xdr:nvPicPr>
        <xdr:cNvPr id="2" name="Picture 1" descr="A map of england with different colors&#10;&#10;Description automatically generated">
          <a:extLst>
            <a:ext uri="{FF2B5EF4-FFF2-40B4-BE49-F238E27FC236}">
              <a16:creationId xmlns:a16="http://schemas.microsoft.com/office/drawing/2014/main" id="{84653DB6-5AEE-264A-AC8A-0B861D90B709}"/>
            </a:ext>
          </a:extLst>
        </xdr:cNvPr>
        <xdr:cNvPicPr>
          <a:picLocks noChangeAspect="1"/>
        </xdr:cNvPicPr>
      </xdr:nvPicPr>
      <xdr:blipFill>
        <a:blip xmlns:r="http://schemas.openxmlformats.org/officeDocument/2006/relationships" r:embed="rId1" cstate="screen">
          <a:grayscl/>
          <a:extLst>
            <a:ext uri="{28A0092B-C50C-407E-A947-70E740481C1C}">
              <a14:useLocalDpi xmlns:a14="http://schemas.microsoft.com/office/drawing/2010/main"/>
            </a:ext>
          </a:extLst>
        </a:blip>
        <a:stretch>
          <a:fillRect/>
        </a:stretch>
      </xdr:blipFill>
      <xdr:spPr>
        <a:xfrm>
          <a:off x="114300" y="342900"/>
          <a:ext cx="7286782" cy="4699000"/>
        </a:xfrm>
        <a:prstGeom prst="rect">
          <a:avLst/>
        </a:prstGeom>
      </xdr:spPr>
    </xdr:pic>
    <xdr:clientData/>
  </xdr:twoCellAnchor>
  <xdr:twoCellAnchor editAs="oneCell">
    <xdr:from>
      <xdr:col>9</xdr:col>
      <xdr:colOff>546100</xdr:colOff>
      <xdr:row>4</xdr:row>
      <xdr:rowOff>76200</xdr:rowOff>
    </xdr:from>
    <xdr:to>
      <xdr:col>18</xdr:col>
      <xdr:colOff>403382</xdr:colOff>
      <xdr:row>32</xdr:row>
      <xdr:rowOff>152400</xdr:rowOff>
    </xdr:to>
    <xdr:pic>
      <xdr:nvPicPr>
        <xdr:cNvPr id="3" name="Picture 2" descr="A map of england with different colors&#10;&#10;Description automatically generated">
          <a:extLst>
            <a:ext uri="{FF2B5EF4-FFF2-40B4-BE49-F238E27FC236}">
              <a16:creationId xmlns:a16="http://schemas.microsoft.com/office/drawing/2014/main" id="{6E2BD538-1C73-5247-BA05-215D529705E1}"/>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a:off x="7975600" y="241300"/>
          <a:ext cx="7286782" cy="4699000"/>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xdr:twoCellAnchor>
    <xdr:from>
      <xdr:col>1</xdr:col>
      <xdr:colOff>0</xdr:colOff>
      <xdr:row>3</xdr:row>
      <xdr:rowOff>0</xdr:rowOff>
    </xdr:from>
    <xdr:to>
      <xdr:col>13</xdr:col>
      <xdr:colOff>228600</xdr:colOff>
      <xdr:row>44</xdr:row>
      <xdr:rowOff>50800</xdr:rowOff>
    </xdr:to>
    <xdr:graphicFrame macro="">
      <xdr:nvGraphicFramePr>
        <xdr:cNvPr id="2" name="Chart 1">
          <a:extLst>
            <a:ext uri="{FF2B5EF4-FFF2-40B4-BE49-F238E27FC236}">
              <a16:creationId xmlns:a16="http://schemas.microsoft.com/office/drawing/2014/main" id="{CFD0833A-AEB6-FD4B-AB9E-CCDB2EDB372E}"/>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46.xml><?xml version="1.0" encoding="utf-8"?>
<xdr:wsDr xmlns:xdr="http://schemas.openxmlformats.org/drawingml/2006/spreadsheetDrawing" xmlns:a="http://schemas.openxmlformats.org/drawingml/2006/main">
  <xdr:twoCellAnchor>
    <xdr:from>
      <xdr:col>13</xdr:col>
      <xdr:colOff>762000</xdr:colOff>
      <xdr:row>4</xdr:row>
      <xdr:rowOff>31750</xdr:rowOff>
    </xdr:from>
    <xdr:to>
      <xdr:col>24</xdr:col>
      <xdr:colOff>254000</xdr:colOff>
      <xdr:row>28</xdr:row>
      <xdr:rowOff>139700</xdr:rowOff>
    </xdr:to>
    <xdr:graphicFrame macro="">
      <xdr:nvGraphicFramePr>
        <xdr:cNvPr id="2" name="Chart 1">
          <a:extLst>
            <a:ext uri="{FF2B5EF4-FFF2-40B4-BE49-F238E27FC236}">
              <a16:creationId xmlns:a16="http://schemas.microsoft.com/office/drawing/2014/main" id="{77BE2134-5335-274C-B311-6DFEC7A66D04}"/>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4</xdr:col>
      <xdr:colOff>495300</xdr:colOff>
      <xdr:row>4</xdr:row>
      <xdr:rowOff>266700</xdr:rowOff>
    </xdr:from>
    <xdr:to>
      <xdr:col>12</xdr:col>
      <xdr:colOff>800100</xdr:colOff>
      <xdr:row>28</xdr:row>
      <xdr:rowOff>139700</xdr:rowOff>
    </xdr:to>
    <xdr:pic>
      <xdr:nvPicPr>
        <xdr:cNvPr id="3" name="officeArt object">
          <a:extLst>
            <a:ext uri="{FF2B5EF4-FFF2-40B4-BE49-F238E27FC236}">
              <a16:creationId xmlns:a16="http://schemas.microsoft.com/office/drawing/2014/main" id="{92D37295-B2CE-5A44-874C-8F77FAC48F54}"/>
            </a:ext>
          </a:extLst>
        </xdr:cNvPr>
        <xdr:cNvPicPr/>
      </xdr:nvPicPr>
      <xdr:blipFill rotWithShape="1">
        <a:blip xmlns:r="http://schemas.openxmlformats.org/officeDocument/2006/relationships" r:embed="rId2" cstate="screen">
          <a:extLst>
            <a:ext uri="{28A0092B-C50C-407E-A947-70E740481C1C}">
              <a14:useLocalDpi xmlns:a14="http://schemas.microsoft.com/office/drawing/2010/main" val="0"/>
            </a:ext>
          </a:extLst>
        </a:blip>
        <a:srcRect/>
        <a:stretch/>
      </xdr:blipFill>
      <xdr:spPr bwMode="auto">
        <a:xfrm>
          <a:off x="3797300" y="469900"/>
          <a:ext cx="6908800" cy="5270500"/>
        </a:xfrm>
        <a:prstGeom prst="rect">
          <a:avLst/>
        </a:prstGeom>
        <a:ln>
          <a:noFill/>
        </a:ln>
        <a:effectLst/>
        <a:extLst>
          <a:ext uri="{53640926-AAD7-44D8-BBD7-CCE9431645EC}">
            <a14:shadowObscured xmlns:a14="http://schemas.microsoft.com/office/drawing/2010/main"/>
          </a:ext>
        </a:extLst>
      </xdr:spPr>
    </xdr:pic>
    <xdr:clientData/>
  </xdr:twoCellAnchor>
</xdr:wsDr>
</file>

<file path=xl/drawings/drawing47.xml><?xml version="1.0" encoding="utf-8"?>
<xdr:wsDr xmlns:xdr="http://schemas.openxmlformats.org/drawingml/2006/spreadsheetDrawing" xmlns:a="http://schemas.openxmlformats.org/drawingml/2006/main">
  <xdr:twoCellAnchor editAs="oneCell">
    <xdr:from>
      <xdr:col>0</xdr:col>
      <xdr:colOff>0</xdr:colOff>
      <xdr:row>4</xdr:row>
      <xdr:rowOff>38690</xdr:rowOff>
    </xdr:from>
    <xdr:to>
      <xdr:col>7</xdr:col>
      <xdr:colOff>529034</xdr:colOff>
      <xdr:row>34</xdr:row>
      <xdr:rowOff>317499</xdr:rowOff>
    </xdr:to>
    <xdr:pic>
      <xdr:nvPicPr>
        <xdr:cNvPr id="2" name="Picture 1">
          <a:extLst>
            <a:ext uri="{FF2B5EF4-FFF2-40B4-BE49-F238E27FC236}">
              <a16:creationId xmlns:a16="http://schemas.microsoft.com/office/drawing/2014/main" id="{DC21E87D-A906-5747-B318-A255A8F0BD6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216490"/>
          <a:ext cx="6307534" cy="5231809"/>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xdr:twoCellAnchor>
    <xdr:from>
      <xdr:col>0</xdr:col>
      <xdr:colOff>749300</xdr:colOff>
      <xdr:row>32</xdr:row>
      <xdr:rowOff>44450</xdr:rowOff>
    </xdr:from>
    <xdr:to>
      <xdr:col>16</xdr:col>
      <xdr:colOff>800100</xdr:colOff>
      <xdr:row>77</xdr:row>
      <xdr:rowOff>12700</xdr:rowOff>
    </xdr:to>
    <xdr:graphicFrame macro="">
      <xdr:nvGraphicFramePr>
        <xdr:cNvPr id="2" name="Chart 1">
          <a:extLst>
            <a:ext uri="{FF2B5EF4-FFF2-40B4-BE49-F238E27FC236}">
              <a16:creationId xmlns:a16="http://schemas.microsoft.com/office/drawing/2014/main" id="{FAF9D30F-86DB-5B41-822A-3F137A436BB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49.xml><?xml version="1.0" encoding="utf-8"?>
<xdr:wsDr xmlns:xdr="http://schemas.openxmlformats.org/drawingml/2006/spreadsheetDrawing" xmlns:a="http://schemas.openxmlformats.org/drawingml/2006/main">
  <xdr:twoCellAnchor>
    <xdr:from>
      <xdr:col>0</xdr:col>
      <xdr:colOff>749300</xdr:colOff>
      <xdr:row>32</xdr:row>
      <xdr:rowOff>44450</xdr:rowOff>
    </xdr:from>
    <xdr:to>
      <xdr:col>16</xdr:col>
      <xdr:colOff>800100</xdr:colOff>
      <xdr:row>77</xdr:row>
      <xdr:rowOff>12700</xdr:rowOff>
    </xdr:to>
    <xdr:graphicFrame macro="">
      <xdr:nvGraphicFramePr>
        <xdr:cNvPr id="2" name="Chart 1">
          <a:extLst>
            <a:ext uri="{FF2B5EF4-FFF2-40B4-BE49-F238E27FC236}">
              <a16:creationId xmlns:a16="http://schemas.microsoft.com/office/drawing/2014/main" id="{3F8D5AD4-ADFC-8346-9DCF-CD58B43D6254}"/>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50.xml><?xml version="1.0" encoding="utf-8"?>
<xdr:wsDr xmlns:xdr="http://schemas.openxmlformats.org/drawingml/2006/spreadsheetDrawing" xmlns:a="http://schemas.openxmlformats.org/drawingml/2006/main">
  <xdr:twoCellAnchor>
    <xdr:from>
      <xdr:col>0</xdr:col>
      <xdr:colOff>749300</xdr:colOff>
      <xdr:row>32</xdr:row>
      <xdr:rowOff>44450</xdr:rowOff>
    </xdr:from>
    <xdr:to>
      <xdr:col>16</xdr:col>
      <xdr:colOff>800100</xdr:colOff>
      <xdr:row>77</xdr:row>
      <xdr:rowOff>12700</xdr:rowOff>
    </xdr:to>
    <xdr:graphicFrame macro="">
      <xdr:nvGraphicFramePr>
        <xdr:cNvPr id="2" name="Chart 1">
          <a:extLst>
            <a:ext uri="{FF2B5EF4-FFF2-40B4-BE49-F238E27FC236}">
              <a16:creationId xmlns:a16="http://schemas.microsoft.com/office/drawing/2014/main" id="{3525D783-B54B-9547-9315-02E75CBA4F6E}"/>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51.xml><?xml version="1.0" encoding="utf-8"?>
<xdr:wsDr xmlns:xdr="http://schemas.openxmlformats.org/drawingml/2006/spreadsheetDrawing" xmlns:a="http://schemas.openxmlformats.org/drawingml/2006/main">
  <xdr:twoCellAnchor>
    <xdr:from>
      <xdr:col>3</xdr:col>
      <xdr:colOff>0</xdr:colOff>
      <xdr:row>6</xdr:row>
      <xdr:rowOff>0</xdr:rowOff>
    </xdr:from>
    <xdr:to>
      <xdr:col>14</xdr:col>
      <xdr:colOff>184150</xdr:colOff>
      <xdr:row>40</xdr:row>
      <xdr:rowOff>82550</xdr:rowOff>
    </xdr:to>
    <xdr:graphicFrame macro="">
      <xdr:nvGraphicFramePr>
        <xdr:cNvPr id="4" name="Chart 3">
          <a:extLst>
            <a:ext uri="{FF2B5EF4-FFF2-40B4-BE49-F238E27FC236}">
              <a16:creationId xmlns:a16="http://schemas.microsoft.com/office/drawing/2014/main" id="{F63D9529-0760-F843-8124-32E5D99986B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52.xml><?xml version="1.0" encoding="utf-8"?>
<xdr:wsDr xmlns:xdr="http://schemas.openxmlformats.org/drawingml/2006/spreadsheetDrawing" xmlns:a="http://schemas.openxmlformats.org/drawingml/2006/main">
  <xdr:twoCellAnchor editAs="oneCell">
    <xdr:from>
      <xdr:col>0</xdr:col>
      <xdr:colOff>787400</xdr:colOff>
      <xdr:row>3</xdr:row>
      <xdr:rowOff>50800</xdr:rowOff>
    </xdr:from>
    <xdr:to>
      <xdr:col>9</xdr:col>
      <xdr:colOff>568160</xdr:colOff>
      <xdr:row>31</xdr:row>
      <xdr:rowOff>38100</xdr:rowOff>
    </xdr:to>
    <xdr:pic>
      <xdr:nvPicPr>
        <xdr:cNvPr id="3" name="Picture 2">
          <a:extLst>
            <a:ext uri="{FF2B5EF4-FFF2-40B4-BE49-F238E27FC236}">
              <a16:creationId xmlns:a16="http://schemas.microsoft.com/office/drawing/2014/main" id="{EAEC0524-3D41-80A3-24C8-FFC96B10AE03}"/>
            </a:ext>
          </a:extLst>
        </xdr:cNvPr>
        <xdr:cNvPicPr>
          <a:picLocks noChangeAspect="1"/>
        </xdr:cNvPicPr>
      </xdr:nvPicPr>
      <xdr:blipFill>
        <a:blip xmlns:r="http://schemas.openxmlformats.org/officeDocument/2006/relationships" r:embed="rId1"/>
        <a:stretch>
          <a:fillRect/>
        </a:stretch>
      </xdr:blipFill>
      <xdr:spPr>
        <a:xfrm>
          <a:off x="787400" y="558800"/>
          <a:ext cx="7210260" cy="4610100"/>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xdr:twoCellAnchor>
    <xdr:from>
      <xdr:col>3</xdr:col>
      <xdr:colOff>0</xdr:colOff>
      <xdr:row>8</xdr:row>
      <xdr:rowOff>0</xdr:rowOff>
    </xdr:from>
    <xdr:to>
      <xdr:col>14</xdr:col>
      <xdr:colOff>184150</xdr:colOff>
      <xdr:row>42</xdr:row>
      <xdr:rowOff>82550</xdr:rowOff>
    </xdr:to>
    <xdr:graphicFrame macro="">
      <xdr:nvGraphicFramePr>
        <xdr:cNvPr id="2" name="Chart 1">
          <a:extLst>
            <a:ext uri="{FF2B5EF4-FFF2-40B4-BE49-F238E27FC236}">
              <a16:creationId xmlns:a16="http://schemas.microsoft.com/office/drawing/2014/main" id="{0198EFFA-A579-E44A-9426-F29251D97899}"/>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54.xml><?xml version="1.0" encoding="utf-8"?>
<xdr:wsDr xmlns:xdr="http://schemas.openxmlformats.org/drawingml/2006/spreadsheetDrawing" xmlns:a="http://schemas.openxmlformats.org/drawingml/2006/main">
  <xdr:twoCellAnchor editAs="oneCell">
    <xdr:from>
      <xdr:col>0</xdr:col>
      <xdr:colOff>0</xdr:colOff>
      <xdr:row>4</xdr:row>
      <xdr:rowOff>165099</xdr:rowOff>
    </xdr:from>
    <xdr:to>
      <xdr:col>10</xdr:col>
      <xdr:colOff>469900</xdr:colOff>
      <xdr:row>46</xdr:row>
      <xdr:rowOff>119379</xdr:rowOff>
    </xdr:to>
    <xdr:pic>
      <xdr:nvPicPr>
        <xdr:cNvPr id="2" name="Picture 1" descr="A graph of the number of income inequality&#10;&#10;Description automatically generated">
          <a:extLst>
            <a:ext uri="{FF2B5EF4-FFF2-40B4-BE49-F238E27FC236}">
              <a16:creationId xmlns:a16="http://schemas.microsoft.com/office/drawing/2014/main" id="{3142CCC0-DC28-FE49-8BF1-A32D2B1A3205}"/>
            </a:ext>
          </a:extLst>
        </xdr:cNvPr>
        <xdr:cNvPicPr>
          <a:picLocks noChangeAspect="1"/>
        </xdr:cNvPicPr>
      </xdr:nvPicPr>
      <xdr:blipFill>
        <a:blip xmlns:r="http://schemas.openxmlformats.org/officeDocument/2006/relationships" r:embed="rId1" cstate="screen">
          <a:duotone>
            <a:prstClr val="black"/>
            <a:schemeClr val="tx2">
              <a:tint val="45000"/>
              <a:satMod val="400000"/>
            </a:schemeClr>
          </a:duotone>
          <a:extLst>
            <a:ext uri="{28A0092B-C50C-407E-A947-70E740481C1C}">
              <a14:useLocalDpi xmlns:a14="http://schemas.microsoft.com/office/drawing/2010/main"/>
            </a:ext>
          </a:extLst>
        </a:blip>
        <a:stretch>
          <a:fillRect/>
        </a:stretch>
      </xdr:blipFill>
      <xdr:spPr>
        <a:xfrm>
          <a:off x="0" y="342899"/>
          <a:ext cx="8724900" cy="6888480"/>
        </a:xfrm>
        <a:prstGeom prst="rect">
          <a:avLst/>
        </a:prstGeom>
      </xdr:spPr>
    </xdr:pic>
    <xdr:clientData/>
  </xdr:twoCellAnchor>
  <xdr:twoCellAnchor editAs="oneCell">
    <xdr:from>
      <xdr:col>11</xdr:col>
      <xdr:colOff>0</xdr:colOff>
      <xdr:row>4</xdr:row>
      <xdr:rowOff>165099</xdr:rowOff>
    </xdr:from>
    <xdr:to>
      <xdr:col>21</xdr:col>
      <xdr:colOff>469900</xdr:colOff>
      <xdr:row>46</xdr:row>
      <xdr:rowOff>119379</xdr:rowOff>
    </xdr:to>
    <xdr:pic>
      <xdr:nvPicPr>
        <xdr:cNvPr id="4" name="Picture 3" descr="A graph of the number of income inequality&#10;&#10;Description automatically generated">
          <a:extLst>
            <a:ext uri="{FF2B5EF4-FFF2-40B4-BE49-F238E27FC236}">
              <a16:creationId xmlns:a16="http://schemas.microsoft.com/office/drawing/2014/main" id="{D5E48B66-6AF1-9346-9E74-DDE35889B467}"/>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a:off x="9080500" y="342899"/>
          <a:ext cx="8724900" cy="6888480"/>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xdr:twoCellAnchor editAs="oneCell">
    <xdr:from>
      <xdr:col>10</xdr:col>
      <xdr:colOff>0</xdr:colOff>
      <xdr:row>3</xdr:row>
      <xdr:rowOff>0</xdr:rowOff>
    </xdr:from>
    <xdr:to>
      <xdr:col>18</xdr:col>
      <xdr:colOff>454025</xdr:colOff>
      <xdr:row>37</xdr:row>
      <xdr:rowOff>130175</xdr:rowOff>
    </xdr:to>
    <xdr:pic>
      <xdr:nvPicPr>
        <xdr:cNvPr id="2" name="Picture 1" descr="A graph with different colored circles&#10;&#10;Description automatically generated">
          <a:extLst>
            <a:ext uri="{FF2B5EF4-FFF2-40B4-BE49-F238E27FC236}">
              <a16:creationId xmlns:a16="http://schemas.microsoft.com/office/drawing/2014/main" id="{36574726-DD19-6848-935B-BDC277C1B63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tretch>
          <a:fillRect/>
        </a:stretch>
      </xdr:blipFill>
      <xdr:spPr>
        <a:xfrm>
          <a:off x="8255000" y="508000"/>
          <a:ext cx="7058025" cy="5743575"/>
        </a:xfrm>
        <a:prstGeom prst="rect">
          <a:avLst/>
        </a:prstGeom>
      </xdr:spPr>
    </xdr:pic>
    <xdr:clientData/>
  </xdr:twoCellAnchor>
  <xdr:twoCellAnchor editAs="oneCell">
    <xdr:from>
      <xdr:col>10</xdr:col>
      <xdr:colOff>3714</xdr:colOff>
      <xdr:row>42</xdr:row>
      <xdr:rowOff>0</xdr:rowOff>
    </xdr:from>
    <xdr:to>
      <xdr:col>14</xdr:col>
      <xdr:colOff>736599</xdr:colOff>
      <xdr:row>61</xdr:row>
      <xdr:rowOff>146832</xdr:rowOff>
    </xdr:to>
    <xdr:pic>
      <xdr:nvPicPr>
        <xdr:cNvPr id="3" name="Picture 2" descr="A graph with different colored circles&#10;&#10;Description automatically generated">
          <a:extLst>
            <a:ext uri="{FF2B5EF4-FFF2-40B4-BE49-F238E27FC236}">
              <a16:creationId xmlns:a16="http://schemas.microsoft.com/office/drawing/2014/main" id="{734131A8-A9DB-1E48-BB88-990EA008E092}"/>
            </a:ext>
          </a:extLst>
        </xdr:cNvPr>
        <xdr:cNvPicPr>
          <a:picLocks noChangeAspect="1"/>
        </xdr:cNvPicPr>
      </xdr:nvPicPr>
      <xdr:blipFill>
        <a:blip xmlns:r="http://schemas.openxmlformats.org/officeDocument/2006/relationships" r:embed="rId1">
          <a:grayscl/>
          <a:extLst>
            <a:ext uri="{28A0092B-C50C-407E-A947-70E740481C1C}">
              <a14:useLocalDpi xmlns:a14="http://schemas.microsoft.com/office/drawing/2010/main"/>
            </a:ext>
          </a:extLst>
        </a:blip>
        <a:stretch>
          <a:fillRect/>
        </a:stretch>
      </xdr:blipFill>
      <xdr:spPr>
        <a:xfrm>
          <a:off x="8258714" y="6946900"/>
          <a:ext cx="4034885" cy="3283732"/>
        </a:xfrm>
        <a:prstGeom prst="rect">
          <a:avLst/>
        </a:prstGeom>
      </xdr:spPr>
    </xdr:pic>
    <xdr:clientData/>
  </xdr:twoCellAnchor>
  <xdr:twoCellAnchor editAs="oneCell">
    <xdr:from>
      <xdr:col>0</xdr:col>
      <xdr:colOff>419099</xdr:colOff>
      <xdr:row>3</xdr:row>
      <xdr:rowOff>101600</xdr:rowOff>
    </xdr:from>
    <xdr:to>
      <xdr:col>8</xdr:col>
      <xdr:colOff>91536</xdr:colOff>
      <xdr:row>53</xdr:row>
      <xdr:rowOff>50800</xdr:rowOff>
    </xdr:to>
    <xdr:pic>
      <xdr:nvPicPr>
        <xdr:cNvPr id="4" name="Picture 3">
          <a:extLst>
            <a:ext uri="{FF2B5EF4-FFF2-40B4-BE49-F238E27FC236}">
              <a16:creationId xmlns:a16="http://schemas.microsoft.com/office/drawing/2014/main" id="{51310259-C786-85E4-6EE3-0EBA54D66EC8}"/>
            </a:ext>
          </a:extLst>
        </xdr:cNvPr>
        <xdr:cNvPicPr>
          <a:picLocks noChangeAspect="1"/>
        </xdr:cNvPicPr>
      </xdr:nvPicPr>
      <xdr:blipFill>
        <a:blip xmlns:r="http://schemas.openxmlformats.org/officeDocument/2006/relationships" r:embed="rId2"/>
        <a:stretch>
          <a:fillRect/>
        </a:stretch>
      </xdr:blipFill>
      <xdr:spPr>
        <a:xfrm>
          <a:off x="419099" y="609600"/>
          <a:ext cx="6276437" cy="8204200"/>
        </a:xfrm>
        <a:prstGeom prst="rect">
          <a:avLst/>
        </a:prstGeom>
      </xdr:spPr>
    </xdr:pic>
    <xdr:clientData/>
  </xdr:twoCellAnchor>
  <xdr:twoCellAnchor>
    <xdr:from>
      <xdr:col>6</xdr:col>
      <xdr:colOff>812800</xdr:colOff>
      <xdr:row>65</xdr:row>
      <xdr:rowOff>76200</xdr:rowOff>
    </xdr:from>
    <xdr:to>
      <xdr:col>16</xdr:col>
      <xdr:colOff>622300</xdr:colOff>
      <xdr:row>104</xdr:row>
      <xdr:rowOff>152400</xdr:rowOff>
    </xdr:to>
    <xdr:graphicFrame macro="">
      <xdr:nvGraphicFramePr>
        <xdr:cNvPr id="5" name="Chart 4">
          <a:extLst>
            <a:ext uri="{FF2B5EF4-FFF2-40B4-BE49-F238E27FC236}">
              <a16:creationId xmlns:a16="http://schemas.microsoft.com/office/drawing/2014/main" id="{B782DFE1-CF7D-B242-B848-645ED74ECE9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56.xml><?xml version="1.0" encoding="utf-8"?>
<xdr:wsDr xmlns:xdr="http://schemas.openxmlformats.org/drawingml/2006/spreadsheetDrawing" xmlns:a="http://schemas.openxmlformats.org/drawingml/2006/main">
  <xdr:twoCellAnchor editAs="oneCell">
    <xdr:from>
      <xdr:col>10</xdr:col>
      <xdr:colOff>429386</xdr:colOff>
      <xdr:row>4</xdr:row>
      <xdr:rowOff>0</xdr:rowOff>
    </xdr:from>
    <xdr:to>
      <xdr:col>18</xdr:col>
      <xdr:colOff>373520</xdr:colOff>
      <xdr:row>36</xdr:row>
      <xdr:rowOff>139700</xdr:rowOff>
    </xdr:to>
    <xdr:pic>
      <xdr:nvPicPr>
        <xdr:cNvPr id="2" name="Picture 1" descr="A graph of different colored dots&#10;&#10;Description automatically generated">
          <a:extLst>
            <a:ext uri="{FF2B5EF4-FFF2-40B4-BE49-F238E27FC236}">
              <a16:creationId xmlns:a16="http://schemas.microsoft.com/office/drawing/2014/main" id="{5744EF04-7996-E64A-B6EE-B926A31C3C2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tretch>
          <a:fillRect/>
        </a:stretch>
      </xdr:blipFill>
      <xdr:spPr>
        <a:xfrm>
          <a:off x="8684386" y="673100"/>
          <a:ext cx="6548134" cy="5422900"/>
        </a:xfrm>
        <a:prstGeom prst="rect">
          <a:avLst/>
        </a:prstGeom>
      </xdr:spPr>
    </xdr:pic>
    <xdr:clientData/>
  </xdr:twoCellAnchor>
  <xdr:twoCellAnchor editAs="oneCell">
    <xdr:from>
      <xdr:col>10</xdr:col>
      <xdr:colOff>469900</xdr:colOff>
      <xdr:row>37</xdr:row>
      <xdr:rowOff>50800</xdr:rowOff>
    </xdr:from>
    <xdr:to>
      <xdr:col>16</xdr:col>
      <xdr:colOff>163468</xdr:colOff>
      <xdr:row>60</xdr:row>
      <xdr:rowOff>101600</xdr:rowOff>
    </xdr:to>
    <xdr:pic>
      <xdr:nvPicPr>
        <xdr:cNvPr id="3" name="Picture 2" descr="A graph of different colored dots&#10;&#10;Description automatically generated">
          <a:extLst>
            <a:ext uri="{FF2B5EF4-FFF2-40B4-BE49-F238E27FC236}">
              <a16:creationId xmlns:a16="http://schemas.microsoft.com/office/drawing/2014/main" id="{F473F863-2A35-C74E-8854-ADE1097387C1}"/>
            </a:ext>
          </a:extLst>
        </xdr:cNvPr>
        <xdr:cNvPicPr>
          <a:picLocks noChangeAspect="1"/>
        </xdr:cNvPicPr>
      </xdr:nvPicPr>
      <xdr:blipFill>
        <a:blip xmlns:r="http://schemas.openxmlformats.org/officeDocument/2006/relationships" r:embed="rId1">
          <a:grayscl/>
          <a:extLst>
            <a:ext uri="{28A0092B-C50C-407E-A947-70E740481C1C}">
              <a14:useLocalDpi xmlns:a14="http://schemas.microsoft.com/office/drawing/2010/main"/>
            </a:ext>
          </a:extLst>
        </a:blip>
        <a:stretch>
          <a:fillRect/>
        </a:stretch>
      </xdr:blipFill>
      <xdr:spPr>
        <a:xfrm>
          <a:off x="8724900" y="6172200"/>
          <a:ext cx="4646568" cy="3848100"/>
        </a:xfrm>
        <a:prstGeom prst="rect">
          <a:avLst/>
        </a:prstGeom>
      </xdr:spPr>
    </xdr:pic>
    <xdr:clientData/>
  </xdr:twoCellAnchor>
  <xdr:twoCellAnchor>
    <xdr:from>
      <xdr:col>6</xdr:col>
      <xdr:colOff>533400</xdr:colOff>
      <xdr:row>64</xdr:row>
      <xdr:rowOff>88900</xdr:rowOff>
    </xdr:from>
    <xdr:to>
      <xdr:col>16</xdr:col>
      <xdr:colOff>406400</xdr:colOff>
      <xdr:row>106</xdr:row>
      <xdr:rowOff>38100</xdr:rowOff>
    </xdr:to>
    <xdr:graphicFrame macro="">
      <xdr:nvGraphicFramePr>
        <xdr:cNvPr id="4" name="Chart 3">
          <a:extLst>
            <a:ext uri="{FF2B5EF4-FFF2-40B4-BE49-F238E27FC236}">
              <a16:creationId xmlns:a16="http://schemas.microsoft.com/office/drawing/2014/main" id="{66D5E394-B91E-7541-922C-ED41F1632F84}"/>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editAs="oneCell">
    <xdr:from>
      <xdr:col>0</xdr:col>
      <xdr:colOff>609600</xdr:colOff>
      <xdr:row>8</xdr:row>
      <xdr:rowOff>76200</xdr:rowOff>
    </xdr:from>
    <xdr:to>
      <xdr:col>9</xdr:col>
      <xdr:colOff>800100</xdr:colOff>
      <xdr:row>58</xdr:row>
      <xdr:rowOff>125324</xdr:rowOff>
    </xdr:to>
    <xdr:pic>
      <xdr:nvPicPr>
        <xdr:cNvPr id="5" name="Picture 4">
          <a:extLst>
            <a:ext uri="{FF2B5EF4-FFF2-40B4-BE49-F238E27FC236}">
              <a16:creationId xmlns:a16="http://schemas.microsoft.com/office/drawing/2014/main" id="{DE0EC911-DB7E-30D1-17A8-EDFE98F0D797}"/>
            </a:ext>
          </a:extLst>
        </xdr:cNvPr>
        <xdr:cNvPicPr>
          <a:picLocks noChangeAspect="1"/>
        </xdr:cNvPicPr>
      </xdr:nvPicPr>
      <xdr:blipFill rotWithShape="1">
        <a:blip xmlns:r="http://schemas.openxmlformats.org/officeDocument/2006/relationships" r:embed="rId3"/>
        <a:srcRect l="28223" t="9255" r="19068" b="50153"/>
        <a:stretch/>
      </xdr:blipFill>
      <xdr:spPr>
        <a:xfrm>
          <a:off x="609600" y="1549400"/>
          <a:ext cx="7620000" cy="8304124"/>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xdr:twoCellAnchor>
    <xdr:from>
      <xdr:col>10</xdr:col>
      <xdr:colOff>50799</xdr:colOff>
      <xdr:row>5</xdr:row>
      <xdr:rowOff>12700</xdr:rowOff>
    </xdr:from>
    <xdr:to>
      <xdr:col>19</xdr:col>
      <xdr:colOff>545644</xdr:colOff>
      <xdr:row>34</xdr:row>
      <xdr:rowOff>127000</xdr:rowOff>
    </xdr:to>
    <xdr:pic>
      <xdr:nvPicPr>
        <xdr:cNvPr id="2" name="Picture 35" descr="A person in a suit speaking into a microphone&#10;&#10;Description automatically generated">
          <a:extLst>
            <a:ext uri="{FF2B5EF4-FFF2-40B4-BE49-F238E27FC236}">
              <a16:creationId xmlns:a16="http://schemas.microsoft.com/office/drawing/2014/main" id="{E93B142A-0874-3D4E-987F-A580078C1E21}"/>
            </a:ext>
          </a:extLst>
        </xdr:cNvPr>
        <xdr:cNvPicPr>
          <a:picLocks noChangeAspect="1" noChangeArrowheads="1"/>
        </xdr:cNvPicPr>
      </xdr:nvPicPr>
      <xdr:blipFill>
        <a:blip xmlns:r="http://schemas.openxmlformats.org/officeDocument/2006/relationships" r:embed="rId1" r:link="rId2">
          <a:extLst>
            <a:ext uri="{28A0092B-C50C-407E-A947-70E740481C1C}">
              <a14:useLocalDpi xmlns:a14="http://schemas.microsoft.com/office/drawing/2010/main" val="0"/>
            </a:ext>
          </a:extLst>
        </a:blip>
        <a:srcRect/>
        <a:stretch>
          <a:fillRect/>
        </a:stretch>
      </xdr:blipFill>
      <xdr:spPr bwMode="auto">
        <a:xfrm>
          <a:off x="8305799" y="850900"/>
          <a:ext cx="7924345" cy="4902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5</xdr:row>
      <xdr:rowOff>0</xdr:rowOff>
    </xdr:from>
    <xdr:to>
      <xdr:col>9</xdr:col>
      <xdr:colOff>506840</xdr:colOff>
      <xdr:row>34</xdr:row>
      <xdr:rowOff>127000</xdr:rowOff>
    </xdr:to>
    <xdr:pic>
      <xdr:nvPicPr>
        <xdr:cNvPr id="3" name="Picture 2" descr="A person in a suit speaking into a microphone&#10;&#10;Description automatically generated">
          <a:extLst>
            <a:ext uri="{FF2B5EF4-FFF2-40B4-BE49-F238E27FC236}">
              <a16:creationId xmlns:a16="http://schemas.microsoft.com/office/drawing/2014/main" id="{06B1B8BD-7FDC-FD47-8979-D389AD3E3CE9}"/>
            </a:ext>
          </a:extLst>
        </xdr:cNvPr>
        <xdr:cNvPicPr>
          <a:picLocks noChangeAspect="1"/>
        </xdr:cNvPicPr>
      </xdr:nvPicPr>
      <xdr:blipFill>
        <a:blip xmlns:r="http://schemas.openxmlformats.org/officeDocument/2006/relationships" r:embed="rId1">
          <a:duotone>
            <a:prstClr val="black"/>
            <a:srgbClr val="D9C3A5">
              <a:tint val="50000"/>
              <a:satMod val="180000"/>
            </a:srgbClr>
          </a:duotone>
          <a:extLst>
            <a:ext uri="{28A0092B-C50C-407E-A947-70E740481C1C}">
              <a14:useLocalDpi xmlns:a14="http://schemas.microsoft.com/office/drawing/2010/main"/>
            </a:ext>
          </a:extLst>
        </a:blip>
        <a:srcRect/>
        <a:stretch>
          <a:fillRect/>
        </a:stretch>
      </xdr:blipFill>
      <xdr:spPr bwMode="auto">
        <a:xfrm>
          <a:off x="0" y="838200"/>
          <a:ext cx="7936340" cy="4914900"/>
        </a:xfrm>
        <a:prstGeom prst="rect">
          <a:avLst/>
        </a:prstGeom>
        <a:noFill/>
        <a:ln>
          <a:noFill/>
        </a:ln>
      </xdr:spPr>
    </xdr:pic>
    <xdr:clientData/>
  </xdr:twoCellAnchor>
</xdr:wsDr>
</file>

<file path=xl/drawings/drawing58.xml><?xml version="1.0" encoding="utf-8"?>
<xdr:wsDr xmlns:xdr="http://schemas.openxmlformats.org/drawingml/2006/spreadsheetDrawing" xmlns:a="http://schemas.openxmlformats.org/drawingml/2006/main">
  <xdr:twoCellAnchor>
    <xdr:from>
      <xdr:col>0</xdr:col>
      <xdr:colOff>419099</xdr:colOff>
      <xdr:row>2</xdr:row>
      <xdr:rowOff>12700</xdr:rowOff>
    </xdr:from>
    <xdr:to>
      <xdr:col>9</xdr:col>
      <xdr:colOff>521690</xdr:colOff>
      <xdr:row>37</xdr:row>
      <xdr:rowOff>12700</xdr:rowOff>
    </xdr:to>
    <xdr:pic>
      <xdr:nvPicPr>
        <xdr:cNvPr id="2" name="Picture 10" descr="A black background with a black square&#10;&#10;Description automatically generated with medium confidence">
          <a:extLst>
            <a:ext uri="{FF2B5EF4-FFF2-40B4-BE49-F238E27FC236}">
              <a16:creationId xmlns:a16="http://schemas.microsoft.com/office/drawing/2014/main" id="{ACA4097C-1CB7-C648-896F-FB3E478DADC4}"/>
            </a:ext>
          </a:extLst>
        </xdr:cNvPr>
        <xdr:cNvPicPr>
          <a:picLocks noChangeAspect="1" noChangeArrowheads="1"/>
        </xdr:cNvPicPr>
      </xdr:nvPicPr>
      <xdr:blipFill>
        <a:blip xmlns:r="http://schemas.openxmlformats.org/officeDocument/2006/relationships" r:embed="rId1" r:link="rId2">
          <a:extLst>
            <a:ext uri="{28A0092B-C50C-407E-A947-70E740481C1C}">
              <a14:useLocalDpi xmlns:a14="http://schemas.microsoft.com/office/drawing/2010/main" val="0"/>
            </a:ext>
          </a:extLst>
        </a:blip>
        <a:srcRect/>
        <a:stretch>
          <a:fillRect/>
        </a:stretch>
      </xdr:blipFill>
      <xdr:spPr bwMode="auto">
        <a:xfrm>
          <a:off x="419099" y="368300"/>
          <a:ext cx="7532091" cy="5778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59.xml><?xml version="1.0" encoding="utf-8"?>
<xdr:wsDr xmlns:xdr="http://schemas.openxmlformats.org/drawingml/2006/spreadsheetDrawing" xmlns:a="http://schemas.openxmlformats.org/drawingml/2006/main">
  <xdr:twoCellAnchor editAs="oneCell">
    <xdr:from>
      <xdr:col>11</xdr:col>
      <xdr:colOff>711199</xdr:colOff>
      <xdr:row>1</xdr:row>
      <xdr:rowOff>127000</xdr:rowOff>
    </xdr:from>
    <xdr:to>
      <xdr:col>25</xdr:col>
      <xdr:colOff>179702</xdr:colOff>
      <xdr:row>46</xdr:row>
      <xdr:rowOff>12700</xdr:rowOff>
    </xdr:to>
    <xdr:pic>
      <xdr:nvPicPr>
        <xdr:cNvPr id="2" name="Picture 1">
          <a:extLst>
            <a:ext uri="{FF2B5EF4-FFF2-40B4-BE49-F238E27FC236}">
              <a16:creationId xmlns:a16="http://schemas.microsoft.com/office/drawing/2014/main" id="{5BE24859-26B2-BC49-95FC-DA880E81CA4E}"/>
            </a:ext>
          </a:extLst>
        </xdr:cNvPr>
        <xdr:cNvPicPr>
          <a:picLocks noChangeAspect="1"/>
        </xdr:cNvPicPr>
      </xdr:nvPicPr>
      <xdr:blipFill>
        <a:blip xmlns:r="http://schemas.openxmlformats.org/officeDocument/2006/relationships" r:embed="rId1"/>
        <a:stretch>
          <a:fillRect/>
        </a:stretch>
      </xdr:blipFill>
      <xdr:spPr>
        <a:xfrm>
          <a:off x="9791699" y="304800"/>
          <a:ext cx="11025503" cy="7315200"/>
        </a:xfrm>
        <a:prstGeom prst="rect">
          <a:avLst/>
        </a:prstGeom>
      </xdr:spPr>
    </xdr:pic>
    <xdr:clientData/>
  </xdr:twoCellAnchor>
  <xdr:twoCellAnchor editAs="oneCell">
    <xdr:from>
      <xdr:col>0</xdr:col>
      <xdr:colOff>25400</xdr:colOff>
      <xdr:row>4</xdr:row>
      <xdr:rowOff>101600</xdr:rowOff>
    </xdr:from>
    <xdr:to>
      <xdr:col>11</xdr:col>
      <xdr:colOff>516946</xdr:colOff>
      <xdr:row>44</xdr:row>
      <xdr:rowOff>38100</xdr:rowOff>
    </xdr:to>
    <xdr:pic>
      <xdr:nvPicPr>
        <xdr:cNvPr id="3" name="Picture 2">
          <a:extLst>
            <a:ext uri="{FF2B5EF4-FFF2-40B4-BE49-F238E27FC236}">
              <a16:creationId xmlns:a16="http://schemas.microsoft.com/office/drawing/2014/main" id="{E2D43933-2261-F343-9181-90994C354A1E}"/>
            </a:ext>
          </a:extLst>
        </xdr:cNvPr>
        <xdr:cNvPicPr>
          <a:picLocks noChangeAspect="1"/>
        </xdr:cNvPicPr>
      </xdr:nvPicPr>
      <xdr:blipFill>
        <a:blip xmlns:r="http://schemas.openxmlformats.org/officeDocument/2006/relationships" r:embed="rId2"/>
        <a:stretch>
          <a:fillRect/>
        </a:stretch>
      </xdr:blipFill>
      <xdr:spPr>
        <a:xfrm>
          <a:off x="25400" y="774700"/>
          <a:ext cx="9572046" cy="6540500"/>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xdr:twoCellAnchor editAs="oneCell">
    <xdr:from>
      <xdr:col>0</xdr:col>
      <xdr:colOff>215900</xdr:colOff>
      <xdr:row>2</xdr:row>
      <xdr:rowOff>114300</xdr:rowOff>
    </xdr:from>
    <xdr:to>
      <xdr:col>9</xdr:col>
      <xdr:colOff>740998</xdr:colOff>
      <xdr:row>34</xdr:row>
      <xdr:rowOff>25400</xdr:rowOff>
    </xdr:to>
    <xdr:pic>
      <xdr:nvPicPr>
        <xdr:cNvPr id="2" name="Picture 1" descr="A graph showing the growth of the number of years&#10;&#10;Description automatically generated with medium confidence">
          <a:extLst>
            <a:ext uri="{FF2B5EF4-FFF2-40B4-BE49-F238E27FC236}">
              <a16:creationId xmlns:a16="http://schemas.microsoft.com/office/drawing/2014/main" id="{CF68E3E1-265A-CC42-96BC-A1A4CE68C778}"/>
            </a:ext>
          </a:extLst>
        </xdr:cNvPr>
        <xdr:cNvPicPr>
          <a:picLocks noChangeAspect="1"/>
        </xdr:cNvPicPr>
      </xdr:nvPicPr>
      <xdr:blipFill>
        <a:blip xmlns:r="http://schemas.openxmlformats.org/officeDocument/2006/relationships" r:embed="rId1"/>
        <a:stretch>
          <a:fillRect/>
        </a:stretch>
      </xdr:blipFill>
      <xdr:spPr>
        <a:xfrm>
          <a:off x="215900" y="457200"/>
          <a:ext cx="7954598" cy="5194300"/>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xdr:twoCellAnchor editAs="oneCell">
    <xdr:from>
      <xdr:col>0</xdr:col>
      <xdr:colOff>609600</xdr:colOff>
      <xdr:row>3</xdr:row>
      <xdr:rowOff>63499</xdr:rowOff>
    </xdr:from>
    <xdr:to>
      <xdr:col>7</xdr:col>
      <xdr:colOff>139700</xdr:colOff>
      <xdr:row>41</xdr:row>
      <xdr:rowOff>34686</xdr:rowOff>
    </xdr:to>
    <xdr:pic>
      <xdr:nvPicPr>
        <xdr:cNvPr id="3" name="Picture 2" descr="A banner with a picture of a sunset&#10;&#10;Description automatically generated">
          <a:extLst>
            <a:ext uri="{FF2B5EF4-FFF2-40B4-BE49-F238E27FC236}">
              <a16:creationId xmlns:a16="http://schemas.microsoft.com/office/drawing/2014/main" id="{119C7084-95AC-9449-B3F4-68D6B2CF7953}"/>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609600" y="723899"/>
          <a:ext cx="5308600" cy="6244987"/>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xdr:twoCellAnchor editAs="oneCell">
    <xdr:from>
      <xdr:col>0</xdr:col>
      <xdr:colOff>701480</xdr:colOff>
      <xdr:row>4</xdr:row>
      <xdr:rowOff>88900</xdr:rowOff>
    </xdr:from>
    <xdr:to>
      <xdr:col>11</xdr:col>
      <xdr:colOff>357609</xdr:colOff>
      <xdr:row>36</xdr:row>
      <xdr:rowOff>25400</xdr:rowOff>
    </xdr:to>
    <xdr:pic>
      <xdr:nvPicPr>
        <xdr:cNvPr id="2" name="Picture 1" descr="A graph showing the growth of a company&#10;&#10;Description automatically generated">
          <a:extLst>
            <a:ext uri="{FF2B5EF4-FFF2-40B4-BE49-F238E27FC236}">
              <a16:creationId xmlns:a16="http://schemas.microsoft.com/office/drawing/2014/main" id="{4C7739AA-81CD-5040-8992-B0A5800FF6C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701480" y="901700"/>
          <a:ext cx="8736629" cy="5219700"/>
        </a:xfrm>
        <a:prstGeom prst="rect">
          <a:avLst/>
        </a:prstGeom>
      </xdr:spPr>
    </xdr:pic>
    <xdr:clientData/>
  </xdr:twoCellAnchor>
  <xdr:twoCellAnchor>
    <xdr:from>
      <xdr:col>6</xdr:col>
      <xdr:colOff>0</xdr:colOff>
      <xdr:row>43</xdr:row>
      <xdr:rowOff>25400</xdr:rowOff>
    </xdr:from>
    <xdr:to>
      <xdr:col>14</xdr:col>
      <xdr:colOff>266700</xdr:colOff>
      <xdr:row>74</xdr:row>
      <xdr:rowOff>127000</xdr:rowOff>
    </xdr:to>
    <xdr:graphicFrame macro="">
      <xdr:nvGraphicFramePr>
        <xdr:cNvPr id="3" name="Chart 2">
          <a:extLst>
            <a:ext uri="{FF2B5EF4-FFF2-40B4-BE49-F238E27FC236}">
              <a16:creationId xmlns:a16="http://schemas.microsoft.com/office/drawing/2014/main" id="{D32C2A77-B7AC-7147-859C-0A34D865A67F}"/>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63.xml><?xml version="1.0" encoding="utf-8"?>
<xdr:wsDr xmlns:xdr="http://schemas.openxmlformats.org/drawingml/2006/spreadsheetDrawing" xmlns:a="http://schemas.openxmlformats.org/drawingml/2006/main">
  <xdr:twoCellAnchor editAs="oneCell">
    <xdr:from>
      <xdr:col>19</xdr:col>
      <xdr:colOff>812800</xdr:colOff>
      <xdr:row>2</xdr:row>
      <xdr:rowOff>165100</xdr:rowOff>
    </xdr:from>
    <xdr:to>
      <xdr:col>31</xdr:col>
      <xdr:colOff>812800</xdr:colOff>
      <xdr:row>44</xdr:row>
      <xdr:rowOff>114300</xdr:rowOff>
    </xdr:to>
    <xdr:graphicFrame macro="">
      <xdr:nvGraphicFramePr>
        <xdr:cNvPr id="3" name="Chart 2">
          <a:extLst>
            <a:ext uri="{FF2B5EF4-FFF2-40B4-BE49-F238E27FC236}">
              <a16:creationId xmlns:a16="http://schemas.microsoft.com/office/drawing/2014/main" id="{8B7AAACF-8095-5944-882E-2096A57D8DA9}"/>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64.xml><?xml version="1.0" encoding="utf-8"?>
<xdr:wsDr xmlns:xdr="http://schemas.openxmlformats.org/drawingml/2006/spreadsheetDrawing" xmlns:a="http://schemas.openxmlformats.org/drawingml/2006/main">
  <xdr:twoCellAnchor editAs="oneCell">
    <xdr:from>
      <xdr:col>20</xdr:col>
      <xdr:colOff>76200</xdr:colOff>
      <xdr:row>3</xdr:row>
      <xdr:rowOff>12700</xdr:rowOff>
    </xdr:from>
    <xdr:to>
      <xdr:col>32</xdr:col>
      <xdr:colOff>63500</xdr:colOff>
      <xdr:row>44</xdr:row>
      <xdr:rowOff>114300</xdr:rowOff>
    </xdr:to>
    <xdr:graphicFrame macro="">
      <xdr:nvGraphicFramePr>
        <xdr:cNvPr id="2" name="Chart 1">
          <a:extLst>
            <a:ext uri="{FF2B5EF4-FFF2-40B4-BE49-F238E27FC236}">
              <a16:creationId xmlns:a16="http://schemas.microsoft.com/office/drawing/2014/main" id="{0CFD4F4E-6581-4049-BDB5-1FF21DC71469}"/>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65.xml><?xml version="1.0" encoding="utf-8"?>
<xdr:wsDr xmlns:xdr="http://schemas.openxmlformats.org/drawingml/2006/spreadsheetDrawing" xmlns:a="http://schemas.openxmlformats.org/drawingml/2006/main">
  <xdr:twoCellAnchor editAs="oneCell">
    <xdr:from>
      <xdr:col>19</xdr:col>
      <xdr:colOff>812800</xdr:colOff>
      <xdr:row>3</xdr:row>
      <xdr:rowOff>0</xdr:rowOff>
    </xdr:from>
    <xdr:to>
      <xdr:col>32</xdr:col>
      <xdr:colOff>0</xdr:colOff>
      <xdr:row>44</xdr:row>
      <xdr:rowOff>139700</xdr:rowOff>
    </xdr:to>
    <xdr:graphicFrame macro="">
      <xdr:nvGraphicFramePr>
        <xdr:cNvPr id="4" name="Chart 3">
          <a:extLst>
            <a:ext uri="{FF2B5EF4-FFF2-40B4-BE49-F238E27FC236}">
              <a16:creationId xmlns:a16="http://schemas.microsoft.com/office/drawing/2014/main" id="{62A2D616-A9A6-F44D-AC7F-92CBE22DD6F9}"/>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66.xml><?xml version="1.0" encoding="utf-8"?>
<xdr:wsDr xmlns:xdr="http://schemas.openxmlformats.org/drawingml/2006/spreadsheetDrawing" xmlns:a="http://schemas.openxmlformats.org/drawingml/2006/main">
  <xdr:twoCellAnchor editAs="oneCell">
    <xdr:from>
      <xdr:col>20</xdr:col>
      <xdr:colOff>63500</xdr:colOff>
      <xdr:row>4</xdr:row>
      <xdr:rowOff>38100</xdr:rowOff>
    </xdr:from>
    <xdr:to>
      <xdr:col>32</xdr:col>
      <xdr:colOff>63500</xdr:colOff>
      <xdr:row>45</xdr:row>
      <xdr:rowOff>165100</xdr:rowOff>
    </xdr:to>
    <xdr:graphicFrame macro="">
      <xdr:nvGraphicFramePr>
        <xdr:cNvPr id="5" name="Chart 4">
          <a:extLst>
            <a:ext uri="{FF2B5EF4-FFF2-40B4-BE49-F238E27FC236}">
              <a16:creationId xmlns:a16="http://schemas.microsoft.com/office/drawing/2014/main" id="{455075A6-7C68-8E48-9D30-B541B87A495A}"/>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67.xml><?xml version="1.0" encoding="utf-8"?>
<xdr:wsDr xmlns:xdr="http://schemas.openxmlformats.org/drawingml/2006/spreadsheetDrawing" xmlns:a="http://schemas.openxmlformats.org/drawingml/2006/main">
  <xdr:twoCellAnchor editAs="oneCell">
    <xdr:from>
      <xdr:col>20</xdr:col>
      <xdr:colOff>0</xdr:colOff>
      <xdr:row>4</xdr:row>
      <xdr:rowOff>50800</xdr:rowOff>
    </xdr:from>
    <xdr:to>
      <xdr:col>31</xdr:col>
      <xdr:colOff>812800</xdr:colOff>
      <xdr:row>45</xdr:row>
      <xdr:rowOff>152400</xdr:rowOff>
    </xdr:to>
    <xdr:graphicFrame macro="">
      <xdr:nvGraphicFramePr>
        <xdr:cNvPr id="6" name="Chart 5">
          <a:extLst>
            <a:ext uri="{FF2B5EF4-FFF2-40B4-BE49-F238E27FC236}">
              <a16:creationId xmlns:a16="http://schemas.microsoft.com/office/drawing/2014/main" id="{305DC6BF-97A3-0647-B606-FE7E85DFED9E}"/>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68.xml><?xml version="1.0" encoding="utf-8"?>
<xdr:wsDr xmlns:xdr="http://schemas.openxmlformats.org/drawingml/2006/spreadsheetDrawing" xmlns:a="http://schemas.openxmlformats.org/drawingml/2006/main">
  <xdr:twoCellAnchor editAs="oneCell">
    <xdr:from>
      <xdr:col>20</xdr:col>
      <xdr:colOff>0</xdr:colOff>
      <xdr:row>4</xdr:row>
      <xdr:rowOff>165100</xdr:rowOff>
    </xdr:from>
    <xdr:to>
      <xdr:col>32</xdr:col>
      <xdr:colOff>12700</xdr:colOff>
      <xdr:row>46</xdr:row>
      <xdr:rowOff>127000</xdr:rowOff>
    </xdr:to>
    <xdr:graphicFrame macro="">
      <xdr:nvGraphicFramePr>
        <xdr:cNvPr id="7" name="Chart 6">
          <a:extLst>
            <a:ext uri="{FF2B5EF4-FFF2-40B4-BE49-F238E27FC236}">
              <a16:creationId xmlns:a16="http://schemas.microsoft.com/office/drawing/2014/main" id="{4A4AB9AA-A39E-894E-8B26-FA9D83AD61D9}"/>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69.xml><?xml version="1.0" encoding="utf-8"?>
<xdr:wsDr xmlns:xdr="http://schemas.openxmlformats.org/drawingml/2006/spreadsheetDrawing" xmlns:a="http://schemas.openxmlformats.org/drawingml/2006/main">
  <xdr:twoCellAnchor editAs="oneCell">
    <xdr:from>
      <xdr:col>15</xdr:col>
      <xdr:colOff>685799</xdr:colOff>
      <xdr:row>3</xdr:row>
      <xdr:rowOff>139698</xdr:rowOff>
    </xdr:from>
    <xdr:to>
      <xdr:col>27</xdr:col>
      <xdr:colOff>0</xdr:colOff>
      <xdr:row>40</xdr:row>
      <xdr:rowOff>139699</xdr:rowOff>
    </xdr:to>
    <xdr:pic>
      <xdr:nvPicPr>
        <xdr:cNvPr id="2" name="Picture 1" descr="A graph of different colored lines&#10;&#10;Description automatically generated">
          <a:extLst>
            <a:ext uri="{FF2B5EF4-FFF2-40B4-BE49-F238E27FC236}">
              <a16:creationId xmlns:a16="http://schemas.microsoft.com/office/drawing/2014/main" id="{12ECBD92-B00B-1C46-9AD8-8B48A3EECEB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3068299" y="800098"/>
          <a:ext cx="9220201" cy="6108701"/>
        </a:xfrm>
        <a:prstGeom prst="rect">
          <a:avLst/>
        </a:prstGeom>
      </xdr:spPr>
    </xdr:pic>
    <xdr:clientData/>
  </xdr:twoCellAnchor>
  <xdr:twoCellAnchor>
    <xdr:from>
      <xdr:col>5</xdr:col>
      <xdr:colOff>514350</xdr:colOff>
      <xdr:row>3</xdr:row>
      <xdr:rowOff>152400</xdr:rowOff>
    </xdr:from>
    <xdr:to>
      <xdr:col>15</xdr:col>
      <xdr:colOff>203200</xdr:colOff>
      <xdr:row>36</xdr:row>
      <xdr:rowOff>152400</xdr:rowOff>
    </xdr:to>
    <xdr:graphicFrame macro="">
      <xdr:nvGraphicFramePr>
        <xdr:cNvPr id="3" name="Chart 2">
          <a:extLst>
            <a:ext uri="{FF2B5EF4-FFF2-40B4-BE49-F238E27FC236}">
              <a16:creationId xmlns:a16="http://schemas.microsoft.com/office/drawing/2014/main" id="{83263A51-D715-004B-9B63-23F53AE3654F}"/>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70.xml><?xml version="1.0" encoding="utf-8"?>
<xdr:wsDr xmlns:xdr="http://schemas.openxmlformats.org/drawingml/2006/spreadsheetDrawing" xmlns:a="http://schemas.openxmlformats.org/drawingml/2006/main">
  <xdr:twoCellAnchor editAs="oneCell">
    <xdr:from>
      <xdr:col>0</xdr:col>
      <xdr:colOff>114300</xdr:colOff>
      <xdr:row>2</xdr:row>
      <xdr:rowOff>12700</xdr:rowOff>
    </xdr:from>
    <xdr:to>
      <xdr:col>9</xdr:col>
      <xdr:colOff>792480</xdr:colOff>
      <xdr:row>36</xdr:row>
      <xdr:rowOff>88900</xdr:rowOff>
    </xdr:to>
    <xdr:pic>
      <xdr:nvPicPr>
        <xdr:cNvPr id="2" name="Picture 1">
          <a:extLst>
            <a:ext uri="{FF2B5EF4-FFF2-40B4-BE49-F238E27FC236}">
              <a16:creationId xmlns:a16="http://schemas.microsoft.com/office/drawing/2014/main" id="{1F9B73DE-7438-664D-B4E4-DEB4F88963D3}"/>
            </a:ext>
          </a:extLst>
        </xdr:cNvPr>
        <xdr:cNvPicPr>
          <a:picLocks noChangeAspect="1"/>
        </xdr:cNvPicPr>
      </xdr:nvPicPr>
      <xdr:blipFill>
        <a:blip xmlns:r="http://schemas.openxmlformats.org/officeDocument/2006/relationships" r:embed="rId1"/>
        <a:stretch>
          <a:fillRect/>
        </a:stretch>
      </xdr:blipFill>
      <xdr:spPr>
        <a:xfrm>
          <a:off x="114300" y="355600"/>
          <a:ext cx="8107680" cy="5689600"/>
        </a:xfrm>
        <a:prstGeom prst="rect">
          <a:avLst/>
        </a:prstGeom>
      </xdr:spPr>
    </xdr:pic>
    <xdr:clientData/>
  </xdr:twoCellAnchor>
  <xdr:twoCellAnchor editAs="oneCell">
    <xdr:from>
      <xdr:col>11</xdr:col>
      <xdr:colOff>0</xdr:colOff>
      <xdr:row>2</xdr:row>
      <xdr:rowOff>0</xdr:rowOff>
    </xdr:from>
    <xdr:to>
      <xdr:col>20</xdr:col>
      <xdr:colOff>681126</xdr:colOff>
      <xdr:row>36</xdr:row>
      <xdr:rowOff>101600</xdr:rowOff>
    </xdr:to>
    <xdr:pic>
      <xdr:nvPicPr>
        <xdr:cNvPr id="3" name="Picture 2" descr="A person looking out a window&#10;&#10;Description automatically generated with medium confidence">
          <a:extLst>
            <a:ext uri="{FF2B5EF4-FFF2-40B4-BE49-F238E27FC236}">
              <a16:creationId xmlns:a16="http://schemas.microsoft.com/office/drawing/2014/main" id="{E4F5B074-1C05-4845-BBD3-F7CC90F39C1D}"/>
            </a:ext>
          </a:extLst>
        </xdr:cNvPr>
        <xdr:cNvPicPr>
          <a:picLocks noChangeAspect="1"/>
        </xdr:cNvPicPr>
      </xdr:nvPicPr>
      <xdr:blipFill>
        <a:blip xmlns:r="http://schemas.openxmlformats.org/officeDocument/2006/relationships" r:embed="rId2" cstate="email">
          <a:duotone>
            <a:prstClr val="black"/>
            <a:srgbClr val="D9C3A5">
              <a:tint val="50000"/>
              <a:satMod val="180000"/>
            </a:srgbClr>
          </a:duotone>
          <a:extLst>
            <a:ext uri="{28A0092B-C50C-407E-A947-70E740481C1C}">
              <a14:useLocalDpi xmlns:a14="http://schemas.microsoft.com/office/drawing/2010/main"/>
            </a:ext>
          </a:extLst>
        </a:blip>
        <a:stretch>
          <a:fillRect/>
        </a:stretch>
      </xdr:blipFill>
      <xdr:spPr>
        <a:xfrm>
          <a:off x="9080500" y="342900"/>
          <a:ext cx="8110626" cy="5715000"/>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xdr:twoCellAnchor editAs="oneCell">
    <xdr:from>
      <xdr:col>0</xdr:col>
      <xdr:colOff>0</xdr:colOff>
      <xdr:row>2</xdr:row>
      <xdr:rowOff>0</xdr:rowOff>
    </xdr:from>
    <xdr:to>
      <xdr:col>7</xdr:col>
      <xdr:colOff>221737</xdr:colOff>
      <xdr:row>46</xdr:row>
      <xdr:rowOff>127000</xdr:rowOff>
    </xdr:to>
    <xdr:pic>
      <xdr:nvPicPr>
        <xdr:cNvPr id="3" name="Picture 2">
          <a:extLst>
            <a:ext uri="{FF2B5EF4-FFF2-40B4-BE49-F238E27FC236}">
              <a16:creationId xmlns:a16="http://schemas.microsoft.com/office/drawing/2014/main" id="{5BE42469-F64E-FE4A-8402-E66832BFF1D0}"/>
            </a:ext>
          </a:extLst>
        </xdr:cNvPr>
        <xdr:cNvPicPr>
          <a:picLocks noChangeAspect="1"/>
        </xdr:cNvPicPr>
      </xdr:nvPicPr>
      <xdr:blipFill>
        <a:blip xmlns:r="http://schemas.openxmlformats.org/officeDocument/2006/relationships" r:embed="rId1">
          <a:grayscl/>
          <a:extLst>
            <a:ext uri="{28A0092B-C50C-407E-A947-70E740481C1C}">
              <a14:useLocalDpi xmlns:a14="http://schemas.microsoft.com/office/drawing/2010/main" val="0"/>
            </a:ext>
          </a:extLst>
        </a:blip>
        <a:stretch>
          <a:fillRect/>
        </a:stretch>
      </xdr:blipFill>
      <xdr:spPr>
        <a:xfrm>
          <a:off x="0" y="342900"/>
          <a:ext cx="6000237" cy="7391400"/>
        </a:xfrm>
        <a:prstGeom prst="rect">
          <a:avLst/>
        </a:prstGeom>
      </xdr:spPr>
    </xdr:pic>
    <xdr:clientData/>
  </xdr:twoCellAnchor>
  <xdr:twoCellAnchor editAs="oneCell">
    <xdr:from>
      <xdr:col>8</xdr:col>
      <xdr:colOff>419100</xdr:colOff>
      <xdr:row>2</xdr:row>
      <xdr:rowOff>101600</xdr:rowOff>
    </xdr:from>
    <xdr:to>
      <xdr:col>15</xdr:col>
      <xdr:colOff>533400</xdr:colOff>
      <xdr:row>46</xdr:row>
      <xdr:rowOff>103080</xdr:rowOff>
    </xdr:to>
    <xdr:pic>
      <xdr:nvPicPr>
        <xdr:cNvPr id="4" name="Picture 3">
          <a:extLst>
            <a:ext uri="{FF2B5EF4-FFF2-40B4-BE49-F238E27FC236}">
              <a16:creationId xmlns:a16="http://schemas.microsoft.com/office/drawing/2014/main" id="{9EED4120-317C-0E4E-AB88-C2A96B7A3B97}"/>
            </a:ext>
          </a:extLst>
        </xdr:cNvPr>
        <xdr:cNvPicPr>
          <a:picLocks noChangeAspect="1"/>
        </xdr:cNvPicPr>
      </xdr:nvPicPr>
      <xdr:blipFill>
        <a:blip xmlns:r="http://schemas.openxmlformats.org/officeDocument/2006/relationships" r:embed="rId1"/>
        <a:stretch>
          <a:fillRect/>
        </a:stretch>
      </xdr:blipFill>
      <xdr:spPr>
        <a:xfrm>
          <a:off x="7023100" y="444500"/>
          <a:ext cx="5892800" cy="7265880"/>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xdr:twoCellAnchor>
    <xdr:from>
      <xdr:col>13</xdr:col>
      <xdr:colOff>0</xdr:colOff>
      <xdr:row>5</xdr:row>
      <xdr:rowOff>0</xdr:rowOff>
    </xdr:from>
    <xdr:to>
      <xdr:col>20</xdr:col>
      <xdr:colOff>368300</xdr:colOff>
      <xdr:row>42</xdr:row>
      <xdr:rowOff>114300</xdr:rowOff>
    </xdr:to>
    <xdr:graphicFrame macro="">
      <xdr:nvGraphicFramePr>
        <xdr:cNvPr id="2" name="Chart 3">
          <a:extLst>
            <a:ext uri="{FF2B5EF4-FFF2-40B4-BE49-F238E27FC236}">
              <a16:creationId xmlns:a16="http://schemas.microsoft.com/office/drawing/2014/main" id="{CA99AC3C-725A-404B-BEDD-1A2825328CF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73.xml><?xml version="1.0" encoding="utf-8"?>
<xdr:wsDr xmlns:xdr="http://schemas.openxmlformats.org/drawingml/2006/spreadsheetDrawing" xmlns:a="http://schemas.openxmlformats.org/drawingml/2006/main">
  <xdr:twoCellAnchor>
    <xdr:from>
      <xdr:col>12</xdr:col>
      <xdr:colOff>355600</xdr:colOff>
      <xdr:row>5</xdr:row>
      <xdr:rowOff>38100</xdr:rowOff>
    </xdr:from>
    <xdr:to>
      <xdr:col>20</xdr:col>
      <xdr:colOff>25400</xdr:colOff>
      <xdr:row>43</xdr:row>
      <xdr:rowOff>0</xdr:rowOff>
    </xdr:to>
    <xdr:graphicFrame macro="">
      <xdr:nvGraphicFramePr>
        <xdr:cNvPr id="4" name="Chart 2">
          <a:extLst>
            <a:ext uri="{FF2B5EF4-FFF2-40B4-BE49-F238E27FC236}">
              <a16:creationId xmlns:a16="http://schemas.microsoft.com/office/drawing/2014/main" id="{BBF90873-0FE5-B948-A614-EA4D4930622B}"/>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74.xml><?xml version="1.0" encoding="utf-8"?>
<xdr:wsDr xmlns:xdr="http://schemas.openxmlformats.org/drawingml/2006/spreadsheetDrawing" xmlns:a="http://schemas.openxmlformats.org/drawingml/2006/main">
  <xdr:twoCellAnchor>
    <xdr:from>
      <xdr:col>12</xdr:col>
      <xdr:colOff>520700</xdr:colOff>
      <xdr:row>5</xdr:row>
      <xdr:rowOff>50800</xdr:rowOff>
    </xdr:from>
    <xdr:to>
      <xdr:col>20</xdr:col>
      <xdr:colOff>177800</xdr:colOff>
      <xdr:row>43</xdr:row>
      <xdr:rowOff>12700</xdr:rowOff>
    </xdr:to>
    <xdr:graphicFrame macro="">
      <xdr:nvGraphicFramePr>
        <xdr:cNvPr id="7" name="Chart 1">
          <a:extLst>
            <a:ext uri="{FF2B5EF4-FFF2-40B4-BE49-F238E27FC236}">
              <a16:creationId xmlns:a16="http://schemas.microsoft.com/office/drawing/2014/main" id="{DB7DB1F8-81BF-4C4D-B007-206C1EDF8FE2}"/>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75.xml><?xml version="1.0" encoding="utf-8"?>
<xdr:wsDr xmlns:xdr="http://schemas.openxmlformats.org/drawingml/2006/spreadsheetDrawing" xmlns:a="http://schemas.openxmlformats.org/drawingml/2006/main">
  <xdr:twoCellAnchor editAs="oneCell">
    <xdr:from>
      <xdr:col>11</xdr:col>
      <xdr:colOff>533400</xdr:colOff>
      <xdr:row>1</xdr:row>
      <xdr:rowOff>139700</xdr:rowOff>
    </xdr:from>
    <xdr:to>
      <xdr:col>22</xdr:col>
      <xdr:colOff>794565</xdr:colOff>
      <xdr:row>38</xdr:row>
      <xdr:rowOff>88900</xdr:rowOff>
    </xdr:to>
    <xdr:pic>
      <xdr:nvPicPr>
        <xdr:cNvPr id="2" name="Picture 1" descr="A graph of different colored bars&#10;&#10;Description automatically generated">
          <a:extLst>
            <a:ext uri="{FF2B5EF4-FFF2-40B4-BE49-F238E27FC236}">
              <a16:creationId xmlns:a16="http://schemas.microsoft.com/office/drawing/2014/main" id="{A1CEF118-10AC-A846-BF50-43EBCDD9042E}"/>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a:ext>
          </a:extLst>
        </a:blip>
        <a:srcRect/>
        <a:stretch/>
      </xdr:blipFill>
      <xdr:spPr bwMode="auto">
        <a:xfrm>
          <a:off x="9613900" y="317500"/>
          <a:ext cx="9341665" cy="605790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0</xdr:col>
      <xdr:colOff>0</xdr:colOff>
      <xdr:row>2</xdr:row>
      <xdr:rowOff>63500</xdr:rowOff>
    </xdr:from>
    <xdr:to>
      <xdr:col>11</xdr:col>
      <xdr:colOff>143660</xdr:colOff>
      <xdr:row>38</xdr:row>
      <xdr:rowOff>101600</xdr:rowOff>
    </xdr:to>
    <xdr:pic>
      <xdr:nvPicPr>
        <xdr:cNvPr id="3" name="Picture 2" descr="A graph of different colored bars&#10;&#10;Description automatically generated">
          <a:extLst>
            <a:ext uri="{FF2B5EF4-FFF2-40B4-BE49-F238E27FC236}">
              <a16:creationId xmlns:a16="http://schemas.microsoft.com/office/drawing/2014/main" id="{950A0470-6646-B947-8FB0-400E533188E7}"/>
            </a:ext>
          </a:extLst>
        </xdr:cNvPr>
        <xdr:cNvPicPr>
          <a:picLocks noChangeAspect="1"/>
        </xdr:cNvPicPr>
      </xdr:nvPicPr>
      <xdr:blipFill rotWithShape="1">
        <a:blip xmlns:r="http://schemas.openxmlformats.org/officeDocument/2006/relationships" r:embed="rId1" cstate="print">
          <a:grayscl/>
          <a:extLst>
            <a:ext uri="{28A0092B-C50C-407E-A947-70E740481C1C}">
              <a14:useLocalDpi xmlns:a14="http://schemas.microsoft.com/office/drawing/2010/main"/>
            </a:ext>
          </a:extLst>
        </a:blip>
        <a:srcRect/>
        <a:stretch/>
      </xdr:blipFill>
      <xdr:spPr bwMode="auto">
        <a:xfrm>
          <a:off x="0" y="546100"/>
          <a:ext cx="9224160" cy="5981700"/>
        </a:xfrm>
        <a:prstGeom prst="rect">
          <a:avLst/>
        </a:prstGeom>
        <a:ln>
          <a:noFill/>
        </a:ln>
        <a:extLst>
          <a:ext uri="{53640926-AAD7-44D8-BBD7-CCE9431645EC}">
            <a14:shadowObscured xmlns:a14="http://schemas.microsoft.com/office/drawing/2010/main"/>
          </a:ext>
        </a:extLst>
      </xdr:spPr>
    </xdr:pic>
    <xdr:clientData/>
  </xdr:twoCellAnchor>
</xdr:wsDr>
</file>

<file path=xl/drawings/drawing76.xml><?xml version="1.0" encoding="utf-8"?>
<xdr:wsDr xmlns:xdr="http://schemas.openxmlformats.org/drawingml/2006/spreadsheetDrawing" xmlns:a="http://schemas.openxmlformats.org/drawingml/2006/main">
  <xdr:twoCellAnchor editAs="oneCell">
    <xdr:from>
      <xdr:col>0</xdr:col>
      <xdr:colOff>127000</xdr:colOff>
      <xdr:row>2</xdr:row>
      <xdr:rowOff>114300</xdr:rowOff>
    </xdr:from>
    <xdr:to>
      <xdr:col>11</xdr:col>
      <xdr:colOff>305390</xdr:colOff>
      <xdr:row>39</xdr:row>
      <xdr:rowOff>0</xdr:rowOff>
    </xdr:to>
    <xdr:pic>
      <xdr:nvPicPr>
        <xdr:cNvPr id="2" name="Picture 1" descr="A graph of a number of people&#10;&#10;Description automatically generated with medium confidence">
          <a:extLst>
            <a:ext uri="{FF2B5EF4-FFF2-40B4-BE49-F238E27FC236}">
              <a16:creationId xmlns:a16="http://schemas.microsoft.com/office/drawing/2014/main" id="{98C178AD-79B5-1549-BF1D-A6026AA61FCC}"/>
            </a:ext>
          </a:extLst>
        </xdr:cNvPr>
        <xdr:cNvPicPr>
          <a:picLocks noChangeAspect="1"/>
        </xdr:cNvPicPr>
      </xdr:nvPicPr>
      <xdr:blipFill rotWithShape="1">
        <a:blip xmlns:r="http://schemas.openxmlformats.org/officeDocument/2006/relationships" r:embed="rId1" cstate="print">
          <a:grayscl/>
          <a:extLst>
            <a:ext uri="{28A0092B-C50C-407E-A947-70E740481C1C}">
              <a14:useLocalDpi xmlns:a14="http://schemas.microsoft.com/office/drawing/2010/main"/>
            </a:ext>
          </a:extLst>
        </a:blip>
        <a:srcRect/>
        <a:stretch/>
      </xdr:blipFill>
      <xdr:spPr bwMode="auto">
        <a:xfrm>
          <a:off x="127000" y="596900"/>
          <a:ext cx="9258890" cy="599440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11</xdr:col>
      <xdr:colOff>584200</xdr:colOff>
      <xdr:row>1</xdr:row>
      <xdr:rowOff>127000</xdr:rowOff>
    </xdr:from>
    <xdr:to>
      <xdr:col>23</xdr:col>
      <xdr:colOff>368330</xdr:colOff>
      <xdr:row>39</xdr:row>
      <xdr:rowOff>114300</xdr:rowOff>
    </xdr:to>
    <xdr:pic>
      <xdr:nvPicPr>
        <xdr:cNvPr id="3" name="Picture 2">
          <a:extLst>
            <a:ext uri="{FF2B5EF4-FFF2-40B4-BE49-F238E27FC236}">
              <a16:creationId xmlns:a16="http://schemas.microsoft.com/office/drawing/2014/main" id="{ED893AAA-2CD4-FD4F-8289-5A1D332DBE08}"/>
            </a:ext>
          </a:extLst>
        </xdr:cNvPr>
        <xdr:cNvPicPr>
          <a:picLocks noChangeAspect="1"/>
        </xdr:cNvPicPr>
      </xdr:nvPicPr>
      <xdr:blipFill>
        <a:blip xmlns:r="http://schemas.openxmlformats.org/officeDocument/2006/relationships" r:embed="rId2"/>
        <a:stretch>
          <a:fillRect/>
        </a:stretch>
      </xdr:blipFill>
      <xdr:spPr>
        <a:xfrm>
          <a:off x="9664700" y="304800"/>
          <a:ext cx="9690130" cy="6261100"/>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xdr:twoCellAnchor editAs="oneCell">
    <xdr:from>
      <xdr:col>14</xdr:col>
      <xdr:colOff>355600</xdr:colOff>
      <xdr:row>3</xdr:row>
      <xdr:rowOff>76200</xdr:rowOff>
    </xdr:from>
    <xdr:to>
      <xdr:col>22</xdr:col>
      <xdr:colOff>749300</xdr:colOff>
      <xdr:row>44</xdr:row>
      <xdr:rowOff>146050</xdr:rowOff>
    </xdr:to>
    <xdr:graphicFrame macro="">
      <xdr:nvGraphicFramePr>
        <xdr:cNvPr id="2" name="Chart 1">
          <a:extLst>
            <a:ext uri="{FF2B5EF4-FFF2-40B4-BE49-F238E27FC236}">
              <a16:creationId xmlns:a16="http://schemas.microsoft.com/office/drawing/2014/main" id="{A29F12BC-1DF7-0144-87A5-AF27E4885A55}"/>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78.xml><?xml version="1.0" encoding="utf-8"?>
<xdr:wsDr xmlns:xdr="http://schemas.openxmlformats.org/drawingml/2006/spreadsheetDrawing" xmlns:a="http://schemas.openxmlformats.org/drawingml/2006/main">
  <xdr:twoCellAnchor>
    <xdr:from>
      <xdr:col>12</xdr:col>
      <xdr:colOff>127000</xdr:colOff>
      <xdr:row>2</xdr:row>
      <xdr:rowOff>152400</xdr:rowOff>
    </xdr:from>
    <xdr:to>
      <xdr:col>22</xdr:col>
      <xdr:colOff>696694</xdr:colOff>
      <xdr:row>34</xdr:row>
      <xdr:rowOff>114300</xdr:rowOff>
    </xdr:to>
    <xdr:pic>
      <xdr:nvPicPr>
        <xdr:cNvPr id="2" name="Picture 11" descr="Chart of NHS spending">
          <a:extLst>
            <a:ext uri="{FF2B5EF4-FFF2-40B4-BE49-F238E27FC236}">
              <a16:creationId xmlns:a16="http://schemas.microsoft.com/office/drawing/2014/main" id="{5B4EB381-300C-E848-8816-14DFA4CACDC4}"/>
            </a:ext>
          </a:extLst>
        </xdr:cNvPr>
        <xdr:cNvPicPr>
          <a:picLocks noChangeAspect="1" noChangeArrowheads="1"/>
        </xdr:cNvPicPr>
      </xdr:nvPicPr>
      <xdr:blipFill>
        <a:blip xmlns:r="http://schemas.openxmlformats.org/officeDocument/2006/relationships" r:embed="rId1" r:link="rId2">
          <a:extLst>
            <a:ext uri="{28A0092B-C50C-407E-A947-70E740481C1C}">
              <a14:useLocalDpi xmlns:a14="http://schemas.microsoft.com/office/drawing/2010/main" val="0"/>
            </a:ext>
          </a:extLst>
        </a:blip>
        <a:srcRect/>
        <a:stretch>
          <a:fillRect/>
        </a:stretch>
      </xdr:blipFill>
      <xdr:spPr bwMode="auto">
        <a:xfrm>
          <a:off x="10033000" y="495300"/>
          <a:ext cx="8824694" cy="5245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3</xdr:row>
      <xdr:rowOff>0</xdr:rowOff>
    </xdr:from>
    <xdr:to>
      <xdr:col>11</xdr:col>
      <xdr:colOff>363846</xdr:colOff>
      <xdr:row>37</xdr:row>
      <xdr:rowOff>0</xdr:rowOff>
    </xdr:to>
    <xdr:pic>
      <xdr:nvPicPr>
        <xdr:cNvPr id="3" name="Picture 11" descr="Chart of NHS spending">
          <a:extLst>
            <a:ext uri="{FF2B5EF4-FFF2-40B4-BE49-F238E27FC236}">
              <a16:creationId xmlns:a16="http://schemas.microsoft.com/office/drawing/2014/main" id="{E7A1E711-2296-9940-A8B3-A824F5B19BC3}"/>
            </a:ext>
          </a:extLst>
        </xdr:cNvPr>
        <xdr:cNvPicPr>
          <a:picLocks noChangeAspect="1" noChangeArrowheads="1"/>
        </xdr:cNvPicPr>
      </xdr:nvPicPr>
      <xdr:blipFill>
        <a:blip xmlns:r="http://schemas.openxmlformats.org/officeDocument/2006/relationships" r:embed="rId1" r:link="rId2">
          <a:grayscl/>
          <a:extLst>
            <a:ext uri="{28A0092B-C50C-407E-A947-70E740481C1C}">
              <a14:useLocalDpi xmlns:a14="http://schemas.microsoft.com/office/drawing/2010/main" val="0"/>
            </a:ext>
          </a:extLst>
        </a:blip>
        <a:srcRect/>
        <a:stretch>
          <a:fillRect/>
        </a:stretch>
      </xdr:blipFill>
      <xdr:spPr bwMode="auto">
        <a:xfrm>
          <a:off x="0" y="508000"/>
          <a:ext cx="9444346" cy="5613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79.xml><?xml version="1.0" encoding="utf-8"?>
<xdr:wsDr xmlns:xdr="http://schemas.openxmlformats.org/drawingml/2006/spreadsheetDrawing" xmlns:a="http://schemas.openxmlformats.org/drawingml/2006/main">
  <xdr:twoCellAnchor>
    <xdr:from>
      <xdr:col>10</xdr:col>
      <xdr:colOff>736600</xdr:colOff>
      <xdr:row>2</xdr:row>
      <xdr:rowOff>12700</xdr:rowOff>
    </xdr:from>
    <xdr:to>
      <xdr:col>21</xdr:col>
      <xdr:colOff>675368</xdr:colOff>
      <xdr:row>39</xdr:row>
      <xdr:rowOff>63500</xdr:rowOff>
    </xdr:to>
    <xdr:pic>
      <xdr:nvPicPr>
        <xdr:cNvPr id="2" name="Picture 13" descr="Patient satisfaction with the NHS. Great Britain.  .">
          <a:extLst>
            <a:ext uri="{FF2B5EF4-FFF2-40B4-BE49-F238E27FC236}">
              <a16:creationId xmlns:a16="http://schemas.microsoft.com/office/drawing/2014/main" id="{B31AF718-F921-1145-94E9-E7EDECEDE9B8}"/>
            </a:ext>
          </a:extLst>
        </xdr:cNvPr>
        <xdr:cNvPicPr>
          <a:picLocks noChangeAspect="1" noChangeArrowheads="1"/>
        </xdr:cNvPicPr>
      </xdr:nvPicPr>
      <xdr:blipFill>
        <a:blip xmlns:r="http://schemas.openxmlformats.org/officeDocument/2006/relationships" r:embed="rId1" r:link="rId2" cstate="print">
          <a:extLst>
            <a:ext uri="{28A0092B-C50C-407E-A947-70E740481C1C}">
              <a14:useLocalDpi xmlns:a14="http://schemas.microsoft.com/office/drawing/2010/main" val="0"/>
            </a:ext>
          </a:extLst>
        </a:blip>
        <a:srcRect/>
        <a:stretch>
          <a:fillRect/>
        </a:stretch>
      </xdr:blipFill>
      <xdr:spPr bwMode="auto">
        <a:xfrm>
          <a:off x="8991600" y="355600"/>
          <a:ext cx="9019268" cy="6159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3</xdr:row>
      <xdr:rowOff>0</xdr:rowOff>
    </xdr:from>
    <xdr:to>
      <xdr:col>10</xdr:col>
      <xdr:colOff>533400</xdr:colOff>
      <xdr:row>39</xdr:row>
      <xdr:rowOff>58234</xdr:rowOff>
    </xdr:to>
    <xdr:pic>
      <xdr:nvPicPr>
        <xdr:cNvPr id="3" name="Picture 13" descr="Patient satisfaction with the NHS. Great Britain.  .">
          <a:extLst>
            <a:ext uri="{FF2B5EF4-FFF2-40B4-BE49-F238E27FC236}">
              <a16:creationId xmlns:a16="http://schemas.microsoft.com/office/drawing/2014/main" id="{B5AB5950-06DC-0146-BD16-A33622E52824}"/>
            </a:ext>
          </a:extLst>
        </xdr:cNvPr>
        <xdr:cNvPicPr>
          <a:picLocks noChangeAspect="1" noChangeArrowheads="1"/>
        </xdr:cNvPicPr>
      </xdr:nvPicPr>
      <xdr:blipFill>
        <a:blip xmlns:r="http://schemas.openxmlformats.org/officeDocument/2006/relationships" r:embed="rId1" r:link="rId2">
          <a:grayscl/>
          <a:extLst>
            <a:ext uri="{28A0092B-C50C-407E-A947-70E740481C1C}">
              <a14:useLocalDpi xmlns:a14="http://schemas.microsoft.com/office/drawing/2010/main" val="0"/>
            </a:ext>
          </a:extLst>
        </a:blip>
        <a:srcRect/>
        <a:stretch>
          <a:fillRect/>
        </a:stretch>
      </xdr:blipFill>
      <xdr:spPr bwMode="auto">
        <a:xfrm>
          <a:off x="0" y="508000"/>
          <a:ext cx="8788400" cy="60018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80.xml><?xml version="1.0" encoding="utf-8"?>
<xdr:wsDr xmlns:xdr="http://schemas.openxmlformats.org/drawingml/2006/spreadsheetDrawing" xmlns:a="http://schemas.openxmlformats.org/drawingml/2006/main">
  <xdr:twoCellAnchor>
    <xdr:from>
      <xdr:col>10</xdr:col>
      <xdr:colOff>393700</xdr:colOff>
      <xdr:row>1</xdr:row>
      <xdr:rowOff>0</xdr:rowOff>
    </xdr:from>
    <xdr:to>
      <xdr:col>20</xdr:col>
      <xdr:colOff>708066</xdr:colOff>
      <xdr:row>34</xdr:row>
      <xdr:rowOff>12700</xdr:rowOff>
    </xdr:to>
    <xdr:pic>
      <xdr:nvPicPr>
        <xdr:cNvPr id="2" name="Picture 14" descr="Chart showing that most new hospitals will be in the South West">
          <a:extLst>
            <a:ext uri="{FF2B5EF4-FFF2-40B4-BE49-F238E27FC236}">
              <a16:creationId xmlns:a16="http://schemas.microsoft.com/office/drawing/2014/main" id="{B96620BE-70F7-5241-9166-474C9ED667C7}"/>
            </a:ext>
          </a:extLst>
        </xdr:cNvPr>
        <xdr:cNvPicPr>
          <a:picLocks noChangeAspect="1" noChangeArrowheads="1"/>
        </xdr:cNvPicPr>
      </xdr:nvPicPr>
      <xdr:blipFill>
        <a:blip xmlns:r="http://schemas.openxmlformats.org/officeDocument/2006/relationships" r:embed="rId1" r:link="rId2">
          <a:extLst>
            <a:ext uri="{28A0092B-C50C-407E-A947-70E740481C1C}">
              <a14:useLocalDpi xmlns:a14="http://schemas.microsoft.com/office/drawing/2010/main" val="0"/>
            </a:ext>
          </a:extLst>
        </a:blip>
        <a:srcRect/>
        <a:stretch>
          <a:fillRect/>
        </a:stretch>
      </xdr:blipFill>
      <xdr:spPr bwMode="auto">
        <a:xfrm>
          <a:off x="8648700" y="317500"/>
          <a:ext cx="8569366" cy="5461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3</xdr:row>
      <xdr:rowOff>0</xdr:rowOff>
    </xdr:from>
    <xdr:to>
      <xdr:col>10</xdr:col>
      <xdr:colOff>7586</xdr:colOff>
      <xdr:row>34</xdr:row>
      <xdr:rowOff>12700</xdr:rowOff>
    </xdr:to>
    <xdr:pic>
      <xdr:nvPicPr>
        <xdr:cNvPr id="3" name="Picture 14" descr="Chart showing that most new hospitals will be in the South West">
          <a:extLst>
            <a:ext uri="{FF2B5EF4-FFF2-40B4-BE49-F238E27FC236}">
              <a16:creationId xmlns:a16="http://schemas.microsoft.com/office/drawing/2014/main" id="{4850F408-82C4-D246-94F8-98A4DF4EC154}"/>
            </a:ext>
          </a:extLst>
        </xdr:cNvPr>
        <xdr:cNvPicPr>
          <a:picLocks noChangeAspect="1" noChangeArrowheads="1"/>
        </xdr:cNvPicPr>
      </xdr:nvPicPr>
      <xdr:blipFill>
        <a:blip xmlns:r="http://schemas.openxmlformats.org/officeDocument/2006/relationships" r:embed="rId1" r:link="rId2">
          <a:grayscl/>
          <a:extLst>
            <a:ext uri="{28A0092B-C50C-407E-A947-70E740481C1C}">
              <a14:useLocalDpi xmlns:a14="http://schemas.microsoft.com/office/drawing/2010/main" val="0"/>
            </a:ext>
          </a:extLst>
        </a:blip>
        <a:srcRect/>
        <a:stretch>
          <a:fillRect/>
        </a:stretch>
      </xdr:blipFill>
      <xdr:spPr bwMode="auto">
        <a:xfrm>
          <a:off x="0" y="647700"/>
          <a:ext cx="8262586" cy="5130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81.xml><?xml version="1.0" encoding="utf-8"?>
<xdr:wsDr xmlns:xdr="http://schemas.openxmlformats.org/drawingml/2006/spreadsheetDrawing" xmlns:a="http://schemas.openxmlformats.org/drawingml/2006/main">
  <xdr:twoCellAnchor editAs="oneCell">
    <xdr:from>
      <xdr:col>11</xdr:col>
      <xdr:colOff>342899</xdr:colOff>
      <xdr:row>2</xdr:row>
      <xdr:rowOff>38100</xdr:rowOff>
    </xdr:from>
    <xdr:to>
      <xdr:col>22</xdr:col>
      <xdr:colOff>704568</xdr:colOff>
      <xdr:row>33</xdr:row>
      <xdr:rowOff>12700</xdr:rowOff>
    </xdr:to>
    <xdr:pic>
      <xdr:nvPicPr>
        <xdr:cNvPr id="2" name="Picture 1" descr="A graph of a graph showing the number of years&#10;&#10;Description automatically generated with medium confidence">
          <a:extLst>
            <a:ext uri="{FF2B5EF4-FFF2-40B4-BE49-F238E27FC236}">
              <a16:creationId xmlns:a16="http://schemas.microsoft.com/office/drawing/2014/main" id="{F923CFCA-EE5F-3749-AD5C-5D6BCA28D40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tretch>
          <a:fillRect/>
        </a:stretch>
      </xdr:blipFill>
      <xdr:spPr>
        <a:xfrm>
          <a:off x="9423399" y="381000"/>
          <a:ext cx="9442169" cy="5092700"/>
        </a:xfrm>
        <a:prstGeom prst="rect">
          <a:avLst/>
        </a:prstGeom>
      </xdr:spPr>
    </xdr:pic>
    <xdr:clientData/>
  </xdr:twoCellAnchor>
  <xdr:twoCellAnchor editAs="oneCell">
    <xdr:from>
      <xdr:col>0</xdr:col>
      <xdr:colOff>101600</xdr:colOff>
      <xdr:row>2</xdr:row>
      <xdr:rowOff>50800</xdr:rowOff>
    </xdr:from>
    <xdr:to>
      <xdr:col>11</xdr:col>
      <xdr:colOff>227804</xdr:colOff>
      <xdr:row>32</xdr:row>
      <xdr:rowOff>63500</xdr:rowOff>
    </xdr:to>
    <xdr:pic>
      <xdr:nvPicPr>
        <xdr:cNvPr id="3" name="Picture 2" descr="A graph of a graph showing the number of years&#10;&#10;Description automatically generated with medium confidence">
          <a:extLst>
            <a:ext uri="{FF2B5EF4-FFF2-40B4-BE49-F238E27FC236}">
              <a16:creationId xmlns:a16="http://schemas.microsoft.com/office/drawing/2014/main" id="{ACAB234F-9B23-5C44-AFF0-0CA57891A5B1}"/>
            </a:ext>
          </a:extLst>
        </xdr:cNvPr>
        <xdr:cNvPicPr>
          <a:picLocks noChangeAspect="1"/>
        </xdr:cNvPicPr>
      </xdr:nvPicPr>
      <xdr:blipFill>
        <a:blip xmlns:r="http://schemas.openxmlformats.org/officeDocument/2006/relationships" r:embed="rId1">
          <a:grayscl/>
          <a:extLst>
            <a:ext uri="{28A0092B-C50C-407E-A947-70E740481C1C}">
              <a14:useLocalDpi xmlns:a14="http://schemas.microsoft.com/office/drawing/2010/main"/>
            </a:ext>
          </a:extLst>
        </a:blip>
        <a:stretch>
          <a:fillRect/>
        </a:stretch>
      </xdr:blipFill>
      <xdr:spPr>
        <a:xfrm>
          <a:off x="101600" y="393700"/>
          <a:ext cx="9206704" cy="4965700"/>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xdr:twoCellAnchor editAs="oneCell">
    <xdr:from>
      <xdr:col>10</xdr:col>
      <xdr:colOff>381000</xdr:colOff>
      <xdr:row>2</xdr:row>
      <xdr:rowOff>63500</xdr:rowOff>
    </xdr:from>
    <xdr:to>
      <xdr:col>24</xdr:col>
      <xdr:colOff>609600</xdr:colOff>
      <xdr:row>43</xdr:row>
      <xdr:rowOff>114300</xdr:rowOff>
    </xdr:to>
    <xdr:graphicFrame macro="">
      <xdr:nvGraphicFramePr>
        <xdr:cNvPr id="2" name="Chart 1">
          <a:extLst>
            <a:ext uri="{FF2B5EF4-FFF2-40B4-BE49-F238E27FC236}">
              <a16:creationId xmlns:a16="http://schemas.microsoft.com/office/drawing/2014/main" id="{6EE60251-8B6A-D34E-8F40-CF4ADED9DB5B}"/>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83.xml><?xml version="1.0" encoding="utf-8"?>
<xdr:wsDr xmlns:xdr="http://schemas.openxmlformats.org/drawingml/2006/spreadsheetDrawing" xmlns:a="http://schemas.openxmlformats.org/drawingml/2006/main">
  <xdr:twoCellAnchor>
    <xdr:from>
      <xdr:col>10</xdr:col>
      <xdr:colOff>825499</xdr:colOff>
      <xdr:row>2</xdr:row>
      <xdr:rowOff>0</xdr:rowOff>
    </xdr:from>
    <xdr:to>
      <xdr:col>21</xdr:col>
      <xdr:colOff>349508</xdr:colOff>
      <xdr:row>27</xdr:row>
      <xdr:rowOff>88900</xdr:rowOff>
    </xdr:to>
    <xdr:pic>
      <xdr:nvPicPr>
        <xdr:cNvPr id="2" name="Picture 20" descr="A large building with many windows&#10;&#10;Description automatically generated">
          <a:extLst>
            <a:ext uri="{FF2B5EF4-FFF2-40B4-BE49-F238E27FC236}">
              <a16:creationId xmlns:a16="http://schemas.microsoft.com/office/drawing/2014/main" id="{EBA9930E-9A2A-5D47-A75A-60F913A05E4B}"/>
            </a:ext>
          </a:extLst>
        </xdr:cNvPr>
        <xdr:cNvPicPr>
          <a:picLocks noChangeAspect="1" noChangeArrowheads="1"/>
        </xdr:cNvPicPr>
      </xdr:nvPicPr>
      <xdr:blipFill>
        <a:blip xmlns:r="http://schemas.openxmlformats.org/officeDocument/2006/relationships" r:embed="rId1" r:link="rId2">
          <a:extLst>
            <a:ext uri="{28A0092B-C50C-407E-A947-70E740481C1C}">
              <a14:useLocalDpi xmlns:a14="http://schemas.microsoft.com/office/drawing/2010/main" val="0"/>
            </a:ext>
          </a:extLst>
        </a:blip>
        <a:srcRect/>
        <a:stretch>
          <a:fillRect/>
        </a:stretch>
      </xdr:blipFill>
      <xdr:spPr bwMode="auto">
        <a:xfrm>
          <a:off x="9080499" y="342900"/>
          <a:ext cx="8604509" cy="4216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2</xdr:row>
      <xdr:rowOff>0</xdr:rowOff>
    </xdr:from>
    <xdr:to>
      <xdr:col>10</xdr:col>
      <xdr:colOff>466024</xdr:colOff>
      <xdr:row>27</xdr:row>
      <xdr:rowOff>139700</xdr:rowOff>
    </xdr:to>
    <xdr:pic>
      <xdr:nvPicPr>
        <xdr:cNvPr id="3" name="Picture 2" descr="A large building with many windows&#10;&#10;Description automatically generated">
          <a:extLst>
            <a:ext uri="{FF2B5EF4-FFF2-40B4-BE49-F238E27FC236}">
              <a16:creationId xmlns:a16="http://schemas.microsoft.com/office/drawing/2014/main" id="{0B09B743-2681-D748-BAE3-40266FF55AC4}"/>
            </a:ext>
          </a:extLst>
        </xdr:cNvPr>
        <xdr:cNvPicPr>
          <a:picLocks noChangeAspect="1"/>
        </xdr:cNvPicPr>
      </xdr:nvPicPr>
      <xdr:blipFill rotWithShape="1">
        <a:blip xmlns:r="http://schemas.openxmlformats.org/officeDocument/2006/relationships" r:embed="rId3" cstate="print">
          <a:duotone>
            <a:prstClr val="black"/>
            <a:srgbClr val="D9C3A5">
              <a:tint val="50000"/>
              <a:satMod val="180000"/>
            </a:srgbClr>
          </a:duotone>
          <a:extLst>
            <a:ext uri="{28A0092B-C50C-407E-A947-70E740481C1C}">
              <a14:useLocalDpi xmlns:a14="http://schemas.microsoft.com/office/drawing/2010/main"/>
            </a:ext>
          </a:extLst>
        </a:blip>
        <a:srcRect/>
        <a:stretch/>
      </xdr:blipFill>
      <xdr:spPr bwMode="auto">
        <a:xfrm>
          <a:off x="0" y="342900"/>
          <a:ext cx="8721024" cy="4267200"/>
        </a:xfrm>
        <a:prstGeom prst="rect">
          <a:avLst/>
        </a:prstGeom>
        <a:noFill/>
        <a:ln>
          <a:noFill/>
        </a:ln>
        <a:extLst>
          <a:ext uri="{53640926-AAD7-44D8-BBD7-CCE9431645EC}">
            <a14:shadowObscured xmlns:a14="http://schemas.microsoft.com/office/drawing/2010/main"/>
          </a:ext>
        </a:extLst>
      </xdr:spPr>
    </xdr:pic>
    <xdr:clientData/>
  </xdr:twoCellAnchor>
</xdr:wsDr>
</file>

<file path=xl/drawings/drawing84.xml><?xml version="1.0" encoding="utf-8"?>
<xdr:wsDr xmlns:xdr="http://schemas.openxmlformats.org/drawingml/2006/spreadsheetDrawing" xmlns:a="http://schemas.openxmlformats.org/drawingml/2006/main">
  <xdr:twoCellAnchor editAs="oneCell">
    <xdr:from>
      <xdr:col>0</xdr:col>
      <xdr:colOff>279400</xdr:colOff>
      <xdr:row>2</xdr:row>
      <xdr:rowOff>38100</xdr:rowOff>
    </xdr:from>
    <xdr:to>
      <xdr:col>9</xdr:col>
      <xdr:colOff>622300</xdr:colOff>
      <xdr:row>33</xdr:row>
      <xdr:rowOff>78096</xdr:rowOff>
    </xdr:to>
    <xdr:pic>
      <xdr:nvPicPr>
        <xdr:cNvPr id="2" name="Picture 1">
          <a:extLst>
            <a:ext uri="{FF2B5EF4-FFF2-40B4-BE49-F238E27FC236}">
              <a16:creationId xmlns:a16="http://schemas.microsoft.com/office/drawing/2014/main" id="{ED9DEC4B-6811-2448-A03F-C7FE88D72BB1}"/>
            </a:ext>
          </a:extLst>
        </xdr:cNvPr>
        <xdr:cNvPicPr>
          <a:picLocks noChangeAspect="1"/>
        </xdr:cNvPicPr>
      </xdr:nvPicPr>
      <xdr:blipFill>
        <a:blip xmlns:r="http://schemas.openxmlformats.org/officeDocument/2006/relationships" r:embed="rId1"/>
        <a:stretch>
          <a:fillRect/>
        </a:stretch>
      </xdr:blipFill>
      <xdr:spPr>
        <a:xfrm>
          <a:off x="279400" y="381000"/>
          <a:ext cx="7772400" cy="5158096"/>
        </a:xfrm>
        <a:prstGeom prst="rect">
          <a:avLst/>
        </a:prstGeom>
      </xdr:spPr>
    </xdr:pic>
    <xdr:clientData/>
  </xdr:twoCellAnchor>
  <xdr:twoCellAnchor>
    <xdr:from>
      <xdr:col>4</xdr:col>
      <xdr:colOff>6350</xdr:colOff>
      <xdr:row>40</xdr:row>
      <xdr:rowOff>19050</xdr:rowOff>
    </xdr:from>
    <xdr:to>
      <xdr:col>9</xdr:col>
      <xdr:colOff>482600</xdr:colOff>
      <xdr:row>60</xdr:row>
      <xdr:rowOff>0</xdr:rowOff>
    </xdr:to>
    <xdr:graphicFrame macro="">
      <xdr:nvGraphicFramePr>
        <xdr:cNvPr id="3" name="Chart 2">
          <a:extLst>
            <a:ext uri="{FF2B5EF4-FFF2-40B4-BE49-F238E27FC236}">
              <a16:creationId xmlns:a16="http://schemas.microsoft.com/office/drawing/2014/main" id="{E862246C-FBF3-FD45-AB87-44DF6E0AE2F6}"/>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10</xdr:col>
      <xdr:colOff>0</xdr:colOff>
      <xdr:row>40</xdr:row>
      <xdr:rowOff>0</xdr:rowOff>
    </xdr:from>
    <xdr:to>
      <xdr:col>20</xdr:col>
      <xdr:colOff>361950</xdr:colOff>
      <xdr:row>79</xdr:row>
      <xdr:rowOff>0</xdr:rowOff>
    </xdr:to>
    <xdr:graphicFrame macro="">
      <xdr:nvGraphicFramePr>
        <xdr:cNvPr id="4" name="Chart 3">
          <a:extLst>
            <a:ext uri="{FF2B5EF4-FFF2-40B4-BE49-F238E27FC236}">
              <a16:creationId xmlns:a16="http://schemas.microsoft.com/office/drawing/2014/main" id="{4A42D2FA-24E0-4C49-A910-049675D3DBE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85.xml><?xml version="1.0" encoding="utf-8"?>
<xdr:wsDr xmlns:xdr="http://schemas.openxmlformats.org/drawingml/2006/spreadsheetDrawing" xmlns:a="http://schemas.openxmlformats.org/drawingml/2006/main">
  <xdr:twoCellAnchor editAs="oneCell">
    <xdr:from>
      <xdr:col>0</xdr:col>
      <xdr:colOff>787400</xdr:colOff>
      <xdr:row>3</xdr:row>
      <xdr:rowOff>25400</xdr:rowOff>
    </xdr:from>
    <xdr:to>
      <xdr:col>9</xdr:col>
      <xdr:colOff>692150</xdr:colOff>
      <xdr:row>38</xdr:row>
      <xdr:rowOff>114300</xdr:rowOff>
    </xdr:to>
    <xdr:pic>
      <xdr:nvPicPr>
        <xdr:cNvPr id="2" name="Picture 1">
          <a:extLst>
            <a:ext uri="{FF2B5EF4-FFF2-40B4-BE49-F238E27FC236}">
              <a16:creationId xmlns:a16="http://schemas.microsoft.com/office/drawing/2014/main" id="{E67D0F0B-9D39-C14A-A27A-2D51B18BB37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787400" y="533400"/>
          <a:ext cx="7334250" cy="5867400"/>
        </a:xfrm>
        <a:prstGeom prst="rect">
          <a:avLst/>
        </a:prstGeom>
      </xdr:spPr>
    </xdr:pic>
    <xdr:clientData/>
  </xdr:twoCellAnchor>
  <xdr:twoCellAnchor editAs="oneCell">
    <xdr:from>
      <xdr:col>10</xdr:col>
      <xdr:colOff>116564</xdr:colOff>
      <xdr:row>3</xdr:row>
      <xdr:rowOff>63500</xdr:rowOff>
    </xdr:from>
    <xdr:to>
      <xdr:col>19</xdr:col>
      <xdr:colOff>596900</xdr:colOff>
      <xdr:row>38</xdr:row>
      <xdr:rowOff>101600</xdr:rowOff>
    </xdr:to>
    <xdr:pic>
      <xdr:nvPicPr>
        <xdr:cNvPr id="3" name="Picture 2">
          <a:extLst>
            <a:ext uri="{FF2B5EF4-FFF2-40B4-BE49-F238E27FC236}">
              <a16:creationId xmlns:a16="http://schemas.microsoft.com/office/drawing/2014/main" id="{8A6845E3-5055-A948-A2E3-C6395E419B44}"/>
            </a:ext>
          </a:extLst>
        </xdr:cNvPr>
        <xdr:cNvPicPr>
          <a:picLocks noChangeAspect="1"/>
        </xdr:cNvPicPr>
      </xdr:nvPicPr>
      <xdr:blipFill>
        <a:blip xmlns:r="http://schemas.openxmlformats.org/officeDocument/2006/relationships" r:embed="rId2"/>
        <a:stretch>
          <a:fillRect/>
        </a:stretch>
      </xdr:blipFill>
      <xdr:spPr>
        <a:xfrm>
          <a:off x="8371564" y="571500"/>
          <a:ext cx="7909836" cy="5816600"/>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xdr:twoCellAnchor editAs="oneCell">
    <xdr:from>
      <xdr:col>0</xdr:col>
      <xdr:colOff>787400</xdr:colOff>
      <xdr:row>2</xdr:row>
      <xdr:rowOff>114300</xdr:rowOff>
    </xdr:from>
    <xdr:to>
      <xdr:col>14</xdr:col>
      <xdr:colOff>81858</xdr:colOff>
      <xdr:row>38</xdr:row>
      <xdr:rowOff>50800</xdr:rowOff>
    </xdr:to>
    <xdr:pic>
      <xdr:nvPicPr>
        <xdr:cNvPr id="2" name="Picture 1">
          <a:extLst>
            <a:ext uri="{FF2B5EF4-FFF2-40B4-BE49-F238E27FC236}">
              <a16:creationId xmlns:a16="http://schemas.microsoft.com/office/drawing/2014/main" id="{2F18CC7C-5167-654F-B5BD-8E719F559A42}"/>
            </a:ext>
          </a:extLst>
        </xdr:cNvPr>
        <xdr:cNvPicPr>
          <a:picLocks noChangeAspect="1"/>
        </xdr:cNvPicPr>
      </xdr:nvPicPr>
      <xdr:blipFill>
        <a:blip xmlns:r="http://schemas.openxmlformats.org/officeDocument/2006/relationships" r:embed="rId1"/>
        <a:stretch>
          <a:fillRect/>
        </a:stretch>
      </xdr:blipFill>
      <xdr:spPr>
        <a:xfrm>
          <a:off x="787400" y="457200"/>
          <a:ext cx="10851458" cy="5880100"/>
        </a:xfrm>
        <a:prstGeom prst="rect">
          <a:avLst/>
        </a:prstGeom>
      </xdr:spPr>
    </xdr:pic>
    <xdr:clientData/>
  </xdr:twoCellAnchor>
  <xdr:twoCellAnchor editAs="oneCell">
    <xdr:from>
      <xdr:col>14</xdr:col>
      <xdr:colOff>647699</xdr:colOff>
      <xdr:row>2</xdr:row>
      <xdr:rowOff>25400</xdr:rowOff>
    </xdr:from>
    <xdr:to>
      <xdr:col>27</xdr:col>
      <xdr:colOff>391984</xdr:colOff>
      <xdr:row>36</xdr:row>
      <xdr:rowOff>88900</xdr:rowOff>
    </xdr:to>
    <xdr:pic>
      <xdr:nvPicPr>
        <xdr:cNvPr id="3" name="Picture 2" descr="A graph of a graph showing the rise and fall of poverty&#10;&#10;Description automatically generated">
          <a:extLst>
            <a:ext uri="{FF2B5EF4-FFF2-40B4-BE49-F238E27FC236}">
              <a16:creationId xmlns:a16="http://schemas.microsoft.com/office/drawing/2014/main" id="{0E16032D-32F7-0146-82EC-9EFD0FC65755}"/>
            </a:ext>
          </a:extLst>
        </xdr:cNvPr>
        <xdr:cNvPicPr>
          <a:picLocks noChangeAspect="1"/>
        </xdr:cNvPicPr>
      </xdr:nvPicPr>
      <xdr:blipFill>
        <a:blip xmlns:r="http://schemas.openxmlformats.org/officeDocument/2006/relationships" r:embed="rId1">
          <a:grayscl/>
          <a:extLst>
            <a:ext uri="{28A0092B-C50C-407E-A947-70E740481C1C}">
              <a14:useLocalDpi xmlns:a14="http://schemas.microsoft.com/office/drawing/2010/main" val="0"/>
            </a:ext>
          </a:extLst>
        </a:blip>
        <a:stretch>
          <a:fillRect/>
        </a:stretch>
      </xdr:blipFill>
      <xdr:spPr>
        <a:xfrm>
          <a:off x="12204699" y="368300"/>
          <a:ext cx="10475785" cy="5676900"/>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xdr:twoCellAnchor editAs="oneCell">
    <xdr:from>
      <xdr:col>10</xdr:col>
      <xdr:colOff>774700</xdr:colOff>
      <xdr:row>2</xdr:row>
      <xdr:rowOff>152400</xdr:rowOff>
    </xdr:from>
    <xdr:to>
      <xdr:col>19</xdr:col>
      <xdr:colOff>238134</xdr:colOff>
      <xdr:row>23</xdr:row>
      <xdr:rowOff>152400</xdr:rowOff>
    </xdr:to>
    <xdr:pic>
      <xdr:nvPicPr>
        <xdr:cNvPr id="2" name="Picture 1" descr="Chart, bar chart&#10;&#10;Description automatically generated">
          <a:extLst>
            <a:ext uri="{FF2B5EF4-FFF2-40B4-BE49-F238E27FC236}">
              <a16:creationId xmlns:a16="http://schemas.microsoft.com/office/drawing/2014/main" id="{C89C18D1-37D0-0449-AA0B-B9C3AA113740}"/>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t="13255"/>
        <a:stretch/>
      </xdr:blipFill>
      <xdr:spPr bwMode="auto">
        <a:xfrm>
          <a:off x="9029700" y="495300"/>
          <a:ext cx="6892934" cy="346710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0</xdr:col>
      <xdr:colOff>368300</xdr:colOff>
      <xdr:row>3</xdr:row>
      <xdr:rowOff>12700</xdr:rowOff>
    </xdr:from>
    <xdr:to>
      <xdr:col>9</xdr:col>
      <xdr:colOff>711200</xdr:colOff>
      <xdr:row>25</xdr:row>
      <xdr:rowOff>106338</xdr:rowOff>
    </xdr:to>
    <xdr:pic>
      <xdr:nvPicPr>
        <xdr:cNvPr id="3" name="Picture 2">
          <a:extLst>
            <a:ext uri="{FF2B5EF4-FFF2-40B4-BE49-F238E27FC236}">
              <a16:creationId xmlns:a16="http://schemas.microsoft.com/office/drawing/2014/main" id="{A4C5191A-8003-B04E-8646-66CAFA264F5E}"/>
            </a:ext>
          </a:extLst>
        </xdr:cNvPr>
        <xdr:cNvPicPr>
          <a:picLocks noChangeAspect="1"/>
        </xdr:cNvPicPr>
      </xdr:nvPicPr>
      <xdr:blipFill>
        <a:blip xmlns:r="http://schemas.openxmlformats.org/officeDocument/2006/relationships" r:embed="rId2"/>
        <a:stretch>
          <a:fillRect/>
        </a:stretch>
      </xdr:blipFill>
      <xdr:spPr>
        <a:xfrm>
          <a:off x="368300" y="520700"/>
          <a:ext cx="7772400" cy="3725838"/>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xdr:twoCellAnchor editAs="oneCell">
    <xdr:from>
      <xdr:col>0</xdr:col>
      <xdr:colOff>304799</xdr:colOff>
      <xdr:row>1</xdr:row>
      <xdr:rowOff>152400</xdr:rowOff>
    </xdr:from>
    <xdr:to>
      <xdr:col>23</xdr:col>
      <xdr:colOff>564140</xdr:colOff>
      <xdr:row>46</xdr:row>
      <xdr:rowOff>38100</xdr:rowOff>
    </xdr:to>
    <xdr:pic>
      <xdr:nvPicPr>
        <xdr:cNvPr id="2" name="Picture 1">
          <a:extLst>
            <a:ext uri="{FF2B5EF4-FFF2-40B4-BE49-F238E27FC236}">
              <a16:creationId xmlns:a16="http://schemas.microsoft.com/office/drawing/2014/main" id="{903344E6-57E6-5342-9D1B-C6872F66030B}"/>
            </a:ext>
          </a:extLst>
        </xdr:cNvPr>
        <xdr:cNvPicPr>
          <a:picLocks noChangeAspect="1"/>
        </xdr:cNvPicPr>
      </xdr:nvPicPr>
      <xdr:blipFill>
        <a:blip xmlns:r="http://schemas.openxmlformats.org/officeDocument/2006/relationships" r:embed="rId1"/>
        <a:stretch>
          <a:fillRect/>
        </a:stretch>
      </xdr:blipFill>
      <xdr:spPr>
        <a:xfrm>
          <a:off x="304799" y="330200"/>
          <a:ext cx="19245841" cy="7315200"/>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xdr:twoCellAnchor editAs="oneCell">
    <xdr:from>
      <xdr:col>0</xdr:col>
      <xdr:colOff>233728</xdr:colOff>
      <xdr:row>2</xdr:row>
      <xdr:rowOff>58372</xdr:rowOff>
    </xdr:from>
    <xdr:to>
      <xdr:col>12</xdr:col>
      <xdr:colOff>386128</xdr:colOff>
      <xdr:row>46</xdr:row>
      <xdr:rowOff>144827</xdr:rowOff>
    </xdr:to>
    <xdr:pic>
      <xdr:nvPicPr>
        <xdr:cNvPr id="2" name="Picture 1">
          <a:extLst>
            <a:ext uri="{FF2B5EF4-FFF2-40B4-BE49-F238E27FC236}">
              <a16:creationId xmlns:a16="http://schemas.microsoft.com/office/drawing/2014/main" id="{EBD6FC22-19B6-7F46-AF0E-F14E2029DA87}"/>
            </a:ext>
          </a:extLst>
        </xdr:cNvPr>
        <xdr:cNvPicPr>
          <a:picLocks noChangeAspect="1"/>
        </xdr:cNvPicPr>
      </xdr:nvPicPr>
      <xdr:blipFill>
        <a:blip xmlns:r="http://schemas.openxmlformats.org/officeDocument/2006/relationships" r:embed="rId1"/>
        <a:stretch>
          <a:fillRect/>
        </a:stretch>
      </xdr:blipFill>
      <xdr:spPr>
        <a:xfrm rot="5400000">
          <a:off x="1587500" y="-952500"/>
          <a:ext cx="7350855" cy="10058400"/>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xdr:twoCellAnchor>
    <xdr:from>
      <xdr:col>0</xdr:col>
      <xdr:colOff>152400</xdr:colOff>
      <xdr:row>2</xdr:row>
      <xdr:rowOff>101600</xdr:rowOff>
    </xdr:from>
    <xdr:to>
      <xdr:col>9</xdr:col>
      <xdr:colOff>76888</xdr:colOff>
      <xdr:row>49</xdr:row>
      <xdr:rowOff>0</xdr:rowOff>
    </xdr:to>
    <xdr:pic>
      <xdr:nvPicPr>
        <xdr:cNvPr id="2" name="Picture 7" descr="A paper cut out of a city&#10;&#10;Description automatically generated">
          <a:extLst>
            <a:ext uri="{FF2B5EF4-FFF2-40B4-BE49-F238E27FC236}">
              <a16:creationId xmlns:a16="http://schemas.microsoft.com/office/drawing/2014/main" id="{9DC47AE7-17AD-0642-AA56-8F463FE8B81D}"/>
            </a:ext>
          </a:extLst>
        </xdr:cNvPr>
        <xdr:cNvPicPr>
          <a:picLocks noChangeAspect="1" noChangeArrowheads="1"/>
        </xdr:cNvPicPr>
      </xdr:nvPicPr>
      <xdr:blipFill>
        <a:blip xmlns:r="http://schemas.openxmlformats.org/officeDocument/2006/relationships" r:embed="rId1" r:link="rId2" cstate="print">
          <a:extLst>
            <a:ext uri="{28A0092B-C50C-407E-A947-70E740481C1C}">
              <a14:useLocalDpi xmlns:a14="http://schemas.microsoft.com/office/drawing/2010/main" val="0"/>
            </a:ext>
          </a:extLst>
        </a:blip>
        <a:srcRect/>
        <a:stretch>
          <a:fillRect/>
        </a:stretch>
      </xdr:blipFill>
      <xdr:spPr bwMode="auto">
        <a:xfrm>
          <a:off x="152400" y="584200"/>
          <a:ext cx="7353988" cy="7658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91.xml><?xml version="1.0" encoding="utf-8"?>
<xdr:wsDr xmlns:xdr="http://schemas.openxmlformats.org/drawingml/2006/spreadsheetDrawing" xmlns:a="http://schemas.openxmlformats.org/drawingml/2006/main">
  <xdr:twoCellAnchor editAs="oneCell">
    <xdr:from>
      <xdr:col>1</xdr:col>
      <xdr:colOff>317500</xdr:colOff>
      <xdr:row>4</xdr:row>
      <xdr:rowOff>122045</xdr:rowOff>
    </xdr:from>
    <xdr:to>
      <xdr:col>16</xdr:col>
      <xdr:colOff>686846</xdr:colOff>
      <xdr:row>67</xdr:row>
      <xdr:rowOff>12700</xdr:rowOff>
    </xdr:to>
    <xdr:pic>
      <xdr:nvPicPr>
        <xdr:cNvPr id="2" name="Picture 1">
          <a:extLst>
            <a:ext uri="{FF2B5EF4-FFF2-40B4-BE49-F238E27FC236}">
              <a16:creationId xmlns:a16="http://schemas.microsoft.com/office/drawing/2014/main" id="{AB2D2F53-9ACD-C242-AEBC-B3EE80FDC4ED}"/>
            </a:ext>
          </a:extLst>
        </xdr:cNvPr>
        <xdr:cNvPicPr>
          <a:picLocks noChangeAspect="1"/>
        </xdr:cNvPicPr>
      </xdr:nvPicPr>
      <xdr:blipFill>
        <a:blip xmlns:r="http://schemas.openxmlformats.org/officeDocument/2006/relationships" r:embed="rId1"/>
        <a:stretch>
          <a:fillRect/>
        </a:stretch>
      </xdr:blipFill>
      <xdr:spPr>
        <a:xfrm>
          <a:off x="1143000" y="795145"/>
          <a:ext cx="12751846" cy="10291955"/>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xdr:twoCellAnchor>
    <xdr:from>
      <xdr:col>11</xdr:col>
      <xdr:colOff>533399</xdr:colOff>
      <xdr:row>3</xdr:row>
      <xdr:rowOff>0</xdr:rowOff>
    </xdr:from>
    <xdr:to>
      <xdr:col>22</xdr:col>
      <xdr:colOff>759618</xdr:colOff>
      <xdr:row>39</xdr:row>
      <xdr:rowOff>12700</xdr:rowOff>
    </xdr:to>
    <xdr:pic>
      <xdr:nvPicPr>
        <xdr:cNvPr id="2" name="Picture 4" descr="painting of Shotover Hill, Oxford">
          <a:extLst>
            <a:ext uri="{FF2B5EF4-FFF2-40B4-BE49-F238E27FC236}">
              <a16:creationId xmlns:a16="http://schemas.microsoft.com/office/drawing/2014/main" id="{75071964-84A2-B04D-861D-41D42E5A2F80}"/>
            </a:ext>
          </a:extLst>
        </xdr:cNvPr>
        <xdr:cNvPicPr>
          <a:picLocks noChangeAspect="1" noChangeArrowheads="1"/>
        </xdr:cNvPicPr>
      </xdr:nvPicPr>
      <xdr:blipFill>
        <a:blip xmlns:r="http://schemas.openxmlformats.org/officeDocument/2006/relationships" r:embed="rId1" r:link="rId2">
          <a:extLst>
            <a:ext uri="{28A0092B-C50C-407E-A947-70E740481C1C}">
              <a14:useLocalDpi xmlns:a14="http://schemas.microsoft.com/office/drawing/2010/main" val="0"/>
            </a:ext>
          </a:extLst>
        </a:blip>
        <a:srcRect/>
        <a:stretch>
          <a:fillRect/>
        </a:stretch>
      </xdr:blipFill>
      <xdr:spPr bwMode="auto">
        <a:xfrm>
          <a:off x="9613899" y="508000"/>
          <a:ext cx="9306719" cy="59563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3</xdr:row>
      <xdr:rowOff>0</xdr:rowOff>
    </xdr:from>
    <xdr:to>
      <xdr:col>11</xdr:col>
      <xdr:colOff>228600</xdr:colOff>
      <xdr:row>39</xdr:row>
      <xdr:rowOff>14224</xdr:rowOff>
    </xdr:to>
    <xdr:pic>
      <xdr:nvPicPr>
        <xdr:cNvPr id="3" name="Picture 2" descr="painting of Shotover Hill, Oxford">
          <a:extLst>
            <a:ext uri="{FF2B5EF4-FFF2-40B4-BE49-F238E27FC236}">
              <a16:creationId xmlns:a16="http://schemas.microsoft.com/office/drawing/2014/main" id="{07AD3860-1EA0-AA46-A293-3C925E774554}"/>
            </a:ext>
          </a:extLst>
        </xdr:cNvPr>
        <xdr:cNvPicPr>
          <a:picLocks noChangeAspect="1"/>
        </xdr:cNvPicPr>
      </xdr:nvPicPr>
      <xdr:blipFill>
        <a:blip xmlns:r="http://schemas.openxmlformats.org/officeDocument/2006/relationships" r:embed="rId1">
          <a:duotone>
            <a:prstClr val="black"/>
            <a:srgbClr val="D9C3A5">
              <a:tint val="50000"/>
              <a:satMod val="180000"/>
            </a:srgbClr>
          </a:duotone>
          <a:extLst>
            <a:ext uri="{28A0092B-C50C-407E-A947-70E740481C1C}">
              <a14:useLocalDpi xmlns:a14="http://schemas.microsoft.com/office/drawing/2010/main" val="0"/>
            </a:ext>
          </a:extLst>
        </a:blip>
        <a:srcRect/>
        <a:stretch>
          <a:fillRect/>
        </a:stretch>
      </xdr:blipFill>
      <xdr:spPr bwMode="auto">
        <a:xfrm>
          <a:off x="0" y="508000"/>
          <a:ext cx="9309100" cy="5957824"/>
        </a:xfrm>
        <a:prstGeom prst="rect">
          <a:avLst/>
        </a:prstGeom>
        <a:noFill/>
        <a:ln>
          <a:noFill/>
        </a:ln>
      </xdr:spPr>
    </xdr:pic>
    <xdr:clientData/>
  </xdr:twoCellAnchor>
  <xdr:twoCellAnchor editAs="oneCell">
    <xdr:from>
      <xdr:col>11</xdr:col>
      <xdr:colOff>596900</xdr:colOff>
      <xdr:row>42</xdr:row>
      <xdr:rowOff>139700</xdr:rowOff>
    </xdr:from>
    <xdr:to>
      <xdr:col>22</xdr:col>
      <xdr:colOff>406400</xdr:colOff>
      <xdr:row>77</xdr:row>
      <xdr:rowOff>25400</xdr:rowOff>
    </xdr:to>
    <xdr:pic>
      <xdr:nvPicPr>
        <xdr:cNvPr id="4" name="Picture 3">
          <a:extLst>
            <a:ext uri="{FF2B5EF4-FFF2-40B4-BE49-F238E27FC236}">
              <a16:creationId xmlns:a16="http://schemas.microsoft.com/office/drawing/2014/main" id="{1DC52313-12CB-7740-A90A-714E2E86C584}"/>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9677400" y="7086600"/>
          <a:ext cx="8890000" cy="5664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355600</xdr:colOff>
      <xdr:row>43</xdr:row>
      <xdr:rowOff>12700</xdr:rowOff>
    </xdr:from>
    <xdr:to>
      <xdr:col>11</xdr:col>
      <xdr:colOff>165100</xdr:colOff>
      <xdr:row>77</xdr:row>
      <xdr:rowOff>63500</xdr:rowOff>
    </xdr:to>
    <xdr:pic>
      <xdr:nvPicPr>
        <xdr:cNvPr id="5" name="Picture 4">
          <a:extLst>
            <a:ext uri="{FF2B5EF4-FFF2-40B4-BE49-F238E27FC236}">
              <a16:creationId xmlns:a16="http://schemas.microsoft.com/office/drawing/2014/main" id="{2FCB5849-781B-4747-99B6-C2E5344F6B19}"/>
            </a:ext>
          </a:extLst>
        </xdr:cNvPr>
        <xdr:cNvPicPr>
          <a:picLocks noChangeAspect="1" noChangeArrowheads="1"/>
        </xdr:cNvPicPr>
      </xdr:nvPicPr>
      <xdr:blipFill>
        <a:blip xmlns:r="http://schemas.openxmlformats.org/officeDocument/2006/relationships" r:embed="rId3">
          <a:grayscl/>
          <a:extLst>
            <a:ext uri="{28A0092B-C50C-407E-A947-70E740481C1C}">
              <a14:useLocalDpi xmlns:a14="http://schemas.microsoft.com/office/drawing/2010/main" val="0"/>
            </a:ext>
          </a:extLst>
        </a:blip>
        <a:srcRect/>
        <a:stretch>
          <a:fillRect/>
        </a:stretch>
      </xdr:blipFill>
      <xdr:spPr bwMode="auto">
        <a:xfrm>
          <a:off x="355600" y="7124700"/>
          <a:ext cx="8890000" cy="5664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93.xml><?xml version="1.0" encoding="utf-8"?>
<xdr:wsDr xmlns:xdr="http://schemas.openxmlformats.org/drawingml/2006/spreadsheetDrawing" xmlns:a="http://schemas.openxmlformats.org/drawingml/2006/main">
  <xdr:twoCellAnchor>
    <xdr:from>
      <xdr:col>0</xdr:col>
      <xdr:colOff>0</xdr:colOff>
      <xdr:row>3</xdr:row>
      <xdr:rowOff>0</xdr:rowOff>
    </xdr:from>
    <xdr:to>
      <xdr:col>14</xdr:col>
      <xdr:colOff>745116</xdr:colOff>
      <xdr:row>50</xdr:row>
      <xdr:rowOff>38100</xdr:rowOff>
    </xdr:to>
    <xdr:pic>
      <xdr:nvPicPr>
        <xdr:cNvPr id="2" name="Picture 3" descr="graph showing undergraduates admitted to the University of Oxford from state schools 1927-2018">
          <a:extLst>
            <a:ext uri="{FF2B5EF4-FFF2-40B4-BE49-F238E27FC236}">
              <a16:creationId xmlns:a16="http://schemas.microsoft.com/office/drawing/2014/main" id="{59C90CBD-A1FF-FF43-9161-5E1069A8D381}"/>
            </a:ext>
          </a:extLst>
        </xdr:cNvPr>
        <xdr:cNvPicPr>
          <a:picLocks noChangeAspect="1" noChangeArrowheads="1"/>
        </xdr:cNvPicPr>
      </xdr:nvPicPr>
      <xdr:blipFill>
        <a:blip xmlns:r="http://schemas.openxmlformats.org/officeDocument/2006/relationships" r:embed="rId1" r:link="rId2">
          <a:extLst>
            <a:ext uri="{28A0092B-C50C-407E-A947-70E740481C1C}">
              <a14:useLocalDpi xmlns:a14="http://schemas.microsoft.com/office/drawing/2010/main" val="0"/>
            </a:ext>
          </a:extLst>
        </a:blip>
        <a:srcRect t="14073"/>
        <a:stretch>
          <a:fillRect/>
        </a:stretch>
      </xdr:blipFill>
      <xdr:spPr bwMode="auto">
        <a:xfrm>
          <a:off x="0" y="508000"/>
          <a:ext cx="12302116" cy="7797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94.xml><?xml version="1.0" encoding="utf-8"?>
<xdr:wsDr xmlns:xdr="http://schemas.openxmlformats.org/drawingml/2006/spreadsheetDrawing" xmlns:a="http://schemas.openxmlformats.org/drawingml/2006/main">
  <xdr:twoCellAnchor editAs="oneCell">
    <xdr:from>
      <xdr:col>0</xdr:col>
      <xdr:colOff>381000</xdr:colOff>
      <xdr:row>2</xdr:row>
      <xdr:rowOff>88899</xdr:rowOff>
    </xdr:from>
    <xdr:to>
      <xdr:col>9</xdr:col>
      <xdr:colOff>546100</xdr:colOff>
      <xdr:row>66</xdr:row>
      <xdr:rowOff>161348</xdr:rowOff>
    </xdr:to>
    <xdr:pic>
      <xdr:nvPicPr>
        <xdr:cNvPr id="2" name="Picture 1">
          <a:extLst>
            <a:ext uri="{FF2B5EF4-FFF2-40B4-BE49-F238E27FC236}">
              <a16:creationId xmlns:a16="http://schemas.microsoft.com/office/drawing/2014/main" id="{4892E0A8-A3AC-104C-BF94-2691AC6052E4}"/>
            </a:ext>
          </a:extLst>
        </xdr:cNvPr>
        <xdr:cNvPicPr>
          <a:picLocks noChangeAspect="1"/>
        </xdr:cNvPicPr>
      </xdr:nvPicPr>
      <xdr:blipFill>
        <a:blip xmlns:r="http://schemas.openxmlformats.org/officeDocument/2006/relationships" r:embed="rId1"/>
        <a:stretch>
          <a:fillRect/>
        </a:stretch>
      </xdr:blipFill>
      <xdr:spPr>
        <a:xfrm>
          <a:off x="381000" y="431799"/>
          <a:ext cx="7594600" cy="10638849"/>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xdr:twoCellAnchor editAs="oneCell">
    <xdr:from>
      <xdr:col>0</xdr:col>
      <xdr:colOff>457199</xdr:colOff>
      <xdr:row>2</xdr:row>
      <xdr:rowOff>88900</xdr:rowOff>
    </xdr:from>
    <xdr:to>
      <xdr:col>13</xdr:col>
      <xdr:colOff>600810</xdr:colOff>
      <xdr:row>67</xdr:row>
      <xdr:rowOff>152400</xdr:rowOff>
    </xdr:to>
    <xdr:pic>
      <xdr:nvPicPr>
        <xdr:cNvPr id="2" name="Picture 1">
          <a:extLst>
            <a:ext uri="{FF2B5EF4-FFF2-40B4-BE49-F238E27FC236}">
              <a16:creationId xmlns:a16="http://schemas.microsoft.com/office/drawing/2014/main" id="{27C3119A-3C4E-4B47-A36D-508D41B7ADE6}"/>
            </a:ext>
          </a:extLst>
        </xdr:cNvPr>
        <xdr:cNvPicPr>
          <a:picLocks noChangeAspect="1"/>
        </xdr:cNvPicPr>
      </xdr:nvPicPr>
      <xdr:blipFill>
        <a:blip xmlns:r="http://schemas.openxmlformats.org/officeDocument/2006/relationships" r:embed="rId1"/>
        <a:stretch>
          <a:fillRect/>
        </a:stretch>
      </xdr:blipFill>
      <xdr:spPr>
        <a:xfrm>
          <a:off x="457199" y="431800"/>
          <a:ext cx="10875111" cy="10795000"/>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xdr:twoCellAnchor editAs="oneCell">
    <xdr:from>
      <xdr:col>0</xdr:col>
      <xdr:colOff>317500</xdr:colOff>
      <xdr:row>2</xdr:row>
      <xdr:rowOff>63500</xdr:rowOff>
    </xdr:from>
    <xdr:to>
      <xdr:col>17</xdr:col>
      <xdr:colOff>526292</xdr:colOff>
      <xdr:row>48</xdr:row>
      <xdr:rowOff>25400</xdr:rowOff>
    </xdr:to>
    <xdr:pic>
      <xdr:nvPicPr>
        <xdr:cNvPr id="2" name="Picture 1">
          <a:extLst>
            <a:ext uri="{FF2B5EF4-FFF2-40B4-BE49-F238E27FC236}">
              <a16:creationId xmlns:a16="http://schemas.microsoft.com/office/drawing/2014/main" id="{79F3CE25-D8B4-774D-B1E7-D7582127BA7B}"/>
            </a:ext>
          </a:extLst>
        </xdr:cNvPr>
        <xdr:cNvPicPr>
          <a:picLocks noChangeAspect="1"/>
        </xdr:cNvPicPr>
      </xdr:nvPicPr>
      <xdr:blipFill>
        <a:blip xmlns:r="http://schemas.openxmlformats.org/officeDocument/2006/relationships" r:embed="rId1"/>
        <a:stretch>
          <a:fillRect/>
        </a:stretch>
      </xdr:blipFill>
      <xdr:spPr>
        <a:xfrm>
          <a:off x="317500" y="406400"/>
          <a:ext cx="14242292" cy="7556500"/>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xdr:twoCellAnchor>
    <xdr:from>
      <xdr:col>9</xdr:col>
      <xdr:colOff>25400</xdr:colOff>
      <xdr:row>4</xdr:row>
      <xdr:rowOff>126999</xdr:rowOff>
    </xdr:from>
    <xdr:to>
      <xdr:col>17</xdr:col>
      <xdr:colOff>297040</xdr:colOff>
      <xdr:row>82</xdr:row>
      <xdr:rowOff>0</xdr:rowOff>
    </xdr:to>
    <xdr:pic>
      <xdr:nvPicPr>
        <xdr:cNvPr id="2" name="Picture 31" descr="Graphical user interface&#10;&#10;Description automatically generated">
          <a:extLst>
            <a:ext uri="{FF2B5EF4-FFF2-40B4-BE49-F238E27FC236}">
              <a16:creationId xmlns:a16="http://schemas.microsoft.com/office/drawing/2014/main" id="{ABAD500C-56AE-284A-B415-CC44569CD3E7}"/>
            </a:ext>
          </a:extLst>
        </xdr:cNvPr>
        <xdr:cNvPicPr>
          <a:picLocks noChangeAspect="1" noChangeArrowheads="1"/>
        </xdr:cNvPicPr>
      </xdr:nvPicPr>
      <xdr:blipFill>
        <a:blip xmlns:r="http://schemas.openxmlformats.org/officeDocument/2006/relationships" r:embed="rId1" r:link="rId2">
          <a:extLst>
            <a:ext uri="{28A0092B-C50C-407E-A947-70E740481C1C}">
              <a14:useLocalDpi xmlns:a14="http://schemas.microsoft.com/office/drawing/2010/main" val="0"/>
            </a:ext>
          </a:extLst>
        </a:blip>
        <a:srcRect/>
        <a:stretch>
          <a:fillRect/>
        </a:stretch>
      </xdr:blipFill>
      <xdr:spPr bwMode="auto">
        <a:xfrm>
          <a:off x="7454900" y="304799"/>
          <a:ext cx="6875640" cy="127508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12700</xdr:colOff>
      <xdr:row>4</xdr:row>
      <xdr:rowOff>88899</xdr:rowOff>
    </xdr:from>
    <xdr:to>
      <xdr:col>8</xdr:col>
      <xdr:colOff>279400</xdr:colOff>
      <xdr:row>81</xdr:row>
      <xdr:rowOff>117838</xdr:rowOff>
    </xdr:to>
    <xdr:pic>
      <xdr:nvPicPr>
        <xdr:cNvPr id="3" name="Picture 31" descr="Graphical user interface&#10;&#10;Description automatically generated">
          <a:extLst>
            <a:ext uri="{FF2B5EF4-FFF2-40B4-BE49-F238E27FC236}">
              <a16:creationId xmlns:a16="http://schemas.microsoft.com/office/drawing/2014/main" id="{67EA48A3-574D-E94B-8BBD-1D14F3195907}"/>
            </a:ext>
          </a:extLst>
        </xdr:cNvPr>
        <xdr:cNvPicPr>
          <a:picLocks noChangeAspect="1" noChangeArrowheads="1"/>
        </xdr:cNvPicPr>
      </xdr:nvPicPr>
      <xdr:blipFill>
        <a:blip xmlns:r="http://schemas.openxmlformats.org/officeDocument/2006/relationships" r:embed="rId1" r:link="rId2">
          <a:grayscl/>
          <a:extLst>
            <a:ext uri="{28A0092B-C50C-407E-A947-70E740481C1C}">
              <a14:useLocalDpi xmlns:a14="http://schemas.microsoft.com/office/drawing/2010/main" val="0"/>
            </a:ext>
          </a:extLst>
        </a:blip>
        <a:srcRect/>
        <a:stretch>
          <a:fillRect/>
        </a:stretch>
      </xdr:blipFill>
      <xdr:spPr bwMode="auto">
        <a:xfrm>
          <a:off x="12700" y="266699"/>
          <a:ext cx="6870700" cy="127416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98.xml><?xml version="1.0" encoding="utf-8"?>
<xdr:wsDr xmlns:xdr="http://schemas.openxmlformats.org/drawingml/2006/spreadsheetDrawing" xmlns:a="http://schemas.openxmlformats.org/drawingml/2006/main">
  <xdr:twoCellAnchor>
    <xdr:from>
      <xdr:col>9</xdr:col>
      <xdr:colOff>50800</xdr:colOff>
      <xdr:row>5</xdr:row>
      <xdr:rowOff>0</xdr:rowOff>
    </xdr:from>
    <xdr:to>
      <xdr:col>17</xdr:col>
      <xdr:colOff>189944</xdr:colOff>
      <xdr:row>80</xdr:row>
      <xdr:rowOff>0</xdr:rowOff>
    </xdr:to>
    <xdr:pic>
      <xdr:nvPicPr>
        <xdr:cNvPr id="2" name="Picture 35" descr="Table&#10;&#10;Description automatically generated">
          <a:extLst>
            <a:ext uri="{FF2B5EF4-FFF2-40B4-BE49-F238E27FC236}">
              <a16:creationId xmlns:a16="http://schemas.microsoft.com/office/drawing/2014/main" id="{00E11140-B9BD-1342-A71B-735940AF0F04}"/>
            </a:ext>
          </a:extLst>
        </xdr:cNvPr>
        <xdr:cNvPicPr>
          <a:picLocks noChangeAspect="1" noChangeArrowheads="1"/>
        </xdr:cNvPicPr>
      </xdr:nvPicPr>
      <xdr:blipFill>
        <a:blip xmlns:r="http://schemas.openxmlformats.org/officeDocument/2006/relationships" r:embed="rId1" r:link="rId2" cstate="print">
          <a:extLst>
            <a:ext uri="{28A0092B-C50C-407E-A947-70E740481C1C}">
              <a14:useLocalDpi xmlns:a14="http://schemas.microsoft.com/office/drawing/2010/main" val="0"/>
            </a:ext>
          </a:extLst>
        </a:blip>
        <a:srcRect/>
        <a:stretch>
          <a:fillRect/>
        </a:stretch>
      </xdr:blipFill>
      <xdr:spPr bwMode="auto">
        <a:xfrm>
          <a:off x="7480300" y="838200"/>
          <a:ext cx="6743144" cy="1238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3</xdr:row>
      <xdr:rowOff>0</xdr:rowOff>
    </xdr:from>
    <xdr:to>
      <xdr:col>8</xdr:col>
      <xdr:colOff>317500</xdr:colOff>
      <xdr:row>79</xdr:row>
      <xdr:rowOff>162416</xdr:rowOff>
    </xdr:to>
    <xdr:pic>
      <xdr:nvPicPr>
        <xdr:cNvPr id="3" name="Picture 35" descr="Table&#10;&#10;Description automatically generated">
          <a:extLst>
            <a:ext uri="{FF2B5EF4-FFF2-40B4-BE49-F238E27FC236}">
              <a16:creationId xmlns:a16="http://schemas.microsoft.com/office/drawing/2014/main" id="{736FB2C3-E5A7-DE4E-949D-F082AAE139A6}"/>
            </a:ext>
          </a:extLst>
        </xdr:cNvPr>
        <xdr:cNvPicPr>
          <a:picLocks noChangeAspect="1" noChangeArrowheads="1"/>
        </xdr:cNvPicPr>
      </xdr:nvPicPr>
      <xdr:blipFill>
        <a:blip xmlns:r="http://schemas.openxmlformats.org/officeDocument/2006/relationships" r:embed="rId1" r:link="rId2">
          <a:grayscl/>
          <a:extLst>
            <a:ext uri="{28A0092B-C50C-407E-A947-70E740481C1C}">
              <a14:useLocalDpi xmlns:a14="http://schemas.microsoft.com/office/drawing/2010/main" val="0"/>
            </a:ext>
          </a:extLst>
        </a:blip>
        <a:srcRect/>
        <a:stretch>
          <a:fillRect/>
        </a:stretch>
      </xdr:blipFill>
      <xdr:spPr bwMode="auto">
        <a:xfrm>
          <a:off x="0" y="508000"/>
          <a:ext cx="6921500" cy="127100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99.xml><?xml version="1.0" encoding="utf-8"?>
<xdr:wsDr xmlns:xdr="http://schemas.openxmlformats.org/drawingml/2006/spreadsheetDrawing" xmlns:a="http://schemas.openxmlformats.org/drawingml/2006/main">
  <xdr:twoCellAnchor>
    <xdr:from>
      <xdr:col>0</xdr:col>
      <xdr:colOff>0</xdr:colOff>
      <xdr:row>3</xdr:row>
      <xdr:rowOff>0</xdr:rowOff>
    </xdr:from>
    <xdr:to>
      <xdr:col>12</xdr:col>
      <xdr:colOff>495300</xdr:colOff>
      <xdr:row>62</xdr:row>
      <xdr:rowOff>63500</xdr:rowOff>
    </xdr:to>
    <xdr:graphicFrame macro="">
      <xdr:nvGraphicFramePr>
        <xdr:cNvPr id="2" name="Chart 1">
          <a:extLst>
            <a:ext uri="{FF2B5EF4-FFF2-40B4-BE49-F238E27FC236}">
              <a16:creationId xmlns:a16="http://schemas.microsoft.com/office/drawing/2014/main" id="{6A73353D-C4EC-5E4F-B614-1A6F1BA37607}"/>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externalLinks/_rels/externalLink1.xml.rels><?xml version="1.0" encoding="UTF-8" standalone="yes"?>
<Relationships xmlns="http://schemas.openxmlformats.org/package/2006/relationships"><Relationship Id="rId2" Type="http://schemas.openxmlformats.org/officeDocument/2006/relationships/externalLinkPath" Target="/Users/danny/Documents/Crosspool_14_5_11/Writing/Books/2023/PeakInjustice/Figures/Section_4/Figure_4_4_2.xlsx" TargetMode="External"/><Relationship Id="rId1" Type="http://schemas.openxmlformats.org/officeDocument/2006/relationships/externalLinkPath" Target="/Users/danny/Documents/Crosspool_14_5_11/Writing/Books/2023/PeakInjustice/Figures/Section_4/Figure_4_4_2.xlsx" TargetMode="External"/></Relationships>
</file>

<file path=xl/externalLinks/_rels/externalLink2.xml.rels><?xml version="1.0" encoding="UTF-8" standalone="yes"?>
<Relationships xmlns="http://schemas.openxmlformats.org/package/2006/relationships"><Relationship Id="rId2" Type="http://schemas.openxmlformats.org/officeDocument/2006/relationships/externalLinkPath" Target="/Users/danny/Documents/Crosspool_14_5_11/Writing/Books/2023/PeakInjustice/Figures/Section_5/Figure_5_0_1.xlsx" TargetMode="External"/><Relationship Id="rId1" Type="http://schemas.openxmlformats.org/officeDocument/2006/relationships/externalLinkPath" Target="/Users/danny/Documents/Crosspool_14_5_11/Writing/Books/2023/PeakInjustice/Figures/Section_5/Figure_5_0_1.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Sheet1"/>
    </sheetNames>
    <sheetDataSet>
      <sheetData sheetId="0">
        <row r="1">
          <cell r="B1" t="str">
            <v>medium variant</v>
          </cell>
          <cell r="C1" t="str">
            <v>low variant</v>
          </cell>
          <cell r="D1" t="str">
            <v>high variant</v>
          </cell>
        </row>
        <row r="2">
          <cell r="A2">
            <v>1950</v>
          </cell>
          <cell r="B2">
            <v>2.4776747319999997</v>
          </cell>
        </row>
        <row r="3">
          <cell r="A3">
            <v>1951</v>
          </cell>
          <cell r="B3">
            <v>2.5209695819999998</v>
          </cell>
        </row>
        <row r="4">
          <cell r="A4">
            <v>1952</v>
          </cell>
          <cell r="B4">
            <v>2.5652911789999999</v>
          </cell>
        </row>
        <row r="5">
          <cell r="A5">
            <v>1953</v>
          </cell>
          <cell r="B5">
            <v>2.6152506179999997</v>
          </cell>
        </row>
        <row r="6">
          <cell r="A6">
            <v>1954</v>
          </cell>
          <cell r="B6">
            <v>2.665306975</v>
          </cell>
        </row>
        <row r="7">
          <cell r="A7">
            <v>1955</v>
          </cell>
          <cell r="B7">
            <v>2.7186517030000004</v>
          </cell>
        </row>
        <row r="8">
          <cell r="A8">
            <v>1956</v>
          </cell>
          <cell r="B8">
            <v>2.773492579</v>
          </cell>
        </row>
        <row r="9">
          <cell r="A9">
            <v>1957</v>
          </cell>
          <cell r="B9">
            <v>2.828512683</v>
          </cell>
        </row>
        <row r="10">
          <cell r="A10">
            <v>1958</v>
          </cell>
          <cell r="B10">
            <v>2.8872210299999996</v>
          </cell>
        </row>
        <row r="11">
          <cell r="A11">
            <v>1959</v>
          </cell>
          <cell r="B11">
            <v>2.9449951639999998</v>
          </cell>
        </row>
        <row r="12">
          <cell r="A12">
            <v>1960</v>
          </cell>
          <cell r="B12">
            <v>2.9955892119999996</v>
          </cell>
        </row>
        <row r="13">
          <cell r="A13">
            <v>1961</v>
          </cell>
          <cell r="B13">
            <v>3.0428776559999999</v>
          </cell>
        </row>
        <row r="14">
          <cell r="A14">
            <v>1962</v>
          </cell>
          <cell r="B14">
            <v>3.0938635630000002</v>
          </cell>
        </row>
        <row r="15">
          <cell r="A15">
            <v>1963</v>
          </cell>
          <cell r="B15">
            <v>3.1595099219999998</v>
          </cell>
        </row>
        <row r="16">
          <cell r="A16">
            <v>1964</v>
          </cell>
          <cell r="B16">
            <v>3.2320485720000001</v>
          </cell>
        </row>
        <row r="17">
          <cell r="A17">
            <v>1965</v>
          </cell>
          <cell r="B17">
            <v>3.3023761039999999</v>
          </cell>
        </row>
        <row r="18">
          <cell r="A18">
            <v>1966</v>
          </cell>
          <cell r="B18">
            <v>3.3718478620000001</v>
          </cell>
        </row>
        <row r="19">
          <cell r="A19">
            <v>1967</v>
          </cell>
          <cell r="B19">
            <v>3.4409862089999996</v>
          </cell>
        </row>
        <row r="20">
          <cell r="A20">
            <v>1968</v>
          </cell>
          <cell r="B20">
            <v>3.509910122</v>
          </cell>
        </row>
        <row r="21">
          <cell r="A21">
            <v>1969</v>
          </cell>
          <cell r="B21">
            <v>3.5837114929999996</v>
          </cell>
        </row>
        <row r="22">
          <cell r="A22">
            <v>1970</v>
          </cell>
          <cell r="B22">
            <v>3.6575990570000001</v>
          </cell>
        </row>
        <row r="23">
          <cell r="A23">
            <v>1971</v>
          </cell>
          <cell r="B23">
            <v>3.7331816150000003</v>
          </cell>
        </row>
        <row r="24">
          <cell r="A24">
            <v>1972</v>
          </cell>
          <cell r="B24">
            <v>3.8071445690000001</v>
          </cell>
        </row>
        <row r="25">
          <cell r="A25">
            <v>1973</v>
          </cell>
          <cell r="B25">
            <v>3.8824572009999998</v>
          </cell>
        </row>
        <row r="26">
          <cell r="A26">
            <v>1974</v>
          </cell>
          <cell r="B26">
            <v>3.9580458059999999</v>
          </cell>
        </row>
        <row r="27">
          <cell r="A27">
            <v>1975</v>
          </cell>
          <cell r="B27">
            <v>4.0329883479999999</v>
          </cell>
        </row>
        <row r="28">
          <cell r="A28">
            <v>1976</v>
          </cell>
          <cell r="B28">
            <v>4.1058861129999995</v>
          </cell>
        </row>
        <row r="29">
          <cell r="A29">
            <v>1977</v>
          </cell>
          <cell r="B29">
            <v>4.1791256519999997</v>
          </cell>
        </row>
        <row r="30">
          <cell r="A30">
            <v>1978</v>
          </cell>
          <cell r="B30">
            <v>4.2524193269999992</v>
          </cell>
        </row>
        <row r="31">
          <cell r="A31">
            <v>1979</v>
          </cell>
          <cell r="B31">
            <v>4.3268960889999999</v>
          </cell>
        </row>
        <row r="32">
          <cell r="A32">
            <v>1980</v>
          </cell>
          <cell r="B32">
            <v>4.4042696530000001</v>
          </cell>
        </row>
        <row r="33">
          <cell r="A33">
            <v>1981</v>
          </cell>
          <cell r="B33">
            <v>4.4837457580000004</v>
          </cell>
        </row>
        <row r="34">
          <cell r="A34">
            <v>1982</v>
          </cell>
          <cell r="B34">
            <v>4.5655095590000006</v>
          </cell>
        </row>
        <row r="35">
          <cell r="A35">
            <v>1983</v>
          </cell>
          <cell r="B35">
            <v>4.6504601819999998</v>
          </cell>
        </row>
        <row r="36">
          <cell r="A36">
            <v>1984</v>
          </cell>
          <cell r="B36">
            <v>4.7333082939999995</v>
          </cell>
        </row>
        <row r="37">
          <cell r="A37">
            <v>1985</v>
          </cell>
          <cell r="B37">
            <v>4.8183638540000002</v>
          </cell>
        </row>
        <row r="38">
          <cell r="A38">
            <v>1986</v>
          </cell>
          <cell r="B38">
            <v>4.9050973720000002</v>
          </cell>
        </row>
        <row r="39">
          <cell r="A39">
            <v>1987</v>
          </cell>
          <cell r="B39">
            <v>4.9950293070000003</v>
          </cell>
        </row>
        <row r="40">
          <cell r="A40">
            <v>1988</v>
          </cell>
          <cell r="B40">
            <v>5.0869396829999998</v>
          </cell>
        </row>
        <row r="41">
          <cell r="A41">
            <v>1989</v>
          </cell>
          <cell r="B41">
            <v>5.1776482640000001</v>
          </cell>
        </row>
        <row r="42">
          <cell r="A42">
            <v>1990</v>
          </cell>
          <cell r="B42">
            <v>5.2697603519999996</v>
          </cell>
        </row>
        <row r="43">
          <cell r="A43">
            <v>1991</v>
          </cell>
          <cell r="B43">
            <v>5.3625913720000007</v>
          </cell>
        </row>
        <row r="44">
          <cell r="A44">
            <v>1992</v>
          </cell>
          <cell r="B44">
            <v>5.4499003630000002</v>
          </cell>
        </row>
        <row r="45">
          <cell r="A45">
            <v>1993</v>
          </cell>
          <cell r="B45">
            <v>5.5354718219999999</v>
          </cell>
        </row>
        <row r="46">
          <cell r="A46">
            <v>1994</v>
          </cell>
          <cell r="B46">
            <v>5.6193952240000007</v>
          </cell>
        </row>
        <row r="47">
          <cell r="A47">
            <v>1995</v>
          </cell>
          <cell r="B47">
            <v>5.7020607620000003</v>
          </cell>
        </row>
        <row r="48">
          <cell r="A48">
            <v>1996</v>
          </cell>
          <cell r="B48">
            <v>5.7843781459999999</v>
          </cell>
        </row>
        <row r="49">
          <cell r="A49">
            <v>1997</v>
          </cell>
          <cell r="B49">
            <v>5.8659124500000006</v>
          </cell>
        </row>
        <row r="50">
          <cell r="A50">
            <v>1998</v>
          </cell>
          <cell r="B50">
            <v>5.9470500719999997</v>
          </cell>
        </row>
        <row r="51">
          <cell r="A51">
            <v>1999</v>
          </cell>
          <cell r="B51">
            <v>6.0275748880000002</v>
          </cell>
        </row>
        <row r="52">
          <cell r="A52">
            <v>2000</v>
          </cell>
          <cell r="B52">
            <v>6.1079420280000001</v>
          </cell>
        </row>
        <row r="53">
          <cell r="A53">
            <v>2001</v>
          </cell>
          <cell r="B53">
            <v>6.1898559220000005</v>
          </cell>
        </row>
        <row r="54">
          <cell r="A54">
            <v>2002</v>
          </cell>
          <cell r="B54">
            <v>6.2716380429999994</v>
          </cell>
        </row>
        <row r="55">
          <cell r="A55">
            <v>2003</v>
          </cell>
          <cell r="B55">
            <v>6.3531766770000004</v>
          </cell>
        </row>
        <row r="56">
          <cell r="A56">
            <v>2004</v>
          </cell>
          <cell r="B56">
            <v>6.4346200530000006</v>
          </cell>
        </row>
        <row r="57">
          <cell r="A57">
            <v>2005</v>
          </cell>
          <cell r="B57">
            <v>6.5168829029999999</v>
          </cell>
        </row>
        <row r="58">
          <cell r="A58">
            <v>2006</v>
          </cell>
          <cell r="B58">
            <v>6.5994693350000002</v>
          </cell>
        </row>
        <row r="59">
          <cell r="A59">
            <v>2007</v>
          </cell>
          <cell r="B59">
            <v>6.6833631009999994</v>
          </cell>
        </row>
        <row r="60">
          <cell r="A60">
            <v>2008</v>
          </cell>
          <cell r="B60">
            <v>6.7685339879999997</v>
          </cell>
        </row>
        <row r="61">
          <cell r="A61">
            <v>2009</v>
          </cell>
          <cell r="B61">
            <v>6.8546605559999998</v>
          </cell>
        </row>
        <row r="62">
          <cell r="A62">
            <v>2010</v>
          </cell>
          <cell r="B62">
            <v>6.9419512599999997</v>
          </cell>
        </row>
        <row r="63">
          <cell r="A63">
            <v>2011</v>
          </cell>
          <cell r="B63">
            <v>7.0292549500000003</v>
          </cell>
        </row>
        <row r="64">
          <cell r="A64">
            <v>2012</v>
          </cell>
          <cell r="B64">
            <v>7.1169959</v>
          </cell>
        </row>
        <row r="65">
          <cell r="A65">
            <v>2013</v>
          </cell>
          <cell r="B65">
            <v>7.206399942</v>
          </cell>
        </row>
        <row r="66">
          <cell r="A66">
            <v>2014</v>
          </cell>
          <cell r="B66">
            <v>7.2947867980000005</v>
          </cell>
        </row>
        <row r="67">
          <cell r="A67">
            <v>2015</v>
          </cell>
          <cell r="B67">
            <v>7.3832400400000004</v>
          </cell>
        </row>
        <row r="68">
          <cell r="A68">
            <v>2016</v>
          </cell>
          <cell r="B68">
            <v>7.4699550329999997</v>
          </cell>
        </row>
        <row r="69">
          <cell r="A69">
            <v>2017</v>
          </cell>
          <cell r="B69">
            <v>7.5569934429999996</v>
          </cell>
        </row>
        <row r="70">
          <cell r="A70">
            <v>2018</v>
          </cell>
          <cell r="B70">
            <v>7.6426513639999998</v>
          </cell>
        </row>
        <row r="71">
          <cell r="A71">
            <v>2019</v>
          </cell>
          <cell r="B71">
            <v>7.7249282920000004</v>
          </cell>
        </row>
        <row r="72">
          <cell r="A72">
            <v>2020</v>
          </cell>
          <cell r="B72">
            <v>7.8049737730000004</v>
          </cell>
        </row>
        <row r="73">
          <cell r="A73">
            <v>2021</v>
          </cell>
          <cell r="B73">
            <v>7.8769319869999999</v>
          </cell>
        </row>
        <row r="74">
          <cell r="A74">
            <v>2022</v>
          </cell>
          <cell r="B74">
            <v>7.9416583159999998</v>
          </cell>
          <cell r="C74">
            <v>7.9416583159999998</v>
          </cell>
          <cell r="D74">
            <v>7.9416583159999998</v>
          </cell>
        </row>
        <row r="75">
          <cell r="A75">
            <v>2023</v>
          </cell>
          <cell r="B75">
            <v>8.0085519949999995</v>
          </cell>
          <cell r="C75">
            <v>7.9942413310000005</v>
          </cell>
          <cell r="D75">
            <v>8.0228621830000009</v>
          </cell>
        </row>
        <row r="76">
          <cell r="A76">
            <v>2024</v>
          </cell>
          <cell r="B76">
            <v>8.0820708999999997</v>
          </cell>
          <cell r="C76">
            <v>8.0534630689999993</v>
          </cell>
          <cell r="D76">
            <v>8.1106769720000003</v>
          </cell>
        </row>
        <row r="77">
          <cell r="A77">
            <v>2025</v>
          </cell>
          <cell r="B77">
            <v>8.1556010990000001</v>
          </cell>
          <cell r="C77">
            <v>8.112671744</v>
          </cell>
          <cell r="D77">
            <v>8.1985275590000004</v>
          </cell>
        </row>
        <row r="78">
          <cell r="A78">
            <v>2026</v>
          </cell>
          <cell r="B78">
            <v>8.2283758070000008</v>
          </cell>
          <cell r="C78">
            <v>8.1710942559999999</v>
          </cell>
          <cell r="D78">
            <v>8.2856553329999993</v>
          </cell>
        </row>
        <row r="79">
          <cell r="A79">
            <v>2027</v>
          </cell>
          <cell r="B79">
            <v>8.300353212000001</v>
          </cell>
          <cell r="C79">
            <v>8.2286796259999999</v>
          </cell>
          <cell r="D79">
            <v>8.3720302199999992</v>
          </cell>
        </row>
        <row r="80">
          <cell r="A80">
            <v>2028</v>
          </cell>
          <cell r="B80">
            <v>8.3716021299999994</v>
          </cell>
          <cell r="C80">
            <v>8.2767542470000013</v>
          </cell>
          <cell r="D80">
            <v>8.4664678680000005</v>
          </cell>
        </row>
        <row r="81">
          <cell r="A81">
            <v>2029</v>
          </cell>
          <cell r="B81">
            <v>8.442055453</v>
          </cell>
          <cell r="C81">
            <v>8.3239833480000005</v>
          </cell>
          <cell r="D81">
            <v>8.5601693520000008</v>
          </cell>
        </row>
        <row r="82">
          <cell r="A82">
            <v>2030</v>
          </cell>
          <cell r="B82">
            <v>8.5117233290000005</v>
          </cell>
          <cell r="C82">
            <v>8.370348396999999</v>
          </cell>
          <cell r="D82">
            <v>8.6531740240000001</v>
          </cell>
        </row>
        <row r="83">
          <cell r="A83">
            <v>2031</v>
          </cell>
          <cell r="B83">
            <v>8.5805593239999993</v>
          </cell>
          <cell r="C83">
            <v>8.4157883350000002</v>
          </cell>
          <cell r="D83">
            <v>8.7454494230000002</v>
          </cell>
        </row>
        <row r="84">
          <cell r="A84">
            <v>2032</v>
          </cell>
          <cell r="B84">
            <v>8.6485061649999988</v>
          </cell>
          <cell r="C84">
            <v>8.4602338019999994</v>
          </cell>
          <cell r="D84">
            <v>8.8369473000000003</v>
          </cell>
        </row>
        <row r="85">
          <cell r="A85">
            <v>2033</v>
          </cell>
          <cell r="B85">
            <v>8.7156778020000001</v>
          </cell>
          <cell r="C85">
            <v>8.4978293010000012</v>
          </cell>
          <cell r="D85">
            <v>8.9337532399999997</v>
          </cell>
        </row>
        <row r="86">
          <cell r="A86">
            <v>2034</v>
          </cell>
          <cell r="B86">
            <v>8.7819192809999986</v>
          </cell>
          <cell r="C86">
            <v>8.5343565629999993</v>
          </cell>
          <cell r="D86">
            <v>9.0297687599999996</v>
          </cell>
        </row>
        <row r="87">
          <cell r="A87">
            <v>2035</v>
          </cell>
          <cell r="B87">
            <v>8.8472310610000005</v>
          </cell>
          <cell r="C87">
            <v>8.56979428</v>
          </cell>
          <cell r="D87">
            <v>9.1250158530000007</v>
          </cell>
        </row>
        <row r="88">
          <cell r="A88">
            <v>2036</v>
          </cell>
          <cell r="B88">
            <v>8.9115637410000001</v>
          </cell>
          <cell r="C88">
            <v>8.6040828570000016</v>
          </cell>
          <cell r="D88">
            <v>9.2194509069999988</v>
          </cell>
        </row>
        <row r="89">
          <cell r="A89">
            <v>2037</v>
          </cell>
          <cell r="B89">
            <v>8.9748496630000005</v>
          </cell>
          <cell r="C89">
            <v>8.6371460899999999</v>
          </cell>
          <cell r="D89">
            <v>9.3130003590000001</v>
          </cell>
        </row>
        <row r="90">
          <cell r="A90">
            <v>2038</v>
          </cell>
          <cell r="B90">
            <v>9.0372030759999991</v>
          </cell>
          <cell r="C90">
            <v>8.6690833769999998</v>
          </cell>
          <cell r="D90">
            <v>9.4057882210000017</v>
          </cell>
        </row>
        <row r="91">
          <cell r="A91">
            <v>2039</v>
          </cell>
          <cell r="B91">
            <v>9.0985749770000002</v>
          </cell>
          <cell r="C91">
            <v>8.6998202569999989</v>
          </cell>
          <cell r="D91">
            <v>9.4978041839999996</v>
          </cell>
        </row>
        <row r="92">
          <cell r="A92">
            <v>2040</v>
          </cell>
          <cell r="B92">
            <v>9.1587474530000001</v>
          </cell>
          <cell r="C92">
            <v>8.7291066710000003</v>
          </cell>
          <cell r="D92">
            <v>9.5888928440000001</v>
          </cell>
        </row>
        <row r="93">
          <cell r="A93">
            <v>2041</v>
          </cell>
          <cell r="B93">
            <v>9.2177535309999996</v>
          </cell>
          <cell r="C93">
            <v>8.7569377950000007</v>
          </cell>
          <cell r="D93">
            <v>9.6791738410000008</v>
          </cell>
        </row>
        <row r="94">
          <cell r="A94">
            <v>2042</v>
          </cell>
          <cell r="B94">
            <v>9.2755930700000011</v>
          </cell>
          <cell r="C94">
            <v>8.7832707610000007</v>
          </cell>
          <cell r="D94">
            <v>9.7687335950000005</v>
          </cell>
        </row>
        <row r="95">
          <cell r="A95">
            <v>2043</v>
          </cell>
          <cell r="B95">
            <v>9.3322006309999992</v>
          </cell>
          <cell r="C95">
            <v>8.8079851270000002</v>
          </cell>
          <cell r="D95">
            <v>9.8576161370000008</v>
          </cell>
        </row>
        <row r="96">
          <cell r="A96">
            <v>2044</v>
          </cell>
          <cell r="B96">
            <v>9.3874722100000003</v>
          </cell>
          <cell r="C96">
            <v>8.8309195989999996</v>
          </cell>
          <cell r="D96">
            <v>9.9458402449999994</v>
          </cell>
        </row>
        <row r="97">
          <cell r="A97">
            <v>2045</v>
          </cell>
          <cell r="B97">
            <v>9.4413446370000003</v>
          </cell>
          <cell r="C97">
            <v>8.8519631590000003</v>
          </cell>
          <cell r="D97">
            <v>10.033457527000001</v>
          </cell>
        </row>
        <row r="98">
          <cell r="A98">
            <v>2046</v>
          </cell>
          <cell r="B98">
            <v>9.4937425120000007</v>
          </cell>
          <cell r="C98">
            <v>8.8709930379999999</v>
          </cell>
          <cell r="D98">
            <v>10.120510879000001</v>
          </cell>
        </row>
        <row r="99">
          <cell r="A99">
            <v>2047</v>
          </cell>
          <cell r="B99">
            <v>9.5446390950000009</v>
          </cell>
          <cell r="C99">
            <v>8.8879323839999991</v>
          </cell>
          <cell r="D99">
            <v>10.207089272999999</v>
          </cell>
        </row>
        <row r="100">
          <cell r="A100">
            <v>2048</v>
          </cell>
          <cell r="B100">
            <v>9.5939566779999996</v>
          </cell>
          <cell r="C100">
            <v>8.9026490020000004</v>
          </cell>
          <cell r="D100">
            <v>10.293240549</v>
          </cell>
        </row>
        <row r="101">
          <cell r="A101">
            <v>2049</v>
          </cell>
          <cell r="B101">
            <v>9.6415922619999996</v>
          </cell>
          <cell r="C101">
            <v>8.9149839330000002</v>
          </cell>
          <cell r="D101">
            <v>10.378988561</v>
          </cell>
        </row>
        <row r="102">
          <cell r="A102">
            <v>2050</v>
          </cell>
          <cell r="B102">
            <v>9.6874400289999993</v>
          </cell>
          <cell r="C102">
            <v>8.9247801960000004</v>
          </cell>
          <cell r="D102">
            <v>10.464344911</v>
          </cell>
        </row>
        <row r="103">
          <cell r="A103">
            <v>2051</v>
          </cell>
          <cell r="B103">
            <v>9.7315434920000001</v>
          </cell>
          <cell r="C103">
            <v>8.9320221489999998</v>
          </cell>
          <cell r="D103">
            <v>10.549467562999999</v>
          </cell>
        </row>
        <row r="104">
          <cell r="A104">
            <v>2052</v>
          </cell>
          <cell r="B104">
            <v>9.7737703390000004</v>
          </cell>
          <cell r="C104">
            <v>8.9365341180000009</v>
          </cell>
          <cell r="D104">
            <v>10.634304591999999</v>
          </cell>
        </row>
        <row r="105">
          <cell r="A105">
            <v>2053</v>
          </cell>
          <cell r="B105">
            <v>9.8144337469999989</v>
          </cell>
          <cell r="C105">
            <v>8.9385607569999994</v>
          </cell>
          <cell r="D105">
            <v>10.719257163</v>
          </cell>
        </row>
        <row r="106">
          <cell r="A106">
            <v>2054</v>
          </cell>
          <cell r="B106">
            <v>9.8532886350000002</v>
          </cell>
          <cell r="C106">
            <v>8.9378420940000005</v>
          </cell>
          <cell r="D106">
            <v>10.804098267999999</v>
          </cell>
        </row>
        <row r="107">
          <cell r="A107">
            <v>2055</v>
          </cell>
          <cell r="B107">
            <v>9.8905125690000002</v>
          </cell>
          <cell r="C107">
            <v>8.9345250629999988</v>
          </cell>
          <cell r="D107">
            <v>10.889023651</v>
          </cell>
        </row>
        <row r="108">
          <cell r="A108">
            <v>2056</v>
          </cell>
          <cell r="B108">
            <v>9.9260971690000002</v>
          </cell>
          <cell r="C108">
            <v>8.9286012069999998</v>
          </cell>
          <cell r="D108">
            <v>10.974004593</v>
          </cell>
        </row>
        <row r="109">
          <cell r="A109">
            <v>2057</v>
          </cell>
          <cell r="B109">
            <v>9.9601493560000005</v>
          </cell>
          <cell r="C109">
            <v>8.9201737369999989</v>
          </cell>
          <cell r="D109">
            <v>11.059129942</v>
          </cell>
        </row>
        <row r="110">
          <cell r="A110">
            <v>2058</v>
          </cell>
          <cell r="B110">
            <v>9.9927309449999999</v>
          </cell>
          <cell r="C110">
            <v>8.9093207670000005</v>
          </cell>
          <cell r="D110">
            <v>11.144420795</v>
          </cell>
        </row>
        <row r="111">
          <cell r="A111">
            <v>2059</v>
          </cell>
          <cell r="B111">
            <v>10.023889276</v>
          </cell>
          <cell r="C111">
            <v>8.8961118139999993</v>
          </cell>
          <cell r="D111">
            <v>11.229875164999999</v>
          </cell>
        </row>
        <row r="112">
          <cell r="A112">
            <v>2060</v>
          </cell>
          <cell r="B112">
            <v>10.053522446000001</v>
          </cell>
          <cell r="C112">
            <v>8.8805204820000014</v>
          </cell>
          <cell r="D112">
            <v>11.315294606</v>
          </cell>
        </row>
        <row r="113">
          <cell r="A113">
            <v>2061</v>
          </cell>
          <cell r="B113">
            <v>10.081944767000001</v>
          </cell>
          <cell r="C113">
            <v>8.8628655850000015</v>
          </cell>
          <cell r="D113">
            <v>11.400973430000001</v>
          </cell>
        </row>
        <row r="114">
          <cell r="A114">
            <v>2062</v>
          </cell>
          <cell r="B114">
            <v>10.109201361</v>
          </cell>
          <cell r="C114">
            <v>8.8432389689999997</v>
          </cell>
          <cell r="D114">
            <v>11.486900482000001</v>
          </cell>
        </row>
        <row r="115">
          <cell r="A115">
            <v>2063</v>
          </cell>
          <cell r="B115">
            <v>10.135413996999999</v>
          </cell>
          <cell r="C115">
            <v>8.8218081450000003</v>
          </cell>
          <cell r="D115">
            <v>11.573132946000001</v>
          </cell>
        </row>
        <row r="116">
          <cell r="A116">
            <v>2064</v>
          </cell>
          <cell r="B116">
            <v>10.160484234</v>
          </cell>
          <cell r="C116">
            <v>8.7985603220000002</v>
          </cell>
          <cell r="D116">
            <v>11.659458178</v>
          </cell>
        </row>
        <row r="117">
          <cell r="A117">
            <v>2065</v>
          </cell>
          <cell r="B117">
            <v>10.184543316999999</v>
          </cell>
          <cell r="C117">
            <v>8.7736794549999999</v>
          </cell>
          <cell r="D117">
            <v>11.745925139000001</v>
          </cell>
        </row>
        <row r="118">
          <cell r="A118">
            <v>2066</v>
          </cell>
          <cell r="B118">
            <v>10.207386482999999</v>
          </cell>
          <cell r="C118">
            <v>8.7470599230000001</v>
          </cell>
          <cell r="D118">
            <v>11.832206544</v>
          </cell>
        </row>
        <row r="119">
          <cell r="A119">
            <v>2067</v>
          </cell>
          <cell r="B119">
            <v>10.22915955</v>
          </cell>
          <cell r="C119">
            <v>8.7188711769999987</v>
          </cell>
          <cell r="D119">
            <v>11.918410421000001</v>
          </cell>
        </row>
        <row r="120">
          <cell r="A120">
            <v>2068</v>
          </cell>
          <cell r="B120">
            <v>10.250008009</v>
          </cell>
          <cell r="C120">
            <v>8.6892828029999993</v>
          </cell>
          <cell r="D120">
            <v>12.004654874</v>
          </cell>
        </row>
        <row r="121">
          <cell r="A121">
            <v>2069</v>
          </cell>
          <cell r="B121">
            <v>10.269737974</v>
          </cell>
          <cell r="C121">
            <v>8.6581794900000002</v>
          </cell>
          <cell r="D121">
            <v>12.090669452</v>
          </cell>
        </row>
        <row r="122">
          <cell r="A122">
            <v>2070</v>
          </cell>
          <cell r="B122">
            <v>10.288411766000001</v>
          </cell>
          <cell r="C122">
            <v>8.6256369550000009</v>
          </cell>
          <cell r="D122">
            <v>12.176511532999999</v>
          </cell>
        </row>
        <row r="123">
          <cell r="A123">
            <v>2071</v>
          </cell>
          <cell r="B123">
            <v>10.305921655999999</v>
          </cell>
          <cell r="C123">
            <v>8.5915975679999992</v>
          </cell>
          <cell r="D123">
            <v>12.262045596999998</v>
          </cell>
        </row>
        <row r="124">
          <cell r="A124">
            <v>2072</v>
          </cell>
          <cell r="B124">
            <v>10.322362949999999</v>
          </cell>
          <cell r="C124">
            <v>8.5561672519999998</v>
          </cell>
          <cell r="D124">
            <v>12.347387857000001</v>
          </cell>
        </row>
        <row r="125">
          <cell r="A125">
            <v>2073</v>
          </cell>
          <cell r="B125">
            <v>10.337756758999999</v>
          </cell>
          <cell r="C125">
            <v>8.5193748589999991</v>
          </cell>
          <cell r="D125">
            <v>12.432590295000001</v>
          </cell>
        </row>
        <row r="126">
          <cell r="A126">
            <v>2074</v>
          </cell>
          <cell r="B126">
            <v>10.352026226</v>
          </cell>
          <cell r="C126">
            <v>8.4811647509999997</v>
          </cell>
          <cell r="D126">
            <v>12.51759683</v>
          </cell>
        </row>
        <row r="127">
          <cell r="A127">
            <v>2075</v>
          </cell>
          <cell r="B127">
            <v>10.365079300000001</v>
          </cell>
          <cell r="C127">
            <v>8.4414688900000012</v>
          </cell>
          <cell r="D127">
            <v>12.602336866</v>
          </cell>
        </row>
        <row r="128">
          <cell r="A128">
            <v>2076</v>
          </cell>
          <cell r="B128">
            <v>10.376909096999999</v>
          </cell>
          <cell r="C128">
            <v>8.400289539000001</v>
          </cell>
          <cell r="D128">
            <v>12.686846883999999</v>
          </cell>
        </row>
        <row r="129">
          <cell r="A129">
            <v>2077</v>
          </cell>
          <cell r="B129">
            <v>10.387451696000001</v>
          </cell>
          <cell r="C129">
            <v>8.357579792000001</v>
          </cell>
          <cell r="D129">
            <v>12.771097913</v>
          </cell>
        </row>
        <row r="130">
          <cell r="A130">
            <v>2078</v>
          </cell>
          <cell r="B130">
            <v>10.396712302999999</v>
          </cell>
          <cell r="C130">
            <v>8.3133416409999992</v>
          </cell>
          <cell r="D130">
            <v>12.855150754</v>
          </cell>
        </row>
        <row r="131">
          <cell r="A131">
            <v>2079</v>
          </cell>
          <cell r="B131">
            <v>10.404787203</v>
          </cell>
          <cell r="C131">
            <v>8.2676613349999997</v>
          </cell>
          <cell r="D131">
            <v>12.939163825</v>
          </cell>
        </row>
        <row r="132">
          <cell r="A132">
            <v>2080</v>
          </cell>
          <cell r="B132">
            <v>10.411746641000001</v>
          </cell>
          <cell r="C132">
            <v>8.2205793590000003</v>
          </cell>
          <cell r="D132">
            <v>13.023285833000001</v>
          </cell>
        </row>
        <row r="133">
          <cell r="A133">
            <v>2081</v>
          </cell>
          <cell r="B133">
            <v>10.417527736</v>
          </cell>
          <cell r="C133">
            <v>8.1720686259999997</v>
          </cell>
          <cell r="D133">
            <v>13.107454125</v>
          </cell>
        </row>
        <row r="134">
          <cell r="A134">
            <v>2082</v>
          </cell>
          <cell r="B134">
            <v>10.422175242</v>
          </cell>
          <cell r="C134">
            <v>8.12216132</v>
          </cell>
          <cell r="D134">
            <v>13.191758802999999</v>
          </cell>
        </row>
        <row r="135">
          <cell r="A135">
            <v>2083</v>
          </cell>
          <cell r="B135">
            <v>10.425870549000001</v>
          </cell>
          <cell r="C135">
            <v>8.0710029090000006</v>
          </cell>
          <cell r="D135">
            <v>13.276447732000001</v>
          </cell>
        </row>
        <row r="136">
          <cell r="A136">
            <v>2084</v>
          </cell>
          <cell r="B136">
            <v>10.428582251</v>
          </cell>
          <cell r="C136">
            <v>8.0185895620000007</v>
          </cell>
          <cell r="D136">
            <v>13.361474549</v>
          </cell>
        </row>
        <row r="137">
          <cell r="A137">
            <v>2085</v>
          </cell>
          <cell r="B137">
            <v>10.430312539000001</v>
          </cell>
          <cell r="C137">
            <v>7.9649364949999999</v>
          </cell>
          <cell r="D137">
            <v>13.446838284</v>
          </cell>
        </row>
        <row r="138">
          <cell r="A138">
            <v>2086</v>
          </cell>
          <cell r="B138">
            <v>10.431045663000001</v>
          </cell>
          <cell r="C138">
            <v>7.9100655539999991</v>
          </cell>
          <cell r="D138">
            <v>13.53248153</v>
          </cell>
        </row>
        <row r="139">
          <cell r="A139">
            <v>2087</v>
          </cell>
          <cell r="B139">
            <v>10.430806898</v>
          </cell>
          <cell r="C139">
            <v>7.8540172149999998</v>
          </cell>
          <cell r="D139">
            <v>13.618411883</v>
          </cell>
        </row>
        <row r="140">
          <cell r="A140">
            <v>2088</v>
          </cell>
          <cell r="B140">
            <v>10.429728348999999</v>
          </cell>
          <cell r="C140">
            <v>7.7969110089999996</v>
          </cell>
          <cell r="D140">
            <v>13.704769678</v>
          </cell>
        </row>
        <row r="141">
          <cell r="A141">
            <v>2089</v>
          </cell>
          <cell r="B141">
            <v>10.427932903999999</v>
          </cell>
          <cell r="C141">
            <v>7.7388494749999994</v>
          </cell>
          <cell r="D141">
            <v>13.791695494999999</v>
          </cell>
        </row>
        <row r="142">
          <cell r="A142">
            <v>2090</v>
          </cell>
          <cell r="B142">
            <v>10.425269389</v>
          </cell>
          <cell r="C142">
            <v>7.6797615839999995</v>
          </cell>
          <cell r="D142">
            <v>13.878930399</v>
          </cell>
        </row>
        <row r="143">
          <cell r="A143">
            <v>2091</v>
          </cell>
          <cell r="B143">
            <v>10.421812683000001</v>
          </cell>
          <cell r="C143">
            <v>7.6197363310000004</v>
          </cell>
          <cell r="D143">
            <v>13.966516670000001</v>
          </cell>
        </row>
        <row r="144">
          <cell r="A144">
            <v>2092</v>
          </cell>
          <cell r="B144">
            <v>10.417481581000001</v>
          </cell>
          <cell r="C144">
            <v>7.5587509840000005</v>
          </cell>
          <cell r="D144">
            <v>14.054288263</v>
          </cell>
        </row>
        <row r="145">
          <cell r="A145">
            <v>2093</v>
          </cell>
          <cell r="B145">
            <v>10.412438076999999</v>
          </cell>
          <cell r="C145">
            <v>7.4969371619999992</v>
          </cell>
          <cell r="D145">
            <v>14.142435087999999</v>
          </cell>
        </row>
        <row r="146">
          <cell r="A146">
            <v>2094</v>
          </cell>
          <cell r="B146">
            <v>10.4065441</v>
          </cell>
          <cell r="C146">
            <v>7.4342460340000001</v>
          </cell>
          <cell r="D146">
            <v>14.230692494000001</v>
          </cell>
        </row>
        <row r="147">
          <cell r="A147">
            <v>2095</v>
          </cell>
          <cell r="B147">
            <v>10.400000198999999</v>
          </cell>
          <cell r="C147">
            <v>7.3708374060000006</v>
          </cell>
          <cell r="D147">
            <v>14.319306759</v>
          </cell>
        </row>
        <row r="148">
          <cell r="A148">
            <v>2096</v>
          </cell>
          <cell r="B148">
            <v>10.39261149</v>
          </cell>
          <cell r="C148">
            <v>7.3066146679999999</v>
          </cell>
          <cell r="D148">
            <v>14.407954824999999</v>
          </cell>
        </row>
        <row r="149">
          <cell r="A149">
            <v>2097</v>
          </cell>
          <cell r="B149">
            <v>10.384422809</v>
          </cell>
          <cell r="C149">
            <v>7.2416548189999999</v>
          </cell>
          <cell r="D149">
            <v>14.496638942000001</v>
          </cell>
        </row>
        <row r="150">
          <cell r="A150">
            <v>2098</v>
          </cell>
          <cell r="B150">
            <v>10.375354087</v>
          </cell>
          <cell r="C150">
            <v>7.175943331</v>
          </cell>
          <cell r="D150">
            <v>14.58520043</v>
          </cell>
        </row>
        <row r="151">
          <cell r="A151">
            <v>2099</v>
          </cell>
          <cell r="B151">
            <v>10.365536305999999</v>
          </cell>
          <cell r="C151">
            <v>7.1096191590000002</v>
          </cell>
          <cell r="D151">
            <v>14.673768011</v>
          </cell>
        </row>
        <row r="152">
          <cell r="A152">
            <v>2100</v>
          </cell>
          <cell r="B152">
            <v>10.355002417</v>
          </cell>
          <cell r="C152">
            <v>7.0427503820000004</v>
          </cell>
          <cell r="D152">
            <v>14.762346435000001</v>
          </cell>
        </row>
      </sheetData>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Sheet1"/>
    </sheetNames>
    <sheetDataSet>
      <sheetData sheetId="0">
        <row r="4">
          <cell r="B4" t="str">
            <v xml:space="preserve"> Germany</v>
          </cell>
          <cell r="C4" t="str">
            <v xml:space="preserve"> United States</v>
          </cell>
          <cell r="D4" t="str">
            <v xml:space="preserve"> France</v>
          </cell>
          <cell r="E4" t="str">
            <v xml:space="preserve"> United Kindom</v>
          </cell>
        </row>
        <row r="5">
          <cell r="A5">
            <v>1985</v>
          </cell>
        </row>
        <row r="6">
          <cell r="A6">
            <v>1990</v>
          </cell>
          <cell r="B6">
            <v>114.45</v>
          </cell>
          <cell r="C6">
            <v>114.28</v>
          </cell>
          <cell r="D6">
            <v>113.01</v>
          </cell>
          <cell r="E6">
            <v>111.83</v>
          </cell>
        </row>
        <row r="7">
          <cell r="A7">
            <v>1995</v>
          </cell>
          <cell r="B7">
            <v>114.6</v>
          </cell>
          <cell r="C7">
            <v>113.99</v>
          </cell>
          <cell r="D7">
            <v>112.95</v>
          </cell>
          <cell r="E7">
            <v>111.98</v>
          </cell>
        </row>
        <row r="8">
          <cell r="A8">
            <v>2000</v>
          </cell>
          <cell r="B8">
            <v>114.7</v>
          </cell>
          <cell r="C8">
            <v>113.97</v>
          </cell>
          <cell r="D8">
            <v>112.89</v>
          </cell>
          <cell r="E8">
            <v>112.26</v>
          </cell>
        </row>
        <row r="9">
          <cell r="A9">
            <v>2005</v>
          </cell>
          <cell r="B9">
            <v>115.02</v>
          </cell>
          <cell r="C9">
            <v>113.99</v>
          </cell>
          <cell r="D9">
            <v>113</v>
          </cell>
          <cell r="E9">
            <v>112.52</v>
          </cell>
        </row>
        <row r="10">
          <cell r="A10">
            <v>2010</v>
          </cell>
          <cell r="B10">
            <v>115.13</v>
          </cell>
          <cell r="C10">
            <v>114.59</v>
          </cell>
          <cell r="D10">
            <v>113.11</v>
          </cell>
          <cell r="E10">
            <v>112.63</v>
          </cell>
        </row>
        <row r="11">
          <cell r="A11">
            <v>2015</v>
          </cell>
          <cell r="B11">
            <v>115.01</v>
          </cell>
          <cell r="C11">
            <v>114.67</v>
          </cell>
          <cell r="D11">
            <v>113.41</v>
          </cell>
          <cell r="E11">
            <v>112.28</v>
          </cell>
        </row>
        <row r="12">
          <cell r="A12">
            <v>2020</v>
          </cell>
          <cell r="B12">
            <v>115.09</v>
          </cell>
          <cell r="C12">
            <v>113.79</v>
          </cell>
          <cell r="D12">
            <v>113.76</v>
          </cell>
          <cell r="E12">
            <v>111.57</v>
          </cell>
        </row>
        <row r="13">
          <cell r="A13">
            <v>2025</v>
          </cell>
        </row>
        <row r="14">
          <cell r="A14">
            <v>2030</v>
          </cell>
        </row>
      </sheetData>
    </sheetDataSet>
  </externalBook>
</externalLink>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21.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22.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23.xml"/></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24.xml"/></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25.xml"/></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26.xml"/></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27.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28.xml"/></Relationships>
</file>

<file path=xl/worksheets/_rels/sheet29.xml.rels><?xml version="1.0" encoding="UTF-8" standalone="yes"?>
<Relationships xmlns="http://schemas.openxmlformats.org/package/2006/relationships"><Relationship Id="rId1" Type="http://schemas.openxmlformats.org/officeDocument/2006/relationships/drawing" Target="../drawings/drawing29.xml"/></Relationships>
</file>

<file path=xl/worksheets/_rels/sheet30.xml.rels><?xml version="1.0" encoding="UTF-8" standalone="yes"?>
<Relationships xmlns="http://schemas.openxmlformats.org/package/2006/relationships"><Relationship Id="rId1" Type="http://schemas.openxmlformats.org/officeDocument/2006/relationships/drawing" Target="../drawings/drawing30.xml"/></Relationships>
</file>

<file path=xl/worksheets/_rels/sheet31.xml.rels><?xml version="1.0" encoding="UTF-8" standalone="yes"?>
<Relationships xmlns="http://schemas.openxmlformats.org/package/2006/relationships"><Relationship Id="rId1" Type="http://schemas.openxmlformats.org/officeDocument/2006/relationships/drawing" Target="../drawings/drawing31.xml"/></Relationships>
</file>

<file path=xl/worksheets/_rels/sheet32.xml.rels><?xml version="1.0" encoding="UTF-8" standalone="yes"?>
<Relationships xmlns="http://schemas.openxmlformats.org/package/2006/relationships"><Relationship Id="rId1" Type="http://schemas.openxmlformats.org/officeDocument/2006/relationships/drawing" Target="../drawings/drawing32.xml"/></Relationships>
</file>

<file path=xl/worksheets/_rels/sheet33.xml.rels><?xml version="1.0" encoding="UTF-8" standalone="yes"?>
<Relationships xmlns="http://schemas.openxmlformats.org/package/2006/relationships"><Relationship Id="rId1" Type="http://schemas.openxmlformats.org/officeDocument/2006/relationships/drawing" Target="../drawings/drawing33.xml"/></Relationships>
</file>

<file path=xl/worksheets/_rels/sheet34.xml.rels><?xml version="1.0" encoding="UTF-8" standalone="yes"?>
<Relationships xmlns="http://schemas.openxmlformats.org/package/2006/relationships"><Relationship Id="rId1" Type="http://schemas.openxmlformats.org/officeDocument/2006/relationships/drawing" Target="../drawings/drawing34.xml"/></Relationships>
</file>

<file path=xl/worksheets/_rels/sheet35.xml.rels><?xml version="1.0" encoding="UTF-8" standalone="yes"?>
<Relationships xmlns="http://schemas.openxmlformats.org/package/2006/relationships"><Relationship Id="rId1" Type="http://schemas.openxmlformats.org/officeDocument/2006/relationships/drawing" Target="../drawings/drawing35.xml"/></Relationships>
</file>

<file path=xl/worksheets/_rels/sheet36.xml.rels><?xml version="1.0" encoding="UTF-8" standalone="yes"?>
<Relationships xmlns="http://schemas.openxmlformats.org/package/2006/relationships"><Relationship Id="rId1" Type="http://schemas.openxmlformats.org/officeDocument/2006/relationships/drawing" Target="../drawings/drawing36.xml"/></Relationships>
</file>

<file path=xl/worksheets/_rels/sheet37.xml.rels><?xml version="1.0" encoding="UTF-8" standalone="yes"?>
<Relationships xmlns="http://schemas.openxmlformats.org/package/2006/relationships"><Relationship Id="rId1" Type="http://schemas.openxmlformats.org/officeDocument/2006/relationships/drawing" Target="../drawings/drawing37.xml"/></Relationships>
</file>

<file path=xl/worksheets/_rels/sheet38.xml.rels><?xml version="1.0" encoding="UTF-8" standalone="yes"?>
<Relationships xmlns="http://schemas.openxmlformats.org/package/2006/relationships"><Relationship Id="rId1" Type="http://schemas.openxmlformats.org/officeDocument/2006/relationships/drawing" Target="../drawings/drawing38.xml"/></Relationships>
</file>

<file path=xl/worksheets/_rels/sheet39.xml.rels><?xml version="1.0" encoding="UTF-8" standalone="yes"?>
<Relationships xmlns="http://schemas.openxmlformats.org/package/2006/relationships"><Relationship Id="rId1" Type="http://schemas.openxmlformats.org/officeDocument/2006/relationships/drawing" Target="../drawings/drawing39.xml"/></Relationships>
</file>

<file path=xl/worksheets/_rels/sheet40.xml.rels><?xml version="1.0" encoding="UTF-8" standalone="yes"?>
<Relationships xmlns="http://schemas.openxmlformats.org/package/2006/relationships"><Relationship Id="rId1" Type="http://schemas.openxmlformats.org/officeDocument/2006/relationships/drawing" Target="../drawings/drawing40.xml"/></Relationships>
</file>

<file path=xl/worksheets/_rels/sheet41.xml.rels><?xml version="1.0" encoding="UTF-8" standalone="yes"?>
<Relationships xmlns="http://schemas.openxmlformats.org/package/2006/relationships"><Relationship Id="rId1" Type="http://schemas.openxmlformats.org/officeDocument/2006/relationships/drawing" Target="../drawings/drawing41.xml"/></Relationships>
</file>

<file path=xl/worksheets/_rels/sheet42.xml.rels><?xml version="1.0" encoding="UTF-8" standalone="yes"?>
<Relationships xmlns="http://schemas.openxmlformats.org/package/2006/relationships"><Relationship Id="rId1" Type="http://schemas.openxmlformats.org/officeDocument/2006/relationships/drawing" Target="../drawings/drawing42.xml"/></Relationships>
</file>

<file path=xl/worksheets/_rels/sheet43.xml.rels><?xml version="1.0" encoding="UTF-8" standalone="yes"?>
<Relationships xmlns="http://schemas.openxmlformats.org/package/2006/relationships"><Relationship Id="rId1" Type="http://schemas.openxmlformats.org/officeDocument/2006/relationships/drawing" Target="../drawings/drawing43.xml"/></Relationships>
</file>

<file path=xl/worksheets/_rels/sheet44.xml.rels><?xml version="1.0" encoding="UTF-8" standalone="yes"?>
<Relationships xmlns="http://schemas.openxmlformats.org/package/2006/relationships"><Relationship Id="rId1" Type="http://schemas.openxmlformats.org/officeDocument/2006/relationships/drawing" Target="../drawings/drawing44.xml"/></Relationships>
</file>

<file path=xl/worksheets/_rels/sheet45.xml.rels><?xml version="1.0" encoding="UTF-8" standalone="yes"?>
<Relationships xmlns="http://schemas.openxmlformats.org/package/2006/relationships"><Relationship Id="rId1" Type="http://schemas.openxmlformats.org/officeDocument/2006/relationships/drawing" Target="../drawings/drawing45.xml"/></Relationships>
</file>

<file path=xl/worksheets/_rels/sheet46.xml.rels><?xml version="1.0" encoding="UTF-8" standalone="yes"?>
<Relationships xmlns="http://schemas.openxmlformats.org/package/2006/relationships"><Relationship Id="rId1" Type="http://schemas.openxmlformats.org/officeDocument/2006/relationships/drawing" Target="../drawings/drawing46.xml"/></Relationships>
</file>

<file path=xl/worksheets/_rels/sheet47.xml.rels><?xml version="1.0" encoding="UTF-8" standalone="yes"?>
<Relationships xmlns="http://schemas.openxmlformats.org/package/2006/relationships"><Relationship Id="rId1" Type="http://schemas.openxmlformats.org/officeDocument/2006/relationships/drawing" Target="../drawings/drawing47.xml"/></Relationships>
</file>

<file path=xl/worksheets/_rels/sheet48.xml.rels><?xml version="1.0" encoding="UTF-8" standalone="yes"?>
<Relationships xmlns="http://schemas.openxmlformats.org/package/2006/relationships"><Relationship Id="rId1" Type="http://schemas.openxmlformats.org/officeDocument/2006/relationships/drawing" Target="../drawings/drawing48.xml"/></Relationships>
</file>

<file path=xl/worksheets/_rels/sheet49.xml.rels><?xml version="1.0" encoding="UTF-8" standalone="yes"?>
<Relationships xmlns="http://schemas.openxmlformats.org/package/2006/relationships"><Relationship Id="rId1" Type="http://schemas.openxmlformats.org/officeDocument/2006/relationships/drawing" Target="../drawings/drawing49.xml"/></Relationships>
</file>

<file path=xl/worksheets/_rels/sheet50.xml.rels><?xml version="1.0" encoding="UTF-8" standalone="yes"?>
<Relationships xmlns="http://schemas.openxmlformats.org/package/2006/relationships"><Relationship Id="rId1" Type="http://schemas.openxmlformats.org/officeDocument/2006/relationships/drawing" Target="../drawings/drawing50.xml"/></Relationships>
</file>

<file path=xl/worksheets/_rels/sheet51.xml.rels><?xml version="1.0" encoding="UTF-8" standalone="yes"?>
<Relationships xmlns="http://schemas.openxmlformats.org/package/2006/relationships"><Relationship Id="rId1" Type="http://schemas.openxmlformats.org/officeDocument/2006/relationships/drawing" Target="../drawings/drawing51.xml"/></Relationships>
</file>

<file path=xl/worksheets/_rels/sheet52.xml.rels><?xml version="1.0" encoding="UTF-8" standalone="yes"?>
<Relationships xmlns="http://schemas.openxmlformats.org/package/2006/relationships"><Relationship Id="rId1" Type="http://schemas.openxmlformats.org/officeDocument/2006/relationships/drawing" Target="../drawings/drawing52.xml"/></Relationships>
</file>

<file path=xl/worksheets/_rels/sheet53.xml.rels><?xml version="1.0" encoding="UTF-8" standalone="yes"?>
<Relationships xmlns="http://schemas.openxmlformats.org/package/2006/relationships"><Relationship Id="rId1" Type="http://schemas.openxmlformats.org/officeDocument/2006/relationships/drawing" Target="../drawings/drawing53.xml"/></Relationships>
</file>

<file path=xl/worksheets/_rels/sheet54.xml.rels><?xml version="1.0" encoding="UTF-8" standalone="yes"?>
<Relationships xmlns="http://schemas.openxmlformats.org/package/2006/relationships"><Relationship Id="rId1" Type="http://schemas.openxmlformats.org/officeDocument/2006/relationships/drawing" Target="../drawings/drawing54.xml"/></Relationships>
</file>

<file path=xl/worksheets/_rels/sheet55.xml.rels><?xml version="1.0" encoding="UTF-8" standalone="yes"?>
<Relationships xmlns="http://schemas.openxmlformats.org/package/2006/relationships"><Relationship Id="rId1" Type="http://schemas.openxmlformats.org/officeDocument/2006/relationships/drawing" Target="../drawings/drawing55.xml"/></Relationships>
</file>

<file path=xl/worksheets/_rels/sheet56.xml.rels><?xml version="1.0" encoding="UTF-8" standalone="yes"?>
<Relationships xmlns="http://schemas.openxmlformats.org/package/2006/relationships"><Relationship Id="rId1" Type="http://schemas.openxmlformats.org/officeDocument/2006/relationships/drawing" Target="../drawings/drawing56.xml"/></Relationships>
</file>

<file path=xl/worksheets/_rels/sheet57.xml.rels><?xml version="1.0" encoding="UTF-8" standalone="yes"?>
<Relationships xmlns="http://schemas.openxmlformats.org/package/2006/relationships"><Relationship Id="rId1" Type="http://schemas.openxmlformats.org/officeDocument/2006/relationships/drawing" Target="../drawings/drawing57.xml"/></Relationships>
</file>

<file path=xl/worksheets/_rels/sheet58.xml.rels><?xml version="1.0" encoding="UTF-8" standalone="yes"?>
<Relationships xmlns="http://schemas.openxmlformats.org/package/2006/relationships"><Relationship Id="rId1" Type="http://schemas.openxmlformats.org/officeDocument/2006/relationships/drawing" Target="../drawings/drawing58.xml"/></Relationships>
</file>

<file path=xl/worksheets/_rels/sheet59.xml.rels><?xml version="1.0" encoding="UTF-8" standalone="yes"?>
<Relationships xmlns="http://schemas.openxmlformats.org/package/2006/relationships"><Relationship Id="rId1" Type="http://schemas.openxmlformats.org/officeDocument/2006/relationships/drawing" Target="../drawings/drawing59.xml"/></Relationships>
</file>

<file path=xl/worksheets/_rels/sheet60.xml.rels><?xml version="1.0" encoding="UTF-8" standalone="yes"?>
<Relationships xmlns="http://schemas.openxmlformats.org/package/2006/relationships"><Relationship Id="rId1" Type="http://schemas.openxmlformats.org/officeDocument/2006/relationships/drawing" Target="../drawings/drawing60.xml"/></Relationships>
</file>

<file path=xl/worksheets/_rels/sheet61.xml.rels><?xml version="1.0" encoding="UTF-8" standalone="yes"?>
<Relationships xmlns="http://schemas.openxmlformats.org/package/2006/relationships"><Relationship Id="rId1" Type="http://schemas.openxmlformats.org/officeDocument/2006/relationships/drawing" Target="../drawings/drawing61.xml"/></Relationships>
</file>

<file path=xl/worksheets/_rels/sheet62.xml.rels><?xml version="1.0" encoding="UTF-8" standalone="yes"?>
<Relationships xmlns="http://schemas.openxmlformats.org/package/2006/relationships"><Relationship Id="rId1" Type="http://schemas.openxmlformats.org/officeDocument/2006/relationships/drawing" Target="../drawings/drawing62.xml"/></Relationships>
</file>

<file path=xl/worksheets/_rels/sheet63.xml.rels><?xml version="1.0" encoding="UTF-8" standalone="yes"?>
<Relationships xmlns="http://schemas.openxmlformats.org/package/2006/relationships"><Relationship Id="rId1" Type="http://schemas.openxmlformats.org/officeDocument/2006/relationships/drawing" Target="../drawings/drawing63.xml"/></Relationships>
</file>

<file path=xl/worksheets/_rels/sheet64.xml.rels><?xml version="1.0" encoding="UTF-8" standalone="yes"?>
<Relationships xmlns="http://schemas.openxmlformats.org/package/2006/relationships"><Relationship Id="rId1" Type="http://schemas.openxmlformats.org/officeDocument/2006/relationships/drawing" Target="../drawings/drawing64.xml"/></Relationships>
</file>

<file path=xl/worksheets/_rels/sheet65.xml.rels><?xml version="1.0" encoding="UTF-8" standalone="yes"?>
<Relationships xmlns="http://schemas.openxmlformats.org/package/2006/relationships"><Relationship Id="rId1" Type="http://schemas.openxmlformats.org/officeDocument/2006/relationships/drawing" Target="../drawings/drawing65.xml"/></Relationships>
</file>

<file path=xl/worksheets/_rels/sheet66.xml.rels><?xml version="1.0" encoding="UTF-8" standalone="yes"?>
<Relationships xmlns="http://schemas.openxmlformats.org/package/2006/relationships"><Relationship Id="rId1" Type="http://schemas.openxmlformats.org/officeDocument/2006/relationships/drawing" Target="../drawings/drawing66.xml"/></Relationships>
</file>

<file path=xl/worksheets/_rels/sheet67.xml.rels><?xml version="1.0" encoding="UTF-8" standalone="yes"?>
<Relationships xmlns="http://schemas.openxmlformats.org/package/2006/relationships"><Relationship Id="rId1" Type="http://schemas.openxmlformats.org/officeDocument/2006/relationships/drawing" Target="../drawings/drawing67.xml"/></Relationships>
</file>

<file path=xl/worksheets/_rels/sheet68.xml.rels><?xml version="1.0" encoding="UTF-8" standalone="yes"?>
<Relationships xmlns="http://schemas.openxmlformats.org/package/2006/relationships"><Relationship Id="rId1" Type="http://schemas.openxmlformats.org/officeDocument/2006/relationships/drawing" Target="../drawings/drawing68.xml"/></Relationships>
</file>

<file path=xl/worksheets/_rels/sheet69.xml.rels><?xml version="1.0" encoding="UTF-8" standalone="yes"?>
<Relationships xmlns="http://schemas.openxmlformats.org/package/2006/relationships"><Relationship Id="rId1" Type="http://schemas.openxmlformats.org/officeDocument/2006/relationships/drawing" Target="../drawings/drawing69.xml"/></Relationships>
</file>

<file path=xl/worksheets/_rels/sheet70.xml.rels><?xml version="1.0" encoding="UTF-8" standalone="yes"?>
<Relationships xmlns="http://schemas.openxmlformats.org/package/2006/relationships"><Relationship Id="rId2" Type="http://schemas.openxmlformats.org/officeDocument/2006/relationships/drawing" Target="../drawings/drawing70.xml"/><Relationship Id="rId1" Type="http://schemas.openxmlformats.org/officeDocument/2006/relationships/hyperlink" Target="https://www.swindonadvertiser.co.uk/news/23405663.quarter-children-swindon-living-poverty/" TargetMode="External"/></Relationships>
</file>

<file path=xl/worksheets/_rels/sheet71.xml.rels><?xml version="1.0" encoding="UTF-8" standalone="yes"?>
<Relationships xmlns="http://schemas.openxmlformats.org/package/2006/relationships"><Relationship Id="rId1" Type="http://schemas.openxmlformats.org/officeDocument/2006/relationships/drawing" Target="../drawings/drawing71.xml"/></Relationships>
</file>

<file path=xl/worksheets/_rels/sheet72.xml.rels><?xml version="1.0" encoding="UTF-8" standalone="yes"?>
<Relationships xmlns="http://schemas.openxmlformats.org/package/2006/relationships"><Relationship Id="rId1" Type="http://schemas.openxmlformats.org/officeDocument/2006/relationships/drawing" Target="../drawings/drawing72.xml"/></Relationships>
</file>

<file path=xl/worksheets/_rels/sheet73.xml.rels><?xml version="1.0" encoding="UTF-8" standalone="yes"?>
<Relationships xmlns="http://schemas.openxmlformats.org/package/2006/relationships"><Relationship Id="rId1" Type="http://schemas.openxmlformats.org/officeDocument/2006/relationships/drawing" Target="../drawings/drawing73.xml"/></Relationships>
</file>

<file path=xl/worksheets/_rels/sheet74.xml.rels><?xml version="1.0" encoding="UTF-8" standalone="yes"?>
<Relationships xmlns="http://schemas.openxmlformats.org/package/2006/relationships"><Relationship Id="rId1" Type="http://schemas.openxmlformats.org/officeDocument/2006/relationships/drawing" Target="../drawings/drawing74.xml"/></Relationships>
</file>

<file path=xl/worksheets/_rels/sheet75.xml.rels><?xml version="1.0" encoding="UTF-8" standalone="yes"?>
<Relationships xmlns="http://schemas.openxmlformats.org/package/2006/relationships"><Relationship Id="rId1" Type="http://schemas.openxmlformats.org/officeDocument/2006/relationships/drawing" Target="../drawings/drawing75.xml"/></Relationships>
</file>

<file path=xl/worksheets/_rels/sheet76.xml.rels><?xml version="1.0" encoding="UTF-8" standalone="yes"?>
<Relationships xmlns="http://schemas.openxmlformats.org/package/2006/relationships"><Relationship Id="rId1" Type="http://schemas.openxmlformats.org/officeDocument/2006/relationships/drawing" Target="../drawings/drawing76.xml"/></Relationships>
</file>

<file path=xl/worksheets/_rels/sheet77.xml.rels><?xml version="1.0" encoding="UTF-8" standalone="yes"?>
<Relationships xmlns="http://schemas.openxmlformats.org/package/2006/relationships"><Relationship Id="rId1" Type="http://schemas.openxmlformats.org/officeDocument/2006/relationships/drawing" Target="../drawings/drawing77.xml"/></Relationships>
</file>

<file path=xl/worksheets/_rels/sheet78.xml.rels><?xml version="1.0" encoding="UTF-8" standalone="yes"?>
<Relationships xmlns="http://schemas.openxmlformats.org/package/2006/relationships"><Relationship Id="rId1" Type="http://schemas.openxmlformats.org/officeDocument/2006/relationships/drawing" Target="../drawings/drawing78.xml"/></Relationships>
</file>

<file path=xl/worksheets/_rels/sheet79.xml.rels><?xml version="1.0" encoding="UTF-8" standalone="yes"?>
<Relationships xmlns="http://schemas.openxmlformats.org/package/2006/relationships"><Relationship Id="rId1" Type="http://schemas.openxmlformats.org/officeDocument/2006/relationships/drawing" Target="../drawings/drawing79.xml"/></Relationships>
</file>

<file path=xl/worksheets/_rels/sheet80.xml.rels><?xml version="1.0" encoding="UTF-8" standalone="yes"?>
<Relationships xmlns="http://schemas.openxmlformats.org/package/2006/relationships"><Relationship Id="rId1" Type="http://schemas.openxmlformats.org/officeDocument/2006/relationships/drawing" Target="../drawings/drawing80.xml"/></Relationships>
</file>

<file path=xl/worksheets/_rels/sheet81.xml.rels><?xml version="1.0" encoding="UTF-8" standalone="yes"?>
<Relationships xmlns="http://schemas.openxmlformats.org/package/2006/relationships"><Relationship Id="rId1" Type="http://schemas.openxmlformats.org/officeDocument/2006/relationships/drawing" Target="../drawings/drawing81.xml"/></Relationships>
</file>

<file path=xl/worksheets/_rels/sheet82.xml.rels><?xml version="1.0" encoding="UTF-8" standalone="yes"?>
<Relationships xmlns="http://schemas.openxmlformats.org/package/2006/relationships"><Relationship Id="rId1" Type="http://schemas.openxmlformats.org/officeDocument/2006/relationships/drawing" Target="../drawings/drawing82.xml"/></Relationships>
</file>

<file path=xl/worksheets/_rels/sheet83.xml.rels><?xml version="1.0" encoding="UTF-8" standalone="yes"?>
<Relationships xmlns="http://schemas.openxmlformats.org/package/2006/relationships"><Relationship Id="rId1" Type="http://schemas.openxmlformats.org/officeDocument/2006/relationships/drawing" Target="../drawings/drawing83.xml"/></Relationships>
</file>

<file path=xl/worksheets/_rels/sheet84.xml.rels><?xml version="1.0" encoding="UTF-8" standalone="yes"?>
<Relationships xmlns="http://schemas.openxmlformats.org/package/2006/relationships"><Relationship Id="rId2" Type="http://schemas.openxmlformats.org/officeDocument/2006/relationships/drawing" Target="../drawings/drawing84.xml"/><Relationship Id="rId1" Type="http://schemas.openxmlformats.org/officeDocument/2006/relationships/hyperlink" Target="https://www.gov.uk/government/statistics/households-below-average-income-for-financial-years-ending-1995-to-2022/households-below-average-income-an-analysis-of-the-uk-income-distribution-fye-1995-to-fye-2022" TargetMode="External"/></Relationships>
</file>

<file path=xl/worksheets/_rels/sheet85.xml.rels><?xml version="1.0" encoding="UTF-8" standalone="yes"?>
<Relationships xmlns="http://schemas.openxmlformats.org/package/2006/relationships"><Relationship Id="rId1" Type="http://schemas.openxmlformats.org/officeDocument/2006/relationships/drawing" Target="../drawings/drawing85.xml"/></Relationships>
</file>

<file path=xl/worksheets/_rels/sheet86.xml.rels><?xml version="1.0" encoding="UTF-8" standalone="yes"?>
<Relationships xmlns="http://schemas.openxmlformats.org/package/2006/relationships"><Relationship Id="rId1" Type="http://schemas.openxmlformats.org/officeDocument/2006/relationships/drawing" Target="../drawings/drawing86.xml"/></Relationships>
</file>

<file path=xl/worksheets/_rels/sheet87.xml.rels><?xml version="1.0" encoding="UTF-8" standalone="yes"?>
<Relationships xmlns="http://schemas.openxmlformats.org/package/2006/relationships"><Relationship Id="rId1" Type="http://schemas.openxmlformats.org/officeDocument/2006/relationships/drawing" Target="../drawings/drawing87.xml"/></Relationships>
</file>

<file path=xl/worksheets/_rels/sheet88.xml.rels><?xml version="1.0" encoding="UTF-8" standalone="yes"?>
<Relationships xmlns="http://schemas.openxmlformats.org/package/2006/relationships"><Relationship Id="rId1" Type="http://schemas.openxmlformats.org/officeDocument/2006/relationships/drawing" Target="../drawings/drawing88.xml"/></Relationships>
</file>

<file path=xl/worksheets/_rels/sheet89.xml.rels><?xml version="1.0" encoding="UTF-8" standalone="yes"?>
<Relationships xmlns="http://schemas.openxmlformats.org/package/2006/relationships"><Relationship Id="rId1" Type="http://schemas.openxmlformats.org/officeDocument/2006/relationships/drawing" Target="../drawings/drawing89.xml"/></Relationships>
</file>

<file path=xl/worksheets/_rels/sheet90.xml.rels><?xml version="1.0" encoding="UTF-8" standalone="yes"?>
<Relationships xmlns="http://schemas.openxmlformats.org/package/2006/relationships"><Relationship Id="rId1" Type="http://schemas.openxmlformats.org/officeDocument/2006/relationships/drawing" Target="../drawings/drawing90.xml"/></Relationships>
</file>

<file path=xl/worksheets/_rels/sheet91.xml.rels><?xml version="1.0" encoding="UTF-8" standalone="yes"?>
<Relationships xmlns="http://schemas.openxmlformats.org/package/2006/relationships"><Relationship Id="rId1" Type="http://schemas.openxmlformats.org/officeDocument/2006/relationships/drawing" Target="../drawings/drawing91.xml"/></Relationships>
</file>

<file path=xl/worksheets/_rels/sheet92.xml.rels><?xml version="1.0" encoding="UTF-8" standalone="yes"?>
<Relationships xmlns="http://schemas.openxmlformats.org/package/2006/relationships"><Relationship Id="rId1" Type="http://schemas.openxmlformats.org/officeDocument/2006/relationships/drawing" Target="../drawings/drawing92.xml"/></Relationships>
</file>

<file path=xl/worksheets/_rels/sheet93.xml.rels><?xml version="1.0" encoding="UTF-8" standalone="yes"?>
<Relationships xmlns="http://schemas.openxmlformats.org/package/2006/relationships"><Relationship Id="rId1" Type="http://schemas.openxmlformats.org/officeDocument/2006/relationships/drawing" Target="../drawings/drawing93.xml"/></Relationships>
</file>

<file path=xl/worksheets/_rels/sheet94.xml.rels><?xml version="1.0" encoding="UTF-8" standalone="yes"?>
<Relationships xmlns="http://schemas.openxmlformats.org/package/2006/relationships"><Relationship Id="rId1" Type="http://schemas.openxmlformats.org/officeDocument/2006/relationships/drawing" Target="../drawings/drawing94.xml"/></Relationships>
</file>

<file path=xl/worksheets/_rels/sheet95.xml.rels><?xml version="1.0" encoding="UTF-8" standalone="yes"?>
<Relationships xmlns="http://schemas.openxmlformats.org/package/2006/relationships"><Relationship Id="rId1" Type="http://schemas.openxmlformats.org/officeDocument/2006/relationships/drawing" Target="../drawings/drawing95.xml"/></Relationships>
</file>

<file path=xl/worksheets/_rels/sheet96.xml.rels><?xml version="1.0" encoding="UTF-8" standalone="yes"?>
<Relationships xmlns="http://schemas.openxmlformats.org/package/2006/relationships"><Relationship Id="rId1" Type="http://schemas.openxmlformats.org/officeDocument/2006/relationships/drawing" Target="../drawings/drawing96.xml"/></Relationships>
</file>

<file path=xl/worksheets/_rels/sheet97.xml.rels><?xml version="1.0" encoding="UTF-8" standalone="yes"?>
<Relationships xmlns="http://schemas.openxmlformats.org/package/2006/relationships"><Relationship Id="rId1" Type="http://schemas.openxmlformats.org/officeDocument/2006/relationships/drawing" Target="../drawings/drawing97.xml"/></Relationships>
</file>

<file path=xl/worksheets/_rels/sheet98.xml.rels><?xml version="1.0" encoding="UTF-8" standalone="yes"?>
<Relationships xmlns="http://schemas.openxmlformats.org/package/2006/relationships"><Relationship Id="rId1" Type="http://schemas.openxmlformats.org/officeDocument/2006/relationships/drawing" Target="../drawings/drawing98.xml"/></Relationships>
</file>

<file path=xl/worksheets/_rels/sheet99.xml.rels><?xml version="1.0" encoding="UTF-8" standalone="yes"?>
<Relationships xmlns="http://schemas.openxmlformats.org/package/2006/relationships"><Relationship Id="rId3" Type="http://schemas.openxmlformats.org/officeDocument/2006/relationships/drawing" Target="../drawings/drawing99.xml"/><Relationship Id="rId2" Type="http://schemas.openxmlformats.org/officeDocument/2006/relationships/printerSettings" Target="../printerSettings/printerSettings1.bin"/><Relationship Id="rId1" Type="http://schemas.openxmlformats.org/officeDocument/2006/relationships/hyperlink" Target="https://www.ons.gov.uk/peoplepopulationandcommunity/birthsdeathsandmarriages/deaths/articles/impactofregistrationdelaysonmortalitystatisticsinenglandandwales/2018"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B94F71B-7C5B-D743-8193-253B7B778FA4}">
  <dimension ref="A1:P26"/>
  <sheetViews>
    <sheetView tabSelected="1" workbookViewId="0">
      <selection activeCell="A2" sqref="A2"/>
    </sheetView>
  </sheetViews>
  <sheetFormatPr baseColWidth="10" defaultRowHeight="13"/>
  <cols>
    <col min="2" max="2" width="32.83203125" customWidth="1"/>
  </cols>
  <sheetData>
    <row r="1" spans="1:16" ht="30" customHeight="1">
      <c r="A1" s="223" t="s">
        <v>2336</v>
      </c>
      <c r="B1" s="223"/>
      <c r="C1" s="223"/>
      <c r="D1" s="223"/>
      <c r="E1" s="223"/>
      <c r="F1" s="223"/>
      <c r="G1" s="223"/>
      <c r="H1" s="223"/>
      <c r="I1" s="223"/>
      <c r="J1" s="223"/>
      <c r="K1" s="223"/>
      <c r="L1" s="223"/>
      <c r="M1" s="223"/>
      <c r="N1" s="223"/>
      <c r="O1" s="223"/>
      <c r="P1" s="223"/>
    </row>
    <row r="4" spans="1:16" ht="23">
      <c r="B4" s="48" t="s">
        <v>2337</v>
      </c>
    </row>
    <row r="5" spans="1:16" ht="16">
      <c r="B5" s="163" t="s">
        <v>114</v>
      </c>
    </row>
    <row r="6" spans="1:16" ht="16">
      <c r="B6" s="163" t="s">
        <v>113</v>
      </c>
      <c r="C6" s="163" t="s">
        <v>115</v>
      </c>
    </row>
    <row r="7" spans="1:16" ht="16">
      <c r="B7" s="47" t="s">
        <v>94</v>
      </c>
      <c r="C7" s="163">
        <v>30</v>
      </c>
    </row>
    <row r="8" spans="1:16" ht="16">
      <c r="B8" s="47" t="s">
        <v>95</v>
      </c>
      <c r="C8" s="163">
        <v>29</v>
      </c>
    </row>
    <row r="9" spans="1:16" ht="16">
      <c r="B9" s="47" t="s">
        <v>96</v>
      </c>
      <c r="C9" s="163">
        <v>29</v>
      </c>
    </row>
    <row r="10" spans="1:16" ht="16">
      <c r="B10" s="47" t="s">
        <v>97</v>
      </c>
      <c r="C10" s="163">
        <v>28</v>
      </c>
    </row>
    <row r="11" spans="1:16" ht="16">
      <c r="B11" s="47" t="s">
        <v>116</v>
      </c>
      <c r="C11" s="163">
        <v>28</v>
      </c>
    </row>
    <row r="12" spans="1:16" ht="16">
      <c r="B12" s="47" t="s">
        <v>98</v>
      </c>
      <c r="C12" s="163">
        <v>28</v>
      </c>
    </row>
    <row r="13" spans="1:16" ht="16">
      <c r="B13" s="47" t="s">
        <v>99</v>
      </c>
      <c r="C13" s="163">
        <v>28</v>
      </c>
    </row>
    <row r="14" spans="1:16" ht="16">
      <c r="B14" s="47" t="s">
        <v>100</v>
      </c>
      <c r="C14" s="163">
        <v>27</v>
      </c>
    </row>
    <row r="15" spans="1:16" ht="16">
      <c r="B15" s="47" t="s">
        <v>101</v>
      </c>
      <c r="C15" s="163">
        <v>27</v>
      </c>
    </row>
    <row r="16" spans="1:16" ht="16">
      <c r="B16" s="47" t="s">
        <v>102</v>
      </c>
      <c r="C16" s="163">
        <v>26</v>
      </c>
    </row>
    <row r="17" spans="2:3" ht="16">
      <c r="B17" s="47" t="s">
        <v>103</v>
      </c>
      <c r="C17" s="163">
        <v>26</v>
      </c>
    </row>
    <row r="18" spans="2:3" ht="16">
      <c r="B18" s="47" t="s">
        <v>104</v>
      </c>
      <c r="C18" s="163">
        <v>25</v>
      </c>
    </row>
    <row r="19" spans="2:3" ht="16">
      <c r="B19" s="47" t="s">
        <v>105</v>
      </c>
      <c r="C19" s="163">
        <v>24</v>
      </c>
    </row>
    <row r="20" spans="2:3" ht="16">
      <c r="B20" s="47" t="s">
        <v>106</v>
      </c>
      <c r="C20" s="163">
        <v>24</v>
      </c>
    </row>
    <row r="21" spans="2:3" ht="16">
      <c r="B21" s="47" t="s">
        <v>107</v>
      </c>
      <c r="C21" s="163">
        <v>24</v>
      </c>
    </row>
    <row r="22" spans="2:3" ht="16">
      <c r="B22" s="47" t="s">
        <v>108</v>
      </c>
      <c r="C22" s="163">
        <v>23</v>
      </c>
    </row>
    <row r="23" spans="2:3" ht="16">
      <c r="B23" s="47" t="s">
        <v>109</v>
      </c>
      <c r="C23" s="163">
        <v>23</v>
      </c>
    </row>
    <row r="24" spans="2:3" ht="16">
      <c r="B24" s="47" t="s">
        <v>110</v>
      </c>
      <c r="C24" s="163">
        <v>23</v>
      </c>
    </row>
    <row r="25" spans="2:3" ht="16">
      <c r="B25" s="47" t="s">
        <v>111</v>
      </c>
      <c r="C25" s="163">
        <v>23</v>
      </c>
    </row>
    <row r="26" spans="2:3" ht="16">
      <c r="B26" s="47" t="s">
        <v>112</v>
      </c>
      <c r="C26" s="163">
        <v>23</v>
      </c>
    </row>
  </sheetData>
  <mergeCells count="1">
    <mergeCell ref="A1:P1"/>
  </mergeCells>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F9F87EB-8C0D-7149-93E6-07E6A2DA62A3}">
  <dimension ref="A1:I48"/>
  <sheetViews>
    <sheetView workbookViewId="0">
      <selection activeCell="A2" sqref="A2"/>
    </sheetView>
  </sheetViews>
  <sheetFormatPr baseColWidth="10" defaultRowHeight="13"/>
  <sheetData>
    <row r="1" spans="1:8" ht="30" customHeight="1">
      <c r="A1" s="164" t="s">
        <v>2338</v>
      </c>
      <c r="B1" s="164"/>
      <c r="C1" s="164"/>
      <c r="D1" s="164"/>
      <c r="E1" s="164"/>
      <c r="F1" s="164"/>
      <c r="G1" s="164"/>
      <c r="H1" s="164"/>
    </row>
    <row r="4" spans="1:8" ht="16">
      <c r="B4" s="163"/>
      <c r="C4" s="163"/>
      <c r="D4" s="163"/>
      <c r="E4" s="163"/>
      <c r="F4" s="163"/>
      <c r="G4" s="163"/>
      <c r="H4" s="163"/>
    </row>
    <row r="5" spans="1:8" ht="16">
      <c r="A5" s="163"/>
      <c r="B5" s="163"/>
      <c r="C5" s="163"/>
      <c r="D5" s="163"/>
      <c r="E5" s="163"/>
      <c r="F5" s="163"/>
      <c r="G5" s="163"/>
      <c r="H5" s="163"/>
    </row>
    <row r="6" spans="1:8" ht="16">
      <c r="A6" s="163"/>
      <c r="B6" s="163"/>
      <c r="C6" s="163"/>
      <c r="D6" s="163"/>
      <c r="E6" s="163"/>
      <c r="F6" s="163"/>
      <c r="G6" s="163"/>
      <c r="H6" s="163"/>
    </row>
    <row r="7" spans="1:8" ht="16">
      <c r="A7" s="163"/>
      <c r="B7" s="163"/>
      <c r="C7" s="163"/>
      <c r="D7" s="163"/>
      <c r="E7" s="163"/>
      <c r="F7" s="163"/>
      <c r="G7" s="163"/>
      <c r="H7" s="163"/>
    </row>
    <row r="8" spans="1:8" ht="16">
      <c r="A8" s="163"/>
      <c r="B8" s="163"/>
      <c r="C8" s="163"/>
      <c r="D8" s="163"/>
      <c r="E8" s="163"/>
      <c r="F8" s="163"/>
      <c r="G8" s="163"/>
      <c r="H8" s="163"/>
    </row>
    <row r="9" spans="1:8" ht="16">
      <c r="A9" s="163"/>
      <c r="B9" s="163"/>
      <c r="C9" s="163"/>
      <c r="D9" s="163"/>
      <c r="E9" s="163"/>
      <c r="F9" s="163"/>
      <c r="G9" s="163"/>
      <c r="H9" s="163"/>
    </row>
    <row r="10" spans="1:8" ht="16">
      <c r="A10" s="163"/>
      <c r="B10" s="163"/>
      <c r="C10" s="163"/>
      <c r="D10" s="163"/>
      <c r="E10" s="163"/>
      <c r="F10" s="163"/>
      <c r="G10" s="163"/>
      <c r="H10" s="163"/>
    </row>
    <row r="11" spans="1:8" ht="16">
      <c r="A11" s="163"/>
      <c r="B11" s="163"/>
      <c r="C11" s="163"/>
      <c r="D11" s="163"/>
      <c r="E11" s="163"/>
      <c r="F11" s="163"/>
      <c r="G11" s="163"/>
      <c r="H11" s="163"/>
    </row>
    <row r="12" spans="1:8" ht="16">
      <c r="A12" s="163"/>
      <c r="B12" s="163"/>
      <c r="C12" s="163"/>
      <c r="D12" s="163"/>
      <c r="E12" s="163"/>
      <c r="F12" s="163"/>
      <c r="G12" s="163"/>
      <c r="H12" s="163"/>
    </row>
    <row r="13" spans="1:8" ht="16">
      <c r="A13" s="163"/>
      <c r="B13" s="163"/>
      <c r="C13" s="163"/>
      <c r="D13" s="163"/>
      <c r="E13" s="163"/>
      <c r="F13" s="163"/>
      <c r="G13" s="163"/>
      <c r="H13" s="163"/>
    </row>
    <row r="14" spans="1:8" ht="16">
      <c r="A14" s="163"/>
      <c r="B14" s="163"/>
      <c r="C14" s="163"/>
      <c r="D14" s="163"/>
      <c r="E14" s="163"/>
      <c r="F14" s="163"/>
      <c r="G14" s="163"/>
      <c r="H14" s="163"/>
    </row>
    <row r="15" spans="1:8" ht="16">
      <c r="A15" s="163"/>
      <c r="B15" s="163"/>
      <c r="C15" s="163"/>
      <c r="D15" s="163"/>
      <c r="E15" s="163"/>
      <c r="F15" s="163"/>
      <c r="G15" s="163"/>
      <c r="H15" s="163"/>
    </row>
    <row r="16" spans="1:8" ht="16">
      <c r="A16" s="163"/>
      <c r="B16" s="163"/>
      <c r="C16" s="163"/>
      <c r="D16" s="163"/>
      <c r="E16" s="163"/>
      <c r="F16" s="163"/>
      <c r="G16" s="163"/>
      <c r="H16" s="163"/>
    </row>
    <row r="17" spans="1:8" ht="16">
      <c r="A17" s="163"/>
      <c r="B17" s="163"/>
      <c r="C17" s="163"/>
      <c r="D17" s="163"/>
      <c r="E17" s="163"/>
      <c r="F17" s="163"/>
      <c r="G17" s="163"/>
      <c r="H17" s="163"/>
    </row>
    <row r="18" spans="1:8" ht="16">
      <c r="A18" s="163"/>
      <c r="B18" s="163"/>
      <c r="C18" s="163"/>
      <c r="D18" s="163"/>
      <c r="E18" s="163"/>
      <c r="F18" s="163"/>
      <c r="G18" s="163"/>
      <c r="H18" s="163"/>
    </row>
    <row r="19" spans="1:8" ht="16">
      <c r="A19" s="163"/>
      <c r="B19" s="163"/>
      <c r="C19" s="163"/>
      <c r="D19" s="163"/>
      <c r="E19" s="163"/>
      <c r="F19" s="163"/>
      <c r="G19" s="163"/>
      <c r="H19" s="163"/>
    </row>
    <row r="20" spans="1:8" ht="16">
      <c r="A20" s="163"/>
      <c r="B20" s="163"/>
      <c r="C20" s="163"/>
      <c r="D20" s="163"/>
      <c r="E20" s="163"/>
      <c r="F20" s="163"/>
      <c r="G20" s="163"/>
      <c r="H20" s="163"/>
    </row>
    <row r="21" spans="1:8" ht="16">
      <c r="A21" s="163"/>
      <c r="B21" s="163"/>
      <c r="C21" s="163"/>
      <c r="D21" s="163"/>
      <c r="E21" s="163"/>
      <c r="F21" s="163"/>
      <c r="G21" s="163"/>
      <c r="H21" s="163"/>
    </row>
    <row r="22" spans="1:8" ht="16">
      <c r="A22" s="163"/>
      <c r="B22" s="163"/>
      <c r="C22" s="163"/>
      <c r="D22" s="163"/>
      <c r="E22" s="163"/>
      <c r="F22" s="163"/>
      <c r="G22" s="163"/>
      <c r="H22" s="163"/>
    </row>
    <row r="23" spans="1:8" ht="16">
      <c r="A23" s="163"/>
      <c r="B23" s="163"/>
      <c r="C23" s="163"/>
      <c r="D23" s="163"/>
      <c r="E23" s="163"/>
      <c r="F23" s="163"/>
      <c r="G23" s="163"/>
      <c r="H23" s="163"/>
    </row>
    <row r="24" spans="1:8" ht="16">
      <c r="A24" s="163"/>
      <c r="B24" s="163"/>
      <c r="C24" s="163"/>
      <c r="D24" s="163"/>
      <c r="E24" s="163"/>
      <c r="F24" s="163"/>
      <c r="G24" s="163"/>
      <c r="H24" s="163"/>
    </row>
    <row r="25" spans="1:8" ht="16">
      <c r="A25" s="163"/>
      <c r="B25" s="163"/>
      <c r="C25" s="163"/>
      <c r="D25" s="163"/>
      <c r="E25" s="163"/>
      <c r="F25" s="163"/>
      <c r="G25" s="163"/>
      <c r="H25" s="163"/>
    </row>
    <row r="26" spans="1:8" ht="16">
      <c r="A26" s="163"/>
      <c r="B26" s="163"/>
      <c r="C26" s="163"/>
      <c r="D26" s="163"/>
      <c r="E26" s="163"/>
      <c r="F26" s="163"/>
      <c r="G26" s="163"/>
      <c r="H26" s="163"/>
    </row>
    <row r="27" spans="1:8" ht="16">
      <c r="A27" s="163"/>
      <c r="B27" s="163"/>
      <c r="C27" s="163"/>
      <c r="D27" s="163"/>
      <c r="E27" s="163"/>
      <c r="F27" s="163"/>
      <c r="G27" s="163"/>
      <c r="H27" s="163"/>
    </row>
    <row r="28" spans="1:8" ht="16">
      <c r="A28" s="163"/>
      <c r="B28" s="163"/>
      <c r="C28" s="163"/>
      <c r="D28" s="163"/>
      <c r="E28" s="163"/>
      <c r="F28" s="163"/>
      <c r="G28" s="163"/>
      <c r="H28" s="163"/>
    </row>
    <row r="29" spans="1:8" ht="16">
      <c r="A29" s="163"/>
      <c r="B29" s="163"/>
      <c r="C29" s="163"/>
      <c r="D29" s="163"/>
      <c r="E29" s="163"/>
      <c r="F29" s="163"/>
      <c r="G29" s="163"/>
      <c r="H29" s="163"/>
    </row>
    <row r="30" spans="1:8" ht="16">
      <c r="A30" s="163"/>
      <c r="B30" s="163"/>
      <c r="C30" s="163"/>
      <c r="D30" s="163"/>
      <c r="E30" s="163"/>
      <c r="F30" s="163"/>
      <c r="G30" s="163"/>
      <c r="H30" s="163"/>
    </row>
    <row r="31" spans="1:8" ht="16">
      <c r="A31" s="163"/>
      <c r="B31" s="163"/>
      <c r="C31" s="163"/>
      <c r="D31" s="163"/>
      <c r="E31" s="163"/>
      <c r="F31" s="163"/>
      <c r="G31" s="163"/>
      <c r="H31" s="163"/>
    </row>
    <row r="32" spans="1:8" ht="16">
      <c r="A32" s="163"/>
      <c r="B32" s="163"/>
      <c r="C32" s="163"/>
      <c r="D32" s="163"/>
      <c r="E32" s="163"/>
      <c r="F32" s="163"/>
      <c r="G32" s="163"/>
      <c r="H32" s="163"/>
    </row>
    <row r="33" spans="1:9" ht="16">
      <c r="A33" s="163"/>
      <c r="B33" s="163"/>
      <c r="C33" s="163"/>
      <c r="D33" s="163"/>
      <c r="E33" s="163"/>
      <c r="F33" s="163"/>
      <c r="G33" s="163"/>
      <c r="H33" s="163"/>
    </row>
    <row r="34" spans="1:9" ht="16">
      <c r="A34" s="163"/>
      <c r="B34" s="163"/>
      <c r="C34" s="163"/>
      <c r="D34" s="163"/>
      <c r="E34" s="163"/>
      <c r="F34" s="163"/>
      <c r="G34" s="163"/>
      <c r="H34" s="163"/>
    </row>
    <row r="35" spans="1:9" ht="16">
      <c r="A35" s="163"/>
      <c r="B35" s="163"/>
      <c r="C35" s="163"/>
      <c r="D35" s="163"/>
      <c r="E35" s="163"/>
      <c r="F35" s="163"/>
      <c r="G35" s="163"/>
      <c r="H35" s="163"/>
    </row>
    <row r="36" spans="1:9" ht="16">
      <c r="A36" s="163"/>
      <c r="B36" s="163"/>
      <c r="C36" s="163"/>
      <c r="D36" s="163"/>
      <c r="E36" s="163"/>
      <c r="F36" s="163"/>
      <c r="G36" s="163"/>
      <c r="H36" s="163"/>
    </row>
    <row r="37" spans="1:9" ht="16">
      <c r="A37" s="163"/>
      <c r="B37" s="163"/>
      <c r="C37" s="163"/>
      <c r="D37" s="163"/>
      <c r="E37" s="163"/>
      <c r="F37" s="163"/>
      <c r="G37" s="163"/>
      <c r="H37" s="163"/>
    </row>
    <row r="38" spans="1:9" ht="16">
      <c r="A38" s="163"/>
      <c r="B38" s="163"/>
      <c r="C38" s="163"/>
      <c r="D38" s="163"/>
      <c r="E38" s="163"/>
      <c r="F38" s="163"/>
      <c r="G38" s="163"/>
      <c r="H38" s="163"/>
    </row>
    <row r="39" spans="1:9" ht="16">
      <c r="A39" s="163"/>
      <c r="B39" s="163"/>
      <c r="C39" s="163"/>
      <c r="D39" s="163"/>
      <c r="E39" s="163"/>
      <c r="F39" s="163"/>
      <c r="G39" s="163"/>
      <c r="H39" s="163"/>
    </row>
    <row r="40" spans="1:9" ht="16">
      <c r="A40" s="163"/>
      <c r="B40" s="163"/>
      <c r="C40" s="163"/>
      <c r="D40" s="163"/>
      <c r="E40" s="163"/>
      <c r="F40" s="163"/>
      <c r="G40" s="163"/>
      <c r="H40" s="163"/>
    </row>
    <row r="41" spans="1:9" ht="16">
      <c r="A41" s="165" t="s">
        <v>118</v>
      </c>
      <c r="B41" s="163"/>
      <c r="C41" s="163"/>
      <c r="D41" s="163"/>
      <c r="E41" s="163"/>
      <c r="F41" s="163"/>
      <c r="G41" s="163"/>
      <c r="H41" s="163"/>
    </row>
    <row r="43" spans="1:9" ht="13" customHeight="1">
      <c r="A43" s="224" t="s">
        <v>117</v>
      </c>
      <c r="B43" s="224"/>
      <c r="C43" s="224"/>
      <c r="D43" s="224"/>
      <c r="E43" s="224"/>
      <c r="F43" s="224"/>
      <c r="G43" s="224"/>
      <c r="H43" s="224"/>
      <c r="I43" s="224"/>
    </row>
    <row r="44" spans="1:9" ht="13" customHeight="1">
      <c r="A44" s="224"/>
      <c r="B44" s="224"/>
      <c r="C44" s="224"/>
      <c r="D44" s="224"/>
      <c r="E44" s="224"/>
      <c r="F44" s="224"/>
      <c r="G44" s="224"/>
      <c r="H44" s="224"/>
      <c r="I44" s="224"/>
    </row>
    <row r="45" spans="1:9" ht="13" customHeight="1">
      <c r="A45" s="224"/>
      <c r="B45" s="224"/>
      <c r="C45" s="224"/>
      <c r="D45" s="224"/>
      <c r="E45" s="224"/>
      <c r="F45" s="224"/>
      <c r="G45" s="224"/>
      <c r="H45" s="224"/>
      <c r="I45" s="224"/>
    </row>
    <row r="46" spans="1:9" ht="13" customHeight="1">
      <c r="A46" s="224"/>
      <c r="B46" s="224"/>
      <c r="C46" s="224"/>
      <c r="D46" s="224"/>
      <c r="E46" s="224"/>
      <c r="F46" s="224"/>
      <c r="G46" s="224"/>
      <c r="H46" s="224"/>
      <c r="I46" s="224"/>
    </row>
    <row r="47" spans="1:9" ht="13" customHeight="1">
      <c r="A47" s="224"/>
      <c r="B47" s="224"/>
      <c r="C47" s="224"/>
      <c r="D47" s="224"/>
      <c r="E47" s="224"/>
      <c r="F47" s="224"/>
      <c r="G47" s="224"/>
      <c r="H47" s="224"/>
      <c r="I47" s="224"/>
    </row>
    <row r="48" spans="1:9" ht="13" customHeight="1">
      <c r="A48" s="224"/>
      <c r="B48" s="224"/>
      <c r="C48" s="224"/>
      <c r="D48" s="224"/>
      <c r="E48" s="224"/>
      <c r="F48" s="224"/>
      <c r="G48" s="224"/>
      <c r="H48" s="224"/>
      <c r="I48" s="224"/>
    </row>
  </sheetData>
  <mergeCells count="1">
    <mergeCell ref="A43:I48"/>
  </mergeCells>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ADCD05A-4EA4-3640-970E-AEBE696D6C6E}">
  <dimension ref="A1:V142"/>
  <sheetViews>
    <sheetView workbookViewId="0">
      <selection activeCell="A2" sqref="A2"/>
    </sheetView>
  </sheetViews>
  <sheetFormatPr baseColWidth="10" defaultRowHeight="13"/>
  <sheetData>
    <row r="1" spans="1:18" ht="25">
      <c r="A1" s="226" t="s">
        <v>2339</v>
      </c>
      <c r="B1" s="226"/>
      <c r="C1" s="226"/>
      <c r="D1" s="226"/>
      <c r="E1" s="226"/>
      <c r="F1" s="226"/>
      <c r="G1" s="226"/>
      <c r="H1" s="226"/>
    </row>
    <row r="3" spans="1:18">
      <c r="A3" s="227" t="s">
        <v>2340</v>
      </c>
      <c r="B3" s="227"/>
      <c r="C3" s="227"/>
      <c r="D3" s="227"/>
      <c r="E3" s="227"/>
      <c r="F3" s="227"/>
      <c r="G3" s="227"/>
      <c r="H3" s="227"/>
      <c r="I3" s="227"/>
    </row>
    <row r="4" spans="1:18">
      <c r="A4" s="227"/>
      <c r="B4" s="227"/>
      <c r="C4" s="227"/>
      <c r="D4" s="227"/>
      <c r="E4" s="227"/>
      <c r="F4" s="227"/>
      <c r="G4" s="227"/>
      <c r="H4" s="227"/>
      <c r="I4" s="227"/>
    </row>
    <row r="5" spans="1:18">
      <c r="A5" s="227"/>
      <c r="B5" s="227"/>
      <c r="C5" s="227"/>
      <c r="D5" s="227"/>
      <c r="E5" s="227"/>
      <c r="F5" s="227"/>
      <c r="G5" s="227"/>
      <c r="H5" s="227"/>
      <c r="I5" s="227"/>
      <c r="O5" t="s">
        <v>59</v>
      </c>
    </row>
    <row r="6" spans="1:18">
      <c r="A6" s="227"/>
      <c r="B6" s="227"/>
      <c r="C6" s="227"/>
      <c r="D6" s="227"/>
      <c r="E6" s="227"/>
      <c r="F6" s="227"/>
      <c r="G6" s="227"/>
      <c r="H6" s="227"/>
      <c r="I6" s="227"/>
    </row>
    <row r="8" spans="1:18" ht="13" customHeight="1">
      <c r="A8" s="228" t="s">
        <v>2362</v>
      </c>
      <c r="B8" s="228"/>
      <c r="C8" s="228"/>
      <c r="D8" s="228"/>
      <c r="E8" s="228"/>
      <c r="F8" s="228"/>
      <c r="G8" s="228"/>
      <c r="H8" s="228"/>
      <c r="I8" s="228"/>
      <c r="J8" s="228"/>
      <c r="K8" s="228"/>
      <c r="L8" s="228"/>
      <c r="M8" s="228"/>
      <c r="N8" s="228"/>
    </row>
    <row r="9" spans="1:18">
      <c r="A9" s="228"/>
      <c r="B9" s="228"/>
      <c r="C9" s="228"/>
      <c r="D9" s="228"/>
      <c r="E9" s="228"/>
      <c r="F9" s="228"/>
      <c r="G9" s="228"/>
      <c r="H9" s="228"/>
      <c r="I9" s="228"/>
      <c r="J9" s="228"/>
      <c r="K9" s="228"/>
      <c r="L9" s="228"/>
      <c r="M9" s="228"/>
      <c r="N9" s="228"/>
    </row>
    <row r="11" spans="1:18" ht="16">
      <c r="A11" s="35" t="s">
        <v>2341</v>
      </c>
      <c r="B11" s="166"/>
      <c r="C11" s="166"/>
      <c r="D11" s="166"/>
      <c r="E11" s="166"/>
      <c r="F11" s="166"/>
      <c r="I11" s="167"/>
    </row>
    <row r="12" spans="1:18">
      <c r="B12" s="166" t="s">
        <v>2342</v>
      </c>
      <c r="C12" s="166" t="s">
        <v>2343</v>
      </c>
      <c r="D12" s="166" t="s">
        <v>2344</v>
      </c>
      <c r="E12" s="166" t="s">
        <v>2345</v>
      </c>
      <c r="F12" s="166" t="s">
        <v>2346</v>
      </c>
      <c r="I12" s="167"/>
      <c r="J12" s="166" t="s">
        <v>2347</v>
      </c>
      <c r="K12" s="166" t="s">
        <v>2348</v>
      </c>
      <c r="L12" s="166" t="s">
        <v>2349</v>
      </c>
      <c r="M12" s="166" t="s">
        <v>2350</v>
      </c>
      <c r="N12" s="166" t="s">
        <v>2351</v>
      </c>
    </row>
    <row r="13" spans="1:18">
      <c r="A13">
        <v>1910</v>
      </c>
      <c r="B13" s="166">
        <v>4.2</v>
      </c>
      <c r="C13" s="166">
        <v>6.9</v>
      </c>
      <c r="D13" s="166">
        <v>13.3</v>
      </c>
      <c r="E13" s="166">
        <v>22.4</v>
      </c>
      <c r="F13" s="166">
        <v>53.3</v>
      </c>
      <c r="G13" s="166">
        <v>100</v>
      </c>
      <c r="H13" s="166"/>
      <c r="I13">
        <f>A13</f>
        <v>1910</v>
      </c>
      <c r="J13" s="166">
        <f>B13</f>
        <v>4.2</v>
      </c>
      <c r="K13" s="166">
        <f>B13+C13</f>
        <v>11.1</v>
      </c>
      <c r="L13" s="166">
        <f>B13+C13+D13</f>
        <v>24.4</v>
      </c>
      <c r="M13" s="166">
        <f>B13+C13+D13+E13</f>
        <v>46.8</v>
      </c>
      <c r="N13" s="166">
        <f>B13+C13+D13+E13+F13</f>
        <v>100.1</v>
      </c>
      <c r="O13" s="173">
        <f>J13*100</f>
        <v>420</v>
      </c>
      <c r="P13" s="173">
        <f>K13*10</f>
        <v>111</v>
      </c>
      <c r="Q13" s="173">
        <f>L13</f>
        <v>24.4</v>
      </c>
      <c r="R13" s="173">
        <f>M13/10</f>
        <v>4.68</v>
      </c>
    </row>
    <row r="14" spans="1:18">
      <c r="A14">
        <v>1911</v>
      </c>
      <c r="B14" s="166">
        <v>4.2</v>
      </c>
      <c r="C14" s="166">
        <v>6.9</v>
      </c>
      <c r="D14" s="166">
        <v>13.3</v>
      </c>
      <c r="E14" s="166">
        <v>22.4</v>
      </c>
      <c r="F14" s="166">
        <v>53.2</v>
      </c>
      <c r="G14" s="166">
        <v>100</v>
      </c>
      <c r="H14" s="166"/>
      <c r="I14">
        <f t="shared" ref="I14:J77" si="0">A14</f>
        <v>1911</v>
      </c>
      <c r="J14" s="166">
        <f t="shared" si="0"/>
        <v>4.2</v>
      </c>
      <c r="K14" s="166">
        <f t="shared" ref="K14:K77" si="1">B14+C14</f>
        <v>11.1</v>
      </c>
      <c r="L14" s="166">
        <f t="shared" ref="L14:L77" si="2">B14+C14+D14</f>
        <v>24.4</v>
      </c>
      <c r="M14" s="166">
        <f t="shared" ref="M14:M77" si="3">B14+C14+D14+E14</f>
        <v>46.8</v>
      </c>
      <c r="N14" s="166">
        <f t="shared" ref="N14:N77" si="4">B14+C14+D14+E14+F14</f>
        <v>100</v>
      </c>
      <c r="O14" s="173">
        <f t="shared" ref="O14:O77" si="5">J14*100</f>
        <v>420</v>
      </c>
      <c r="P14" s="173">
        <f t="shared" ref="P14:P77" si="6">K14*10</f>
        <v>111</v>
      </c>
      <c r="Q14" s="173">
        <f t="shared" ref="Q14:Q77" si="7">L14</f>
        <v>24.4</v>
      </c>
      <c r="R14" s="173">
        <f t="shared" ref="R14:R77" si="8">M14/10</f>
        <v>4.68</v>
      </c>
    </row>
    <row r="15" spans="1:18">
      <c r="A15">
        <v>1912</v>
      </c>
      <c r="B15" s="166">
        <v>4.2</v>
      </c>
      <c r="C15" s="166">
        <v>6.8</v>
      </c>
      <c r="D15" s="166">
        <v>13.2</v>
      </c>
      <c r="E15" s="166">
        <v>22.2</v>
      </c>
      <c r="F15" s="166">
        <v>53.6</v>
      </c>
      <c r="G15" s="166">
        <v>100</v>
      </c>
      <c r="H15" s="166"/>
      <c r="I15">
        <f t="shared" si="0"/>
        <v>1912</v>
      </c>
      <c r="J15" s="166">
        <f t="shared" si="0"/>
        <v>4.2</v>
      </c>
      <c r="K15" s="166">
        <f t="shared" si="1"/>
        <v>11</v>
      </c>
      <c r="L15" s="166">
        <f t="shared" si="2"/>
        <v>24.2</v>
      </c>
      <c r="M15" s="166">
        <f t="shared" si="3"/>
        <v>46.4</v>
      </c>
      <c r="N15" s="166">
        <f t="shared" si="4"/>
        <v>100</v>
      </c>
      <c r="O15" s="173">
        <f t="shared" si="5"/>
        <v>420</v>
      </c>
      <c r="P15" s="173">
        <f t="shared" si="6"/>
        <v>110</v>
      </c>
      <c r="Q15" s="173">
        <f t="shared" si="7"/>
        <v>24.2</v>
      </c>
      <c r="R15" s="173">
        <f t="shared" si="8"/>
        <v>4.6399999999999997</v>
      </c>
    </row>
    <row r="16" spans="1:18">
      <c r="A16">
        <v>1913</v>
      </c>
      <c r="B16" s="166">
        <v>4.3</v>
      </c>
      <c r="C16" s="166">
        <v>7</v>
      </c>
      <c r="D16" s="166">
        <v>13.5</v>
      </c>
      <c r="E16" s="166">
        <v>22.7</v>
      </c>
      <c r="F16" s="166">
        <v>52.5</v>
      </c>
      <c r="G16" s="166">
        <v>100</v>
      </c>
      <c r="H16" s="166"/>
      <c r="I16">
        <f t="shared" si="0"/>
        <v>1913</v>
      </c>
      <c r="J16" s="166">
        <f t="shared" si="0"/>
        <v>4.3</v>
      </c>
      <c r="K16" s="166">
        <f t="shared" si="1"/>
        <v>11.3</v>
      </c>
      <c r="L16" s="166">
        <f t="shared" si="2"/>
        <v>24.8</v>
      </c>
      <c r="M16" s="166">
        <f t="shared" si="3"/>
        <v>47.5</v>
      </c>
      <c r="N16" s="166">
        <f t="shared" si="4"/>
        <v>100</v>
      </c>
      <c r="O16" s="173">
        <f t="shared" si="5"/>
        <v>430</v>
      </c>
      <c r="P16" s="173">
        <f t="shared" si="6"/>
        <v>113</v>
      </c>
      <c r="Q16" s="173">
        <f t="shared" si="7"/>
        <v>24.8</v>
      </c>
      <c r="R16" s="173">
        <f t="shared" si="8"/>
        <v>4.75</v>
      </c>
    </row>
    <row r="17" spans="1:18">
      <c r="A17">
        <v>1914</v>
      </c>
      <c r="B17" s="166">
        <v>4</v>
      </c>
      <c r="C17" s="166">
        <v>6.7</v>
      </c>
      <c r="D17" s="166">
        <v>12.9</v>
      </c>
      <c r="E17" s="166">
        <v>21.7</v>
      </c>
      <c r="F17" s="166">
        <v>54.7</v>
      </c>
      <c r="G17" s="166">
        <v>100</v>
      </c>
      <c r="H17" s="166"/>
      <c r="I17">
        <f t="shared" si="0"/>
        <v>1914</v>
      </c>
      <c r="J17" s="166">
        <f t="shared" si="0"/>
        <v>4</v>
      </c>
      <c r="K17" s="166">
        <f t="shared" si="1"/>
        <v>10.7</v>
      </c>
      <c r="L17" s="166">
        <f t="shared" si="2"/>
        <v>23.6</v>
      </c>
      <c r="M17" s="166">
        <f t="shared" si="3"/>
        <v>45.3</v>
      </c>
      <c r="N17" s="166">
        <f t="shared" si="4"/>
        <v>100</v>
      </c>
      <c r="O17" s="173">
        <f t="shared" si="5"/>
        <v>400</v>
      </c>
      <c r="P17" s="173">
        <f t="shared" si="6"/>
        <v>107</v>
      </c>
      <c r="Q17" s="173">
        <f t="shared" si="7"/>
        <v>23.6</v>
      </c>
      <c r="R17" s="173">
        <f t="shared" si="8"/>
        <v>4.53</v>
      </c>
    </row>
    <row r="18" spans="1:18">
      <c r="A18">
        <v>1915</v>
      </c>
      <c r="B18" s="166">
        <v>4.0999999999999996</v>
      </c>
      <c r="C18" s="166">
        <v>6.7</v>
      </c>
      <c r="D18" s="166">
        <v>12.9</v>
      </c>
      <c r="E18" s="166">
        <v>21.8</v>
      </c>
      <c r="F18" s="166">
        <v>54.5</v>
      </c>
      <c r="G18" s="166">
        <v>100</v>
      </c>
      <c r="H18" s="166"/>
      <c r="I18">
        <f t="shared" si="0"/>
        <v>1915</v>
      </c>
      <c r="J18" s="166">
        <f t="shared" si="0"/>
        <v>4.0999999999999996</v>
      </c>
      <c r="K18" s="166">
        <f t="shared" si="1"/>
        <v>10.8</v>
      </c>
      <c r="L18" s="166">
        <f t="shared" si="2"/>
        <v>23.7</v>
      </c>
      <c r="M18" s="166">
        <f t="shared" si="3"/>
        <v>45.5</v>
      </c>
      <c r="N18" s="166">
        <f t="shared" si="4"/>
        <v>100</v>
      </c>
      <c r="O18" s="173">
        <f t="shared" si="5"/>
        <v>410</v>
      </c>
      <c r="P18" s="173">
        <f t="shared" si="6"/>
        <v>108</v>
      </c>
      <c r="Q18" s="173">
        <f t="shared" si="7"/>
        <v>23.7</v>
      </c>
      <c r="R18" s="173">
        <f t="shared" si="8"/>
        <v>4.55</v>
      </c>
    </row>
    <row r="19" spans="1:18">
      <c r="A19">
        <v>1916</v>
      </c>
      <c r="B19" s="166">
        <v>4</v>
      </c>
      <c r="C19" s="166">
        <v>6.5</v>
      </c>
      <c r="D19" s="166">
        <v>12.5</v>
      </c>
      <c r="E19" s="166">
        <v>21</v>
      </c>
      <c r="F19" s="166">
        <v>56</v>
      </c>
      <c r="G19" s="166">
        <v>100</v>
      </c>
      <c r="H19" s="166"/>
      <c r="I19">
        <f t="shared" si="0"/>
        <v>1916</v>
      </c>
      <c r="J19" s="166">
        <f t="shared" si="0"/>
        <v>4</v>
      </c>
      <c r="K19" s="166">
        <f t="shared" si="1"/>
        <v>10.5</v>
      </c>
      <c r="L19" s="166">
        <f t="shared" si="2"/>
        <v>23</v>
      </c>
      <c r="M19" s="166">
        <f t="shared" si="3"/>
        <v>44</v>
      </c>
      <c r="N19" s="166">
        <f t="shared" si="4"/>
        <v>100</v>
      </c>
      <c r="O19" s="173">
        <f t="shared" si="5"/>
        <v>400</v>
      </c>
      <c r="P19" s="173">
        <f t="shared" si="6"/>
        <v>105</v>
      </c>
      <c r="Q19" s="173">
        <f t="shared" si="7"/>
        <v>23</v>
      </c>
      <c r="R19" s="173">
        <f t="shared" si="8"/>
        <v>4.4000000000000004</v>
      </c>
    </row>
    <row r="20" spans="1:18">
      <c r="A20">
        <v>1917</v>
      </c>
      <c r="B20" s="166">
        <v>3.5</v>
      </c>
      <c r="C20" s="166">
        <v>5.7</v>
      </c>
      <c r="D20" s="166">
        <v>11.1</v>
      </c>
      <c r="E20" s="166">
        <v>18.7</v>
      </c>
      <c r="F20" s="166">
        <v>61</v>
      </c>
      <c r="G20" s="166">
        <v>100</v>
      </c>
      <c r="H20" s="166"/>
      <c r="I20">
        <f t="shared" si="0"/>
        <v>1917</v>
      </c>
      <c r="J20" s="166">
        <f t="shared" si="0"/>
        <v>3.5</v>
      </c>
      <c r="K20" s="166">
        <f t="shared" si="1"/>
        <v>9.1999999999999993</v>
      </c>
      <c r="L20" s="166">
        <f t="shared" si="2"/>
        <v>20.3</v>
      </c>
      <c r="M20" s="166">
        <f t="shared" si="3"/>
        <v>39</v>
      </c>
      <c r="N20" s="166">
        <f t="shared" si="4"/>
        <v>100</v>
      </c>
      <c r="O20" s="173">
        <f t="shared" si="5"/>
        <v>350</v>
      </c>
      <c r="P20" s="173">
        <f t="shared" si="6"/>
        <v>92</v>
      </c>
      <c r="Q20" s="173">
        <f t="shared" si="7"/>
        <v>20.3</v>
      </c>
      <c r="R20" s="173">
        <f t="shared" si="8"/>
        <v>3.9</v>
      </c>
    </row>
    <row r="21" spans="1:18">
      <c r="A21">
        <v>1918</v>
      </c>
      <c r="B21" s="166">
        <v>3.2</v>
      </c>
      <c r="C21" s="166">
        <v>5.5</v>
      </c>
      <c r="D21" s="166">
        <v>10.6</v>
      </c>
      <c r="E21" s="166">
        <v>17.8</v>
      </c>
      <c r="F21" s="166">
        <v>63</v>
      </c>
      <c r="G21" s="166">
        <v>100</v>
      </c>
      <c r="H21" s="166"/>
      <c r="I21">
        <f t="shared" si="0"/>
        <v>1918</v>
      </c>
      <c r="J21" s="166">
        <f t="shared" si="0"/>
        <v>3.2</v>
      </c>
      <c r="K21" s="166">
        <f t="shared" si="1"/>
        <v>8.6999999999999993</v>
      </c>
      <c r="L21" s="166">
        <f t="shared" si="2"/>
        <v>19.3</v>
      </c>
      <c r="M21" s="166">
        <f t="shared" si="3"/>
        <v>37.1</v>
      </c>
      <c r="N21" s="166">
        <f t="shared" si="4"/>
        <v>100.1</v>
      </c>
      <c r="O21" s="173">
        <f t="shared" si="5"/>
        <v>320</v>
      </c>
      <c r="P21" s="173">
        <f t="shared" si="6"/>
        <v>87</v>
      </c>
      <c r="Q21" s="173">
        <f t="shared" si="7"/>
        <v>19.3</v>
      </c>
      <c r="R21" s="173">
        <f t="shared" si="8"/>
        <v>3.71</v>
      </c>
    </row>
    <row r="22" spans="1:18">
      <c r="A22">
        <v>1919</v>
      </c>
      <c r="B22" s="166">
        <v>3.3</v>
      </c>
      <c r="C22" s="166">
        <v>5.7</v>
      </c>
      <c r="D22" s="166">
        <v>10.6</v>
      </c>
      <c r="E22" s="166">
        <v>19.100000000000001</v>
      </c>
      <c r="F22" s="166">
        <v>61.3</v>
      </c>
      <c r="G22" s="166">
        <v>100</v>
      </c>
      <c r="H22" s="166"/>
      <c r="I22">
        <f t="shared" si="0"/>
        <v>1919</v>
      </c>
      <c r="J22" s="166">
        <f t="shared" si="0"/>
        <v>3.3</v>
      </c>
      <c r="K22" s="166">
        <f t="shared" si="1"/>
        <v>9</v>
      </c>
      <c r="L22" s="166">
        <f t="shared" si="2"/>
        <v>19.600000000000001</v>
      </c>
      <c r="M22" s="166">
        <f t="shared" si="3"/>
        <v>38.700000000000003</v>
      </c>
      <c r="N22" s="166">
        <f t="shared" si="4"/>
        <v>100</v>
      </c>
      <c r="O22" s="173">
        <f t="shared" si="5"/>
        <v>330</v>
      </c>
      <c r="P22" s="173">
        <f t="shared" si="6"/>
        <v>90</v>
      </c>
      <c r="Q22" s="173">
        <f t="shared" si="7"/>
        <v>19.600000000000001</v>
      </c>
      <c r="R22" s="173">
        <f t="shared" si="8"/>
        <v>3.87</v>
      </c>
    </row>
    <row r="23" spans="1:18">
      <c r="A23">
        <v>1920</v>
      </c>
      <c r="B23" s="166">
        <v>2.9</v>
      </c>
      <c r="C23" s="166">
        <v>5.0999999999999996</v>
      </c>
      <c r="D23" s="166">
        <v>12</v>
      </c>
      <c r="E23" s="166">
        <v>21.6</v>
      </c>
      <c r="F23" s="166">
        <v>58.3</v>
      </c>
      <c r="G23" s="166">
        <v>100</v>
      </c>
      <c r="H23" s="166"/>
      <c r="I23">
        <f t="shared" si="0"/>
        <v>1920</v>
      </c>
      <c r="J23" s="166">
        <f t="shared" si="0"/>
        <v>2.9</v>
      </c>
      <c r="K23" s="166">
        <f t="shared" si="1"/>
        <v>8</v>
      </c>
      <c r="L23" s="166">
        <f t="shared" si="2"/>
        <v>20</v>
      </c>
      <c r="M23" s="166">
        <f t="shared" si="3"/>
        <v>41.6</v>
      </c>
      <c r="N23" s="166">
        <f t="shared" si="4"/>
        <v>99.9</v>
      </c>
      <c r="O23" s="173">
        <f t="shared" si="5"/>
        <v>290</v>
      </c>
      <c r="P23" s="173">
        <f t="shared" si="6"/>
        <v>80</v>
      </c>
      <c r="Q23" s="173">
        <f t="shared" si="7"/>
        <v>20</v>
      </c>
      <c r="R23" s="173">
        <f t="shared" si="8"/>
        <v>4.16</v>
      </c>
    </row>
    <row r="24" spans="1:18">
      <c r="A24">
        <v>1921</v>
      </c>
      <c r="B24" s="166">
        <v>2.9</v>
      </c>
      <c r="C24" s="166">
        <v>5.2</v>
      </c>
      <c r="D24" s="166">
        <v>12.2</v>
      </c>
      <c r="E24" s="166">
        <v>22</v>
      </c>
      <c r="F24" s="166">
        <v>57.7</v>
      </c>
      <c r="G24" s="166">
        <v>100</v>
      </c>
      <c r="H24" s="166"/>
      <c r="I24">
        <f t="shared" si="0"/>
        <v>1921</v>
      </c>
      <c r="J24" s="166">
        <f t="shared" si="0"/>
        <v>2.9</v>
      </c>
      <c r="K24" s="166">
        <f t="shared" si="1"/>
        <v>8.1</v>
      </c>
      <c r="L24" s="166">
        <f t="shared" si="2"/>
        <v>20.3</v>
      </c>
      <c r="M24" s="166">
        <f t="shared" si="3"/>
        <v>42.3</v>
      </c>
      <c r="N24" s="166">
        <f t="shared" si="4"/>
        <v>100</v>
      </c>
      <c r="O24" s="173">
        <f t="shared" si="5"/>
        <v>290</v>
      </c>
      <c r="P24" s="173">
        <f t="shared" si="6"/>
        <v>81</v>
      </c>
      <c r="Q24" s="173">
        <f t="shared" si="7"/>
        <v>20.3</v>
      </c>
      <c r="R24" s="173">
        <f t="shared" si="8"/>
        <v>4.2300000000000004</v>
      </c>
    </row>
    <row r="25" spans="1:18">
      <c r="A25">
        <v>1922</v>
      </c>
      <c r="B25" s="166">
        <v>3.2</v>
      </c>
      <c r="C25" s="166">
        <v>5.8</v>
      </c>
      <c r="D25" s="166">
        <v>13.8</v>
      </c>
      <c r="E25" s="166">
        <v>24.8</v>
      </c>
      <c r="F25" s="166">
        <v>52.4</v>
      </c>
      <c r="G25" s="166">
        <v>100</v>
      </c>
      <c r="H25" s="166"/>
      <c r="I25">
        <f t="shared" si="0"/>
        <v>1922</v>
      </c>
      <c r="J25" s="166">
        <f t="shared" si="0"/>
        <v>3.2</v>
      </c>
      <c r="K25" s="166">
        <f t="shared" si="1"/>
        <v>9</v>
      </c>
      <c r="L25" s="166">
        <f t="shared" si="2"/>
        <v>22.8</v>
      </c>
      <c r="M25" s="166">
        <f t="shared" si="3"/>
        <v>47.6</v>
      </c>
      <c r="N25" s="166">
        <f t="shared" si="4"/>
        <v>100</v>
      </c>
      <c r="O25" s="173">
        <f t="shared" si="5"/>
        <v>320</v>
      </c>
      <c r="P25" s="173">
        <f t="shared" si="6"/>
        <v>90</v>
      </c>
      <c r="Q25" s="173">
        <f t="shared" si="7"/>
        <v>22.8</v>
      </c>
      <c r="R25" s="173">
        <f t="shared" si="8"/>
        <v>4.76</v>
      </c>
    </row>
    <row r="26" spans="1:18">
      <c r="A26">
        <v>1923</v>
      </c>
      <c r="B26" s="166">
        <v>3.3</v>
      </c>
      <c r="C26" s="166">
        <v>6</v>
      </c>
      <c r="D26" s="166">
        <v>14</v>
      </c>
      <c r="E26" s="166">
        <v>25.3</v>
      </c>
      <c r="F26" s="166">
        <v>51.4</v>
      </c>
      <c r="G26" s="166">
        <v>100</v>
      </c>
      <c r="H26" s="166"/>
      <c r="I26">
        <f t="shared" si="0"/>
        <v>1923</v>
      </c>
      <c r="J26" s="166">
        <f t="shared" si="0"/>
        <v>3.3</v>
      </c>
      <c r="K26" s="166">
        <f t="shared" si="1"/>
        <v>9.3000000000000007</v>
      </c>
      <c r="L26" s="166">
        <f t="shared" si="2"/>
        <v>23.3</v>
      </c>
      <c r="M26" s="166">
        <f t="shared" si="3"/>
        <v>48.6</v>
      </c>
      <c r="N26" s="166">
        <f t="shared" si="4"/>
        <v>100</v>
      </c>
      <c r="O26" s="173">
        <f t="shared" si="5"/>
        <v>330</v>
      </c>
      <c r="P26" s="173">
        <f t="shared" si="6"/>
        <v>93</v>
      </c>
      <c r="Q26" s="173">
        <f t="shared" si="7"/>
        <v>23.3</v>
      </c>
      <c r="R26" s="173">
        <f t="shared" si="8"/>
        <v>4.8600000000000003</v>
      </c>
    </row>
    <row r="27" spans="1:18">
      <c r="A27">
        <v>1924</v>
      </c>
      <c r="B27" s="166">
        <v>3.2</v>
      </c>
      <c r="C27" s="166">
        <v>5.8</v>
      </c>
      <c r="D27" s="166">
        <v>13.7</v>
      </c>
      <c r="E27" s="166">
        <v>24.7</v>
      </c>
      <c r="F27" s="166">
        <v>52.5</v>
      </c>
      <c r="G27" s="166">
        <v>100</v>
      </c>
      <c r="H27" s="166"/>
      <c r="I27">
        <f t="shared" si="0"/>
        <v>1924</v>
      </c>
      <c r="J27" s="166">
        <f t="shared" si="0"/>
        <v>3.2</v>
      </c>
      <c r="K27" s="166">
        <f t="shared" si="1"/>
        <v>9</v>
      </c>
      <c r="L27" s="166">
        <f t="shared" si="2"/>
        <v>22.7</v>
      </c>
      <c r="M27" s="166">
        <f t="shared" si="3"/>
        <v>47.4</v>
      </c>
      <c r="N27" s="166">
        <f t="shared" si="4"/>
        <v>99.9</v>
      </c>
      <c r="O27" s="173">
        <f t="shared" si="5"/>
        <v>320</v>
      </c>
      <c r="P27" s="173">
        <f t="shared" si="6"/>
        <v>90</v>
      </c>
      <c r="Q27" s="173">
        <f t="shared" si="7"/>
        <v>22.7</v>
      </c>
      <c r="R27" s="173">
        <f t="shared" si="8"/>
        <v>4.74</v>
      </c>
    </row>
    <row r="28" spans="1:18">
      <c r="A28">
        <v>1925</v>
      </c>
      <c r="B28" s="166">
        <v>3.1</v>
      </c>
      <c r="C28" s="166">
        <v>5.7</v>
      </c>
      <c r="D28" s="166">
        <v>13.3</v>
      </c>
      <c r="E28" s="166">
        <v>24.1</v>
      </c>
      <c r="F28" s="166">
        <v>53.8</v>
      </c>
      <c r="G28" s="166">
        <v>100</v>
      </c>
      <c r="H28" s="166"/>
      <c r="I28">
        <f t="shared" si="0"/>
        <v>1925</v>
      </c>
      <c r="J28" s="166">
        <f t="shared" si="0"/>
        <v>3.1</v>
      </c>
      <c r="K28" s="166">
        <f t="shared" si="1"/>
        <v>8.8000000000000007</v>
      </c>
      <c r="L28" s="166">
        <f t="shared" si="2"/>
        <v>22.1</v>
      </c>
      <c r="M28" s="166">
        <f t="shared" si="3"/>
        <v>46.2</v>
      </c>
      <c r="N28" s="166">
        <f t="shared" si="4"/>
        <v>100</v>
      </c>
      <c r="O28" s="173">
        <f t="shared" si="5"/>
        <v>310</v>
      </c>
      <c r="P28" s="173">
        <f t="shared" si="6"/>
        <v>88</v>
      </c>
      <c r="Q28" s="173">
        <f t="shared" si="7"/>
        <v>22.1</v>
      </c>
      <c r="R28" s="173">
        <f t="shared" si="8"/>
        <v>4.62</v>
      </c>
    </row>
    <row r="29" spans="1:18">
      <c r="A29">
        <v>1926</v>
      </c>
      <c r="B29" s="166">
        <v>3.1</v>
      </c>
      <c r="C29" s="166">
        <v>5.6</v>
      </c>
      <c r="D29" s="166">
        <v>13.2</v>
      </c>
      <c r="E29" s="166">
        <v>23.8</v>
      </c>
      <c r="F29" s="166">
        <v>54.3</v>
      </c>
      <c r="G29" s="166">
        <v>100</v>
      </c>
      <c r="H29" s="166"/>
      <c r="I29">
        <f t="shared" si="0"/>
        <v>1926</v>
      </c>
      <c r="J29" s="166">
        <f t="shared" si="0"/>
        <v>3.1</v>
      </c>
      <c r="K29" s="166">
        <f t="shared" si="1"/>
        <v>8.6999999999999993</v>
      </c>
      <c r="L29" s="166">
        <f t="shared" si="2"/>
        <v>21.9</v>
      </c>
      <c r="M29" s="166">
        <f t="shared" si="3"/>
        <v>45.7</v>
      </c>
      <c r="N29" s="166">
        <f t="shared" si="4"/>
        <v>100</v>
      </c>
      <c r="O29" s="173">
        <f t="shared" si="5"/>
        <v>310</v>
      </c>
      <c r="P29" s="173">
        <f t="shared" si="6"/>
        <v>87</v>
      </c>
      <c r="Q29" s="173">
        <f t="shared" si="7"/>
        <v>21.9</v>
      </c>
      <c r="R29" s="173">
        <f t="shared" si="8"/>
        <v>4.57</v>
      </c>
    </row>
    <row r="30" spans="1:18">
      <c r="A30">
        <v>1927</v>
      </c>
      <c r="B30" s="166">
        <v>3</v>
      </c>
      <c r="C30" s="166">
        <v>5.5</v>
      </c>
      <c r="D30" s="166">
        <v>12.9</v>
      </c>
      <c r="E30" s="166">
        <v>23.3</v>
      </c>
      <c r="F30" s="166">
        <v>55.3</v>
      </c>
      <c r="G30" s="166">
        <v>100</v>
      </c>
      <c r="H30" s="166"/>
      <c r="I30">
        <f t="shared" si="0"/>
        <v>1927</v>
      </c>
      <c r="J30" s="166">
        <f t="shared" si="0"/>
        <v>3</v>
      </c>
      <c r="K30" s="166">
        <f t="shared" si="1"/>
        <v>8.5</v>
      </c>
      <c r="L30" s="166">
        <f t="shared" si="2"/>
        <v>21.4</v>
      </c>
      <c r="M30" s="166">
        <f t="shared" si="3"/>
        <v>44.7</v>
      </c>
      <c r="N30" s="166">
        <f t="shared" si="4"/>
        <v>100</v>
      </c>
      <c r="O30" s="173">
        <f t="shared" si="5"/>
        <v>300</v>
      </c>
      <c r="P30" s="173">
        <f t="shared" si="6"/>
        <v>85</v>
      </c>
      <c r="Q30" s="173">
        <f t="shared" si="7"/>
        <v>21.4</v>
      </c>
      <c r="R30" s="173">
        <f t="shared" si="8"/>
        <v>4.47</v>
      </c>
    </row>
    <row r="31" spans="1:18">
      <c r="A31">
        <v>1928</v>
      </c>
      <c r="B31" s="166">
        <v>3</v>
      </c>
      <c r="C31" s="166">
        <v>5.5</v>
      </c>
      <c r="D31" s="166">
        <v>13</v>
      </c>
      <c r="E31" s="166">
        <v>23.4</v>
      </c>
      <c r="F31" s="166">
        <v>55.1</v>
      </c>
      <c r="G31" s="166">
        <v>100</v>
      </c>
      <c r="H31" s="166"/>
      <c r="I31">
        <f t="shared" si="0"/>
        <v>1928</v>
      </c>
      <c r="J31" s="166">
        <f t="shared" si="0"/>
        <v>3</v>
      </c>
      <c r="K31" s="166">
        <f t="shared" si="1"/>
        <v>8.5</v>
      </c>
      <c r="L31" s="166">
        <f t="shared" si="2"/>
        <v>21.5</v>
      </c>
      <c r="M31" s="166">
        <f t="shared" si="3"/>
        <v>44.9</v>
      </c>
      <c r="N31" s="166">
        <f t="shared" si="4"/>
        <v>100</v>
      </c>
      <c r="O31" s="173">
        <f t="shared" si="5"/>
        <v>300</v>
      </c>
      <c r="P31" s="173">
        <f t="shared" si="6"/>
        <v>85</v>
      </c>
      <c r="Q31" s="173">
        <f t="shared" si="7"/>
        <v>21.5</v>
      </c>
      <c r="R31" s="173">
        <f t="shared" si="8"/>
        <v>4.49</v>
      </c>
    </row>
    <row r="32" spans="1:18">
      <c r="A32">
        <v>1929</v>
      </c>
      <c r="B32" s="166">
        <v>2.9</v>
      </c>
      <c r="C32" s="166">
        <v>5.4</v>
      </c>
      <c r="D32" s="166">
        <v>12.7</v>
      </c>
      <c r="E32" s="166">
        <v>23</v>
      </c>
      <c r="F32" s="166">
        <v>56</v>
      </c>
      <c r="G32" s="166">
        <v>100</v>
      </c>
      <c r="H32" s="166"/>
      <c r="I32">
        <f t="shared" si="0"/>
        <v>1929</v>
      </c>
      <c r="J32" s="166">
        <f t="shared" si="0"/>
        <v>2.9</v>
      </c>
      <c r="K32" s="166">
        <f t="shared" si="1"/>
        <v>8.3000000000000007</v>
      </c>
      <c r="L32" s="166">
        <f t="shared" si="2"/>
        <v>21</v>
      </c>
      <c r="M32" s="166">
        <f t="shared" si="3"/>
        <v>44</v>
      </c>
      <c r="N32" s="166">
        <f t="shared" si="4"/>
        <v>100</v>
      </c>
      <c r="O32" s="173">
        <f t="shared" si="5"/>
        <v>290</v>
      </c>
      <c r="P32" s="173">
        <f t="shared" si="6"/>
        <v>83</v>
      </c>
      <c r="Q32" s="173">
        <f t="shared" si="7"/>
        <v>21</v>
      </c>
      <c r="R32" s="173">
        <f t="shared" si="8"/>
        <v>4.4000000000000004</v>
      </c>
    </row>
    <row r="33" spans="1:18">
      <c r="A33">
        <v>1930</v>
      </c>
      <c r="B33" s="166">
        <v>2.7</v>
      </c>
      <c r="C33" s="166">
        <v>5.0999999999999996</v>
      </c>
      <c r="D33" s="166">
        <v>12</v>
      </c>
      <c r="E33" s="166">
        <v>21.7</v>
      </c>
      <c r="F33" s="166">
        <v>58.5</v>
      </c>
      <c r="G33" s="166">
        <v>100</v>
      </c>
      <c r="H33" s="166"/>
      <c r="I33">
        <f t="shared" si="0"/>
        <v>1930</v>
      </c>
      <c r="J33" s="166">
        <f t="shared" si="0"/>
        <v>2.7</v>
      </c>
      <c r="K33" s="166">
        <f t="shared" si="1"/>
        <v>7.8</v>
      </c>
      <c r="L33" s="166">
        <f t="shared" si="2"/>
        <v>19.8</v>
      </c>
      <c r="M33" s="166">
        <f t="shared" si="3"/>
        <v>41.5</v>
      </c>
      <c r="N33" s="166">
        <f t="shared" si="4"/>
        <v>100</v>
      </c>
      <c r="O33" s="173">
        <f t="shared" si="5"/>
        <v>270</v>
      </c>
      <c r="P33" s="173">
        <f t="shared" si="6"/>
        <v>78</v>
      </c>
      <c r="Q33" s="173">
        <f t="shared" si="7"/>
        <v>19.8</v>
      </c>
      <c r="R33" s="173">
        <f t="shared" si="8"/>
        <v>4.1500000000000004</v>
      </c>
    </row>
    <row r="34" spans="1:18">
      <c r="A34">
        <v>1931</v>
      </c>
      <c r="B34" s="166">
        <v>2.4</v>
      </c>
      <c r="C34" s="166">
        <v>4.7</v>
      </c>
      <c r="D34" s="166">
        <v>11.1</v>
      </c>
      <c r="E34" s="166">
        <v>20.100000000000001</v>
      </c>
      <c r="F34" s="166">
        <v>61.6</v>
      </c>
      <c r="G34" s="166">
        <v>100</v>
      </c>
      <c r="H34" s="166"/>
      <c r="I34">
        <f t="shared" si="0"/>
        <v>1931</v>
      </c>
      <c r="J34" s="166">
        <f t="shared" si="0"/>
        <v>2.4</v>
      </c>
      <c r="K34" s="166">
        <f t="shared" si="1"/>
        <v>7.1</v>
      </c>
      <c r="L34" s="166">
        <f t="shared" si="2"/>
        <v>18.2</v>
      </c>
      <c r="M34" s="166">
        <f t="shared" si="3"/>
        <v>38.299999999999997</v>
      </c>
      <c r="N34" s="166">
        <f t="shared" si="4"/>
        <v>99.9</v>
      </c>
      <c r="O34" s="173">
        <f t="shared" si="5"/>
        <v>240</v>
      </c>
      <c r="P34" s="173">
        <f t="shared" si="6"/>
        <v>71</v>
      </c>
      <c r="Q34" s="173">
        <f t="shared" si="7"/>
        <v>18.2</v>
      </c>
      <c r="R34" s="173">
        <f t="shared" si="8"/>
        <v>3.83</v>
      </c>
    </row>
    <row r="35" spans="1:18">
      <c r="A35">
        <v>1932</v>
      </c>
      <c r="B35" s="166">
        <v>2.2999999999999998</v>
      </c>
      <c r="C35" s="166">
        <v>4.5999999999999996</v>
      </c>
      <c r="D35" s="166">
        <v>10.7</v>
      </c>
      <c r="E35" s="166">
        <v>19.3</v>
      </c>
      <c r="F35" s="166">
        <v>63.1</v>
      </c>
      <c r="G35" s="166">
        <v>100</v>
      </c>
      <c r="H35" s="166"/>
      <c r="I35">
        <f t="shared" si="0"/>
        <v>1932</v>
      </c>
      <c r="J35" s="166">
        <f t="shared" si="0"/>
        <v>2.2999999999999998</v>
      </c>
      <c r="K35" s="166">
        <f t="shared" si="1"/>
        <v>6.9</v>
      </c>
      <c r="L35" s="166">
        <f t="shared" si="2"/>
        <v>17.600000000000001</v>
      </c>
      <c r="M35" s="166">
        <f t="shared" si="3"/>
        <v>36.9</v>
      </c>
      <c r="N35" s="166">
        <f t="shared" si="4"/>
        <v>100</v>
      </c>
      <c r="O35" s="173">
        <f t="shared" si="5"/>
        <v>230</v>
      </c>
      <c r="P35" s="173">
        <f t="shared" si="6"/>
        <v>69</v>
      </c>
      <c r="Q35" s="173">
        <f t="shared" si="7"/>
        <v>17.600000000000001</v>
      </c>
      <c r="R35" s="173">
        <f t="shared" si="8"/>
        <v>3.69</v>
      </c>
    </row>
    <row r="36" spans="1:18">
      <c r="A36">
        <v>1933</v>
      </c>
      <c r="B36" s="166">
        <v>2.2000000000000002</v>
      </c>
      <c r="C36" s="166">
        <v>4.5</v>
      </c>
      <c r="D36" s="166">
        <v>10.6</v>
      </c>
      <c r="E36" s="166">
        <v>19.2</v>
      </c>
      <c r="F36" s="166">
        <v>63.5</v>
      </c>
      <c r="G36" s="166">
        <v>100</v>
      </c>
      <c r="H36" s="166"/>
      <c r="I36">
        <f t="shared" si="0"/>
        <v>1933</v>
      </c>
      <c r="J36" s="166">
        <f t="shared" si="0"/>
        <v>2.2000000000000002</v>
      </c>
      <c r="K36" s="166">
        <f t="shared" si="1"/>
        <v>6.7</v>
      </c>
      <c r="L36" s="166">
        <f t="shared" si="2"/>
        <v>17.3</v>
      </c>
      <c r="M36" s="166">
        <f t="shared" si="3"/>
        <v>36.5</v>
      </c>
      <c r="N36" s="166">
        <f t="shared" si="4"/>
        <v>100</v>
      </c>
      <c r="O36" s="173">
        <f t="shared" si="5"/>
        <v>220</v>
      </c>
      <c r="P36" s="173">
        <f t="shared" si="6"/>
        <v>67</v>
      </c>
      <c r="Q36" s="173">
        <f t="shared" si="7"/>
        <v>17.3</v>
      </c>
      <c r="R36" s="173">
        <f t="shared" si="8"/>
        <v>3.65</v>
      </c>
    </row>
    <row r="37" spans="1:18">
      <c r="A37">
        <v>1934</v>
      </c>
      <c r="B37" s="166">
        <v>2.2000000000000002</v>
      </c>
      <c r="C37" s="166">
        <v>4.5999999999999996</v>
      </c>
      <c r="D37" s="166">
        <v>10.7</v>
      </c>
      <c r="E37" s="166">
        <v>19.3</v>
      </c>
      <c r="F37" s="166">
        <v>63.2</v>
      </c>
      <c r="G37" s="166">
        <v>100</v>
      </c>
      <c r="H37" s="166"/>
      <c r="I37">
        <f t="shared" si="0"/>
        <v>1934</v>
      </c>
      <c r="J37" s="166">
        <f t="shared" si="0"/>
        <v>2.2000000000000002</v>
      </c>
      <c r="K37" s="166">
        <f t="shared" si="1"/>
        <v>6.8</v>
      </c>
      <c r="L37" s="166">
        <f t="shared" si="2"/>
        <v>17.5</v>
      </c>
      <c r="M37" s="166">
        <f t="shared" si="3"/>
        <v>36.799999999999997</v>
      </c>
      <c r="N37" s="166">
        <f t="shared" si="4"/>
        <v>100</v>
      </c>
      <c r="O37" s="173">
        <f t="shared" si="5"/>
        <v>220</v>
      </c>
      <c r="P37" s="173">
        <f t="shared" si="6"/>
        <v>68</v>
      </c>
      <c r="Q37" s="173">
        <f t="shared" si="7"/>
        <v>17.5</v>
      </c>
      <c r="R37" s="173">
        <f t="shared" si="8"/>
        <v>3.68</v>
      </c>
    </row>
    <row r="38" spans="1:18">
      <c r="A38">
        <v>1935</v>
      </c>
      <c r="B38" s="166">
        <v>2.4</v>
      </c>
      <c r="C38" s="166">
        <v>4.5999999999999996</v>
      </c>
      <c r="D38" s="166">
        <v>10.9</v>
      </c>
      <c r="E38" s="166">
        <v>19.600000000000001</v>
      </c>
      <c r="F38" s="166">
        <v>62.6</v>
      </c>
      <c r="G38" s="166">
        <v>100</v>
      </c>
      <c r="H38" s="166"/>
      <c r="I38">
        <f t="shared" si="0"/>
        <v>1935</v>
      </c>
      <c r="J38" s="166">
        <f t="shared" si="0"/>
        <v>2.4</v>
      </c>
      <c r="K38" s="166">
        <f t="shared" si="1"/>
        <v>7</v>
      </c>
      <c r="L38" s="166">
        <f t="shared" si="2"/>
        <v>17.899999999999999</v>
      </c>
      <c r="M38" s="166">
        <f t="shared" si="3"/>
        <v>37.5</v>
      </c>
      <c r="N38" s="166">
        <f t="shared" si="4"/>
        <v>100.1</v>
      </c>
      <c r="O38" s="173">
        <f t="shared" si="5"/>
        <v>240</v>
      </c>
      <c r="P38" s="173">
        <f t="shared" si="6"/>
        <v>70</v>
      </c>
      <c r="Q38" s="173">
        <f t="shared" si="7"/>
        <v>17.899999999999999</v>
      </c>
      <c r="R38" s="173">
        <f t="shared" si="8"/>
        <v>3.75</v>
      </c>
    </row>
    <row r="39" spans="1:18">
      <c r="A39">
        <v>1936</v>
      </c>
      <c r="B39" s="166">
        <v>2.4</v>
      </c>
      <c r="C39" s="166">
        <v>4.7</v>
      </c>
      <c r="D39" s="166">
        <v>11</v>
      </c>
      <c r="E39" s="166">
        <v>19.899999999999999</v>
      </c>
      <c r="F39" s="166">
        <v>62.1</v>
      </c>
      <c r="G39" s="166">
        <v>100</v>
      </c>
      <c r="H39" s="166"/>
      <c r="I39">
        <f t="shared" si="0"/>
        <v>1936</v>
      </c>
      <c r="J39" s="166">
        <f t="shared" si="0"/>
        <v>2.4</v>
      </c>
      <c r="K39" s="166">
        <f t="shared" si="1"/>
        <v>7.1</v>
      </c>
      <c r="L39" s="166">
        <f t="shared" si="2"/>
        <v>18.100000000000001</v>
      </c>
      <c r="M39" s="166">
        <f t="shared" si="3"/>
        <v>38</v>
      </c>
      <c r="N39" s="166">
        <f t="shared" si="4"/>
        <v>100.1</v>
      </c>
      <c r="O39" s="173">
        <f t="shared" si="5"/>
        <v>240</v>
      </c>
      <c r="P39" s="173">
        <f t="shared" si="6"/>
        <v>71</v>
      </c>
      <c r="Q39" s="173">
        <f t="shared" si="7"/>
        <v>18.100000000000001</v>
      </c>
      <c r="R39" s="173">
        <f t="shared" si="8"/>
        <v>3.8</v>
      </c>
    </row>
    <row r="40" spans="1:18">
      <c r="A40">
        <v>1937</v>
      </c>
      <c r="B40" s="166">
        <v>2.2000000000000002</v>
      </c>
      <c r="C40" s="166">
        <v>4.4000000000000004</v>
      </c>
      <c r="D40" s="166">
        <v>10.4</v>
      </c>
      <c r="E40" s="166">
        <v>21.4</v>
      </c>
      <c r="F40" s="166">
        <v>61.6</v>
      </c>
      <c r="G40" s="166">
        <v>100</v>
      </c>
      <c r="H40" s="166"/>
      <c r="I40">
        <f t="shared" si="0"/>
        <v>1937</v>
      </c>
      <c r="J40" s="166">
        <f t="shared" si="0"/>
        <v>2.2000000000000002</v>
      </c>
      <c r="K40" s="166">
        <f t="shared" si="1"/>
        <v>6.6</v>
      </c>
      <c r="L40" s="166">
        <f t="shared" si="2"/>
        <v>17</v>
      </c>
      <c r="M40" s="166">
        <f t="shared" si="3"/>
        <v>38.4</v>
      </c>
      <c r="N40" s="166">
        <f t="shared" si="4"/>
        <v>100</v>
      </c>
      <c r="O40" s="173">
        <f t="shared" si="5"/>
        <v>220</v>
      </c>
      <c r="P40" s="173">
        <f t="shared" si="6"/>
        <v>66</v>
      </c>
      <c r="Q40" s="173">
        <f t="shared" si="7"/>
        <v>17</v>
      </c>
      <c r="R40" s="173">
        <f t="shared" si="8"/>
        <v>3.84</v>
      </c>
    </row>
    <row r="41" spans="1:18">
      <c r="A41">
        <v>1938</v>
      </c>
      <c r="B41" s="166">
        <v>2.2000000000000002</v>
      </c>
      <c r="C41" s="166">
        <v>4.4000000000000004</v>
      </c>
      <c r="D41" s="166">
        <v>10.3</v>
      </c>
      <c r="E41" s="166">
        <v>21.1</v>
      </c>
      <c r="F41" s="166">
        <v>62</v>
      </c>
      <c r="G41" s="166">
        <v>100</v>
      </c>
      <c r="H41" s="166"/>
      <c r="I41">
        <f t="shared" si="0"/>
        <v>1938</v>
      </c>
      <c r="J41" s="166">
        <f t="shared" si="0"/>
        <v>2.2000000000000002</v>
      </c>
      <c r="K41" s="166">
        <f t="shared" si="1"/>
        <v>6.6</v>
      </c>
      <c r="L41" s="166">
        <f t="shared" si="2"/>
        <v>16.899999999999999</v>
      </c>
      <c r="M41" s="166">
        <f t="shared" si="3"/>
        <v>38</v>
      </c>
      <c r="N41" s="166">
        <f t="shared" si="4"/>
        <v>100</v>
      </c>
      <c r="O41" s="173">
        <f t="shared" si="5"/>
        <v>220</v>
      </c>
      <c r="P41" s="173">
        <f t="shared" si="6"/>
        <v>66</v>
      </c>
      <c r="Q41" s="173">
        <f t="shared" si="7"/>
        <v>16.899999999999999</v>
      </c>
      <c r="R41" s="173">
        <f t="shared" si="8"/>
        <v>3.8</v>
      </c>
    </row>
    <row r="42" spans="1:18">
      <c r="A42">
        <v>1939</v>
      </c>
      <c r="B42" s="166">
        <v>2.1</v>
      </c>
      <c r="C42" s="166">
        <v>4.2</v>
      </c>
      <c r="D42" s="166">
        <v>9.9</v>
      </c>
      <c r="E42" s="166">
        <v>21.3</v>
      </c>
      <c r="F42" s="166">
        <v>62.4</v>
      </c>
      <c r="G42" s="166">
        <v>100</v>
      </c>
      <c r="H42" s="166"/>
      <c r="I42">
        <f t="shared" si="0"/>
        <v>1939</v>
      </c>
      <c r="J42" s="166">
        <f t="shared" si="0"/>
        <v>2.1</v>
      </c>
      <c r="K42" s="166">
        <f t="shared" si="1"/>
        <v>6.3</v>
      </c>
      <c r="L42" s="166">
        <f t="shared" si="2"/>
        <v>16.2</v>
      </c>
      <c r="M42" s="166">
        <f t="shared" si="3"/>
        <v>37.5</v>
      </c>
      <c r="N42" s="166">
        <f t="shared" si="4"/>
        <v>99.9</v>
      </c>
      <c r="O42" s="173">
        <f t="shared" si="5"/>
        <v>210</v>
      </c>
      <c r="P42" s="173">
        <f t="shared" si="6"/>
        <v>63</v>
      </c>
      <c r="Q42" s="173">
        <f t="shared" si="7"/>
        <v>16.2</v>
      </c>
      <c r="R42" s="173">
        <f t="shared" si="8"/>
        <v>3.75</v>
      </c>
    </row>
    <row r="43" spans="1:18">
      <c r="A43">
        <v>1940</v>
      </c>
      <c r="B43" s="166">
        <v>1.8</v>
      </c>
      <c r="C43" s="166">
        <v>3.8</v>
      </c>
      <c r="D43" s="166">
        <v>9</v>
      </c>
      <c r="E43" s="166">
        <v>21.4</v>
      </c>
      <c r="F43" s="166">
        <v>63.9</v>
      </c>
      <c r="G43" s="166">
        <v>100</v>
      </c>
      <c r="H43" s="166"/>
      <c r="I43">
        <f t="shared" si="0"/>
        <v>1940</v>
      </c>
      <c r="J43" s="166">
        <f t="shared" si="0"/>
        <v>1.8</v>
      </c>
      <c r="K43" s="166">
        <f t="shared" si="1"/>
        <v>5.6</v>
      </c>
      <c r="L43" s="166">
        <f t="shared" si="2"/>
        <v>14.6</v>
      </c>
      <c r="M43" s="166">
        <f t="shared" si="3"/>
        <v>36</v>
      </c>
      <c r="N43" s="166">
        <f t="shared" si="4"/>
        <v>99.9</v>
      </c>
      <c r="O43" s="173">
        <f t="shared" si="5"/>
        <v>180</v>
      </c>
      <c r="P43" s="173">
        <f t="shared" si="6"/>
        <v>56</v>
      </c>
      <c r="Q43" s="173">
        <f t="shared" si="7"/>
        <v>14.6</v>
      </c>
      <c r="R43" s="173">
        <f t="shared" si="8"/>
        <v>3.6</v>
      </c>
    </row>
    <row r="44" spans="1:18">
      <c r="A44">
        <v>1941</v>
      </c>
      <c r="B44" s="166">
        <v>1.6</v>
      </c>
      <c r="C44" s="166">
        <v>3.4</v>
      </c>
      <c r="D44" s="166">
        <v>8.1</v>
      </c>
      <c r="E44" s="166">
        <v>21.6</v>
      </c>
      <c r="F44" s="166">
        <v>65.3</v>
      </c>
      <c r="G44" s="166">
        <v>100</v>
      </c>
      <c r="H44" s="166"/>
      <c r="I44">
        <f t="shared" si="0"/>
        <v>1941</v>
      </c>
      <c r="J44" s="166">
        <f t="shared" si="0"/>
        <v>1.6</v>
      </c>
      <c r="K44" s="166">
        <f t="shared" si="1"/>
        <v>5</v>
      </c>
      <c r="L44" s="166">
        <f t="shared" si="2"/>
        <v>13.1</v>
      </c>
      <c r="M44" s="166">
        <f t="shared" si="3"/>
        <v>34.700000000000003</v>
      </c>
      <c r="N44" s="166">
        <f t="shared" si="4"/>
        <v>100</v>
      </c>
      <c r="O44" s="173">
        <f t="shared" si="5"/>
        <v>160</v>
      </c>
      <c r="P44" s="173">
        <f t="shared" si="6"/>
        <v>50</v>
      </c>
      <c r="Q44" s="173">
        <f t="shared" si="7"/>
        <v>13.1</v>
      </c>
      <c r="R44" s="173">
        <f t="shared" si="8"/>
        <v>3.47</v>
      </c>
    </row>
    <row r="45" spans="1:18">
      <c r="A45">
        <v>1942</v>
      </c>
      <c r="B45" s="166">
        <v>1.4</v>
      </c>
      <c r="C45" s="166">
        <v>3.1</v>
      </c>
      <c r="D45" s="166">
        <v>7.2</v>
      </c>
      <c r="E45" s="166">
        <v>21.8</v>
      </c>
      <c r="F45" s="166">
        <v>66.599999999999994</v>
      </c>
      <c r="G45" s="166">
        <v>100</v>
      </c>
      <c r="H45" s="166"/>
      <c r="I45">
        <f t="shared" si="0"/>
        <v>1942</v>
      </c>
      <c r="J45" s="166">
        <f t="shared" si="0"/>
        <v>1.4</v>
      </c>
      <c r="K45" s="166">
        <f t="shared" si="1"/>
        <v>4.5</v>
      </c>
      <c r="L45" s="166">
        <f t="shared" si="2"/>
        <v>11.7</v>
      </c>
      <c r="M45" s="166">
        <f t="shared" si="3"/>
        <v>33.5</v>
      </c>
      <c r="N45" s="166">
        <f t="shared" si="4"/>
        <v>100.1</v>
      </c>
      <c r="O45" s="173">
        <f t="shared" si="5"/>
        <v>140</v>
      </c>
      <c r="P45" s="173">
        <f t="shared" si="6"/>
        <v>45</v>
      </c>
      <c r="Q45" s="173">
        <f t="shared" si="7"/>
        <v>11.7</v>
      </c>
      <c r="R45" s="173">
        <f t="shared" si="8"/>
        <v>3.35</v>
      </c>
    </row>
    <row r="46" spans="1:18">
      <c r="A46">
        <v>1943</v>
      </c>
      <c r="B46" s="166">
        <v>1.3</v>
      </c>
      <c r="C46" s="166">
        <v>3</v>
      </c>
      <c r="D46" s="166">
        <v>7</v>
      </c>
      <c r="E46" s="166">
        <v>21.9</v>
      </c>
      <c r="F46" s="166">
        <v>66.900000000000006</v>
      </c>
      <c r="G46" s="166">
        <v>100</v>
      </c>
      <c r="H46" s="166"/>
      <c r="I46">
        <f t="shared" si="0"/>
        <v>1943</v>
      </c>
      <c r="J46" s="166">
        <f t="shared" si="0"/>
        <v>1.3</v>
      </c>
      <c r="K46" s="166">
        <f t="shared" si="1"/>
        <v>4.3</v>
      </c>
      <c r="L46" s="166">
        <f t="shared" si="2"/>
        <v>11.3</v>
      </c>
      <c r="M46" s="166">
        <f t="shared" si="3"/>
        <v>33.200000000000003</v>
      </c>
      <c r="N46" s="166">
        <f t="shared" si="4"/>
        <v>100.1</v>
      </c>
      <c r="O46" s="173">
        <f t="shared" si="5"/>
        <v>130</v>
      </c>
      <c r="P46" s="173">
        <f t="shared" si="6"/>
        <v>43</v>
      </c>
      <c r="Q46" s="173">
        <f t="shared" si="7"/>
        <v>11.3</v>
      </c>
      <c r="R46" s="173">
        <f t="shared" si="8"/>
        <v>3.32</v>
      </c>
    </row>
    <row r="47" spans="1:18">
      <c r="A47">
        <v>1944</v>
      </c>
      <c r="B47" s="166">
        <v>1.2</v>
      </c>
      <c r="C47" s="166">
        <v>2.9</v>
      </c>
      <c r="D47" s="166">
        <v>6.9</v>
      </c>
      <c r="E47" s="166">
        <v>22.1</v>
      </c>
      <c r="F47" s="166">
        <v>66.900000000000006</v>
      </c>
      <c r="G47" s="166">
        <v>100</v>
      </c>
      <c r="H47" s="166"/>
      <c r="I47">
        <f t="shared" si="0"/>
        <v>1944</v>
      </c>
      <c r="J47" s="166">
        <f t="shared" si="0"/>
        <v>1.2</v>
      </c>
      <c r="K47" s="166">
        <f t="shared" si="1"/>
        <v>4.0999999999999996</v>
      </c>
      <c r="L47" s="166">
        <f t="shared" si="2"/>
        <v>11</v>
      </c>
      <c r="M47" s="166">
        <f t="shared" si="3"/>
        <v>33.1</v>
      </c>
      <c r="N47" s="166">
        <f t="shared" si="4"/>
        <v>100</v>
      </c>
      <c r="O47" s="173">
        <f t="shared" si="5"/>
        <v>120</v>
      </c>
      <c r="P47" s="173">
        <f t="shared" si="6"/>
        <v>41</v>
      </c>
      <c r="Q47" s="173">
        <f t="shared" si="7"/>
        <v>11</v>
      </c>
      <c r="R47" s="173">
        <f t="shared" si="8"/>
        <v>3.31</v>
      </c>
    </row>
    <row r="48" spans="1:18">
      <c r="A48">
        <v>1945</v>
      </c>
      <c r="B48" s="166">
        <v>1.2</v>
      </c>
      <c r="C48" s="166">
        <v>3</v>
      </c>
      <c r="D48" s="166">
        <v>7.1</v>
      </c>
      <c r="E48" s="166">
        <v>22.2</v>
      </c>
      <c r="F48" s="166">
        <v>66.5</v>
      </c>
      <c r="G48" s="166">
        <v>100</v>
      </c>
      <c r="H48" s="166"/>
      <c r="I48">
        <f t="shared" si="0"/>
        <v>1945</v>
      </c>
      <c r="J48" s="166">
        <f t="shared" si="0"/>
        <v>1.2</v>
      </c>
      <c r="K48" s="166">
        <f t="shared" si="1"/>
        <v>4.2</v>
      </c>
      <c r="L48" s="166">
        <f t="shared" si="2"/>
        <v>11.3</v>
      </c>
      <c r="M48" s="166">
        <f t="shared" si="3"/>
        <v>33.5</v>
      </c>
      <c r="N48" s="166">
        <f t="shared" si="4"/>
        <v>100</v>
      </c>
      <c r="O48" s="173">
        <f t="shared" si="5"/>
        <v>120</v>
      </c>
      <c r="P48" s="173">
        <f t="shared" si="6"/>
        <v>42</v>
      </c>
      <c r="Q48" s="173">
        <f t="shared" si="7"/>
        <v>11.3</v>
      </c>
      <c r="R48" s="173">
        <f t="shared" si="8"/>
        <v>3.35</v>
      </c>
    </row>
    <row r="49" spans="1:18">
      <c r="A49">
        <v>1946</v>
      </c>
      <c r="B49" s="166">
        <v>1.3</v>
      </c>
      <c r="C49" s="166">
        <v>3.2</v>
      </c>
      <c r="D49" s="166">
        <v>7.6</v>
      </c>
      <c r="E49" s="166">
        <v>22.4</v>
      </c>
      <c r="F49" s="166">
        <v>65.599999999999994</v>
      </c>
      <c r="G49" s="166">
        <v>100</v>
      </c>
      <c r="H49" s="166"/>
      <c r="I49">
        <f t="shared" si="0"/>
        <v>1946</v>
      </c>
      <c r="J49" s="166">
        <f t="shared" si="0"/>
        <v>1.3</v>
      </c>
      <c r="K49" s="166">
        <f t="shared" si="1"/>
        <v>4.5</v>
      </c>
      <c r="L49" s="166">
        <f t="shared" si="2"/>
        <v>12.1</v>
      </c>
      <c r="M49" s="166">
        <f t="shared" si="3"/>
        <v>34.5</v>
      </c>
      <c r="N49" s="166">
        <f t="shared" si="4"/>
        <v>100.1</v>
      </c>
      <c r="O49" s="173">
        <f t="shared" si="5"/>
        <v>130</v>
      </c>
      <c r="P49" s="173">
        <f t="shared" si="6"/>
        <v>45</v>
      </c>
      <c r="Q49" s="173">
        <f t="shared" si="7"/>
        <v>12.1</v>
      </c>
      <c r="R49" s="173">
        <f t="shared" si="8"/>
        <v>3.45</v>
      </c>
    </row>
    <row r="50" spans="1:18">
      <c r="A50">
        <v>1947</v>
      </c>
      <c r="B50" s="166">
        <v>1.1000000000000001</v>
      </c>
      <c r="C50" s="166">
        <v>3</v>
      </c>
      <c r="D50" s="166">
        <v>7</v>
      </c>
      <c r="E50" s="166">
        <v>22.6</v>
      </c>
      <c r="F50" s="166">
        <v>66.400000000000006</v>
      </c>
      <c r="G50" s="166">
        <v>100</v>
      </c>
      <c r="H50" s="166"/>
      <c r="I50">
        <f t="shared" si="0"/>
        <v>1947</v>
      </c>
      <c r="J50" s="166">
        <f t="shared" si="0"/>
        <v>1.1000000000000001</v>
      </c>
      <c r="K50" s="166">
        <f t="shared" si="1"/>
        <v>4.0999999999999996</v>
      </c>
      <c r="L50" s="166">
        <f t="shared" si="2"/>
        <v>11.1</v>
      </c>
      <c r="M50" s="166">
        <f t="shared" si="3"/>
        <v>33.700000000000003</v>
      </c>
      <c r="N50" s="166">
        <f t="shared" si="4"/>
        <v>100.1</v>
      </c>
      <c r="O50" s="173">
        <f t="shared" si="5"/>
        <v>110</v>
      </c>
      <c r="P50" s="173">
        <f t="shared" si="6"/>
        <v>41</v>
      </c>
      <c r="Q50" s="173">
        <f t="shared" si="7"/>
        <v>11.1</v>
      </c>
      <c r="R50" s="173">
        <f t="shared" si="8"/>
        <v>3.37</v>
      </c>
    </row>
    <row r="51" spans="1:18">
      <c r="A51">
        <v>1948</v>
      </c>
      <c r="B51" s="166">
        <v>1.1000000000000001</v>
      </c>
      <c r="C51" s="166">
        <v>2.8</v>
      </c>
      <c r="D51" s="166">
        <v>6.6</v>
      </c>
      <c r="E51" s="166">
        <v>22.7</v>
      </c>
      <c r="F51" s="166">
        <v>66.8</v>
      </c>
      <c r="G51" s="166">
        <v>100</v>
      </c>
      <c r="H51" s="166"/>
      <c r="I51">
        <f t="shared" si="0"/>
        <v>1948</v>
      </c>
      <c r="J51" s="166">
        <f t="shared" si="0"/>
        <v>1.1000000000000001</v>
      </c>
      <c r="K51" s="166">
        <f t="shared" si="1"/>
        <v>3.9</v>
      </c>
      <c r="L51" s="166">
        <f t="shared" si="2"/>
        <v>10.5</v>
      </c>
      <c r="M51" s="166">
        <f t="shared" si="3"/>
        <v>33.200000000000003</v>
      </c>
      <c r="N51" s="166">
        <f t="shared" si="4"/>
        <v>100</v>
      </c>
      <c r="O51" s="173">
        <f t="shared" si="5"/>
        <v>110</v>
      </c>
      <c r="P51" s="173">
        <f t="shared" si="6"/>
        <v>39</v>
      </c>
      <c r="Q51" s="173">
        <f t="shared" si="7"/>
        <v>10.5</v>
      </c>
      <c r="R51" s="173">
        <f t="shared" si="8"/>
        <v>3.32</v>
      </c>
    </row>
    <row r="52" spans="1:18">
      <c r="A52">
        <v>1949</v>
      </c>
      <c r="B52" s="166">
        <v>0.9</v>
      </c>
      <c r="C52" s="166">
        <v>2.5</v>
      </c>
      <c r="D52" s="166">
        <v>5.9</v>
      </c>
      <c r="E52" s="166">
        <v>22.9</v>
      </c>
      <c r="F52" s="166">
        <v>67.8</v>
      </c>
      <c r="G52" s="166">
        <v>100</v>
      </c>
      <c r="H52" s="166"/>
      <c r="I52">
        <f t="shared" si="0"/>
        <v>1949</v>
      </c>
      <c r="J52" s="166">
        <f t="shared" si="0"/>
        <v>0.9</v>
      </c>
      <c r="K52" s="166">
        <f t="shared" si="1"/>
        <v>3.4</v>
      </c>
      <c r="L52" s="166">
        <f t="shared" si="2"/>
        <v>9.3000000000000007</v>
      </c>
      <c r="M52" s="166">
        <f t="shared" si="3"/>
        <v>32.200000000000003</v>
      </c>
      <c r="N52" s="166">
        <f t="shared" si="4"/>
        <v>100</v>
      </c>
      <c r="O52" s="173">
        <f t="shared" si="5"/>
        <v>90</v>
      </c>
      <c r="P52" s="173">
        <f t="shared" si="6"/>
        <v>34</v>
      </c>
      <c r="Q52" s="173">
        <f t="shared" si="7"/>
        <v>9.3000000000000007</v>
      </c>
      <c r="R52" s="173">
        <f t="shared" si="8"/>
        <v>3.22</v>
      </c>
    </row>
    <row r="53" spans="1:18">
      <c r="A53">
        <v>1950</v>
      </c>
      <c r="B53" s="166">
        <v>1</v>
      </c>
      <c r="C53" s="166">
        <v>2.6</v>
      </c>
      <c r="D53" s="166">
        <v>6.2</v>
      </c>
      <c r="E53" s="166">
        <v>22.5</v>
      </c>
      <c r="F53" s="166">
        <v>67.7</v>
      </c>
      <c r="G53" s="166">
        <v>100</v>
      </c>
      <c r="H53" s="166"/>
      <c r="I53">
        <f t="shared" si="0"/>
        <v>1950</v>
      </c>
      <c r="J53" s="166">
        <f t="shared" si="0"/>
        <v>1</v>
      </c>
      <c r="K53" s="166">
        <f t="shared" si="1"/>
        <v>3.6</v>
      </c>
      <c r="L53" s="166">
        <f t="shared" si="2"/>
        <v>9.8000000000000007</v>
      </c>
      <c r="M53" s="166">
        <f t="shared" si="3"/>
        <v>32.299999999999997</v>
      </c>
      <c r="N53" s="166">
        <f t="shared" si="4"/>
        <v>100</v>
      </c>
      <c r="O53" s="173">
        <f t="shared" si="5"/>
        <v>100</v>
      </c>
      <c r="P53" s="173">
        <f t="shared" si="6"/>
        <v>36</v>
      </c>
      <c r="Q53" s="173">
        <f t="shared" si="7"/>
        <v>9.8000000000000007</v>
      </c>
      <c r="R53" s="173">
        <f t="shared" si="8"/>
        <v>3.23</v>
      </c>
    </row>
    <row r="54" spans="1:18">
      <c r="A54">
        <v>1951</v>
      </c>
      <c r="B54" s="166">
        <v>0.9</v>
      </c>
      <c r="C54" s="166">
        <v>2.4</v>
      </c>
      <c r="D54" s="166">
        <v>7.7</v>
      </c>
      <c r="E54" s="166">
        <v>22.1</v>
      </c>
      <c r="F54" s="166">
        <v>67</v>
      </c>
      <c r="G54" s="166">
        <v>100</v>
      </c>
      <c r="H54" s="166"/>
      <c r="I54">
        <f t="shared" si="0"/>
        <v>1951</v>
      </c>
      <c r="J54" s="166">
        <f t="shared" si="0"/>
        <v>0.9</v>
      </c>
      <c r="K54" s="166">
        <f t="shared" si="1"/>
        <v>3.3</v>
      </c>
      <c r="L54" s="166">
        <f t="shared" si="2"/>
        <v>11</v>
      </c>
      <c r="M54" s="166">
        <f t="shared" si="3"/>
        <v>33.1</v>
      </c>
      <c r="N54" s="166">
        <f t="shared" si="4"/>
        <v>100.1</v>
      </c>
      <c r="O54" s="173">
        <f t="shared" si="5"/>
        <v>90</v>
      </c>
      <c r="P54" s="173">
        <f t="shared" si="6"/>
        <v>33</v>
      </c>
      <c r="Q54" s="173">
        <f t="shared" si="7"/>
        <v>11</v>
      </c>
      <c r="R54" s="173">
        <f t="shared" si="8"/>
        <v>3.31</v>
      </c>
    </row>
    <row r="55" spans="1:18">
      <c r="A55">
        <v>1952</v>
      </c>
      <c r="B55" s="166">
        <v>0.8</v>
      </c>
      <c r="C55" s="166">
        <v>2.2000000000000002</v>
      </c>
      <c r="D55" s="166">
        <v>7.3</v>
      </c>
      <c r="E55" s="166">
        <v>21.7</v>
      </c>
      <c r="F55" s="166">
        <v>68.099999999999994</v>
      </c>
      <c r="G55" s="166">
        <v>100</v>
      </c>
      <c r="H55" s="166"/>
      <c r="I55">
        <f t="shared" si="0"/>
        <v>1952</v>
      </c>
      <c r="J55" s="166">
        <f t="shared" si="0"/>
        <v>0.8</v>
      </c>
      <c r="K55" s="166">
        <f t="shared" si="1"/>
        <v>3</v>
      </c>
      <c r="L55" s="166">
        <f t="shared" si="2"/>
        <v>10.3</v>
      </c>
      <c r="M55" s="166">
        <f t="shared" si="3"/>
        <v>32</v>
      </c>
      <c r="N55" s="166">
        <f t="shared" si="4"/>
        <v>100.1</v>
      </c>
      <c r="O55" s="173">
        <f t="shared" si="5"/>
        <v>80</v>
      </c>
      <c r="P55" s="173">
        <f t="shared" si="6"/>
        <v>30</v>
      </c>
      <c r="Q55" s="173">
        <f t="shared" si="7"/>
        <v>10.3</v>
      </c>
      <c r="R55" s="173">
        <f t="shared" si="8"/>
        <v>3.2</v>
      </c>
    </row>
    <row r="56" spans="1:18">
      <c r="A56">
        <v>1953</v>
      </c>
      <c r="B56" s="166">
        <v>0.7</v>
      </c>
      <c r="C56" s="166">
        <v>2.1</v>
      </c>
      <c r="D56" s="166">
        <v>7</v>
      </c>
      <c r="E56" s="166">
        <v>21.3</v>
      </c>
      <c r="F56" s="166">
        <v>68.900000000000006</v>
      </c>
      <c r="G56" s="166">
        <v>100</v>
      </c>
      <c r="H56" s="166"/>
      <c r="I56">
        <f t="shared" si="0"/>
        <v>1953</v>
      </c>
      <c r="J56" s="166">
        <f t="shared" si="0"/>
        <v>0.7</v>
      </c>
      <c r="K56" s="166">
        <f t="shared" si="1"/>
        <v>2.8</v>
      </c>
      <c r="L56" s="166">
        <f t="shared" si="2"/>
        <v>9.8000000000000007</v>
      </c>
      <c r="M56" s="166">
        <f t="shared" si="3"/>
        <v>31.1</v>
      </c>
      <c r="N56" s="166">
        <f t="shared" si="4"/>
        <v>100</v>
      </c>
      <c r="O56" s="173">
        <f t="shared" si="5"/>
        <v>70</v>
      </c>
      <c r="P56" s="173">
        <f t="shared" si="6"/>
        <v>28</v>
      </c>
      <c r="Q56" s="173">
        <f t="shared" si="7"/>
        <v>9.8000000000000007</v>
      </c>
      <c r="R56" s="173">
        <f t="shared" si="8"/>
        <v>3.11</v>
      </c>
    </row>
    <row r="57" spans="1:18">
      <c r="A57">
        <v>1954</v>
      </c>
      <c r="B57" s="166">
        <v>0.7</v>
      </c>
      <c r="C57" s="166">
        <v>2.1</v>
      </c>
      <c r="D57" s="166">
        <v>7</v>
      </c>
      <c r="E57" s="166">
        <v>21</v>
      </c>
      <c r="F57" s="166">
        <v>69.400000000000006</v>
      </c>
      <c r="G57" s="166">
        <v>100</v>
      </c>
      <c r="H57" s="166"/>
      <c r="I57">
        <f t="shared" si="0"/>
        <v>1954</v>
      </c>
      <c r="J57" s="166">
        <f t="shared" si="0"/>
        <v>0.7</v>
      </c>
      <c r="K57" s="166">
        <f t="shared" si="1"/>
        <v>2.8</v>
      </c>
      <c r="L57" s="166">
        <f t="shared" si="2"/>
        <v>9.8000000000000007</v>
      </c>
      <c r="M57" s="166">
        <f t="shared" si="3"/>
        <v>30.8</v>
      </c>
      <c r="N57" s="166">
        <f t="shared" si="4"/>
        <v>100.2</v>
      </c>
      <c r="O57" s="173">
        <f t="shared" si="5"/>
        <v>70</v>
      </c>
      <c r="P57" s="173">
        <f t="shared" si="6"/>
        <v>28</v>
      </c>
      <c r="Q57" s="173">
        <f t="shared" si="7"/>
        <v>9.8000000000000007</v>
      </c>
      <c r="R57" s="173">
        <f t="shared" si="8"/>
        <v>3.08</v>
      </c>
    </row>
    <row r="58" spans="1:18">
      <c r="A58">
        <v>1955</v>
      </c>
      <c r="B58" s="166">
        <v>0.7</v>
      </c>
      <c r="C58" s="166">
        <v>2</v>
      </c>
      <c r="D58" s="166">
        <v>6.7</v>
      </c>
      <c r="E58" s="166">
        <v>22.5</v>
      </c>
      <c r="F58" s="166">
        <v>68.2</v>
      </c>
      <c r="G58" s="166">
        <v>100</v>
      </c>
      <c r="H58" s="166"/>
      <c r="I58">
        <f t="shared" si="0"/>
        <v>1955</v>
      </c>
      <c r="J58" s="166">
        <f t="shared" si="0"/>
        <v>0.7</v>
      </c>
      <c r="K58" s="166">
        <f t="shared" si="1"/>
        <v>2.7</v>
      </c>
      <c r="L58" s="166">
        <f t="shared" si="2"/>
        <v>9.4</v>
      </c>
      <c r="M58" s="166">
        <f t="shared" si="3"/>
        <v>31.9</v>
      </c>
      <c r="N58" s="166">
        <f t="shared" si="4"/>
        <v>100.1</v>
      </c>
      <c r="O58" s="173">
        <f t="shared" si="5"/>
        <v>70</v>
      </c>
      <c r="P58" s="173">
        <f t="shared" si="6"/>
        <v>27</v>
      </c>
      <c r="Q58" s="173">
        <f t="shared" si="7"/>
        <v>9.4</v>
      </c>
      <c r="R58" s="173">
        <f t="shared" si="8"/>
        <v>3.19</v>
      </c>
    </row>
    <row r="59" spans="1:18">
      <c r="A59">
        <v>1956</v>
      </c>
      <c r="B59" s="166">
        <v>0.6</v>
      </c>
      <c r="C59" s="166">
        <v>1.8</v>
      </c>
      <c r="D59" s="166">
        <v>6.3</v>
      </c>
      <c r="E59" s="166">
        <v>21.5</v>
      </c>
      <c r="F59" s="166">
        <v>69.8</v>
      </c>
      <c r="G59" s="166">
        <v>100</v>
      </c>
      <c r="H59" s="166"/>
      <c r="I59">
        <f t="shared" si="0"/>
        <v>1956</v>
      </c>
      <c r="J59" s="166">
        <f t="shared" si="0"/>
        <v>0.6</v>
      </c>
      <c r="K59" s="166">
        <f t="shared" si="1"/>
        <v>2.4</v>
      </c>
      <c r="L59" s="166">
        <f t="shared" si="2"/>
        <v>8.6999999999999993</v>
      </c>
      <c r="M59" s="166">
        <f t="shared" si="3"/>
        <v>30.2</v>
      </c>
      <c r="N59" s="166">
        <f t="shared" si="4"/>
        <v>100</v>
      </c>
      <c r="O59" s="173">
        <f t="shared" si="5"/>
        <v>60</v>
      </c>
      <c r="P59" s="173">
        <f t="shared" si="6"/>
        <v>24</v>
      </c>
      <c r="Q59" s="173">
        <f t="shared" si="7"/>
        <v>8.6999999999999993</v>
      </c>
      <c r="R59" s="173">
        <f t="shared" si="8"/>
        <v>3.02</v>
      </c>
    </row>
    <row r="60" spans="1:18">
      <c r="A60">
        <v>1957</v>
      </c>
      <c r="B60" s="166">
        <v>0.6</v>
      </c>
      <c r="C60" s="166">
        <v>1.8</v>
      </c>
      <c r="D60" s="166">
        <v>6.3</v>
      </c>
      <c r="E60" s="166">
        <v>21.5</v>
      </c>
      <c r="F60" s="166">
        <v>69.8</v>
      </c>
      <c r="G60" s="166">
        <v>100</v>
      </c>
      <c r="H60" s="166"/>
      <c r="I60">
        <f t="shared" si="0"/>
        <v>1957</v>
      </c>
      <c r="J60" s="166">
        <f t="shared" si="0"/>
        <v>0.6</v>
      </c>
      <c r="K60" s="166">
        <f t="shared" si="1"/>
        <v>2.4</v>
      </c>
      <c r="L60" s="166">
        <f t="shared" si="2"/>
        <v>8.6999999999999993</v>
      </c>
      <c r="M60" s="166">
        <f t="shared" si="3"/>
        <v>30.2</v>
      </c>
      <c r="N60" s="166">
        <f t="shared" si="4"/>
        <v>100</v>
      </c>
      <c r="O60" s="173">
        <f t="shared" si="5"/>
        <v>60</v>
      </c>
      <c r="P60" s="173">
        <f t="shared" si="6"/>
        <v>24</v>
      </c>
      <c r="Q60" s="173">
        <f t="shared" si="7"/>
        <v>8.6999999999999993</v>
      </c>
      <c r="R60" s="173">
        <f t="shared" si="8"/>
        <v>3.02</v>
      </c>
    </row>
    <row r="61" spans="1:18">
      <c r="A61">
        <v>1958</v>
      </c>
      <c r="B61" s="166">
        <v>0.6</v>
      </c>
      <c r="C61" s="166">
        <v>1.8</v>
      </c>
      <c r="D61" s="166">
        <v>6.4</v>
      </c>
      <c r="E61" s="166">
        <v>21.6</v>
      </c>
      <c r="F61" s="166">
        <v>69.599999999999994</v>
      </c>
      <c r="G61" s="166">
        <v>100</v>
      </c>
      <c r="H61" s="166"/>
      <c r="I61">
        <f t="shared" si="0"/>
        <v>1958</v>
      </c>
      <c r="J61" s="166">
        <f t="shared" si="0"/>
        <v>0.6</v>
      </c>
      <c r="K61" s="166">
        <f t="shared" si="1"/>
        <v>2.4</v>
      </c>
      <c r="L61" s="166">
        <f t="shared" si="2"/>
        <v>8.8000000000000007</v>
      </c>
      <c r="M61" s="166">
        <f t="shared" si="3"/>
        <v>30.4</v>
      </c>
      <c r="N61" s="166">
        <f t="shared" si="4"/>
        <v>100</v>
      </c>
      <c r="O61" s="173">
        <f t="shared" si="5"/>
        <v>60</v>
      </c>
      <c r="P61" s="173">
        <f t="shared" si="6"/>
        <v>24</v>
      </c>
      <c r="Q61" s="173">
        <f t="shared" si="7"/>
        <v>8.8000000000000007</v>
      </c>
      <c r="R61" s="173">
        <f t="shared" si="8"/>
        <v>3.04</v>
      </c>
    </row>
    <row r="62" spans="1:18">
      <c r="A62">
        <v>1959</v>
      </c>
      <c r="B62" s="166">
        <v>0.6</v>
      </c>
      <c r="C62" s="166">
        <v>1.7</v>
      </c>
      <c r="D62" s="166">
        <v>6.3</v>
      </c>
      <c r="E62" s="166">
        <v>21.4</v>
      </c>
      <c r="F62" s="166">
        <v>70</v>
      </c>
      <c r="G62" s="166">
        <v>100</v>
      </c>
      <c r="H62" s="166"/>
      <c r="I62">
        <f t="shared" si="0"/>
        <v>1959</v>
      </c>
      <c r="J62" s="166">
        <f t="shared" si="0"/>
        <v>0.6</v>
      </c>
      <c r="K62" s="166">
        <f t="shared" si="1"/>
        <v>2.2999999999999998</v>
      </c>
      <c r="L62" s="166">
        <f t="shared" si="2"/>
        <v>8.6</v>
      </c>
      <c r="M62" s="166">
        <f t="shared" si="3"/>
        <v>30</v>
      </c>
      <c r="N62" s="166">
        <f t="shared" si="4"/>
        <v>100</v>
      </c>
      <c r="O62" s="173">
        <f t="shared" si="5"/>
        <v>60</v>
      </c>
      <c r="P62" s="173">
        <f t="shared" si="6"/>
        <v>23</v>
      </c>
      <c r="Q62" s="173">
        <f t="shared" si="7"/>
        <v>8.6</v>
      </c>
      <c r="R62" s="173">
        <f t="shared" si="8"/>
        <v>3</v>
      </c>
    </row>
    <row r="63" spans="1:18">
      <c r="A63">
        <v>1960</v>
      </c>
      <c r="B63" s="166">
        <v>0.6</v>
      </c>
      <c r="C63" s="166">
        <v>1.8</v>
      </c>
      <c r="D63" s="166">
        <v>6.4</v>
      </c>
      <c r="E63" s="166">
        <v>21.9</v>
      </c>
      <c r="F63" s="166">
        <v>69.2</v>
      </c>
      <c r="G63" s="166">
        <v>100</v>
      </c>
      <c r="H63" s="166"/>
      <c r="I63">
        <f t="shared" si="0"/>
        <v>1960</v>
      </c>
      <c r="J63" s="166">
        <f t="shared" si="0"/>
        <v>0.6</v>
      </c>
      <c r="K63" s="166">
        <f t="shared" si="1"/>
        <v>2.4</v>
      </c>
      <c r="L63" s="166">
        <f t="shared" si="2"/>
        <v>8.8000000000000007</v>
      </c>
      <c r="M63" s="166">
        <f t="shared" si="3"/>
        <v>30.7</v>
      </c>
      <c r="N63" s="166">
        <f t="shared" si="4"/>
        <v>99.9</v>
      </c>
      <c r="O63" s="173">
        <f t="shared" si="5"/>
        <v>60</v>
      </c>
      <c r="P63" s="173">
        <f t="shared" si="6"/>
        <v>24</v>
      </c>
      <c r="Q63" s="173">
        <f t="shared" si="7"/>
        <v>8.8000000000000007</v>
      </c>
      <c r="R63" s="173">
        <f t="shared" si="8"/>
        <v>3.07</v>
      </c>
    </row>
    <row r="64" spans="1:18">
      <c r="A64">
        <v>1961</v>
      </c>
      <c r="B64" s="166">
        <v>0.6</v>
      </c>
      <c r="C64" s="166">
        <v>1.8</v>
      </c>
      <c r="D64" s="166">
        <v>6.3</v>
      </c>
      <c r="E64" s="166">
        <v>21.4</v>
      </c>
      <c r="F64" s="166">
        <v>69.900000000000006</v>
      </c>
      <c r="G64" s="166">
        <v>100</v>
      </c>
      <c r="H64" s="166"/>
      <c r="I64">
        <f t="shared" si="0"/>
        <v>1961</v>
      </c>
      <c r="J64" s="166">
        <f t="shared" si="0"/>
        <v>0.6</v>
      </c>
      <c r="K64" s="166">
        <f t="shared" si="1"/>
        <v>2.4</v>
      </c>
      <c r="L64" s="166">
        <f t="shared" si="2"/>
        <v>8.6999999999999993</v>
      </c>
      <c r="M64" s="166">
        <f t="shared" si="3"/>
        <v>30.1</v>
      </c>
      <c r="N64" s="166">
        <f t="shared" si="4"/>
        <v>100</v>
      </c>
      <c r="O64" s="173">
        <f t="shared" si="5"/>
        <v>60</v>
      </c>
      <c r="P64" s="173">
        <f t="shared" si="6"/>
        <v>24</v>
      </c>
      <c r="Q64" s="173">
        <f t="shared" si="7"/>
        <v>8.6999999999999993</v>
      </c>
      <c r="R64" s="173">
        <f t="shared" si="8"/>
        <v>3.01</v>
      </c>
    </row>
    <row r="65" spans="1:18">
      <c r="A65">
        <v>1962</v>
      </c>
      <c r="B65" s="166">
        <v>0.6</v>
      </c>
      <c r="C65" s="166">
        <v>1.7</v>
      </c>
      <c r="D65" s="166">
        <v>6.1</v>
      </c>
      <c r="E65" s="166">
        <v>20.9</v>
      </c>
      <c r="F65" s="166">
        <v>70.599999999999994</v>
      </c>
      <c r="G65" s="166">
        <v>100</v>
      </c>
      <c r="H65" s="166"/>
      <c r="I65">
        <f t="shared" si="0"/>
        <v>1962</v>
      </c>
      <c r="J65" s="166">
        <f t="shared" si="0"/>
        <v>0.6</v>
      </c>
      <c r="K65" s="166">
        <f t="shared" si="1"/>
        <v>2.2999999999999998</v>
      </c>
      <c r="L65" s="166">
        <f t="shared" si="2"/>
        <v>8.4</v>
      </c>
      <c r="M65" s="166">
        <f t="shared" si="3"/>
        <v>29.3</v>
      </c>
      <c r="N65" s="166">
        <f t="shared" si="4"/>
        <v>99.9</v>
      </c>
      <c r="O65" s="173">
        <f t="shared" si="5"/>
        <v>60</v>
      </c>
      <c r="P65" s="173">
        <f t="shared" si="6"/>
        <v>23</v>
      </c>
      <c r="Q65" s="173">
        <f t="shared" si="7"/>
        <v>8.4</v>
      </c>
      <c r="R65" s="173">
        <f t="shared" si="8"/>
        <v>2.93</v>
      </c>
    </row>
    <row r="66" spans="1:18">
      <c r="A66">
        <v>1963</v>
      </c>
      <c r="B66" s="166">
        <v>0.6</v>
      </c>
      <c r="C66" s="166">
        <v>1.7</v>
      </c>
      <c r="D66" s="166">
        <v>6.3</v>
      </c>
      <c r="E66" s="166">
        <v>21.5</v>
      </c>
      <c r="F66" s="166">
        <v>70.099999999999994</v>
      </c>
      <c r="G66" s="166">
        <v>100</v>
      </c>
      <c r="H66" s="166"/>
      <c r="I66">
        <f t="shared" si="0"/>
        <v>1963</v>
      </c>
      <c r="J66" s="166">
        <f t="shared" si="0"/>
        <v>0.6</v>
      </c>
      <c r="K66" s="166">
        <f t="shared" si="1"/>
        <v>2.2999999999999998</v>
      </c>
      <c r="L66" s="166">
        <f t="shared" si="2"/>
        <v>8.6</v>
      </c>
      <c r="M66" s="166">
        <f t="shared" si="3"/>
        <v>30.1</v>
      </c>
      <c r="N66" s="166">
        <f t="shared" si="4"/>
        <v>100.2</v>
      </c>
      <c r="O66" s="173">
        <f t="shared" si="5"/>
        <v>60</v>
      </c>
      <c r="P66" s="173">
        <f t="shared" si="6"/>
        <v>23</v>
      </c>
      <c r="Q66" s="173">
        <f t="shared" si="7"/>
        <v>8.6</v>
      </c>
      <c r="R66" s="173">
        <f t="shared" si="8"/>
        <v>3.01</v>
      </c>
    </row>
    <row r="67" spans="1:18">
      <c r="A67">
        <v>1964</v>
      </c>
      <c r="B67" s="166">
        <v>0.6</v>
      </c>
      <c r="C67" s="166">
        <v>1.7</v>
      </c>
      <c r="D67" s="166">
        <v>6.2</v>
      </c>
      <c r="E67" s="166">
        <v>21.4</v>
      </c>
      <c r="F67" s="166">
        <v>70.099999999999994</v>
      </c>
      <c r="G67" s="166">
        <v>100</v>
      </c>
      <c r="H67" s="166"/>
      <c r="I67">
        <f t="shared" si="0"/>
        <v>1964</v>
      </c>
      <c r="J67" s="166">
        <f t="shared" si="0"/>
        <v>0.6</v>
      </c>
      <c r="K67" s="166">
        <f t="shared" si="1"/>
        <v>2.2999999999999998</v>
      </c>
      <c r="L67" s="166">
        <f t="shared" si="2"/>
        <v>8.5</v>
      </c>
      <c r="M67" s="166">
        <f t="shared" si="3"/>
        <v>29.9</v>
      </c>
      <c r="N67" s="166">
        <f t="shared" si="4"/>
        <v>100</v>
      </c>
      <c r="O67" s="173">
        <f t="shared" si="5"/>
        <v>60</v>
      </c>
      <c r="P67" s="173">
        <f t="shared" si="6"/>
        <v>23</v>
      </c>
      <c r="Q67" s="173">
        <f t="shared" si="7"/>
        <v>8.5</v>
      </c>
      <c r="R67" s="173">
        <f t="shared" si="8"/>
        <v>2.99</v>
      </c>
    </row>
    <row r="68" spans="1:18">
      <c r="A68">
        <v>1965</v>
      </c>
      <c r="B68" s="166">
        <v>0.6</v>
      </c>
      <c r="C68" s="166">
        <v>1.7</v>
      </c>
      <c r="D68" s="166">
        <v>6.3</v>
      </c>
      <c r="E68" s="166">
        <v>21.3</v>
      </c>
      <c r="F68" s="166">
        <v>70.099999999999994</v>
      </c>
      <c r="G68" s="166">
        <v>100</v>
      </c>
      <c r="H68" s="166"/>
      <c r="I68">
        <f t="shared" si="0"/>
        <v>1965</v>
      </c>
      <c r="J68" s="166">
        <f t="shared" si="0"/>
        <v>0.6</v>
      </c>
      <c r="K68" s="166">
        <f t="shared" si="1"/>
        <v>2.2999999999999998</v>
      </c>
      <c r="L68" s="166">
        <f t="shared" si="2"/>
        <v>8.6</v>
      </c>
      <c r="M68" s="166">
        <f t="shared" si="3"/>
        <v>29.9</v>
      </c>
      <c r="N68" s="166">
        <f t="shared" si="4"/>
        <v>100</v>
      </c>
      <c r="O68" s="173">
        <f t="shared" si="5"/>
        <v>60</v>
      </c>
      <c r="P68" s="173">
        <f t="shared" si="6"/>
        <v>23</v>
      </c>
      <c r="Q68" s="173">
        <f t="shared" si="7"/>
        <v>8.6</v>
      </c>
      <c r="R68" s="173">
        <f t="shared" si="8"/>
        <v>2.99</v>
      </c>
    </row>
    <row r="69" spans="1:18">
      <c r="A69">
        <v>1966</v>
      </c>
      <c r="B69" s="166">
        <v>0.5</v>
      </c>
      <c r="C69" s="166">
        <v>1.5</v>
      </c>
      <c r="D69" s="166">
        <v>5.9</v>
      </c>
      <c r="E69" s="166">
        <v>21</v>
      </c>
      <c r="F69" s="166">
        <v>71.099999999999994</v>
      </c>
      <c r="G69" s="166">
        <v>100</v>
      </c>
      <c r="H69" s="166"/>
      <c r="I69">
        <f t="shared" si="0"/>
        <v>1966</v>
      </c>
      <c r="J69" s="166">
        <f t="shared" si="0"/>
        <v>0.5</v>
      </c>
      <c r="K69" s="166">
        <f t="shared" si="1"/>
        <v>2</v>
      </c>
      <c r="L69" s="166">
        <f t="shared" si="2"/>
        <v>7.9</v>
      </c>
      <c r="M69" s="166">
        <f t="shared" si="3"/>
        <v>28.9</v>
      </c>
      <c r="N69" s="166">
        <f t="shared" si="4"/>
        <v>100</v>
      </c>
      <c r="O69" s="173">
        <f t="shared" si="5"/>
        <v>50</v>
      </c>
      <c r="P69" s="173">
        <f t="shared" si="6"/>
        <v>20</v>
      </c>
      <c r="Q69" s="173">
        <f t="shared" si="7"/>
        <v>7.9</v>
      </c>
      <c r="R69" s="173">
        <f t="shared" si="8"/>
        <v>2.89</v>
      </c>
    </row>
    <row r="70" spans="1:18">
      <c r="A70">
        <v>1967</v>
      </c>
      <c r="B70" s="166">
        <v>0.5</v>
      </c>
      <c r="C70" s="166">
        <v>1.4</v>
      </c>
      <c r="D70" s="166">
        <v>5.8</v>
      </c>
      <c r="E70" s="166">
        <v>21.1</v>
      </c>
      <c r="F70" s="166">
        <v>71.2</v>
      </c>
      <c r="G70" s="166">
        <v>100</v>
      </c>
      <c r="H70" s="166"/>
      <c r="I70">
        <f t="shared" si="0"/>
        <v>1967</v>
      </c>
      <c r="J70" s="166">
        <f t="shared" si="0"/>
        <v>0.5</v>
      </c>
      <c r="K70" s="166">
        <f t="shared" si="1"/>
        <v>1.9</v>
      </c>
      <c r="L70" s="166">
        <f t="shared" si="2"/>
        <v>7.7</v>
      </c>
      <c r="M70" s="166">
        <f t="shared" si="3"/>
        <v>28.8</v>
      </c>
      <c r="N70" s="166">
        <f t="shared" si="4"/>
        <v>100</v>
      </c>
      <c r="O70" s="173">
        <f t="shared" si="5"/>
        <v>50</v>
      </c>
      <c r="P70" s="173">
        <f t="shared" si="6"/>
        <v>19</v>
      </c>
      <c r="Q70" s="173">
        <f t="shared" si="7"/>
        <v>7.7</v>
      </c>
      <c r="R70" s="173">
        <f t="shared" si="8"/>
        <v>2.88</v>
      </c>
    </row>
    <row r="71" spans="1:18">
      <c r="A71">
        <v>1968</v>
      </c>
      <c r="B71" s="166">
        <v>0.5</v>
      </c>
      <c r="C71" s="166">
        <v>1.4</v>
      </c>
      <c r="D71" s="166">
        <v>5.7</v>
      </c>
      <c r="E71" s="166">
        <v>21</v>
      </c>
      <c r="F71" s="166">
        <v>71.5</v>
      </c>
      <c r="G71" s="166">
        <v>100</v>
      </c>
      <c r="H71" s="166"/>
      <c r="I71">
        <f t="shared" si="0"/>
        <v>1968</v>
      </c>
      <c r="J71" s="166">
        <f t="shared" si="0"/>
        <v>0.5</v>
      </c>
      <c r="K71" s="166">
        <f t="shared" si="1"/>
        <v>1.9</v>
      </c>
      <c r="L71" s="166">
        <f t="shared" si="2"/>
        <v>7.6</v>
      </c>
      <c r="M71" s="166">
        <f t="shared" si="3"/>
        <v>28.6</v>
      </c>
      <c r="N71" s="166">
        <f t="shared" si="4"/>
        <v>100.1</v>
      </c>
      <c r="O71" s="173">
        <f t="shared" si="5"/>
        <v>50</v>
      </c>
      <c r="P71" s="173">
        <f t="shared" si="6"/>
        <v>19</v>
      </c>
      <c r="Q71" s="173">
        <f t="shared" si="7"/>
        <v>7.6</v>
      </c>
      <c r="R71" s="173">
        <f t="shared" si="8"/>
        <v>2.86</v>
      </c>
    </row>
    <row r="72" spans="1:18">
      <c r="A72">
        <v>1969</v>
      </c>
      <c r="B72" s="166">
        <v>0.5</v>
      </c>
      <c r="C72" s="166">
        <v>1.4</v>
      </c>
      <c r="D72" s="166">
        <v>5.6</v>
      </c>
      <c r="E72" s="166">
        <v>21.3</v>
      </c>
      <c r="F72" s="166">
        <v>71.3</v>
      </c>
      <c r="G72" s="166">
        <v>100</v>
      </c>
      <c r="H72" s="166"/>
      <c r="I72">
        <f t="shared" si="0"/>
        <v>1969</v>
      </c>
      <c r="J72" s="166">
        <f t="shared" si="0"/>
        <v>0.5</v>
      </c>
      <c r="K72" s="166">
        <f t="shared" si="1"/>
        <v>1.9</v>
      </c>
      <c r="L72" s="166">
        <f t="shared" si="2"/>
        <v>7.5</v>
      </c>
      <c r="M72" s="166">
        <f t="shared" si="3"/>
        <v>28.8</v>
      </c>
      <c r="N72" s="166">
        <f t="shared" si="4"/>
        <v>100.1</v>
      </c>
      <c r="O72" s="173">
        <f t="shared" si="5"/>
        <v>50</v>
      </c>
      <c r="P72" s="173">
        <f t="shared" si="6"/>
        <v>19</v>
      </c>
      <c r="Q72" s="173">
        <f t="shared" si="7"/>
        <v>7.5</v>
      </c>
      <c r="R72" s="173">
        <f t="shared" si="8"/>
        <v>2.88</v>
      </c>
    </row>
    <row r="73" spans="1:18">
      <c r="A73">
        <v>1970</v>
      </c>
      <c r="B73" s="166">
        <v>0.4</v>
      </c>
      <c r="C73" s="166">
        <v>1.2</v>
      </c>
      <c r="D73" s="166">
        <v>5.4</v>
      </c>
      <c r="E73" s="166">
        <v>21.8</v>
      </c>
      <c r="F73" s="166">
        <v>71.2</v>
      </c>
      <c r="G73" s="166">
        <v>100</v>
      </c>
      <c r="H73" s="166"/>
      <c r="I73">
        <f t="shared" si="0"/>
        <v>1970</v>
      </c>
      <c r="J73" s="166">
        <f t="shared" si="0"/>
        <v>0.4</v>
      </c>
      <c r="K73" s="166">
        <f t="shared" si="1"/>
        <v>1.6</v>
      </c>
      <c r="L73" s="166">
        <f t="shared" si="2"/>
        <v>7</v>
      </c>
      <c r="M73" s="166">
        <f t="shared" si="3"/>
        <v>28.8</v>
      </c>
      <c r="N73" s="166">
        <f t="shared" si="4"/>
        <v>100</v>
      </c>
      <c r="O73" s="173">
        <f t="shared" si="5"/>
        <v>40</v>
      </c>
      <c r="P73" s="173">
        <f t="shared" si="6"/>
        <v>16</v>
      </c>
      <c r="Q73" s="173">
        <f t="shared" si="7"/>
        <v>7</v>
      </c>
      <c r="R73" s="173">
        <f t="shared" si="8"/>
        <v>2.88</v>
      </c>
    </row>
    <row r="74" spans="1:18">
      <c r="A74">
        <v>1971</v>
      </c>
      <c r="B74" s="166">
        <v>0.4</v>
      </c>
      <c r="C74" s="166">
        <v>1.3</v>
      </c>
      <c r="D74" s="166">
        <v>5.4</v>
      </c>
      <c r="E74" s="166">
        <v>22.3</v>
      </c>
      <c r="F74" s="166">
        <v>70.7</v>
      </c>
      <c r="G74" s="166">
        <v>100</v>
      </c>
      <c r="H74" s="166"/>
      <c r="I74">
        <f t="shared" si="0"/>
        <v>1971</v>
      </c>
      <c r="J74" s="166">
        <f t="shared" si="0"/>
        <v>0.4</v>
      </c>
      <c r="K74" s="166">
        <f t="shared" si="1"/>
        <v>1.7</v>
      </c>
      <c r="L74" s="166">
        <f t="shared" si="2"/>
        <v>7.1</v>
      </c>
      <c r="M74" s="166">
        <f t="shared" si="3"/>
        <v>29.4</v>
      </c>
      <c r="N74" s="166">
        <f t="shared" si="4"/>
        <v>100.1</v>
      </c>
      <c r="O74" s="173">
        <f t="shared" si="5"/>
        <v>40</v>
      </c>
      <c r="P74" s="173">
        <f t="shared" si="6"/>
        <v>17</v>
      </c>
      <c r="Q74" s="173">
        <f t="shared" si="7"/>
        <v>7.1</v>
      </c>
      <c r="R74" s="173">
        <f t="shared" si="8"/>
        <v>2.94</v>
      </c>
    </row>
    <row r="75" spans="1:18">
      <c r="A75">
        <v>1972</v>
      </c>
      <c r="B75" s="166">
        <v>0.4</v>
      </c>
      <c r="C75" s="166">
        <v>1.2</v>
      </c>
      <c r="D75" s="166">
        <v>5.3</v>
      </c>
      <c r="E75" s="166">
        <v>22</v>
      </c>
      <c r="F75" s="166">
        <v>71.099999999999994</v>
      </c>
      <c r="G75" s="166">
        <v>100</v>
      </c>
      <c r="H75" s="166"/>
      <c r="I75">
        <f t="shared" si="0"/>
        <v>1972</v>
      </c>
      <c r="J75" s="166">
        <f t="shared" si="0"/>
        <v>0.4</v>
      </c>
      <c r="K75" s="166">
        <f t="shared" si="1"/>
        <v>1.6</v>
      </c>
      <c r="L75" s="166">
        <f t="shared" si="2"/>
        <v>6.9</v>
      </c>
      <c r="M75" s="166">
        <f t="shared" si="3"/>
        <v>28.9</v>
      </c>
      <c r="N75" s="166">
        <f t="shared" si="4"/>
        <v>100</v>
      </c>
      <c r="O75" s="173">
        <f t="shared" si="5"/>
        <v>40</v>
      </c>
      <c r="P75" s="173">
        <f t="shared" si="6"/>
        <v>16</v>
      </c>
      <c r="Q75" s="173">
        <f t="shared" si="7"/>
        <v>6.9</v>
      </c>
      <c r="R75" s="173">
        <f t="shared" si="8"/>
        <v>2.89</v>
      </c>
    </row>
    <row r="76" spans="1:18">
      <c r="A76">
        <v>1973</v>
      </c>
      <c r="B76" s="166">
        <v>0.4</v>
      </c>
      <c r="C76" s="166">
        <v>1.3</v>
      </c>
      <c r="D76" s="166">
        <v>5.3</v>
      </c>
      <c r="E76" s="166">
        <v>21.3</v>
      </c>
      <c r="F76" s="166">
        <v>71.7</v>
      </c>
      <c r="G76" s="166">
        <v>100</v>
      </c>
      <c r="H76" s="166"/>
      <c r="I76">
        <f t="shared" si="0"/>
        <v>1973</v>
      </c>
      <c r="J76" s="166">
        <f t="shared" si="0"/>
        <v>0.4</v>
      </c>
      <c r="K76" s="166">
        <f t="shared" si="1"/>
        <v>1.7</v>
      </c>
      <c r="L76" s="166">
        <f t="shared" si="2"/>
        <v>7</v>
      </c>
      <c r="M76" s="166">
        <f t="shared" si="3"/>
        <v>28.3</v>
      </c>
      <c r="N76" s="166">
        <f t="shared" si="4"/>
        <v>100</v>
      </c>
      <c r="O76" s="173">
        <f t="shared" si="5"/>
        <v>40</v>
      </c>
      <c r="P76" s="173">
        <f t="shared" si="6"/>
        <v>17</v>
      </c>
      <c r="Q76" s="173">
        <f t="shared" si="7"/>
        <v>7</v>
      </c>
      <c r="R76" s="173">
        <f t="shared" si="8"/>
        <v>2.83</v>
      </c>
    </row>
    <row r="77" spans="1:18">
      <c r="A77">
        <v>1974</v>
      </c>
      <c r="B77" s="166">
        <v>0.4</v>
      </c>
      <c r="C77" s="166">
        <v>1.2</v>
      </c>
      <c r="D77" s="166">
        <v>5</v>
      </c>
      <c r="E77" s="166">
        <v>21.6</v>
      </c>
      <c r="F77" s="166">
        <v>71.900000000000006</v>
      </c>
      <c r="G77" s="166">
        <v>100</v>
      </c>
      <c r="H77" s="166"/>
      <c r="I77">
        <f t="shared" si="0"/>
        <v>1974</v>
      </c>
      <c r="J77" s="166">
        <f t="shared" si="0"/>
        <v>0.4</v>
      </c>
      <c r="K77" s="166">
        <f t="shared" si="1"/>
        <v>1.6</v>
      </c>
      <c r="L77" s="166">
        <f t="shared" si="2"/>
        <v>6.6</v>
      </c>
      <c r="M77" s="166">
        <f t="shared" si="3"/>
        <v>28.2</v>
      </c>
      <c r="N77" s="166">
        <f t="shared" si="4"/>
        <v>100.1</v>
      </c>
      <c r="O77" s="173">
        <f t="shared" si="5"/>
        <v>40</v>
      </c>
      <c r="P77" s="173">
        <f t="shared" si="6"/>
        <v>16</v>
      </c>
      <c r="Q77" s="173">
        <f t="shared" si="7"/>
        <v>6.6</v>
      </c>
      <c r="R77" s="173">
        <f t="shared" si="8"/>
        <v>2.82</v>
      </c>
    </row>
    <row r="78" spans="1:18">
      <c r="A78">
        <v>1975</v>
      </c>
      <c r="B78" s="166">
        <v>0.3</v>
      </c>
      <c r="C78" s="166">
        <v>1.1000000000000001</v>
      </c>
      <c r="D78" s="166">
        <v>4.7</v>
      </c>
      <c r="E78" s="166">
        <v>21.7</v>
      </c>
      <c r="F78" s="166">
        <v>72.2</v>
      </c>
      <c r="G78" s="166">
        <v>100</v>
      </c>
      <c r="H78" s="166"/>
      <c r="I78">
        <f t="shared" ref="I78:J117" si="9">A78</f>
        <v>1975</v>
      </c>
      <c r="J78" s="166">
        <f t="shared" si="9"/>
        <v>0.3</v>
      </c>
      <c r="K78" s="166">
        <f t="shared" ref="K78:K117" si="10">B78+C78</f>
        <v>1.4</v>
      </c>
      <c r="L78" s="166">
        <f t="shared" ref="L78:L117" si="11">B78+C78+D78</f>
        <v>6.1</v>
      </c>
      <c r="M78" s="166">
        <f t="shared" ref="M78:M117" si="12">B78+C78+D78+E78</f>
        <v>27.8</v>
      </c>
      <c r="N78" s="166">
        <f t="shared" ref="N78:N117" si="13">B78+C78+D78+E78+F78</f>
        <v>100</v>
      </c>
      <c r="O78" s="173">
        <f t="shared" ref="O78:O125" si="14">J78*100</f>
        <v>30</v>
      </c>
      <c r="P78" s="173">
        <f t="shared" ref="P78:P125" si="15">K78*10</f>
        <v>14</v>
      </c>
      <c r="Q78" s="173">
        <f t="shared" ref="Q78:Q125" si="16">L78</f>
        <v>6.1</v>
      </c>
      <c r="R78" s="173">
        <f t="shared" ref="R78:R125" si="17">M78/10</f>
        <v>2.78</v>
      </c>
    </row>
    <row r="79" spans="1:18">
      <c r="A79">
        <v>1976</v>
      </c>
      <c r="B79" s="166">
        <v>0.3</v>
      </c>
      <c r="C79" s="166">
        <v>1</v>
      </c>
      <c r="D79" s="166">
        <v>4.5999999999999996</v>
      </c>
      <c r="E79" s="166">
        <v>22</v>
      </c>
      <c r="F79" s="166">
        <v>72.099999999999994</v>
      </c>
      <c r="G79" s="166">
        <v>100</v>
      </c>
      <c r="H79" s="166"/>
      <c r="I79">
        <f t="shared" si="9"/>
        <v>1976</v>
      </c>
      <c r="J79" s="166">
        <f t="shared" si="9"/>
        <v>0.3</v>
      </c>
      <c r="K79" s="166">
        <f t="shared" si="10"/>
        <v>1.3</v>
      </c>
      <c r="L79" s="166">
        <f t="shared" si="11"/>
        <v>5.9</v>
      </c>
      <c r="M79" s="166">
        <f t="shared" si="12"/>
        <v>27.9</v>
      </c>
      <c r="N79" s="166">
        <f t="shared" si="13"/>
        <v>100</v>
      </c>
      <c r="O79" s="173">
        <f t="shared" si="14"/>
        <v>30</v>
      </c>
      <c r="P79" s="173">
        <f t="shared" si="15"/>
        <v>13</v>
      </c>
      <c r="Q79" s="173">
        <f t="shared" si="16"/>
        <v>5.9</v>
      </c>
      <c r="R79" s="173">
        <f t="shared" si="17"/>
        <v>2.79</v>
      </c>
    </row>
    <row r="80" spans="1:18">
      <c r="A80">
        <v>1977</v>
      </c>
      <c r="B80" s="166">
        <v>0.3</v>
      </c>
      <c r="C80" s="166">
        <v>1</v>
      </c>
      <c r="D80" s="166">
        <v>4.7</v>
      </c>
      <c r="E80" s="166">
        <v>22</v>
      </c>
      <c r="F80" s="166">
        <v>72</v>
      </c>
      <c r="G80" s="166">
        <v>100</v>
      </c>
      <c r="H80" s="166"/>
      <c r="I80">
        <f t="shared" si="9"/>
        <v>1977</v>
      </c>
      <c r="J80" s="166">
        <f t="shared" si="9"/>
        <v>0.3</v>
      </c>
      <c r="K80" s="166">
        <f t="shared" si="10"/>
        <v>1.3</v>
      </c>
      <c r="L80" s="166">
        <f t="shared" si="11"/>
        <v>6</v>
      </c>
      <c r="M80" s="166">
        <f t="shared" si="12"/>
        <v>28</v>
      </c>
      <c r="N80" s="166">
        <f t="shared" si="13"/>
        <v>100</v>
      </c>
      <c r="O80" s="173">
        <f t="shared" si="14"/>
        <v>30</v>
      </c>
      <c r="P80" s="173">
        <f t="shared" si="15"/>
        <v>13</v>
      </c>
      <c r="Q80" s="173">
        <f t="shared" si="16"/>
        <v>6</v>
      </c>
      <c r="R80" s="173">
        <f t="shared" si="17"/>
        <v>2.8</v>
      </c>
    </row>
    <row r="81" spans="1:18">
      <c r="A81">
        <v>1978</v>
      </c>
      <c r="B81" s="166">
        <v>0.3</v>
      </c>
      <c r="C81" s="166">
        <v>1</v>
      </c>
      <c r="D81" s="166">
        <v>4.5</v>
      </c>
      <c r="E81" s="166">
        <v>22.1</v>
      </c>
      <c r="F81" s="166">
        <v>72.2</v>
      </c>
      <c r="G81" s="166">
        <v>100</v>
      </c>
      <c r="H81" s="166"/>
      <c r="I81">
        <f t="shared" si="9"/>
        <v>1978</v>
      </c>
      <c r="J81" s="166">
        <f t="shared" si="9"/>
        <v>0.3</v>
      </c>
      <c r="K81" s="166">
        <f t="shared" si="10"/>
        <v>1.3</v>
      </c>
      <c r="L81" s="166">
        <f t="shared" si="11"/>
        <v>5.8</v>
      </c>
      <c r="M81" s="166">
        <f t="shared" si="12"/>
        <v>27.9</v>
      </c>
      <c r="N81" s="166">
        <f t="shared" si="13"/>
        <v>100.1</v>
      </c>
      <c r="O81" s="173">
        <f t="shared" si="14"/>
        <v>30</v>
      </c>
      <c r="P81" s="173">
        <f t="shared" si="15"/>
        <v>13</v>
      </c>
      <c r="Q81" s="173">
        <f t="shared" si="16"/>
        <v>5.8</v>
      </c>
      <c r="R81" s="173">
        <f t="shared" si="17"/>
        <v>2.79</v>
      </c>
    </row>
    <row r="82" spans="1:18">
      <c r="A82">
        <v>1979</v>
      </c>
      <c r="B82" s="166">
        <v>0.3</v>
      </c>
      <c r="C82" s="166">
        <v>1</v>
      </c>
      <c r="D82" s="166">
        <v>4.5999999999999996</v>
      </c>
      <c r="E82" s="166">
        <v>22.4</v>
      </c>
      <c r="F82" s="166">
        <v>71.599999999999994</v>
      </c>
      <c r="G82" s="166">
        <v>100</v>
      </c>
      <c r="H82" s="166"/>
      <c r="I82">
        <f t="shared" si="9"/>
        <v>1979</v>
      </c>
      <c r="J82" s="166">
        <f t="shared" si="9"/>
        <v>0.3</v>
      </c>
      <c r="K82" s="166">
        <f t="shared" si="10"/>
        <v>1.3</v>
      </c>
      <c r="L82" s="166">
        <f t="shared" si="11"/>
        <v>5.9</v>
      </c>
      <c r="M82" s="166">
        <f t="shared" si="12"/>
        <v>28.3</v>
      </c>
      <c r="N82" s="166">
        <f t="shared" si="13"/>
        <v>99.9</v>
      </c>
      <c r="O82" s="173">
        <f t="shared" si="14"/>
        <v>30</v>
      </c>
      <c r="P82" s="173">
        <f t="shared" si="15"/>
        <v>13</v>
      </c>
      <c r="Q82" s="173">
        <f t="shared" si="16"/>
        <v>5.9</v>
      </c>
      <c r="R82" s="173">
        <f t="shared" si="17"/>
        <v>2.83</v>
      </c>
    </row>
    <row r="83" spans="1:18">
      <c r="A83">
        <v>1980</v>
      </c>
      <c r="B83" s="166">
        <v>0.3</v>
      </c>
      <c r="C83" s="166">
        <v>1.1000000000000001</v>
      </c>
      <c r="D83" s="166">
        <v>4.9000000000000004</v>
      </c>
      <c r="E83" s="166">
        <v>23.4</v>
      </c>
      <c r="F83" s="166">
        <v>70.3</v>
      </c>
      <c r="G83" s="166">
        <v>100</v>
      </c>
      <c r="H83" s="166"/>
      <c r="I83">
        <f t="shared" si="9"/>
        <v>1980</v>
      </c>
      <c r="J83" s="166">
        <f t="shared" si="9"/>
        <v>0.3</v>
      </c>
      <c r="K83" s="166">
        <f t="shared" si="10"/>
        <v>1.4</v>
      </c>
      <c r="L83" s="166">
        <f t="shared" si="11"/>
        <v>6.3</v>
      </c>
      <c r="M83" s="166">
        <f t="shared" si="12"/>
        <v>29.7</v>
      </c>
      <c r="N83" s="166">
        <f t="shared" si="13"/>
        <v>100</v>
      </c>
      <c r="O83" s="173">
        <f t="shared" si="14"/>
        <v>30</v>
      </c>
      <c r="P83" s="173">
        <f t="shared" si="15"/>
        <v>14</v>
      </c>
      <c r="Q83" s="173">
        <f t="shared" si="16"/>
        <v>6.3</v>
      </c>
      <c r="R83" s="173">
        <f t="shared" si="17"/>
        <v>2.97</v>
      </c>
    </row>
    <row r="84" spans="1:18">
      <c r="A84">
        <v>1981</v>
      </c>
      <c r="B84" s="166">
        <v>0.4</v>
      </c>
      <c r="C84" s="166">
        <v>1.2</v>
      </c>
      <c r="D84" s="166">
        <v>5.0999999999999996</v>
      </c>
      <c r="E84" s="166">
        <v>24.4</v>
      </c>
      <c r="F84" s="166">
        <v>69</v>
      </c>
      <c r="G84" s="166">
        <v>100</v>
      </c>
      <c r="H84" s="166"/>
      <c r="I84">
        <f t="shared" si="9"/>
        <v>1981</v>
      </c>
      <c r="J84" s="166">
        <f t="shared" si="9"/>
        <v>0.4</v>
      </c>
      <c r="K84" s="166">
        <f t="shared" si="10"/>
        <v>1.6</v>
      </c>
      <c r="L84" s="166">
        <f t="shared" si="11"/>
        <v>6.7</v>
      </c>
      <c r="M84" s="166">
        <f t="shared" si="12"/>
        <v>31.1</v>
      </c>
      <c r="N84" s="166">
        <f t="shared" si="13"/>
        <v>100.1</v>
      </c>
      <c r="O84" s="173">
        <f t="shared" si="14"/>
        <v>40</v>
      </c>
      <c r="P84" s="173">
        <f t="shared" si="15"/>
        <v>16</v>
      </c>
      <c r="Q84" s="173">
        <f t="shared" si="16"/>
        <v>6.7</v>
      </c>
      <c r="R84" s="173">
        <f t="shared" si="17"/>
        <v>3.11</v>
      </c>
    </row>
    <row r="85" spans="1:18">
      <c r="A85">
        <v>1982</v>
      </c>
      <c r="B85" s="166">
        <v>0.4</v>
      </c>
      <c r="C85" s="166">
        <v>1.2</v>
      </c>
      <c r="D85" s="166">
        <v>5.2</v>
      </c>
      <c r="E85" s="166">
        <v>24.4</v>
      </c>
      <c r="F85" s="166">
        <v>68.8</v>
      </c>
      <c r="G85" s="166">
        <v>100</v>
      </c>
      <c r="H85" s="166"/>
      <c r="I85">
        <f t="shared" si="9"/>
        <v>1982</v>
      </c>
      <c r="J85" s="166">
        <f t="shared" si="9"/>
        <v>0.4</v>
      </c>
      <c r="K85" s="166">
        <f t="shared" si="10"/>
        <v>1.6</v>
      </c>
      <c r="L85" s="166">
        <f t="shared" si="11"/>
        <v>6.8</v>
      </c>
      <c r="M85" s="166">
        <f t="shared" si="12"/>
        <v>31.2</v>
      </c>
      <c r="N85" s="166">
        <f t="shared" si="13"/>
        <v>100</v>
      </c>
      <c r="O85" s="173">
        <f t="shared" si="14"/>
        <v>40</v>
      </c>
      <c r="P85" s="173">
        <f t="shared" si="15"/>
        <v>16</v>
      </c>
      <c r="Q85" s="173">
        <f t="shared" si="16"/>
        <v>6.8</v>
      </c>
      <c r="R85" s="173">
        <f t="shared" si="17"/>
        <v>3.12</v>
      </c>
    </row>
    <row r="86" spans="1:18">
      <c r="A86">
        <v>1983</v>
      </c>
      <c r="B86" s="166">
        <v>0.4</v>
      </c>
      <c r="C86" s="166">
        <v>1.2</v>
      </c>
      <c r="D86" s="166">
        <v>5.3</v>
      </c>
      <c r="E86" s="166">
        <v>24.9</v>
      </c>
      <c r="F86" s="166">
        <v>68.2</v>
      </c>
      <c r="G86" s="166">
        <v>100</v>
      </c>
      <c r="H86" s="166"/>
      <c r="I86">
        <f t="shared" si="9"/>
        <v>1983</v>
      </c>
      <c r="J86" s="166">
        <f t="shared" si="9"/>
        <v>0.4</v>
      </c>
      <c r="K86" s="166">
        <f t="shared" si="10"/>
        <v>1.6</v>
      </c>
      <c r="L86" s="166">
        <f t="shared" si="11"/>
        <v>6.9</v>
      </c>
      <c r="M86" s="166">
        <f t="shared" si="12"/>
        <v>31.8</v>
      </c>
      <c r="N86" s="166">
        <f t="shared" si="13"/>
        <v>100</v>
      </c>
      <c r="O86" s="173">
        <f t="shared" si="14"/>
        <v>40</v>
      </c>
      <c r="P86" s="173">
        <f t="shared" si="15"/>
        <v>16</v>
      </c>
      <c r="Q86" s="173">
        <f t="shared" si="16"/>
        <v>6.9</v>
      </c>
      <c r="R86" s="173">
        <f t="shared" si="17"/>
        <v>3.18</v>
      </c>
    </row>
    <row r="87" spans="1:18">
      <c r="A87">
        <v>1984</v>
      </c>
      <c r="B87" s="166">
        <v>0.4</v>
      </c>
      <c r="C87" s="166">
        <v>1.3</v>
      </c>
      <c r="D87" s="166">
        <v>5.5</v>
      </c>
      <c r="E87" s="166">
        <v>25.4</v>
      </c>
      <c r="F87" s="166">
        <v>67.5</v>
      </c>
      <c r="G87" s="166">
        <v>100</v>
      </c>
      <c r="H87" s="166"/>
      <c r="I87">
        <f t="shared" si="9"/>
        <v>1984</v>
      </c>
      <c r="J87" s="166">
        <f t="shared" si="9"/>
        <v>0.4</v>
      </c>
      <c r="K87" s="166">
        <f t="shared" si="10"/>
        <v>1.7</v>
      </c>
      <c r="L87" s="166">
        <f t="shared" si="11"/>
        <v>7.2</v>
      </c>
      <c r="M87" s="166">
        <f t="shared" si="12"/>
        <v>32.6</v>
      </c>
      <c r="N87" s="166">
        <f t="shared" si="13"/>
        <v>100.1</v>
      </c>
      <c r="O87" s="173">
        <f t="shared" si="14"/>
        <v>40</v>
      </c>
      <c r="P87" s="173">
        <f t="shared" si="15"/>
        <v>17</v>
      </c>
      <c r="Q87" s="173">
        <f t="shared" si="16"/>
        <v>7.2</v>
      </c>
      <c r="R87" s="173">
        <f t="shared" si="17"/>
        <v>3.26</v>
      </c>
    </row>
    <row r="88" spans="1:18">
      <c r="A88">
        <v>1985</v>
      </c>
      <c r="B88" s="166">
        <v>0.4</v>
      </c>
      <c r="C88" s="166">
        <v>1.4</v>
      </c>
      <c r="D88" s="166">
        <v>5.6</v>
      </c>
      <c r="E88" s="166">
        <v>25.3</v>
      </c>
      <c r="F88" s="166">
        <v>67.400000000000006</v>
      </c>
      <c r="G88" s="166">
        <v>100</v>
      </c>
      <c r="H88" s="166"/>
      <c r="I88">
        <f t="shared" si="9"/>
        <v>1985</v>
      </c>
      <c r="J88" s="166">
        <f t="shared" si="9"/>
        <v>0.4</v>
      </c>
      <c r="K88" s="166">
        <f t="shared" si="10"/>
        <v>1.8</v>
      </c>
      <c r="L88" s="166">
        <f t="shared" si="11"/>
        <v>7.4</v>
      </c>
      <c r="M88" s="166">
        <f t="shared" si="12"/>
        <v>32.700000000000003</v>
      </c>
      <c r="N88" s="166">
        <f t="shared" si="13"/>
        <v>100.1</v>
      </c>
      <c r="O88" s="173">
        <f t="shared" si="14"/>
        <v>40</v>
      </c>
      <c r="P88" s="173">
        <f t="shared" si="15"/>
        <v>18</v>
      </c>
      <c r="Q88" s="173">
        <f t="shared" si="16"/>
        <v>7.4</v>
      </c>
      <c r="R88" s="173">
        <f t="shared" si="17"/>
        <v>3.27</v>
      </c>
    </row>
    <row r="89" spans="1:18">
      <c r="A89">
        <v>1986</v>
      </c>
      <c r="B89" s="166">
        <v>0.4</v>
      </c>
      <c r="C89" s="166">
        <v>1.4</v>
      </c>
      <c r="D89" s="166">
        <v>5.7</v>
      </c>
      <c r="E89" s="166">
        <v>25.4</v>
      </c>
      <c r="F89" s="166">
        <v>67.099999999999994</v>
      </c>
      <c r="G89" s="166">
        <v>100</v>
      </c>
      <c r="H89" s="166"/>
      <c r="I89">
        <f t="shared" si="9"/>
        <v>1986</v>
      </c>
      <c r="J89" s="166">
        <f t="shared" si="9"/>
        <v>0.4</v>
      </c>
      <c r="K89" s="166">
        <f t="shared" si="10"/>
        <v>1.8</v>
      </c>
      <c r="L89" s="166">
        <f t="shared" si="11"/>
        <v>7.5</v>
      </c>
      <c r="M89" s="166">
        <f t="shared" si="12"/>
        <v>32.9</v>
      </c>
      <c r="N89" s="166">
        <f t="shared" si="13"/>
        <v>100</v>
      </c>
      <c r="O89" s="173">
        <f t="shared" si="14"/>
        <v>40</v>
      </c>
      <c r="P89" s="173">
        <f t="shared" si="15"/>
        <v>18</v>
      </c>
      <c r="Q89" s="173">
        <f t="shared" si="16"/>
        <v>7.5</v>
      </c>
      <c r="R89" s="173">
        <f t="shared" si="17"/>
        <v>3.29</v>
      </c>
    </row>
    <row r="90" spans="1:18">
      <c r="A90">
        <v>1987</v>
      </c>
      <c r="B90" s="166">
        <v>0.6</v>
      </c>
      <c r="C90" s="166">
        <v>1.8</v>
      </c>
      <c r="D90" s="166">
        <v>5.5</v>
      </c>
      <c r="E90" s="166">
        <v>25.5</v>
      </c>
      <c r="F90" s="166">
        <v>66.7</v>
      </c>
      <c r="G90" s="166">
        <v>100</v>
      </c>
      <c r="H90" s="166"/>
      <c r="I90">
        <f t="shared" si="9"/>
        <v>1987</v>
      </c>
      <c r="J90" s="166">
        <f t="shared" si="9"/>
        <v>0.6</v>
      </c>
      <c r="K90" s="166">
        <f t="shared" si="10"/>
        <v>2.4</v>
      </c>
      <c r="L90" s="166">
        <f t="shared" si="11"/>
        <v>7.9</v>
      </c>
      <c r="M90" s="166">
        <f t="shared" si="12"/>
        <v>33.4</v>
      </c>
      <c r="N90" s="166">
        <f t="shared" si="13"/>
        <v>100.1</v>
      </c>
      <c r="O90" s="173">
        <f t="shared" si="14"/>
        <v>60</v>
      </c>
      <c r="P90" s="173">
        <f t="shared" si="15"/>
        <v>24</v>
      </c>
      <c r="Q90" s="173">
        <f t="shared" si="16"/>
        <v>7.9</v>
      </c>
      <c r="R90" s="173">
        <f t="shared" si="17"/>
        <v>3.34</v>
      </c>
    </row>
    <row r="91" spans="1:18">
      <c r="A91">
        <v>1988</v>
      </c>
      <c r="B91" s="166">
        <v>0.6</v>
      </c>
      <c r="C91" s="166">
        <v>2</v>
      </c>
      <c r="D91" s="166">
        <v>6.1</v>
      </c>
      <c r="E91" s="166">
        <v>25.6</v>
      </c>
      <c r="F91" s="166">
        <v>65.8</v>
      </c>
      <c r="G91" s="166">
        <v>100</v>
      </c>
      <c r="H91" s="166"/>
      <c r="I91">
        <f t="shared" si="9"/>
        <v>1988</v>
      </c>
      <c r="J91" s="166">
        <f t="shared" si="9"/>
        <v>0.6</v>
      </c>
      <c r="K91" s="166">
        <f t="shared" si="10"/>
        <v>2.6</v>
      </c>
      <c r="L91" s="166">
        <f t="shared" si="11"/>
        <v>8.6999999999999993</v>
      </c>
      <c r="M91" s="166">
        <f t="shared" si="12"/>
        <v>34.299999999999997</v>
      </c>
      <c r="N91" s="166">
        <f t="shared" si="13"/>
        <v>100.1</v>
      </c>
      <c r="O91" s="173">
        <f t="shared" si="14"/>
        <v>60</v>
      </c>
      <c r="P91" s="173">
        <f t="shared" si="15"/>
        <v>26</v>
      </c>
      <c r="Q91" s="173">
        <f t="shared" si="16"/>
        <v>8.6999999999999993</v>
      </c>
      <c r="R91" s="173">
        <f t="shared" si="17"/>
        <v>3.43</v>
      </c>
    </row>
    <row r="92" spans="1:18">
      <c r="A92">
        <v>1989</v>
      </c>
      <c r="B92" s="166">
        <v>0.6</v>
      </c>
      <c r="C92" s="166">
        <v>2</v>
      </c>
      <c r="D92" s="166">
        <v>6.1</v>
      </c>
      <c r="E92" s="166">
        <v>25.5</v>
      </c>
      <c r="F92" s="166">
        <v>65.900000000000006</v>
      </c>
      <c r="G92" s="166">
        <v>100</v>
      </c>
      <c r="H92" s="166"/>
      <c r="I92">
        <f t="shared" si="9"/>
        <v>1989</v>
      </c>
      <c r="J92" s="166">
        <f t="shared" si="9"/>
        <v>0.6</v>
      </c>
      <c r="K92" s="166">
        <f t="shared" si="10"/>
        <v>2.6</v>
      </c>
      <c r="L92" s="166">
        <f t="shared" si="11"/>
        <v>8.6999999999999993</v>
      </c>
      <c r="M92" s="166">
        <f t="shared" si="12"/>
        <v>34.200000000000003</v>
      </c>
      <c r="N92" s="166">
        <f t="shared" si="13"/>
        <v>100.1</v>
      </c>
      <c r="O92" s="173">
        <f t="shared" si="14"/>
        <v>60</v>
      </c>
      <c r="P92" s="173">
        <f t="shared" si="15"/>
        <v>26</v>
      </c>
      <c r="Q92" s="173">
        <f t="shared" si="16"/>
        <v>8.6999999999999993</v>
      </c>
      <c r="R92" s="173">
        <f t="shared" si="17"/>
        <v>3.42</v>
      </c>
    </row>
    <row r="93" spans="1:18">
      <c r="A93">
        <v>1990</v>
      </c>
      <c r="B93" s="166">
        <v>0.7</v>
      </c>
      <c r="C93" s="166">
        <v>2.2000000000000002</v>
      </c>
      <c r="D93" s="166">
        <v>6.9</v>
      </c>
      <c r="E93" s="166">
        <v>27.1</v>
      </c>
      <c r="F93" s="166">
        <v>63.1</v>
      </c>
      <c r="G93" s="166">
        <v>100</v>
      </c>
      <c r="H93" s="166"/>
      <c r="I93">
        <f t="shared" si="9"/>
        <v>1990</v>
      </c>
      <c r="J93" s="166">
        <f t="shared" si="9"/>
        <v>0.7</v>
      </c>
      <c r="K93" s="166">
        <f t="shared" si="10"/>
        <v>2.9</v>
      </c>
      <c r="L93" s="166">
        <f t="shared" si="11"/>
        <v>9.8000000000000007</v>
      </c>
      <c r="M93" s="166">
        <f t="shared" si="12"/>
        <v>36.9</v>
      </c>
      <c r="N93" s="166">
        <f t="shared" si="13"/>
        <v>100</v>
      </c>
      <c r="O93" s="173">
        <f t="shared" si="14"/>
        <v>70</v>
      </c>
      <c r="P93" s="173">
        <f t="shared" si="15"/>
        <v>29</v>
      </c>
      <c r="Q93" s="173">
        <f t="shared" si="16"/>
        <v>9.8000000000000007</v>
      </c>
      <c r="R93" s="173">
        <f t="shared" si="17"/>
        <v>3.69</v>
      </c>
    </row>
    <row r="94" spans="1:18">
      <c r="A94">
        <v>1991</v>
      </c>
      <c r="B94" s="166">
        <v>0.7</v>
      </c>
      <c r="C94" s="166">
        <v>2.2999999999999998</v>
      </c>
      <c r="D94" s="166">
        <v>7.2</v>
      </c>
      <c r="E94" s="166">
        <v>27.3</v>
      </c>
      <c r="F94" s="166">
        <v>62.4</v>
      </c>
      <c r="G94" s="166">
        <v>100</v>
      </c>
      <c r="H94" s="166"/>
      <c r="I94">
        <f t="shared" si="9"/>
        <v>1991</v>
      </c>
      <c r="J94" s="166">
        <f t="shared" si="9"/>
        <v>0.7</v>
      </c>
      <c r="K94" s="166">
        <f t="shared" si="10"/>
        <v>3</v>
      </c>
      <c r="L94" s="166">
        <f t="shared" si="11"/>
        <v>10.199999999999999</v>
      </c>
      <c r="M94" s="166">
        <f t="shared" si="12"/>
        <v>37.5</v>
      </c>
      <c r="N94" s="166">
        <f t="shared" si="13"/>
        <v>99.9</v>
      </c>
      <c r="O94" s="173">
        <f t="shared" si="14"/>
        <v>70</v>
      </c>
      <c r="P94" s="173">
        <f t="shared" si="15"/>
        <v>30</v>
      </c>
      <c r="Q94" s="173">
        <f t="shared" si="16"/>
        <v>10.199999999999999</v>
      </c>
      <c r="R94" s="173">
        <f t="shared" si="17"/>
        <v>3.75</v>
      </c>
    </row>
    <row r="95" spans="1:18">
      <c r="A95">
        <v>1992</v>
      </c>
      <c r="B95" s="166">
        <v>0.7</v>
      </c>
      <c r="C95" s="166">
        <v>2.2000000000000002</v>
      </c>
      <c r="D95" s="166">
        <v>6.9</v>
      </c>
      <c r="E95" s="166">
        <v>27.8</v>
      </c>
      <c r="F95" s="166">
        <v>62.4</v>
      </c>
      <c r="G95" s="166">
        <v>100</v>
      </c>
      <c r="H95" s="166"/>
      <c r="I95">
        <f t="shared" si="9"/>
        <v>1992</v>
      </c>
      <c r="J95" s="166">
        <f t="shared" si="9"/>
        <v>0.7</v>
      </c>
      <c r="K95" s="166">
        <f t="shared" si="10"/>
        <v>2.9</v>
      </c>
      <c r="L95" s="166">
        <f t="shared" si="11"/>
        <v>9.8000000000000007</v>
      </c>
      <c r="M95" s="166">
        <f t="shared" si="12"/>
        <v>37.6</v>
      </c>
      <c r="N95" s="166">
        <f t="shared" si="13"/>
        <v>100</v>
      </c>
      <c r="O95" s="173">
        <f t="shared" si="14"/>
        <v>70</v>
      </c>
      <c r="P95" s="173">
        <f t="shared" si="15"/>
        <v>29</v>
      </c>
      <c r="Q95" s="173">
        <f t="shared" si="16"/>
        <v>9.8000000000000007</v>
      </c>
      <c r="R95" s="173">
        <f t="shared" si="17"/>
        <v>3.76</v>
      </c>
    </row>
    <row r="96" spans="1:18">
      <c r="A96">
        <v>1993</v>
      </c>
      <c r="B96" s="166">
        <v>0.7</v>
      </c>
      <c r="C96" s="166">
        <v>2.4</v>
      </c>
      <c r="D96" s="166">
        <v>7.3</v>
      </c>
      <c r="E96" s="166">
        <v>28</v>
      </c>
      <c r="F96" s="166">
        <v>61.7</v>
      </c>
      <c r="G96" s="166">
        <v>100</v>
      </c>
      <c r="H96" s="166"/>
      <c r="I96">
        <f t="shared" si="9"/>
        <v>1993</v>
      </c>
      <c r="J96" s="166">
        <f t="shared" si="9"/>
        <v>0.7</v>
      </c>
      <c r="K96" s="166">
        <f t="shared" si="10"/>
        <v>3.1</v>
      </c>
      <c r="L96" s="166">
        <f t="shared" si="11"/>
        <v>10.4</v>
      </c>
      <c r="M96" s="166">
        <f t="shared" si="12"/>
        <v>38.4</v>
      </c>
      <c r="N96" s="166">
        <f t="shared" si="13"/>
        <v>100.1</v>
      </c>
      <c r="O96" s="173">
        <f t="shared" si="14"/>
        <v>70</v>
      </c>
      <c r="P96" s="173">
        <f t="shared" si="15"/>
        <v>31</v>
      </c>
      <c r="Q96" s="173">
        <f t="shared" si="16"/>
        <v>10.4</v>
      </c>
      <c r="R96" s="173">
        <f t="shared" si="17"/>
        <v>3.84</v>
      </c>
    </row>
    <row r="97" spans="1:22">
      <c r="A97">
        <v>1994</v>
      </c>
      <c r="B97" s="166">
        <v>0.7</v>
      </c>
      <c r="C97" s="166">
        <v>2.4</v>
      </c>
      <c r="D97" s="166">
        <v>7.5</v>
      </c>
      <c r="E97" s="166">
        <v>27.7</v>
      </c>
      <c r="F97" s="166">
        <v>61.7</v>
      </c>
      <c r="G97" s="166">
        <v>100</v>
      </c>
      <c r="H97" s="166"/>
      <c r="I97">
        <f t="shared" si="9"/>
        <v>1994</v>
      </c>
      <c r="J97" s="166">
        <f t="shared" si="9"/>
        <v>0.7</v>
      </c>
      <c r="K97" s="166">
        <f t="shared" si="10"/>
        <v>3.1</v>
      </c>
      <c r="L97" s="166">
        <f t="shared" si="11"/>
        <v>10.6</v>
      </c>
      <c r="M97" s="166">
        <f t="shared" si="12"/>
        <v>38.299999999999997</v>
      </c>
      <c r="N97" s="166">
        <f t="shared" si="13"/>
        <v>100</v>
      </c>
      <c r="O97" s="173">
        <f t="shared" si="14"/>
        <v>70</v>
      </c>
      <c r="P97" s="173">
        <f t="shared" si="15"/>
        <v>31</v>
      </c>
      <c r="Q97" s="173">
        <f t="shared" si="16"/>
        <v>10.6</v>
      </c>
      <c r="R97" s="173">
        <f t="shared" si="17"/>
        <v>3.83</v>
      </c>
    </row>
    <row r="98" spans="1:22">
      <c r="A98">
        <v>1995</v>
      </c>
      <c r="B98" s="166">
        <v>0.8</v>
      </c>
      <c r="C98" s="166">
        <v>2.5</v>
      </c>
      <c r="D98" s="166">
        <v>7.5</v>
      </c>
      <c r="E98" s="166">
        <v>27.8</v>
      </c>
      <c r="F98" s="166">
        <v>61.5</v>
      </c>
      <c r="G98" s="166">
        <v>100</v>
      </c>
      <c r="H98" s="166"/>
      <c r="I98">
        <f t="shared" si="9"/>
        <v>1995</v>
      </c>
      <c r="J98" s="166">
        <f t="shared" si="9"/>
        <v>0.8</v>
      </c>
      <c r="K98" s="166">
        <f t="shared" si="10"/>
        <v>3.3</v>
      </c>
      <c r="L98" s="166">
        <f t="shared" si="11"/>
        <v>10.8</v>
      </c>
      <c r="M98" s="166">
        <f t="shared" si="12"/>
        <v>38.6</v>
      </c>
      <c r="N98" s="166">
        <f t="shared" si="13"/>
        <v>100.1</v>
      </c>
      <c r="O98" s="173">
        <f t="shared" si="14"/>
        <v>80</v>
      </c>
      <c r="P98" s="173">
        <f t="shared" si="15"/>
        <v>33</v>
      </c>
      <c r="Q98" s="173">
        <f t="shared" si="16"/>
        <v>10.8</v>
      </c>
      <c r="R98" s="173">
        <f t="shared" si="17"/>
        <v>3.86</v>
      </c>
    </row>
    <row r="99" spans="1:22">
      <c r="A99">
        <v>1996</v>
      </c>
      <c r="B99" s="166">
        <v>1</v>
      </c>
      <c r="C99" s="166">
        <v>3.1</v>
      </c>
      <c r="D99" s="166">
        <v>7.8</v>
      </c>
      <c r="E99" s="166">
        <v>27.4</v>
      </c>
      <c r="F99" s="166">
        <v>60.7</v>
      </c>
      <c r="G99" s="166">
        <v>100</v>
      </c>
      <c r="H99" s="166"/>
      <c r="I99">
        <f t="shared" si="9"/>
        <v>1996</v>
      </c>
      <c r="J99" s="166">
        <f t="shared" si="9"/>
        <v>1</v>
      </c>
      <c r="K99" s="166">
        <f t="shared" si="10"/>
        <v>4.0999999999999996</v>
      </c>
      <c r="L99" s="166">
        <f t="shared" si="11"/>
        <v>11.9</v>
      </c>
      <c r="M99" s="166">
        <f t="shared" si="12"/>
        <v>39.299999999999997</v>
      </c>
      <c r="N99" s="166">
        <f t="shared" si="13"/>
        <v>100</v>
      </c>
      <c r="O99" s="173">
        <f t="shared" si="14"/>
        <v>100</v>
      </c>
      <c r="P99" s="173">
        <f t="shared" si="15"/>
        <v>41</v>
      </c>
      <c r="Q99" s="173">
        <f t="shared" si="16"/>
        <v>11.9</v>
      </c>
      <c r="R99" s="173">
        <f t="shared" si="17"/>
        <v>3.93</v>
      </c>
    </row>
    <row r="100" spans="1:22">
      <c r="A100">
        <v>1997</v>
      </c>
      <c r="B100" s="166">
        <v>1</v>
      </c>
      <c r="C100" s="166">
        <v>3.2</v>
      </c>
      <c r="D100" s="166">
        <v>7.9</v>
      </c>
      <c r="E100" s="166">
        <v>26.9</v>
      </c>
      <c r="F100" s="166">
        <v>61.1</v>
      </c>
      <c r="G100" s="166">
        <v>100</v>
      </c>
      <c r="H100" s="166"/>
      <c r="I100">
        <f t="shared" si="9"/>
        <v>1997</v>
      </c>
      <c r="J100" s="166">
        <f t="shared" si="9"/>
        <v>1</v>
      </c>
      <c r="K100" s="166">
        <f t="shared" si="10"/>
        <v>4.2</v>
      </c>
      <c r="L100" s="166">
        <f t="shared" si="11"/>
        <v>12.1</v>
      </c>
      <c r="M100" s="166">
        <f t="shared" si="12"/>
        <v>39</v>
      </c>
      <c r="N100" s="166">
        <f t="shared" si="13"/>
        <v>100.1</v>
      </c>
      <c r="O100" s="173">
        <f t="shared" si="14"/>
        <v>100</v>
      </c>
      <c r="P100" s="173">
        <f t="shared" si="15"/>
        <v>42</v>
      </c>
      <c r="Q100" s="173">
        <f t="shared" si="16"/>
        <v>12.1</v>
      </c>
      <c r="R100" s="173">
        <f t="shared" si="17"/>
        <v>3.9</v>
      </c>
    </row>
    <row r="101" spans="1:22">
      <c r="A101">
        <v>1998</v>
      </c>
      <c r="B101" s="166">
        <v>1.1000000000000001</v>
      </c>
      <c r="C101" s="166">
        <v>3.4</v>
      </c>
      <c r="D101" s="166">
        <v>8.1</v>
      </c>
      <c r="E101" s="166">
        <v>26.9</v>
      </c>
      <c r="F101" s="166">
        <v>60.5</v>
      </c>
      <c r="G101" s="166">
        <v>100</v>
      </c>
      <c r="H101" s="166"/>
      <c r="I101">
        <f t="shared" si="9"/>
        <v>1998</v>
      </c>
      <c r="J101" s="166">
        <f t="shared" si="9"/>
        <v>1.1000000000000001</v>
      </c>
      <c r="K101" s="166">
        <f t="shared" si="10"/>
        <v>4.5</v>
      </c>
      <c r="L101" s="166">
        <f t="shared" si="11"/>
        <v>12.6</v>
      </c>
      <c r="M101" s="166">
        <f t="shared" si="12"/>
        <v>39.5</v>
      </c>
      <c r="N101" s="166">
        <f t="shared" si="13"/>
        <v>100</v>
      </c>
      <c r="O101" s="173">
        <f t="shared" si="14"/>
        <v>110</v>
      </c>
      <c r="P101" s="173">
        <f t="shared" si="15"/>
        <v>45</v>
      </c>
      <c r="Q101" s="173">
        <f t="shared" si="16"/>
        <v>12.6</v>
      </c>
      <c r="R101" s="173">
        <f t="shared" si="17"/>
        <v>3.95</v>
      </c>
    </row>
    <row r="102" spans="1:22">
      <c r="A102">
        <v>1999</v>
      </c>
      <c r="B102" s="166">
        <v>1.1000000000000001</v>
      </c>
      <c r="C102" s="166">
        <v>3.5</v>
      </c>
      <c r="D102" s="166">
        <v>8</v>
      </c>
      <c r="E102" s="166">
        <v>26.5</v>
      </c>
      <c r="F102" s="166">
        <v>61</v>
      </c>
      <c r="G102" s="166">
        <v>100</v>
      </c>
      <c r="H102" s="166"/>
      <c r="I102">
        <f t="shared" si="9"/>
        <v>1999</v>
      </c>
      <c r="J102" s="166">
        <f t="shared" si="9"/>
        <v>1.1000000000000001</v>
      </c>
      <c r="K102" s="166">
        <f t="shared" si="10"/>
        <v>4.5999999999999996</v>
      </c>
      <c r="L102" s="166">
        <f t="shared" si="11"/>
        <v>12.6</v>
      </c>
      <c r="M102" s="166">
        <f t="shared" si="12"/>
        <v>39.1</v>
      </c>
      <c r="N102" s="166">
        <f t="shared" si="13"/>
        <v>100.1</v>
      </c>
      <c r="O102" s="173">
        <f t="shared" si="14"/>
        <v>110</v>
      </c>
      <c r="P102" s="173">
        <f t="shared" si="15"/>
        <v>46</v>
      </c>
      <c r="Q102" s="173">
        <f t="shared" si="16"/>
        <v>12.6</v>
      </c>
      <c r="R102" s="173">
        <f t="shared" si="17"/>
        <v>3.91</v>
      </c>
    </row>
    <row r="103" spans="1:22">
      <c r="A103">
        <v>2000</v>
      </c>
      <c r="B103" s="166">
        <v>1.1000000000000001</v>
      </c>
      <c r="C103" s="166">
        <v>3.5</v>
      </c>
      <c r="D103" s="166">
        <v>8</v>
      </c>
      <c r="E103" s="166">
        <v>25.8</v>
      </c>
      <c r="F103" s="166">
        <v>61.6</v>
      </c>
      <c r="G103" s="166">
        <v>100</v>
      </c>
      <c r="H103" s="166"/>
      <c r="I103">
        <f t="shared" si="9"/>
        <v>2000</v>
      </c>
      <c r="J103" s="166">
        <f t="shared" si="9"/>
        <v>1.1000000000000001</v>
      </c>
      <c r="K103" s="166">
        <f t="shared" si="10"/>
        <v>4.5999999999999996</v>
      </c>
      <c r="L103" s="166">
        <f t="shared" si="11"/>
        <v>12.6</v>
      </c>
      <c r="M103" s="166">
        <f t="shared" si="12"/>
        <v>38.4</v>
      </c>
      <c r="N103" s="166">
        <f t="shared" si="13"/>
        <v>100</v>
      </c>
      <c r="O103" s="173">
        <f t="shared" si="14"/>
        <v>110</v>
      </c>
      <c r="P103" s="173">
        <f t="shared" si="15"/>
        <v>46</v>
      </c>
      <c r="Q103" s="173">
        <f t="shared" si="16"/>
        <v>12.6</v>
      </c>
      <c r="R103" s="173">
        <f t="shared" si="17"/>
        <v>3.84</v>
      </c>
    </row>
    <row r="104" spans="1:22">
      <c r="A104">
        <v>2001</v>
      </c>
      <c r="B104" s="166">
        <v>1.1000000000000001</v>
      </c>
      <c r="C104" s="166">
        <v>3.4</v>
      </c>
      <c r="D104" s="166">
        <v>8.1999999999999993</v>
      </c>
      <c r="E104" s="166">
        <v>26.6</v>
      </c>
      <c r="F104" s="166">
        <v>60.7</v>
      </c>
      <c r="G104" s="166">
        <v>100</v>
      </c>
      <c r="H104" s="166"/>
      <c r="I104">
        <f t="shared" si="9"/>
        <v>2001</v>
      </c>
      <c r="J104" s="166">
        <f t="shared" si="9"/>
        <v>1.1000000000000001</v>
      </c>
      <c r="K104" s="166">
        <f t="shared" si="10"/>
        <v>4.5</v>
      </c>
      <c r="L104" s="166">
        <f t="shared" si="11"/>
        <v>12.7</v>
      </c>
      <c r="M104" s="166">
        <f t="shared" si="12"/>
        <v>39.299999999999997</v>
      </c>
      <c r="N104" s="166">
        <f t="shared" si="13"/>
        <v>100</v>
      </c>
      <c r="O104" s="173">
        <f t="shared" si="14"/>
        <v>110</v>
      </c>
      <c r="P104" s="173">
        <f t="shared" si="15"/>
        <v>45</v>
      </c>
      <c r="Q104" s="173">
        <f t="shared" si="16"/>
        <v>12.7</v>
      </c>
      <c r="R104" s="173">
        <f t="shared" si="17"/>
        <v>3.93</v>
      </c>
    </row>
    <row r="105" spans="1:22">
      <c r="A105">
        <v>2002</v>
      </c>
      <c r="B105" s="166">
        <v>1</v>
      </c>
      <c r="C105" s="166">
        <v>3.2</v>
      </c>
      <c r="D105" s="166">
        <v>8.1</v>
      </c>
      <c r="E105" s="166">
        <v>26.4</v>
      </c>
      <c r="F105" s="166">
        <v>61.3</v>
      </c>
      <c r="G105" s="166">
        <v>100</v>
      </c>
      <c r="H105" s="166"/>
      <c r="I105">
        <f t="shared" si="9"/>
        <v>2002</v>
      </c>
      <c r="J105" s="166">
        <f t="shared" si="9"/>
        <v>1</v>
      </c>
      <c r="K105" s="166">
        <f t="shared" si="10"/>
        <v>4.2</v>
      </c>
      <c r="L105" s="166">
        <f t="shared" si="11"/>
        <v>12.3</v>
      </c>
      <c r="M105" s="166">
        <f t="shared" si="12"/>
        <v>38.700000000000003</v>
      </c>
      <c r="N105" s="166">
        <f t="shared" si="13"/>
        <v>100</v>
      </c>
      <c r="O105" s="173">
        <f t="shared" si="14"/>
        <v>100</v>
      </c>
      <c r="P105" s="173">
        <f t="shared" si="15"/>
        <v>42</v>
      </c>
      <c r="Q105" s="173">
        <f t="shared" si="16"/>
        <v>12.3</v>
      </c>
      <c r="R105" s="173">
        <f t="shared" si="17"/>
        <v>3.87</v>
      </c>
      <c r="U105" t="s">
        <v>2317</v>
      </c>
      <c r="V105">
        <v>7</v>
      </c>
    </row>
    <row r="106" spans="1:22">
      <c r="A106">
        <v>2003</v>
      </c>
      <c r="B106" s="166">
        <v>1</v>
      </c>
      <c r="C106" s="166">
        <v>3.2</v>
      </c>
      <c r="D106" s="166">
        <v>7.9</v>
      </c>
      <c r="E106" s="166">
        <v>25.6</v>
      </c>
      <c r="F106" s="166">
        <v>62.3</v>
      </c>
      <c r="G106" s="166">
        <v>100</v>
      </c>
      <c r="H106" s="166"/>
      <c r="I106">
        <f t="shared" si="9"/>
        <v>2003</v>
      </c>
      <c r="J106" s="166">
        <f t="shared" si="9"/>
        <v>1</v>
      </c>
      <c r="K106" s="166">
        <f t="shared" si="10"/>
        <v>4.2</v>
      </c>
      <c r="L106" s="166">
        <f t="shared" si="11"/>
        <v>12.1</v>
      </c>
      <c r="M106" s="166">
        <f t="shared" si="12"/>
        <v>37.700000000000003</v>
      </c>
      <c r="N106" s="166">
        <f t="shared" si="13"/>
        <v>100</v>
      </c>
      <c r="O106" s="173">
        <f t="shared" si="14"/>
        <v>100</v>
      </c>
      <c r="P106" s="173">
        <f t="shared" si="15"/>
        <v>42</v>
      </c>
      <c r="Q106" s="173">
        <f t="shared" si="16"/>
        <v>12.1</v>
      </c>
      <c r="R106" s="173">
        <f t="shared" si="17"/>
        <v>3.77</v>
      </c>
      <c r="U106" t="s">
        <v>2318</v>
      </c>
      <c r="V106" s="166">
        <v>7.2</v>
      </c>
    </row>
    <row r="107" spans="1:22">
      <c r="A107">
        <v>2004</v>
      </c>
      <c r="B107" s="166">
        <v>1.1000000000000001</v>
      </c>
      <c r="C107" s="166">
        <v>3.5</v>
      </c>
      <c r="D107" s="166">
        <v>8.3000000000000007</v>
      </c>
      <c r="E107" s="166">
        <v>26.7</v>
      </c>
      <c r="F107" s="166">
        <v>60.5</v>
      </c>
      <c r="G107" s="166">
        <v>100</v>
      </c>
      <c r="H107" s="166"/>
      <c r="I107">
        <f t="shared" si="9"/>
        <v>2004</v>
      </c>
      <c r="J107" s="166">
        <f t="shared" si="9"/>
        <v>1.1000000000000001</v>
      </c>
      <c r="K107" s="166">
        <f t="shared" si="10"/>
        <v>4.5999999999999996</v>
      </c>
      <c r="L107" s="166">
        <f t="shared" si="11"/>
        <v>12.9</v>
      </c>
      <c r="M107" s="166">
        <f t="shared" si="12"/>
        <v>39.6</v>
      </c>
      <c r="N107" s="166">
        <f t="shared" si="13"/>
        <v>100.1</v>
      </c>
      <c r="O107" s="173">
        <f t="shared" si="14"/>
        <v>110</v>
      </c>
      <c r="P107" s="173">
        <f t="shared" si="15"/>
        <v>46</v>
      </c>
      <c r="Q107" s="173">
        <f t="shared" si="16"/>
        <v>12.9</v>
      </c>
      <c r="R107" s="173">
        <f t="shared" si="17"/>
        <v>3.96</v>
      </c>
      <c r="U107" t="s">
        <v>2319</v>
      </c>
      <c r="V107" s="166">
        <v>7.2</v>
      </c>
    </row>
    <row r="108" spans="1:22">
      <c r="A108">
        <v>2005</v>
      </c>
      <c r="B108" s="166">
        <v>1.2</v>
      </c>
      <c r="C108" s="166">
        <v>4</v>
      </c>
      <c r="D108" s="166">
        <v>9.1</v>
      </c>
      <c r="E108" s="166">
        <v>27.4</v>
      </c>
      <c r="F108" s="166">
        <v>58.4</v>
      </c>
      <c r="G108" s="166">
        <v>100</v>
      </c>
      <c r="H108" s="166"/>
      <c r="I108">
        <f t="shared" si="9"/>
        <v>2005</v>
      </c>
      <c r="J108" s="166">
        <f t="shared" si="9"/>
        <v>1.2</v>
      </c>
      <c r="K108" s="166">
        <f t="shared" si="10"/>
        <v>5.2</v>
      </c>
      <c r="L108" s="166">
        <f t="shared" si="11"/>
        <v>14.3</v>
      </c>
      <c r="M108" s="166">
        <f t="shared" si="12"/>
        <v>41.7</v>
      </c>
      <c r="N108" s="166">
        <f t="shared" si="13"/>
        <v>100.1</v>
      </c>
      <c r="O108" s="173">
        <f t="shared" si="14"/>
        <v>120</v>
      </c>
      <c r="P108" s="173">
        <f t="shared" si="15"/>
        <v>52</v>
      </c>
      <c r="Q108" s="173">
        <f t="shared" si="16"/>
        <v>14.3</v>
      </c>
      <c r="R108" s="173">
        <f t="shared" si="17"/>
        <v>4.17</v>
      </c>
      <c r="U108" t="s">
        <v>2320</v>
      </c>
      <c r="V108" s="166">
        <v>7.8</v>
      </c>
    </row>
    <row r="109" spans="1:22">
      <c r="A109">
        <v>2006</v>
      </c>
      <c r="B109" s="166">
        <v>1.3</v>
      </c>
      <c r="C109" s="166">
        <v>4.2</v>
      </c>
      <c r="D109" s="166">
        <v>9.3000000000000007</v>
      </c>
      <c r="E109" s="166">
        <v>27.2</v>
      </c>
      <c r="F109" s="166">
        <v>58</v>
      </c>
      <c r="G109" s="166">
        <v>100</v>
      </c>
      <c r="H109" s="166"/>
      <c r="I109">
        <f t="shared" si="9"/>
        <v>2006</v>
      </c>
      <c r="J109" s="166">
        <f t="shared" si="9"/>
        <v>1.3</v>
      </c>
      <c r="K109" s="166">
        <f t="shared" si="10"/>
        <v>5.5</v>
      </c>
      <c r="L109" s="166">
        <f t="shared" si="11"/>
        <v>14.8</v>
      </c>
      <c r="M109" s="166">
        <f t="shared" si="12"/>
        <v>42</v>
      </c>
      <c r="N109" s="166">
        <f t="shared" si="13"/>
        <v>100</v>
      </c>
      <c r="O109" s="173">
        <f t="shared" si="14"/>
        <v>130</v>
      </c>
      <c r="P109" s="173">
        <f t="shared" si="15"/>
        <v>55</v>
      </c>
      <c r="Q109" s="173">
        <f t="shared" si="16"/>
        <v>14.8</v>
      </c>
      <c r="R109" s="173">
        <f t="shared" si="17"/>
        <v>4.2</v>
      </c>
      <c r="U109" t="s">
        <v>2321</v>
      </c>
      <c r="V109" s="166">
        <v>8.1</v>
      </c>
    </row>
    <row r="110" spans="1:22">
      <c r="A110">
        <v>2007</v>
      </c>
      <c r="B110" s="166">
        <v>1.4</v>
      </c>
      <c r="C110" s="166">
        <v>4.5999999999999996</v>
      </c>
      <c r="D110" s="166">
        <v>9.4</v>
      </c>
      <c r="E110" s="166">
        <v>27.2</v>
      </c>
      <c r="F110" s="166">
        <v>57.4</v>
      </c>
      <c r="G110" s="166">
        <v>100</v>
      </c>
      <c r="H110" s="166"/>
      <c r="I110">
        <f t="shared" si="9"/>
        <v>2007</v>
      </c>
      <c r="J110" s="166">
        <f t="shared" si="9"/>
        <v>1.4</v>
      </c>
      <c r="K110" s="166">
        <f t="shared" si="10"/>
        <v>6</v>
      </c>
      <c r="L110" s="166">
        <f t="shared" si="11"/>
        <v>15.4</v>
      </c>
      <c r="M110" s="166">
        <f t="shared" si="12"/>
        <v>42.6</v>
      </c>
      <c r="N110" s="166">
        <f t="shared" si="13"/>
        <v>100</v>
      </c>
      <c r="O110" s="173">
        <f t="shared" si="14"/>
        <v>140</v>
      </c>
      <c r="P110" s="173">
        <f t="shared" si="15"/>
        <v>60</v>
      </c>
      <c r="Q110" s="173">
        <f t="shared" si="16"/>
        <v>15.4</v>
      </c>
      <c r="R110" s="173">
        <f t="shared" si="17"/>
        <v>4.26</v>
      </c>
      <c r="U110" t="s">
        <v>2322</v>
      </c>
      <c r="V110" s="166">
        <v>9.6</v>
      </c>
    </row>
    <row r="111" spans="1:22">
      <c r="A111">
        <v>2008</v>
      </c>
      <c r="B111" s="166">
        <v>1.4</v>
      </c>
      <c r="C111" s="166">
        <v>4.5</v>
      </c>
      <c r="D111" s="166">
        <v>9.6</v>
      </c>
      <c r="E111" s="166">
        <v>26.9</v>
      </c>
      <c r="F111" s="166">
        <v>57.7</v>
      </c>
      <c r="G111" s="166">
        <v>100</v>
      </c>
      <c r="H111" s="166"/>
      <c r="I111">
        <f t="shared" si="9"/>
        <v>2008</v>
      </c>
      <c r="J111" s="166">
        <f t="shared" si="9"/>
        <v>1.4</v>
      </c>
      <c r="K111" s="166">
        <f t="shared" si="10"/>
        <v>5.9</v>
      </c>
      <c r="L111" s="166">
        <f t="shared" si="11"/>
        <v>15.5</v>
      </c>
      <c r="M111" s="166">
        <f t="shared" si="12"/>
        <v>42.4</v>
      </c>
      <c r="N111" s="166">
        <f t="shared" si="13"/>
        <v>100.1</v>
      </c>
      <c r="O111" s="173">
        <f t="shared" si="14"/>
        <v>140</v>
      </c>
      <c r="P111" s="173">
        <f t="shared" si="15"/>
        <v>59</v>
      </c>
      <c r="Q111" s="173">
        <f t="shared" si="16"/>
        <v>15.5</v>
      </c>
      <c r="R111" s="173">
        <f t="shared" si="17"/>
        <v>4.24</v>
      </c>
      <c r="U111" t="s">
        <v>2323</v>
      </c>
      <c r="V111" t="s">
        <v>2352</v>
      </c>
    </row>
    <row r="112" spans="1:22">
      <c r="A112">
        <v>2009</v>
      </c>
      <c r="B112" s="166">
        <v>1.2</v>
      </c>
      <c r="C112" s="166">
        <v>5.2</v>
      </c>
      <c r="D112" s="166">
        <v>9</v>
      </c>
      <c r="E112" s="166">
        <v>26.2</v>
      </c>
      <c r="F112" s="166">
        <v>58.5</v>
      </c>
      <c r="G112" s="166">
        <v>100.1</v>
      </c>
      <c r="H112" s="166"/>
      <c r="I112">
        <f t="shared" si="9"/>
        <v>2009</v>
      </c>
      <c r="J112" s="166">
        <f t="shared" si="9"/>
        <v>1.2</v>
      </c>
      <c r="K112" s="166">
        <f t="shared" si="10"/>
        <v>6.4</v>
      </c>
      <c r="L112" s="166">
        <f t="shared" si="11"/>
        <v>15.4</v>
      </c>
      <c r="M112" s="166">
        <f t="shared" si="12"/>
        <v>41.6</v>
      </c>
      <c r="N112" s="166">
        <f t="shared" si="13"/>
        <v>100.1</v>
      </c>
      <c r="O112" s="173">
        <f t="shared" si="14"/>
        <v>120</v>
      </c>
      <c r="P112" s="173">
        <f t="shared" si="15"/>
        <v>64</v>
      </c>
      <c r="Q112" s="173">
        <f t="shared" si="16"/>
        <v>15.4</v>
      </c>
      <c r="R112" s="173">
        <f t="shared" si="17"/>
        <v>4.16</v>
      </c>
      <c r="U112" t="s">
        <v>2324</v>
      </c>
      <c r="V112">
        <v>9</v>
      </c>
    </row>
    <row r="113" spans="1:22">
      <c r="A113">
        <v>2010</v>
      </c>
      <c r="B113" s="166">
        <v>0.9</v>
      </c>
      <c r="C113" s="166">
        <v>3.8</v>
      </c>
      <c r="D113" s="166">
        <v>7.9</v>
      </c>
      <c r="E113" s="166">
        <v>25.6</v>
      </c>
      <c r="F113" s="166">
        <v>61.9</v>
      </c>
      <c r="G113" s="166">
        <v>100</v>
      </c>
      <c r="H113" s="166"/>
      <c r="I113">
        <f t="shared" si="9"/>
        <v>2010</v>
      </c>
      <c r="J113" s="166">
        <f t="shared" si="9"/>
        <v>0.9</v>
      </c>
      <c r="K113" s="166">
        <f t="shared" si="10"/>
        <v>4.7</v>
      </c>
      <c r="L113" s="166">
        <f t="shared" si="11"/>
        <v>12.6</v>
      </c>
      <c r="M113" s="166">
        <f t="shared" si="12"/>
        <v>38.200000000000003</v>
      </c>
      <c r="N113" s="166">
        <f t="shared" si="13"/>
        <v>100.1</v>
      </c>
      <c r="O113" s="173">
        <f t="shared" si="14"/>
        <v>90</v>
      </c>
      <c r="P113" s="173">
        <f t="shared" si="15"/>
        <v>47</v>
      </c>
      <c r="Q113" s="173">
        <f t="shared" si="16"/>
        <v>12.6</v>
      </c>
      <c r="R113" s="173">
        <f t="shared" si="17"/>
        <v>3.82</v>
      </c>
      <c r="U113" t="s">
        <v>2325</v>
      </c>
      <c r="V113" s="166">
        <v>6.6</v>
      </c>
    </row>
    <row r="114" spans="1:22">
      <c r="A114">
        <v>2011</v>
      </c>
      <c r="B114" s="166">
        <v>0.9</v>
      </c>
      <c r="C114" s="166">
        <v>3.9</v>
      </c>
      <c r="D114" s="166">
        <v>8.1</v>
      </c>
      <c r="E114" s="166">
        <v>26.2</v>
      </c>
      <c r="F114" s="166">
        <v>60.9</v>
      </c>
      <c r="G114" s="166">
        <v>100</v>
      </c>
      <c r="H114" s="166"/>
      <c r="I114">
        <f t="shared" si="9"/>
        <v>2011</v>
      </c>
      <c r="J114" s="166">
        <f t="shared" si="9"/>
        <v>0.9</v>
      </c>
      <c r="K114" s="166">
        <f t="shared" si="10"/>
        <v>4.8</v>
      </c>
      <c r="L114" s="166">
        <f t="shared" si="11"/>
        <v>12.9</v>
      </c>
      <c r="M114" s="166">
        <f t="shared" si="12"/>
        <v>39.1</v>
      </c>
      <c r="N114" s="166">
        <f t="shared" si="13"/>
        <v>100</v>
      </c>
      <c r="O114" s="173">
        <f t="shared" si="14"/>
        <v>90</v>
      </c>
      <c r="P114" s="173">
        <f t="shared" si="15"/>
        <v>48</v>
      </c>
      <c r="Q114" s="173">
        <f t="shared" si="16"/>
        <v>12.9</v>
      </c>
      <c r="R114" s="173">
        <f t="shared" si="17"/>
        <v>3.91</v>
      </c>
      <c r="U114" t="s">
        <v>2326</v>
      </c>
      <c r="V114" s="166">
        <v>7.2</v>
      </c>
    </row>
    <row r="115" spans="1:22">
      <c r="A115">
        <v>2012</v>
      </c>
      <c r="B115" s="166">
        <v>0.8</v>
      </c>
      <c r="C115" s="166">
        <v>3.8</v>
      </c>
      <c r="D115" s="166">
        <v>8.1</v>
      </c>
      <c r="E115" s="166">
        <v>26.4</v>
      </c>
      <c r="F115" s="166">
        <v>60.9</v>
      </c>
      <c r="G115" s="166">
        <v>100</v>
      </c>
      <c r="H115" s="166"/>
      <c r="I115">
        <f t="shared" si="9"/>
        <v>2012</v>
      </c>
      <c r="J115" s="166">
        <f t="shared" si="9"/>
        <v>0.8</v>
      </c>
      <c r="K115" s="166">
        <f t="shared" si="10"/>
        <v>4.5999999999999996</v>
      </c>
      <c r="L115" s="166">
        <f t="shared" si="11"/>
        <v>12.7</v>
      </c>
      <c r="M115" s="166">
        <f t="shared" si="12"/>
        <v>39.1</v>
      </c>
      <c r="N115" s="166">
        <f t="shared" si="13"/>
        <v>100</v>
      </c>
      <c r="O115" s="173">
        <f t="shared" si="14"/>
        <v>80</v>
      </c>
      <c r="P115" s="173">
        <f t="shared" si="15"/>
        <v>46</v>
      </c>
      <c r="Q115" s="173">
        <f t="shared" si="16"/>
        <v>12.7</v>
      </c>
      <c r="R115" s="173">
        <f t="shared" si="17"/>
        <v>3.91</v>
      </c>
      <c r="U115" t="s">
        <v>2327</v>
      </c>
      <c r="V115" s="166">
        <v>6.3</v>
      </c>
    </row>
    <row r="116" spans="1:22">
      <c r="A116">
        <v>2013</v>
      </c>
      <c r="B116" s="166">
        <v>1.3</v>
      </c>
      <c r="C116" s="166">
        <v>5.8</v>
      </c>
      <c r="D116" s="166">
        <v>8.6999999999999993</v>
      </c>
      <c r="E116" s="166">
        <v>25.4</v>
      </c>
      <c r="F116" s="166">
        <v>58.7</v>
      </c>
      <c r="G116" s="166">
        <v>100</v>
      </c>
      <c r="H116" s="166"/>
      <c r="I116">
        <f t="shared" si="9"/>
        <v>2013</v>
      </c>
      <c r="J116" s="166">
        <f t="shared" si="9"/>
        <v>1.3</v>
      </c>
      <c r="K116" s="166">
        <f t="shared" si="10"/>
        <v>7.1</v>
      </c>
      <c r="L116" s="166">
        <f t="shared" si="11"/>
        <v>15.8</v>
      </c>
      <c r="M116" s="166">
        <f t="shared" si="12"/>
        <v>41.2</v>
      </c>
      <c r="N116" s="166">
        <f t="shared" si="13"/>
        <v>99.9</v>
      </c>
      <c r="O116" s="173">
        <f t="shared" si="14"/>
        <v>130</v>
      </c>
      <c r="P116" s="173">
        <f t="shared" si="15"/>
        <v>71</v>
      </c>
      <c r="Q116" s="173">
        <f t="shared" si="16"/>
        <v>15.8</v>
      </c>
      <c r="R116" s="173">
        <f t="shared" si="17"/>
        <v>4.12</v>
      </c>
      <c r="U116" t="s">
        <v>2328</v>
      </c>
      <c r="V116" s="166">
        <v>7.7</v>
      </c>
    </row>
    <row r="117" spans="1:22">
      <c r="A117">
        <v>2014</v>
      </c>
      <c r="B117" s="166">
        <v>1.3</v>
      </c>
      <c r="C117" s="166">
        <v>5.5</v>
      </c>
      <c r="D117" s="166">
        <v>8.4</v>
      </c>
      <c r="E117" s="166">
        <v>24.9</v>
      </c>
      <c r="F117" s="166">
        <v>60</v>
      </c>
      <c r="G117" s="166">
        <v>100</v>
      </c>
      <c r="H117" s="166"/>
      <c r="I117">
        <f t="shared" si="9"/>
        <v>2014</v>
      </c>
      <c r="J117" s="166">
        <f t="shared" si="9"/>
        <v>1.3</v>
      </c>
      <c r="K117" s="166">
        <f t="shared" si="10"/>
        <v>6.8</v>
      </c>
      <c r="L117" s="166">
        <f t="shared" si="11"/>
        <v>15.2</v>
      </c>
      <c r="M117" s="166">
        <f t="shared" si="12"/>
        <v>40.1</v>
      </c>
      <c r="N117" s="166">
        <f t="shared" si="13"/>
        <v>100.1</v>
      </c>
      <c r="O117" s="173">
        <f t="shared" si="14"/>
        <v>130</v>
      </c>
      <c r="P117" s="173">
        <f t="shared" si="15"/>
        <v>68</v>
      </c>
      <c r="Q117" s="173">
        <f t="shared" si="16"/>
        <v>15.2</v>
      </c>
      <c r="R117" s="173">
        <f t="shared" si="17"/>
        <v>4.01</v>
      </c>
      <c r="U117" t="s">
        <v>2329</v>
      </c>
      <c r="V117" s="166">
        <v>7.2</v>
      </c>
    </row>
    <row r="118" spans="1:22" ht="16">
      <c r="B118" s="166"/>
      <c r="C118" s="166"/>
      <c r="D118" s="166"/>
      <c r="E118" s="166"/>
      <c r="F118" s="166"/>
      <c r="G118" s="166"/>
      <c r="H118" s="166"/>
      <c r="I118" s="169">
        <f>I117+1</f>
        <v>2015</v>
      </c>
      <c r="J118" s="170">
        <f>K118*(J$107/K$107)</f>
        <v>1.4</v>
      </c>
      <c r="K118" s="170">
        <f>L118*(K$107/L$107)</f>
        <v>6</v>
      </c>
      <c r="L118" s="170">
        <f>L117*(V118/V117)</f>
        <v>16.7</v>
      </c>
      <c r="M118" s="170">
        <f>L118*(M$107/L$107)</f>
        <v>51.3</v>
      </c>
      <c r="O118" s="173">
        <f t="shared" si="14"/>
        <v>140</v>
      </c>
      <c r="P118" s="173">
        <f t="shared" si="15"/>
        <v>60</v>
      </c>
      <c r="Q118" s="173">
        <f t="shared" si="16"/>
        <v>16.7</v>
      </c>
      <c r="R118" s="173">
        <f t="shared" si="17"/>
        <v>5.13</v>
      </c>
      <c r="U118" t="s">
        <v>2330</v>
      </c>
      <c r="V118" s="166">
        <v>7.9</v>
      </c>
    </row>
    <row r="119" spans="1:22" ht="16">
      <c r="B119" s="166"/>
      <c r="C119" s="166"/>
      <c r="D119" s="166"/>
      <c r="E119" s="166"/>
      <c r="F119" s="166"/>
      <c r="I119" s="169">
        <f t="shared" ref="I119:I122" si="18">I118+1</f>
        <v>2016</v>
      </c>
      <c r="J119" s="170">
        <f t="shared" ref="J119:K122" si="19">K119*(J$107/K$107)</f>
        <v>1.2</v>
      </c>
      <c r="K119" s="170">
        <f t="shared" si="19"/>
        <v>5.2</v>
      </c>
      <c r="L119" s="170">
        <f t="shared" ref="L119:L120" si="20">L118*(V119/V118)</f>
        <v>14.6</v>
      </c>
      <c r="M119" s="170">
        <f t="shared" ref="M119:M122" si="21">L119*(M$107/L$107)</f>
        <v>44.8</v>
      </c>
      <c r="O119" s="173">
        <f t="shared" si="14"/>
        <v>120</v>
      </c>
      <c r="P119" s="173">
        <f t="shared" si="15"/>
        <v>52</v>
      </c>
      <c r="Q119" s="173">
        <f t="shared" si="16"/>
        <v>14.6</v>
      </c>
      <c r="R119" s="173">
        <f t="shared" si="17"/>
        <v>4.4800000000000004</v>
      </c>
      <c r="U119" t="s">
        <v>2331</v>
      </c>
      <c r="V119" s="166">
        <v>6.9</v>
      </c>
    </row>
    <row r="120" spans="1:22" ht="16" customHeight="1">
      <c r="B120" s="225" t="s">
        <v>2353</v>
      </c>
      <c r="C120" s="225"/>
      <c r="D120" s="225"/>
      <c r="E120" s="225"/>
      <c r="F120" s="225"/>
      <c r="G120" s="225"/>
      <c r="H120" s="171"/>
      <c r="I120" s="169">
        <f t="shared" si="18"/>
        <v>2017</v>
      </c>
      <c r="J120" s="170">
        <f t="shared" si="19"/>
        <v>1.3</v>
      </c>
      <c r="K120" s="170">
        <f t="shared" si="19"/>
        <v>5.3</v>
      </c>
      <c r="L120" s="170">
        <f t="shared" si="20"/>
        <v>15</v>
      </c>
      <c r="M120" s="170">
        <f t="shared" si="21"/>
        <v>46</v>
      </c>
      <c r="O120" s="173">
        <f t="shared" si="14"/>
        <v>130</v>
      </c>
      <c r="P120" s="173">
        <f t="shared" si="15"/>
        <v>53</v>
      </c>
      <c r="Q120" s="173">
        <f t="shared" si="16"/>
        <v>15</v>
      </c>
      <c r="R120" s="173">
        <f t="shared" si="17"/>
        <v>4.5999999999999996</v>
      </c>
      <c r="U120" t="s">
        <v>2332</v>
      </c>
      <c r="V120" s="166">
        <v>7.1</v>
      </c>
    </row>
    <row r="121" spans="1:22" ht="21" customHeight="1">
      <c r="B121" s="225"/>
      <c r="C121" s="225"/>
      <c r="D121" s="225"/>
      <c r="E121" s="225"/>
      <c r="F121" s="225"/>
      <c r="G121" s="225"/>
      <c r="H121" s="171"/>
      <c r="I121" s="169">
        <f t="shared" si="18"/>
        <v>2018</v>
      </c>
      <c r="J121" s="170">
        <f t="shared" si="19"/>
        <v>1.3</v>
      </c>
      <c r="K121" s="170">
        <f t="shared" si="19"/>
        <v>5.5</v>
      </c>
      <c r="L121" s="170">
        <f>(L120-L119)+L120</f>
        <v>15.4</v>
      </c>
      <c r="M121" s="170">
        <f t="shared" si="21"/>
        <v>47.3</v>
      </c>
      <c r="O121" s="173">
        <f t="shared" si="14"/>
        <v>130</v>
      </c>
      <c r="P121" s="173">
        <f t="shared" si="15"/>
        <v>55</v>
      </c>
      <c r="Q121" s="173">
        <f t="shared" si="16"/>
        <v>15.4</v>
      </c>
      <c r="R121" s="173">
        <f t="shared" si="17"/>
        <v>4.7300000000000004</v>
      </c>
    </row>
    <row r="122" spans="1:22" ht="16" customHeight="1">
      <c r="B122" s="225"/>
      <c r="C122" s="225"/>
      <c r="D122" s="225"/>
      <c r="E122" s="225"/>
      <c r="F122" s="225"/>
      <c r="G122" s="225"/>
      <c r="H122" s="171"/>
      <c r="I122" s="169">
        <f t="shared" si="18"/>
        <v>2019</v>
      </c>
      <c r="J122" s="170">
        <f t="shared" si="19"/>
        <v>1.3</v>
      </c>
      <c r="K122" s="170">
        <f t="shared" si="19"/>
        <v>5.6</v>
      </c>
      <c r="L122" s="170">
        <f>(L121-L120)+L121</f>
        <v>15.8</v>
      </c>
      <c r="M122" s="170">
        <f t="shared" si="21"/>
        <v>48.5</v>
      </c>
      <c r="O122" s="173">
        <f t="shared" si="14"/>
        <v>130</v>
      </c>
      <c r="P122" s="173">
        <f t="shared" si="15"/>
        <v>56</v>
      </c>
      <c r="Q122" s="173">
        <f t="shared" si="16"/>
        <v>15.8</v>
      </c>
      <c r="R122" s="173">
        <f t="shared" si="17"/>
        <v>4.8499999999999996</v>
      </c>
    </row>
    <row r="123" spans="1:22" ht="16">
      <c r="B123" s="225"/>
      <c r="C123" s="225"/>
      <c r="D123" s="225"/>
      <c r="E123" s="225"/>
      <c r="F123" s="225"/>
      <c r="G123" s="225"/>
      <c r="H123" s="171"/>
      <c r="I123" s="168">
        <v>2020</v>
      </c>
      <c r="J123" s="170">
        <f>(2*J122+J125)/3</f>
        <v>1.2</v>
      </c>
      <c r="K123">
        <v>5.3</v>
      </c>
      <c r="L123">
        <v>13.5</v>
      </c>
      <c r="M123">
        <v>37.5</v>
      </c>
      <c r="O123" s="173">
        <f t="shared" si="14"/>
        <v>120</v>
      </c>
      <c r="P123" s="173">
        <f t="shared" si="15"/>
        <v>53</v>
      </c>
      <c r="Q123" s="173">
        <f t="shared" si="16"/>
        <v>13.5</v>
      </c>
      <c r="R123" s="173">
        <f t="shared" si="17"/>
        <v>3.75</v>
      </c>
    </row>
    <row r="124" spans="1:22" ht="16" customHeight="1">
      <c r="B124" s="225"/>
      <c r="C124" s="225"/>
      <c r="D124" s="225"/>
      <c r="E124" s="225"/>
      <c r="F124" s="225"/>
      <c r="G124" s="225"/>
      <c r="H124" s="171"/>
      <c r="I124" s="168">
        <v>2021</v>
      </c>
      <c r="J124" s="170">
        <f>(J123+J125)/2</f>
        <v>1.1000000000000001</v>
      </c>
      <c r="K124">
        <v>3.3</v>
      </c>
      <c r="L124">
        <v>10.3</v>
      </c>
      <c r="M124">
        <v>33.799999999999997</v>
      </c>
      <c r="O124" s="173">
        <f t="shared" si="14"/>
        <v>110</v>
      </c>
      <c r="P124" s="173">
        <f t="shared" si="15"/>
        <v>33</v>
      </c>
      <c r="Q124" s="173">
        <f t="shared" si="16"/>
        <v>10.3</v>
      </c>
      <c r="R124" s="173">
        <f t="shared" si="17"/>
        <v>3.38</v>
      </c>
    </row>
    <row r="125" spans="1:22">
      <c r="B125" s="225"/>
      <c r="C125" s="225"/>
      <c r="D125" s="225"/>
      <c r="E125" s="225"/>
      <c r="F125" s="225"/>
      <c r="G125" s="225"/>
      <c r="H125" s="171"/>
      <c r="I125" s="168">
        <v>2022</v>
      </c>
      <c r="J125">
        <v>1</v>
      </c>
      <c r="K125">
        <v>3.2</v>
      </c>
      <c r="L125">
        <v>10.199999999999999</v>
      </c>
      <c r="M125">
        <v>33.700000000000003</v>
      </c>
      <c r="O125" s="173">
        <f t="shared" si="14"/>
        <v>100</v>
      </c>
      <c r="P125" s="173">
        <f t="shared" si="15"/>
        <v>32</v>
      </c>
      <c r="Q125" s="173">
        <f t="shared" si="16"/>
        <v>10.199999999999999</v>
      </c>
      <c r="R125" s="173">
        <f t="shared" si="17"/>
        <v>3.37</v>
      </c>
    </row>
    <row r="126" spans="1:22" ht="13" customHeight="1">
      <c r="B126" s="225"/>
      <c r="C126" s="225"/>
      <c r="D126" s="225"/>
      <c r="E126" s="225"/>
      <c r="F126" s="225"/>
      <c r="G126" s="225"/>
      <c r="H126" s="171"/>
      <c r="I126" s="168"/>
    </row>
    <row r="127" spans="1:22">
      <c r="B127" s="225"/>
      <c r="C127" s="225"/>
      <c r="D127" s="225"/>
      <c r="E127" s="225"/>
      <c r="F127" s="225"/>
      <c r="G127" s="225"/>
      <c r="H127" s="171"/>
      <c r="I127" s="167" t="s">
        <v>2355</v>
      </c>
      <c r="J127" s="167" t="s">
        <v>2356</v>
      </c>
      <c r="K127" s="167" t="s">
        <v>2357</v>
      </c>
    </row>
    <row r="128" spans="1:22" ht="13" customHeight="1">
      <c r="B128" s="225"/>
      <c r="C128" s="225"/>
      <c r="D128" s="225"/>
      <c r="E128" s="225"/>
      <c r="F128" s="225"/>
      <c r="G128" s="225"/>
      <c r="H128" s="171"/>
      <c r="I128" s="167"/>
    </row>
    <row r="129" spans="2:9">
      <c r="B129" s="225"/>
      <c r="C129" s="225"/>
      <c r="D129" s="225"/>
      <c r="E129" s="225"/>
      <c r="F129" s="225"/>
      <c r="G129" s="225"/>
      <c r="H129" s="171"/>
      <c r="I129" s="167" t="s">
        <v>2358</v>
      </c>
    </row>
    <row r="130" spans="2:9">
      <c r="B130" s="166"/>
      <c r="C130" s="166"/>
      <c r="D130" s="166"/>
      <c r="E130" s="166"/>
      <c r="F130" s="166"/>
      <c r="I130" s="167"/>
    </row>
    <row r="131" spans="2:9" ht="16" customHeight="1">
      <c r="B131" s="225" t="s">
        <v>2354</v>
      </c>
      <c r="C131" s="225"/>
      <c r="D131" s="225"/>
      <c r="E131" s="225"/>
      <c r="F131" s="225"/>
      <c r="G131" s="225"/>
      <c r="I131" s="172" t="s">
        <v>2359</v>
      </c>
    </row>
    <row r="132" spans="2:9">
      <c r="B132" s="225"/>
      <c r="C132" s="225"/>
      <c r="D132" s="225"/>
      <c r="E132" s="225"/>
      <c r="F132" s="225"/>
      <c r="G132" s="225"/>
      <c r="I132" s="167"/>
    </row>
    <row r="133" spans="2:9" ht="16">
      <c r="B133" s="225"/>
      <c r="C133" s="225"/>
      <c r="D133" s="225"/>
      <c r="E133" s="225"/>
      <c r="F133" s="225"/>
      <c r="G133" s="225"/>
      <c r="I133" s="172" t="s">
        <v>2360</v>
      </c>
    </row>
    <row r="134" spans="2:9">
      <c r="B134" s="225"/>
      <c r="C134" s="225"/>
      <c r="D134" s="225"/>
      <c r="E134" s="225"/>
      <c r="F134" s="225"/>
      <c r="G134" s="225"/>
      <c r="I134" s="167"/>
    </row>
    <row r="135" spans="2:9">
      <c r="B135" s="225"/>
      <c r="C135" s="225"/>
      <c r="D135" s="225"/>
      <c r="E135" s="225"/>
      <c r="F135" s="225"/>
      <c r="G135" s="225"/>
      <c r="I135" s="167" t="s">
        <v>2361</v>
      </c>
    </row>
    <row r="136" spans="2:9">
      <c r="B136" s="225"/>
      <c r="C136" s="225"/>
      <c r="D136" s="225"/>
      <c r="E136" s="225"/>
      <c r="F136" s="225"/>
      <c r="G136" s="225"/>
    </row>
    <row r="137" spans="2:9">
      <c r="B137" s="225"/>
      <c r="C137" s="225"/>
      <c r="D137" s="225"/>
      <c r="E137" s="225"/>
      <c r="F137" s="225"/>
      <c r="G137" s="225"/>
    </row>
    <row r="138" spans="2:9">
      <c r="B138" s="225"/>
      <c r="C138" s="225"/>
      <c r="D138" s="225"/>
      <c r="E138" s="225"/>
      <c r="F138" s="225"/>
      <c r="G138" s="225"/>
    </row>
    <row r="139" spans="2:9">
      <c r="B139" s="225"/>
      <c r="C139" s="225"/>
      <c r="D139" s="225"/>
      <c r="E139" s="225"/>
      <c r="F139" s="225"/>
      <c r="G139" s="225"/>
    </row>
    <row r="140" spans="2:9">
      <c r="B140" s="225"/>
      <c r="C140" s="225"/>
      <c r="D140" s="225"/>
      <c r="E140" s="225"/>
      <c r="F140" s="225"/>
      <c r="G140" s="225"/>
    </row>
    <row r="141" spans="2:9">
      <c r="B141" s="225"/>
      <c r="C141" s="225"/>
      <c r="D141" s="225"/>
      <c r="E141" s="225"/>
      <c r="F141" s="225"/>
      <c r="G141" s="225"/>
    </row>
    <row r="142" spans="2:9">
      <c r="B142" s="225"/>
      <c r="C142" s="225"/>
      <c r="D142" s="225"/>
      <c r="E142" s="225"/>
      <c r="F142" s="225"/>
      <c r="G142" s="225"/>
    </row>
  </sheetData>
  <mergeCells count="5">
    <mergeCell ref="B120:G129"/>
    <mergeCell ref="B131:G142"/>
    <mergeCell ref="A1:H1"/>
    <mergeCell ref="A3:I6"/>
    <mergeCell ref="A8:N9"/>
  </mergeCell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D84DBAA-DF82-234E-BAE2-03B1AB94E9B9}">
  <dimension ref="A1:A36"/>
  <sheetViews>
    <sheetView workbookViewId="0">
      <selection activeCell="A2" sqref="A2"/>
    </sheetView>
  </sheetViews>
  <sheetFormatPr baseColWidth="10" defaultRowHeight="13"/>
  <sheetData>
    <row r="1" spans="1:1" ht="25">
      <c r="A1" s="164" t="s">
        <v>2363</v>
      </c>
    </row>
    <row r="36" spans="1:1">
      <c r="A36" s="1" t="s">
        <v>2364</v>
      </c>
    </row>
  </sheetData>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EC5529D-0560-4241-A7B6-CF10E17DD26A}">
  <dimension ref="A1:A3"/>
  <sheetViews>
    <sheetView workbookViewId="0">
      <selection activeCell="A2" sqref="A2"/>
    </sheetView>
  </sheetViews>
  <sheetFormatPr baseColWidth="10" defaultRowHeight="13"/>
  <sheetData>
    <row r="1" spans="1:1" ht="25">
      <c r="A1" s="174" t="s">
        <v>2366</v>
      </c>
    </row>
    <row r="3" spans="1:1">
      <c r="A3" s="1" t="s">
        <v>2365</v>
      </c>
    </row>
  </sheetData>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652BE4D-0225-6E41-9D30-A24904ADF7E6}">
  <dimension ref="A1:N71"/>
  <sheetViews>
    <sheetView workbookViewId="0">
      <selection activeCell="A2" sqref="A2"/>
    </sheetView>
  </sheetViews>
  <sheetFormatPr baseColWidth="10" defaultRowHeight="13"/>
  <sheetData>
    <row r="1" spans="1:11" ht="25">
      <c r="A1" s="174" t="s">
        <v>2367</v>
      </c>
    </row>
    <row r="3" spans="1:11" ht="13" customHeight="1">
      <c r="A3" s="229" t="s">
        <v>2368</v>
      </c>
      <c r="B3" s="229"/>
      <c r="C3" s="229"/>
      <c r="D3" s="229"/>
      <c r="E3" s="229"/>
      <c r="F3" s="229"/>
      <c r="G3" s="229"/>
      <c r="H3" s="229"/>
      <c r="I3" s="229"/>
      <c r="J3" s="229"/>
      <c r="K3" s="229"/>
    </row>
    <row r="4" spans="1:11">
      <c r="A4" s="229"/>
      <c r="B4" s="229"/>
      <c r="C4" s="229"/>
      <c r="D4" s="229"/>
      <c r="E4" s="229"/>
      <c r="F4" s="229"/>
      <c r="G4" s="229"/>
      <c r="H4" s="229"/>
      <c r="I4" s="229"/>
      <c r="J4" s="229"/>
      <c r="K4" s="229"/>
    </row>
    <row r="5" spans="1:11">
      <c r="A5" s="229"/>
      <c r="B5" s="229"/>
      <c r="C5" s="229"/>
      <c r="D5" s="229"/>
      <c r="E5" s="229"/>
      <c r="F5" s="229"/>
      <c r="G5" s="229"/>
      <c r="H5" s="229"/>
      <c r="I5" s="229"/>
      <c r="J5" s="229"/>
      <c r="K5" s="229"/>
    </row>
    <row r="6" spans="1:11">
      <c r="A6" s="229"/>
      <c r="B6" s="229"/>
      <c r="C6" s="229"/>
      <c r="D6" s="229"/>
      <c r="E6" s="229"/>
      <c r="F6" s="229"/>
      <c r="G6" s="229"/>
      <c r="H6" s="229"/>
      <c r="I6" s="229"/>
      <c r="J6" s="229"/>
      <c r="K6" s="229"/>
    </row>
    <row r="8" spans="1:11">
      <c r="A8" t="s">
        <v>2369</v>
      </c>
    </row>
    <row r="44" spans="1:11">
      <c r="A44" s="54" t="s">
        <v>119</v>
      </c>
    </row>
    <row r="47" spans="1:11" ht="14" thickBot="1"/>
    <row r="48" spans="1:11" ht="62" customHeight="1" thickBot="1">
      <c r="A48" s="175" t="s">
        <v>1085</v>
      </c>
      <c r="B48" s="230" t="s">
        <v>2370</v>
      </c>
      <c r="C48" s="231"/>
      <c r="D48" s="231"/>
      <c r="E48" s="231"/>
      <c r="F48" s="231"/>
      <c r="G48" s="232"/>
      <c r="K48" s="176" t="s">
        <v>2371</v>
      </c>
    </row>
    <row r="49" spans="1:11" ht="62" customHeight="1" thickTop="1" thickBot="1">
      <c r="A49" s="177" t="s">
        <v>2372</v>
      </c>
      <c r="B49" s="178"/>
      <c r="C49" s="178"/>
      <c r="D49" s="178"/>
      <c r="E49" s="178"/>
      <c r="F49" s="178"/>
      <c r="G49" s="178"/>
      <c r="K49" s="179" t="s">
        <v>2373</v>
      </c>
    </row>
    <row r="50" spans="1:11" ht="62" customHeight="1" thickTop="1" thickBot="1">
      <c r="A50" s="180" t="s">
        <v>2374</v>
      </c>
      <c r="B50" s="181"/>
      <c r="C50" s="181"/>
      <c r="D50" s="178"/>
      <c r="E50" s="181"/>
      <c r="F50" s="181"/>
      <c r="G50" s="182"/>
      <c r="K50" s="179" t="s">
        <v>2375</v>
      </c>
    </row>
    <row r="51" spans="1:11" ht="62" customHeight="1" thickBot="1">
      <c r="A51" s="183" t="s">
        <v>2376</v>
      </c>
      <c r="B51" s="184"/>
      <c r="C51" s="184"/>
      <c r="D51" s="181"/>
      <c r="E51" s="185"/>
      <c r="F51" s="185"/>
      <c r="G51" s="185"/>
      <c r="K51" s="179" t="s">
        <v>2377</v>
      </c>
    </row>
    <row r="52" spans="1:11" ht="62" customHeight="1" thickBot="1">
      <c r="A52" s="186" t="s">
        <v>2378</v>
      </c>
      <c r="B52" s="184"/>
      <c r="C52" s="184"/>
      <c r="D52" s="187"/>
      <c r="E52" s="185"/>
      <c r="F52" s="185"/>
      <c r="G52" s="185"/>
      <c r="K52" s="179" t="s">
        <v>2379</v>
      </c>
    </row>
    <row r="53" spans="1:11" ht="62" customHeight="1" thickBot="1">
      <c r="A53" s="183" t="s">
        <v>2380</v>
      </c>
      <c r="B53" s="184"/>
      <c r="C53" s="184"/>
      <c r="D53" s="182"/>
      <c r="E53" s="185"/>
      <c r="F53" s="185"/>
      <c r="G53" s="188"/>
      <c r="K53" s="179" t="s">
        <v>2381</v>
      </c>
    </row>
    <row r="54" spans="1:11" ht="62" customHeight="1" thickBot="1">
      <c r="A54" s="186" t="s">
        <v>2382</v>
      </c>
      <c r="B54" s="184"/>
      <c r="C54" s="182"/>
      <c r="D54" s="185"/>
      <c r="E54" s="185"/>
      <c r="F54" s="189"/>
      <c r="G54" s="188"/>
      <c r="K54" s="179" t="s">
        <v>2383</v>
      </c>
    </row>
    <row r="55" spans="1:11" ht="62" customHeight="1" thickBot="1">
      <c r="A55" s="183" t="s">
        <v>2384</v>
      </c>
      <c r="B55" s="184"/>
      <c r="C55" s="185"/>
      <c r="D55" s="185"/>
      <c r="E55" s="188"/>
      <c r="F55" s="190"/>
      <c r="G55" s="190"/>
      <c r="K55" s="179" t="s">
        <v>2385</v>
      </c>
    </row>
    <row r="56" spans="1:11" ht="62" customHeight="1" thickBot="1">
      <c r="A56" s="186" t="s">
        <v>2386</v>
      </c>
      <c r="B56" s="184"/>
      <c r="C56" s="185"/>
      <c r="D56" s="185"/>
      <c r="E56" s="188"/>
      <c r="F56" s="190"/>
      <c r="G56" s="190"/>
      <c r="K56" s="179" t="s">
        <v>2387</v>
      </c>
    </row>
    <row r="57" spans="1:11" ht="62" customHeight="1" thickBot="1">
      <c r="A57" s="183" t="s">
        <v>2388</v>
      </c>
      <c r="B57" s="184"/>
      <c r="C57" s="185"/>
      <c r="D57" s="185"/>
      <c r="E57" s="190"/>
      <c r="F57" s="190"/>
      <c r="G57" s="190"/>
      <c r="K57" s="179" t="s">
        <v>2389</v>
      </c>
    </row>
    <row r="58" spans="1:11" ht="62" customHeight="1" thickBot="1">
      <c r="A58" s="186" t="s">
        <v>2390</v>
      </c>
      <c r="B58" s="191"/>
      <c r="C58" s="185"/>
      <c r="D58" s="185"/>
      <c r="E58" s="190"/>
      <c r="F58" s="190"/>
      <c r="G58" s="190"/>
      <c r="K58" s="192" t="s">
        <v>2391</v>
      </c>
    </row>
    <row r="59" spans="1:11" ht="62" customHeight="1" thickBot="1">
      <c r="A59" s="183" t="s">
        <v>2392</v>
      </c>
      <c r="B59" s="185"/>
      <c r="C59" s="185"/>
      <c r="D59" s="190"/>
      <c r="E59" s="190"/>
      <c r="F59" s="190"/>
      <c r="G59" s="190"/>
    </row>
    <row r="64" spans="1:11" ht="26">
      <c r="A64" s="193" t="s">
        <v>2394</v>
      </c>
    </row>
    <row r="66" spans="1:14" ht="13" customHeight="1">
      <c r="A66" s="233" t="s">
        <v>2393</v>
      </c>
      <c r="B66" s="233"/>
      <c r="C66" s="233"/>
      <c r="D66" s="233"/>
      <c r="E66" s="233"/>
      <c r="F66" s="233"/>
      <c r="G66" s="233"/>
      <c r="H66" s="233"/>
      <c r="I66" s="233"/>
      <c r="J66" s="233"/>
      <c r="K66" s="233"/>
      <c r="L66" s="233"/>
      <c r="M66" s="233"/>
      <c r="N66" s="233"/>
    </row>
    <row r="67" spans="1:14" ht="13" customHeight="1">
      <c r="A67" s="233"/>
      <c r="B67" s="233"/>
      <c r="C67" s="233"/>
      <c r="D67" s="233"/>
      <c r="E67" s="233"/>
      <c r="F67" s="233"/>
      <c r="G67" s="233"/>
      <c r="H67" s="233"/>
      <c r="I67" s="233"/>
      <c r="J67" s="233"/>
      <c r="K67" s="233"/>
      <c r="L67" s="233"/>
      <c r="M67" s="233"/>
      <c r="N67" s="233"/>
    </row>
    <row r="68" spans="1:14" ht="13" customHeight="1">
      <c r="A68" s="233"/>
      <c r="B68" s="233"/>
      <c r="C68" s="233"/>
      <c r="D68" s="233"/>
      <c r="E68" s="233"/>
      <c r="F68" s="233"/>
      <c r="G68" s="233"/>
      <c r="H68" s="233"/>
      <c r="I68" s="233"/>
      <c r="J68" s="233"/>
      <c r="K68" s="233"/>
      <c r="L68" s="233"/>
      <c r="M68" s="233"/>
      <c r="N68" s="233"/>
    </row>
    <row r="69" spans="1:14" ht="13" customHeight="1">
      <c r="A69" s="233"/>
      <c r="B69" s="233"/>
      <c r="C69" s="233"/>
      <c r="D69" s="233"/>
      <c r="E69" s="233"/>
      <c r="F69" s="233"/>
      <c r="G69" s="233"/>
      <c r="H69" s="233"/>
      <c r="I69" s="233"/>
      <c r="J69" s="233"/>
      <c r="K69" s="233"/>
      <c r="L69" s="233"/>
      <c r="M69" s="233"/>
      <c r="N69" s="233"/>
    </row>
    <row r="70" spans="1:14" ht="16">
      <c r="A70" s="83"/>
      <c r="B70" s="83"/>
      <c r="C70" s="83"/>
      <c r="D70" s="83"/>
      <c r="E70" s="83"/>
      <c r="F70" s="83"/>
      <c r="G70" s="83"/>
      <c r="H70" s="83"/>
      <c r="I70" s="83"/>
      <c r="J70" s="83"/>
    </row>
    <row r="71" spans="1:14" ht="16">
      <c r="A71" s="83" t="s">
        <v>2369</v>
      </c>
      <c r="B71" s="83"/>
      <c r="C71" s="83"/>
      <c r="D71" s="83"/>
      <c r="E71" s="83"/>
      <c r="F71" s="83"/>
      <c r="G71" s="83"/>
      <c r="H71" s="83"/>
      <c r="I71" s="83"/>
      <c r="J71" s="83"/>
    </row>
  </sheetData>
  <mergeCells count="3">
    <mergeCell ref="A3:K6"/>
    <mergeCell ref="B48:G48"/>
    <mergeCell ref="A66:N69"/>
  </mergeCell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37CAA84-B8A9-F14E-AFCA-ACC3A31BC8FE}">
  <dimension ref="A1:A58"/>
  <sheetViews>
    <sheetView workbookViewId="0">
      <selection activeCell="A2" sqref="A2"/>
    </sheetView>
  </sheetViews>
  <sheetFormatPr baseColWidth="10" defaultRowHeight="13"/>
  <sheetData>
    <row r="1" spans="1:1" ht="25">
      <c r="A1" s="194" t="s">
        <v>2395</v>
      </c>
    </row>
    <row r="3" spans="1:1">
      <c r="A3" s="55" t="s">
        <v>120</v>
      </c>
    </row>
    <row r="58" spans="1:1" ht="14">
      <c r="A58" s="56"/>
    </row>
  </sheetData>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EEA63B0-6C78-5847-930B-BF5903E574DF}">
  <dimension ref="A1:A3"/>
  <sheetViews>
    <sheetView workbookViewId="0">
      <selection activeCell="A2" sqref="A2"/>
    </sheetView>
  </sheetViews>
  <sheetFormatPr baseColWidth="10" defaultRowHeight="13"/>
  <sheetData>
    <row r="1" spans="1:1" ht="25">
      <c r="A1" s="194" t="s">
        <v>2396</v>
      </c>
    </row>
    <row r="3" spans="1:1">
      <c r="A3" s="55" t="s">
        <v>120</v>
      </c>
    </row>
  </sheetData>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4AF7870-145D-B541-9388-9E7131EFCE8A}">
  <dimension ref="A1:A74"/>
  <sheetViews>
    <sheetView workbookViewId="0">
      <selection activeCell="A2" sqref="A2"/>
    </sheetView>
  </sheetViews>
  <sheetFormatPr baseColWidth="10" defaultRowHeight="13"/>
  <sheetData>
    <row r="1" spans="1:1" ht="25">
      <c r="A1" s="195" t="s">
        <v>2397</v>
      </c>
    </row>
    <row r="3" spans="1:1">
      <c r="A3" s="49" t="s">
        <v>121</v>
      </c>
    </row>
    <row r="72" spans="1:1" ht="25">
      <c r="A72" s="195" t="s">
        <v>2398</v>
      </c>
    </row>
    <row r="74" spans="1:1">
      <c r="A74" s="1" t="s">
        <v>2399</v>
      </c>
    </row>
  </sheetData>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41CF84F-BD88-4D47-99CE-AE266E884327}">
  <dimension ref="A1:A47"/>
  <sheetViews>
    <sheetView workbookViewId="0">
      <selection activeCell="A2" sqref="A2"/>
    </sheetView>
  </sheetViews>
  <sheetFormatPr baseColWidth="10" defaultRowHeight="13"/>
  <sheetData>
    <row r="1" spans="1:1" ht="25">
      <c r="A1" s="195" t="s">
        <v>2402</v>
      </c>
    </row>
    <row r="3" spans="1:1">
      <c r="A3" s="1" t="s">
        <v>2401</v>
      </c>
    </row>
    <row r="46" spans="1:1" ht="14">
      <c r="A46" s="57" t="s">
        <v>2400</v>
      </c>
    </row>
    <row r="47" spans="1:1" ht="16">
      <c r="A47" s="50" t="s">
        <v>122</v>
      </c>
    </row>
  </sheetData>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CC15EB1-DFCD-0C48-AC77-C0E2B60D4943}">
  <dimension ref="A1:M40"/>
  <sheetViews>
    <sheetView workbookViewId="0">
      <selection activeCell="A2" sqref="A2"/>
    </sheetView>
  </sheetViews>
  <sheetFormatPr baseColWidth="10" defaultRowHeight="13"/>
  <sheetData>
    <row r="1" spans="1:9" ht="25">
      <c r="A1" s="174" t="s">
        <v>2403</v>
      </c>
    </row>
    <row r="3" spans="1:9">
      <c r="B3" t="s">
        <v>2404</v>
      </c>
      <c r="C3" t="s">
        <v>2405</v>
      </c>
      <c r="D3" t="s">
        <v>2406</v>
      </c>
      <c r="E3" t="s">
        <v>2407</v>
      </c>
      <c r="F3" t="s">
        <v>2408</v>
      </c>
      <c r="G3" t="s">
        <v>2409</v>
      </c>
      <c r="H3" t="s">
        <v>2410</v>
      </c>
      <c r="I3" s="1" t="s">
        <v>2413</v>
      </c>
    </row>
    <row r="4" spans="1:9">
      <c r="A4">
        <v>1997</v>
      </c>
      <c r="B4">
        <f>65-5</f>
        <v>60</v>
      </c>
    </row>
    <row r="5" spans="1:9">
      <c r="A5">
        <f>A4+1</f>
        <v>1998</v>
      </c>
      <c r="B5">
        <f>60-29</f>
        <v>31</v>
      </c>
    </row>
    <row r="6" spans="1:9">
      <c r="A6">
        <f t="shared" ref="A6:A31" si="0">A5+1</f>
        <v>1999</v>
      </c>
      <c r="B6">
        <f>59-31</f>
        <v>28</v>
      </c>
    </row>
    <row r="7" spans="1:9">
      <c r="A7">
        <f t="shared" si="0"/>
        <v>2000</v>
      </c>
      <c r="B7">
        <f>53-38</f>
        <v>15</v>
      </c>
    </row>
    <row r="8" spans="1:9">
      <c r="A8">
        <f t="shared" si="0"/>
        <v>2001</v>
      </c>
      <c r="B8">
        <f>47-44</f>
        <v>3</v>
      </c>
    </row>
    <row r="9" spans="1:9">
      <c r="A9">
        <f t="shared" si="0"/>
        <v>2002</v>
      </c>
      <c r="B9">
        <f>51-39</f>
        <v>12</v>
      </c>
    </row>
    <row r="10" spans="1:9">
      <c r="A10">
        <f t="shared" si="0"/>
        <v>2003</v>
      </c>
      <c r="B10">
        <f>33-58</f>
        <v>-25</v>
      </c>
    </row>
    <row r="11" spans="1:9">
      <c r="A11">
        <f t="shared" si="0"/>
        <v>2004</v>
      </c>
      <c r="B11">
        <f>32-59</f>
        <v>-27</v>
      </c>
    </row>
    <row r="12" spans="1:9">
      <c r="A12">
        <f t="shared" si="0"/>
        <v>2005</v>
      </c>
      <c r="B12">
        <f>33-57</f>
        <v>-24</v>
      </c>
    </row>
    <row r="13" spans="1:9">
      <c r="A13">
        <f t="shared" si="0"/>
        <v>2006</v>
      </c>
      <c r="B13">
        <f>36-57</f>
        <v>-21</v>
      </c>
    </row>
    <row r="14" spans="1:9">
      <c r="A14">
        <f t="shared" si="0"/>
        <v>2007</v>
      </c>
      <c r="B14">
        <f>25-68</f>
        <v>-43</v>
      </c>
      <c r="C14">
        <f>36-20</f>
        <v>16</v>
      </c>
    </row>
    <row r="15" spans="1:9">
      <c r="A15">
        <f t="shared" si="0"/>
        <v>2008</v>
      </c>
      <c r="C15">
        <f>32-48</f>
        <v>-16</v>
      </c>
    </row>
    <row r="16" spans="1:9">
      <c r="A16">
        <f t="shared" si="0"/>
        <v>2009</v>
      </c>
      <c r="C16">
        <f>33-59</f>
        <v>-26</v>
      </c>
    </row>
    <row r="17" spans="1:9">
      <c r="A17">
        <f t="shared" si="0"/>
        <v>2010</v>
      </c>
      <c r="C17">
        <f>33-59</f>
        <v>-26</v>
      </c>
      <c r="D17">
        <v>31</v>
      </c>
    </row>
    <row r="18" spans="1:9">
      <c r="A18">
        <f t="shared" si="0"/>
        <v>2011</v>
      </c>
      <c r="D18">
        <v>-14</v>
      </c>
    </row>
    <row r="19" spans="1:9">
      <c r="A19">
        <f t="shared" si="0"/>
        <v>2012</v>
      </c>
      <c r="D19">
        <v>-1</v>
      </c>
    </row>
    <row r="20" spans="1:9">
      <c r="A20">
        <f t="shared" si="0"/>
        <v>2013</v>
      </c>
      <c r="D20">
        <v>-25</v>
      </c>
    </row>
    <row r="21" spans="1:9">
      <c r="A21">
        <f t="shared" si="0"/>
        <v>2014</v>
      </c>
      <c r="D21">
        <v>-14</v>
      </c>
    </row>
    <row r="22" spans="1:9">
      <c r="A22">
        <f t="shared" si="0"/>
        <v>2015</v>
      </c>
      <c r="D22">
        <v>-14</v>
      </c>
    </row>
    <row r="23" spans="1:9">
      <c r="A23">
        <f t="shared" si="0"/>
        <v>2016</v>
      </c>
      <c r="D23">
        <v>-38</v>
      </c>
      <c r="E23">
        <v>35</v>
      </c>
    </row>
    <row r="24" spans="1:9">
      <c r="A24">
        <f t="shared" si="0"/>
        <v>2017</v>
      </c>
      <c r="E24">
        <v>17</v>
      </c>
    </row>
    <row r="25" spans="1:9">
      <c r="A25">
        <f t="shared" si="0"/>
        <v>2018</v>
      </c>
      <c r="E25">
        <v>-17</v>
      </c>
    </row>
    <row r="26" spans="1:9">
      <c r="A26">
        <f t="shared" si="0"/>
        <v>2019</v>
      </c>
      <c r="E26">
        <v>-25</v>
      </c>
      <c r="F26">
        <v>-7</v>
      </c>
    </row>
    <row r="27" spans="1:9">
      <c r="A27">
        <f t="shared" si="0"/>
        <v>2020</v>
      </c>
      <c r="F27">
        <v>3</v>
      </c>
    </row>
    <row r="28" spans="1:9">
      <c r="A28">
        <f t="shared" si="0"/>
        <v>2021</v>
      </c>
      <c r="F28">
        <v>-8</v>
      </c>
    </row>
    <row r="29" spans="1:9">
      <c r="A29">
        <f t="shared" si="0"/>
        <v>2022</v>
      </c>
      <c r="F29">
        <v>-46</v>
      </c>
      <c r="G29">
        <v>-2</v>
      </c>
    </row>
    <row r="30" spans="1:9">
      <c r="A30">
        <f t="shared" si="0"/>
        <v>2023</v>
      </c>
      <c r="G30">
        <v>-51</v>
      </c>
      <c r="H30">
        <v>-29</v>
      </c>
      <c r="I30">
        <v>-3</v>
      </c>
    </row>
    <row r="31" spans="1:9">
      <c r="A31">
        <f t="shared" si="0"/>
        <v>2024</v>
      </c>
      <c r="H31">
        <v>-46</v>
      </c>
      <c r="I31">
        <v>7</v>
      </c>
    </row>
    <row r="34" spans="1:13" ht="25">
      <c r="A34" s="55" t="s">
        <v>2411</v>
      </c>
      <c r="M34" s="164" t="s">
        <v>2415</v>
      </c>
    </row>
    <row r="35" spans="1:13">
      <c r="A35" s="55" t="s">
        <v>2412</v>
      </c>
    </row>
    <row r="37" spans="1:13">
      <c r="A37" s="1" t="s">
        <v>2414</v>
      </c>
    </row>
    <row r="40" spans="1:13">
      <c r="A40" s="55" t="s">
        <v>123</v>
      </c>
    </row>
  </sheetData>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BCCE8AC-F8F2-4341-B5AA-39441FBB365B}">
  <dimension ref="A1:R47"/>
  <sheetViews>
    <sheetView workbookViewId="0">
      <selection activeCell="A2" sqref="A2"/>
    </sheetView>
  </sheetViews>
  <sheetFormatPr baseColWidth="10" defaultRowHeight="13"/>
  <cols>
    <col min="1" max="1" width="17.83203125" customWidth="1"/>
  </cols>
  <sheetData>
    <row r="1" spans="1:18" ht="30" customHeight="1">
      <c r="A1" s="223" t="s">
        <v>2421</v>
      </c>
      <c r="B1" s="223"/>
      <c r="C1" s="223"/>
      <c r="D1" s="223"/>
      <c r="E1" s="223"/>
      <c r="F1" s="223"/>
      <c r="G1" s="223"/>
      <c r="H1" s="223"/>
      <c r="I1" s="223"/>
      <c r="J1" s="223"/>
      <c r="K1" s="223"/>
      <c r="L1" s="223"/>
      <c r="M1" s="223"/>
      <c r="N1" s="223"/>
      <c r="O1" s="223"/>
      <c r="P1" s="223"/>
    </row>
    <row r="6" spans="1:18">
      <c r="B6" t="s">
        <v>2416</v>
      </c>
      <c r="R6" t="s">
        <v>2417</v>
      </c>
    </row>
    <row r="7" spans="1:18">
      <c r="A7" t="s">
        <v>2418</v>
      </c>
      <c r="B7">
        <v>0.1</v>
      </c>
    </row>
    <row r="8" spans="1:18">
      <c r="A8">
        <v>2</v>
      </c>
      <c r="B8">
        <v>1</v>
      </c>
    </row>
    <row r="9" spans="1:18">
      <c r="A9">
        <f t="shared" ref="A9:A15" si="0">A8+1</f>
        <v>3</v>
      </c>
      <c r="B9">
        <v>2</v>
      </c>
    </row>
    <row r="10" spans="1:18">
      <c r="A10">
        <f t="shared" si="0"/>
        <v>4</v>
      </c>
      <c r="B10">
        <v>4</v>
      </c>
    </row>
    <row r="11" spans="1:18">
      <c r="A11">
        <f t="shared" si="0"/>
        <v>5</v>
      </c>
      <c r="B11">
        <v>5</v>
      </c>
    </row>
    <row r="12" spans="1:18">
      <c r="A12">
        <f t="shared" si="0"/>
        <v>6</v>
      </c>
      <c r="B12">
        <v>7</v>
      </c>
    </row>
    <row r="13" spans="1:18">
      <c r="A13">
        <f t="shared" si="0"/>
        <v>7</v>
      </c>
      <c r="B13">
        <v>9</v>
      </c>
    </row>
    <row r="14" spans="1:18">
      <c r="A14">
        <f t="shared" si="0"/>
        <v>8</v>
      </c>
      <c r="B14">
        <v>12</v>
      </c>
    </row>
    <row r="15" spans="1:18">
      <c r="A15">
        <f t="shared" si="0"/>
        <v>9</v>
      </c>
      <c r="B15">
        <v>18</v>
      </c>
    </row>
    <row r="16" spans="1:18">
      <c r="A16" t="s">
        <v>2419</v>
      </c>
      <c r="B16">
        <v>94</v>
      </c>
    </row>
    <row r="45" spans="3:12">
      <c r="C45" s="234" t="s">
        <v>2420</v>
      </c>
      <c r="D45" s="234"/>
      <c r="E45" s="234"/>
      <c r="F45" s="234"/>
      <c r="G45" s="234"/>
      <c r="H45" s="234"/>
      <c r="I45" s="234"/>
      <c r="J45" s="234"/>
      <c r="K45" s="234"/>
      <c r="L45" s="234"/>
    </row>
    <row r="46" spans="3:12">
      <c r="C46" s="234"/>
      <c r="D46" s="234"/>
      <c r="E46" s="234"/>
      <c r="F46" s="234"/>
      <c r="G46" s="234"/>
      <c r="H46" s="234"/>
      <c r="I46" s="234"/>
      <c r="J46" s="234"/>
      <c r="K46" s="234"/>
      <c r="L46" s="234"/>
    </row>
    <row r="47" spans="3:12">
      <c r="C47" s="234"/>
      <c r="D47" s="234"/>
      <c r="E47" s="234"/>
      <c r="F47" s="234"/>
      <c r="G47" s="234"/>
      <c r="H47" s="234"/>
      <c r="I47" s="234"/>
      <c r="J47" s="234"/>
      <c r="K47" s="234"/>
      <c r="L47" s="234"/>
    </row>
  </sheetData>
  <mergeCells count="2">
    <mergeCell ref="C45:L47"/>
    <mergeCell ref="A1:P1"/>
  </mergeCell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6756E36-653A-8546-BE04-215516209853}">
  <dimension ref="A1:A26"/>
  <sheetViews>
    <sheetView workbookViewId="0">
      <selection activeCell="A2" sqref="A2"/>
    </sheetView>
  </sheetViews>
  <sheetFormatPr baseColWidth="10" defaultRowHeight="13"/>
  <sheetData>
    <row r="1" spans="1:1" ht="25">
      <c r="A1" s="174" t="s">
        <v>2422</v>
      </c>
    </row>
    <row r="26" spans="1:1" ht="16">
      <c r="A26" s="49" t="s">
        <v>124</v>
      </c>
    </row>
  </sheetData>
  <pageMargins left="0.7" right="0.7" top="0.75" bottom="0.75" header="0.3" footer="0.3"/>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C60C292-1B65-C047-B7D0-0A59E7EA7B21}">
  <dimension ref="A1:A76"/>
  <sheetViews>
    <sheetView workbookViewId="0">
      <selection activeCell="A2" sqref="A2"/>
    </sheetView>
  </sheetViews>
  <sheetFormatPr baseColWidth="10" defaultRowHeight="13"/>
  <sheetData>
    <row r="1" spans="1:1" ht="25">
      <c r="A1" s="174" t="s">
        <v>2423</v>
      </c>
    </row>
    <row r="76" spans="1:1">
      <c r="A76" s="1" t="s">
        <v>125</v>
      </c>
    </row>
  </sheetData>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5891A83-F7D6-F442-8C00-8EAA1A7E33AD}">
  <dimension ref="A1:A34"/>
  <sheetViews>
    <sheetView workbookViewId="0">
      <selection activeCell="A2" sqref="A2"/>
    </sheetView>
  </sheetViews>
  <sheetFormatPr baseColWidth="10" defaultRowHeight="13"/>
  <sheetData>
    <row r="1" spans="1:1" ht="25">
      <c r="A1" s="164" t="s">
        <v>2424</v>
      </c>
    </row>
    <row r="34" spans="1:1">
      <c r="A34" s="49" t="s">
        <v>126</v>
      </c>
    </row>
  </sheetData>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9A7F8CA-77FD-B844-9548-1AADA1205A28}">
  <dimension ref="A1:V142"/>
  <sheetViews>
    <sheetView workbookViewId="0">
      <selection activeCell="A2" sqref="A2"/>
    </sheetView>
  </sheetViews>
  <sheetFormatPr baseColWidth="10" defaultRowHeight="13"/>
  <sheetData>
    <row r="1" spans="1:18" ht="25">
      <c r="A1" s="226" t="s">
        <v>2425</v>
      </c>
      <c r="B1" s="226"/>
      <c r="C1" s="226"/>
      <c r="D1" s="226"/>
      <c r="E1" s="226"/>
      <c r="F1" s="226"/>
      <c r="G1" s="226"/>
      <c r="H1" s="226"/>
    </row>
    <row r="3" spans="1:18">
      <c r="A3" s="227" t="s">
        <v>2340</v>
      </c>
      <c r="B3" s="227"/>
      <c r="C3" s="227"/>
      <c r="D3" s="227"/>
      <c r="E3" s="227"/>
      <c r="F3" s="227"/>
      <c r="G3" s="227"/>
      <c r="H3" s="227"/>
      <c r="I3" s="227"/>
    </row>
    <row r="4" spans="1:18">
      <c r="A4" s="227"/>
      <c r="B4" s="227"/>
      <c r="C4" s="227"/>
      <c r="D4" s="227"/>
      <c r="E4" s="227"/>
      <c r="F4" s="227"/>
      <c r="G4" s="227"/>
      <c r="H4" s="227"/>
      <c r="I4" s="227"/>
    </row>
    <row r="5" spans="1:18">
      <c r="A5" s="227"/>
      <c r="B5" s="227"/>
      <c r="C5" s="227"/>
      <c r="D5" s="227"/>
      <c r="E5" s="227"/>
      <c r="F5" s="227"/>
      <c r="G5" s="227"/>
      <c r="H5" s="227"/>
      <c r="I5" s="227"/>
      <c r="O5" t="s">
        <v>59</v>
      </c>
    </row>
    <row r="6" spans="1:18">
      <c r="A6" s="227"/>
      <c r="B6" s="227"/>
      <c r="C6" s="227"/>
      <c r="D6" s="227"/>
      <c r="E6" s="227"/>
      <c r="F6" s="227"/>
      <c r="G6" s="227"/>
      <c r="H6" s="227"/>
      <c r="I6" s="227"/>
    </row>
    <row r="8" spans="1:18" ht="13" customHeight="1">
      <c r="A8" s="228" t="s">
        <v>2362</v>
      </c>
      <c r="B8" s="228"/>
      <c r="C8" s="228"/>
      <c r="D8" s="228"/>
      <c r="E8" s="228"/>
      <c r="F8" s="228"/>
      <c r="G8" s="228"/>
      <c r="H8" s="228"/>
      <c r="I8" s="228"/>
      <c r="J8" s="228"/>
      <c r="K8" s="228"/>
      <c r="L8" s="228"/>
      <c r="M8" s="228"/>
      <c r="N8" s="228"/>
    </row>
    <row r="9" spans="1:18">
      <c r="A9" s="228"/>
      <c r="B9" s="228"/>
      <c r="C9" s="228"/>
      <c r="D9" s="228"/>
      <c r="E9" s="228"/>
      <c r="F9" s="228"/>
      <c r="G9" s="228"/>
      <c r="H9" s="228"/>
      <c r="I9" s="228"/>
      <c r="J9" s="228"/>
      <c r="K9" s="228"/>
      <c r="L9" s="228"/>
      <c r="M9" s="228"/>
      <c r="N9" s="228"/>
    </row>
    <row r="11" spans="1:18" ht="16">
      <c r="A11" s="35" t="s">
        <v>2341</v>
      </c>
      <c r="B11" s="166"/>
      <c r="C11" s="166"/>
      <c r="D11" s="166"/>
      <c r="E11" s="166"/>
      <c r="F11" s="166"/>
      <c r="I11" s="167"/>
    </row>
    <row r="12" spans="1:18">
      <c r="B12" s="166" t="s">
        <v>2342</v>
      </c>
      <c r="C12" s="166" t="s">
        <v>2343</v>
      </c>
      <c r="D12" s="166" t="s">
        <v>2344</v>
      </c>
      <c r="E12" s="166" t="s">
        <v>2345</v>
      </c>
      <c r="F12" s="166" t="s">
        <v>2346</v>
      </c>
      <c r="I12" s="167"/>
      <c r="J12" s="166" t="s">
        <v>2347</v>
      </c>
      <c r="K12" s="166" t="s">
        <v>2348</v>
      </c>
      <c r="L12" s="166" t="s">
        <v>2349</v>
      </c>
      <c r="M12" s="166" t="s">
        <v>2350</v>
      </c>
      <c r="N12" s="166" t="s">
        <v>2351</v>
      </c>
    </row>
    <row r="13" spans="1:18">
      <c r="A13">
        <v>1910</v>
      </c>
      <c r="B13" s="166">
        <v>4.2</v>
      </c>
      <c r="C13" s="166">
        <v>6.9</v>
      </c>
      <c r="D13" s="166">
        <v>13.3</v>
      </c>
      <c r="E13" s="166">
        <v>22.4</v>
      </c>
      <c r="F13" s="166">
        <v>53.3</v>
      </c>
      <c r="G13" s="166">
        <v>100</v>
      </c>
      <c r="H13" s="166"/>
      <c r="I13">
        <f>A13</f>
        <v>1910</v>
      </c>
      <c r="J13" s="166">
        <f>B13</f>
        <v>4.2</v>
      </c>
      <c r="K13" s="166">
        <f>B13+C13</f>
        <v>11.1</v>
      </c>
      <c r="L13" s="166">
        <f>B13+C13+D13</f>
        <v>24.4</v>
      </c>
      <c r="M13" s="166">
        <f>B13+C13+D13+E13</f>
        <v>46.8</v>
      </c>
      <c r="N13" s="166">
        <f>B13+C13+D13+E13+F13</f>
        <v>100.1</v>
      </c>
      <c r="O13" s="173">
        <f>J13*100</f>
        <v>420</v>
      </c>
      <c r="P13" s="173">
        <f>K13*10</f>
        <v>111</v>
      </c>
      <c r="Q13" s="173">
        <f>L13</f>
        <v>24.4</v>
      </c>
      <c r="R13" s="173">
        <f>M13/10</f>
        <v>4.68</v>
      </c>
    </row>
    <row r="14" spans="1:18">
      <c r="A14">
        <v>1911</v>
      </c>
      <c r="B14" s="166">
        <v>4.2</v>
      </c>
      <c r="C14" s="166">
        <v>6.9</v>
      </c>
      <c r="D14" s="166">
        <v>13.3</v>
      </c>
      <c r="E14" s="166">
        <v>22.4</v>
      </c>
      <c r="F14" s="166">
        <v>53.2</v>
      </c>
      <c r="G14" s="166">
        <v>100</v>
      </c>
      <c r="H14" s="166"/>
      <c r="I14">
        <f t="shared" ref="I14:J77" si="0">A14</f>
        <v>1911</v>
      </c>
      <c r="J14" s="166">
        <f t="shared" si="0"/>
        <v>4.2</v>
      </c>
      <c r="K14" s="166">
        <f t="shared" ref="K14:K77" si="1">B14+C14</f>
        <v>11.1</v>
      </c>
      <c r="L14" s="166">
        <f t="shared" ref="L14:L77" si="2">B14+C14+D14</f>
        <v>24.4</v>
      </c>
      <c r="M14" s="166">
        <f t="shared" ref="M14:M77" si="3">B14+C14+D14+E14</f>
        <v>46.8</v>
      </c>
      <c r="N14" s="166">
        <f t="shared" ref="N14:N77" si="4">B14+C14+D14+E14+F14</f>
        <v>100</v>
      </c>
      <c r="O14" s="173">
        <f t="shared" ref="O14:O77" si="5">J14*100</f>
        <v>420</v>
      </c>
      <c r="P14" s="173">
        <f t="shared" ref="P14:P77" si="6">K14*10</f>
        <v>111</v>
      </c>
      <c r="Q14" s="173">
        <f t="shared" ref="Q14:Q77" si="7">L14</f>
        <v>24.4</v>
      </c>
      <c r="R14" s="173">
        <f t="shared" ref="R14:R77" si="8">M14/10</f>
        <v>4.68</v>
      </c>
    </row>
    <row r="15" spans="1:18">
      <c r="A15">
        <v>1912</v>
      </c>
      <c r="B15" s="166">
        <v>4.2</v>
      </c>
      <c r="C15" s="166">
        <v>6.8</v>
      </c>
      <c r="D15" s="166">
        <v>13.2</v>
      </c>
      <c r="E15" s="166">
        <v>22.2</v>
      </c>
      <c r="F15" s="166">
        <v>53.6</v>
      </c>
      <c r="G15" s="166">
        <v>100</v>
      </c>
      <c r="H15" s="166"/>
      <c r="I15">
        <f t="shared" si="0"/>
        <v>1912</v>
      </c>
      <c r="J15" s="166">
        <f t="shared" si="0"/>
        <v>4.2</v>
      </c>
      <c r="K15" s="166">
        <f t="shared" si="1"/>
        <v>11</v>
      </c>
      <c r="L15" s="166">
        <f t="shared" si="2"/>
        <v>24.2</v>
      </c>
      <c r="M15" s="166">
        <f t="shared" si="3"/>
        <v>46.4</v>
      </c>
      <c r="N15" s="166">
        <f t="shared" si="4"/>
        <v>100</v>
      </c>
      <c r="O15" s="173">
        <f t="shared" si="5"/>
        <v>420</v>
      </c>
      <c r="P15" s="173">
        <f t="shared" si="6"/>
        <v>110</v>
      </c>
      <c r="Q15" s="173">
        <f t="shared" si="7"/>
        <v>24.2</v>
      </c>
      <c r="R15" s="173">
        <f t="shared" si="8"/>
        <v>4.6399999999999997</v>
      </c>
    </row>
    <row r="16" spans="1:18">
      <c r="A16">
        <v>1913</v>
      </c>
      <c r="B16" s="166">
        <v>4.3</v>
      </c>
      <c r="C16" s="166">
        <v>7</v>
      </c>
      <c r="D16" s="166">
        <v>13.5</v>
      </c>
      <c r="E16" s="166">
        <v>22.7</v>
      </c>
      <c r="F16" s="166">
        <v>52.5</v>
      </c>
      <c r="G16" s="166">
        <v>100</v>
      </c>
      <c r="H16" s="166"/>
      <c r="I16">
        <f t="shared" si="0"/>
        <v>1913</v>
      </c>
      <c r="J16" s="166">
        <f t="shared" si="0"/>
        <v>4.3</v>
      </c>
      <c r="K16" s="166">
        <f t="shared" si="1"/>
        <v>11.3</v>
      </c>
      <c r="L16" s="166">
        <f t="shared" si="2"/>
        <v>24.8</v>
      </c>
      <c r="M16" s="166">
        <f t="shared" si="3"/>
        <v>47.5</v>
      </c>
      <c r="N16" s="166">
        <f t="shared" si="4"/>
        <v>100</v>
      </c>
      <c r="O16" s="173">
        <f t="shared" si="5"/>
        <v>430</v>
      </c>
      <c r="P16" s="173">
        <f t="shared" si="6"/>
        <v>113</v>
      </c>
      <c r="Q16" s="173">
        <f t="shared" si="7"/>
        <v>24.8</v>
      </c>
      <c r="R16" s="173">
        <f t="shared" si="8"/>
        <v>4.75</v>
      </c>
    </row>
    <row r="17" spans="1:18">
      <c r="A17">
        <v>1914</v>
      </c>
      <c r="B17" s="166">
        <v>4</v>
      </c>
      <c r="C17" s="166">
        <v>6.7</v>
      </c>
      <c r="D17" s="166">
        <v>12.9</v>
      </c>
      <c r="E17" s="166">
        <v>21.7</v>
      </c>
      <c r="F17" s="166">
        <v>54.7</v>
      </c>
      <c r="G17" s="166">
        <v>100</v>
      </c>
      <c r="H17" s="166"/>
      <c r="I17">
        <f t="shared" si="0"/>
        <v>1914</v>
      </c>
      <c r="J17" s="166">
        <f t="shared" si="0"/>
        <v>4</v>
      </c>
      <c r="K17" s="166">
        <f t="shared" si="1"/>
        <v>10.7</v>
      </c>
      <c r="L17" s="166">
        <f t="shared" si="2"/>
        <v>23.6</v>
      </c>
      <c r="M17" s="166">
        <f t="shared" si="3"/>
        <v>45.3</v>
      </c>
      <c r="N17" s="166">
        <f t="shared" si="4"/>
        <v>100</v>
      </c>
      <c r="O17" s="173">
        <f t="shared" si="5"/>
        <v>400</v>
      </c>
      <c r="P17" s="173">
        <f t="shared" si="6"/>
        <v>107</v>
      </c>
      <c r="Q17" s="173">
        <f t="shared" si="7"/>
        <v>23.6</v>
      </c>
      <c r="R17" s="173">
        <f t="shared" si="8"/>
        <v>4.53</v>
      </c>
    </row>
    <row r="18" spans="1:18">
      <c r="A18">
        <v>1915</v>
      </c>
      <c r="B18" s="166">
        <v>4.0999999999999996</v>
      </c>
      <c r="C18" s="166">
        <v>6.7</v>
      </c>
      <c r="D18" s="166">
        <v>12.9</v>
      </c>
      <c r="E18" s="166">
        <v>21.8</v>
      </c>
      <c r="F18" s="166">
        <v>54.5</v>
      </c>
      <c r="G18" s="166">
        <v>100</v>
      </c>
      <c r="H18" s="166"/>
      <c r="I18">
        <f t="shared" si="0"/>
        <v>1915</v>
      </c>
      <c r="J18" s="166">
        <f t="shared" si="0"/>
        <v>4.0999999999999996</v>
      </c>
      <c r="K18" s="166">
        <f t="shared" si="1"/>
        <v>10.8</v>
      </c>
      <c r="L18" s="166">
        <f t="shared" si="2"/>
        <v>23.7</v>
      </c>
      <c r="M18" s="166">
        <f t="shared" si="3"/>
        <v>45.5</v>
      </c>
      <c r="N18" s="166">
        <f t="shared" si="4"/>
        <v>100</v>
      </c>
      <c r="O18" s="173">
        <f t="shared" si="5"/>
        <v>410</v>
      </c>
      <c r="P18" s="173">
        <f t="shared" si="6"/>
        <v>108</v>
      </c>
      <c r="Q18" s="173">
        <f t="shared" si="7"/>
        <v>23.7</v>
      </c>
      <c r="R18" s="173">
        <f t="shared" si="8"/>
        <v>4.55</v>
      </c>
    </row>
    <row r="19" spans="1:18">
      <c r="A19">
        <v>1916</v>
      </c>
      <c r="B19" s="166">
        <v>4</v>
      </c>
      <c r="C19" s="166">
        <v>6.5</v>
      </c>
      <c r="D19" s="166">
        <v>12.5</v>
      </c>
      <c r="E19" s="166">
        <v>21</v>
      </c>
      <c r="F19" s="166">
        <v>56</v>
      </c>
      <c r="G19" s="166">
        <v>100</v>
      </c>
      <c r="H19" s="166"/>
      <c r="I19">
        <f t="shared" si="0"/>
        <v>1916</v>
      </c>
      <c r="J19" s="166">
        <f t="shared" si="0"/>
        <v>4</v>
      </c>
      <c r="K19" s="166">
        <f t="shared" si="1"/>
        <v>10.5</v>
      </c>
      <c r="L19" s="166">
        <f t="shared" si="2"/>
        <v>23</v>
      </c>
      <c r="M19" s="166">
        <f t="shared" si="3"/>
        <v>44</v>
      </c>
      <c r="N19" s="166">
        <f t="shared" si="4"/>
        <v>100</v>
      </c>
      <c r="O19" s="173">
        <f t="shared" si="5"/>
        <v>400</v>
      </c>
      <c r="P19" s="173">
        <f t="shared" si="6"/>
        <v>105</v>
      </c>
      <c r="Q19" s="173">
        <f t="shared" si="7"/>
        <v>23</v>
      </c>
      <c r="R19" s="173">
        <f t="shared" si="8"/>
        <v>4.4000000000000004</v>
      </c>
    </row>
    <row r="20" spans="1:18">
      <c r="A20">
        <v>1917</v>
      </c>
      <c r="B20" s="166">
        <v>3.5</v>
      </c>
      <c r="C20" s="166">
        <v>5.7</v>
      </c>
      <c r="D20" s="166">
        <v>11.1</v>
      </c>
      <c r="E20" s="166">
        <v>18.7</v>
      </c>
      <c r="F20" s="166">
        <v>61</v>
      </c>
      <c r="G20" s="166">
        <v>100</v>
      </c>
      <c r="H20" s="166"/>
      <c r="I20">
        <f t="shared" si="0"/>
        <v>1917</v>
      </c>
      <c r="J20" s="166">
        <f t="shared" si="0"/>
        <v>3.5</v>
      </c>
      <c r="K20" s="166">
        <f t="shared" si="1"/>
        <v>9.1999999999999993</v>
      </c>
      <c r="L20" s="166">
        <f t="shared" si="2"/>
        <v>20.3</v>
      </c>
      <c r="M20" s="166">
        <f t="shared" si="3"/>
        <v>39</v>
      </c>
      <c r="N20" s="166">
        <f t="shared" si="4"/>
        <v>100</v>
      </c>
      <c r="O20" s="173">
        <f t="shared" si="5"/>
        <v>350</v>
      </c>
      <c r="P20" s="173">
        <f t="shared" si="6"/>
        <v>92</v>
      </c>
      <c r="Q20" s="173">
        <f t="shared" si="7"/>
        <v>20.3</v>
      </c>
      <c r="R20" s="173">
        <f t="shared" si="8"/>
        <v>3.9</v>
      </c>
    </row>
    <row r="21" spans="1:18">
      <c r="A21">
        <v>1918</v>
      </c>
      <c r="B21" s="166">
        <v>3.2</v>
      </c>
      <c r="C21" s="166">
        <v>5.5</v>
      </c>
      <c r="D21" s="166">
        <v>10.6</v>
      </c>
      <c r="E21" s="166">
        <v>17.8</v>
      </c>
      <c r="F21" s="166">
        <v>63</v>
      </c>
      <c r="G21" s="166">
        <v>100</v>
      </c>
      <c r="H21" s="166"/>
      <c r="I21">
        <f t="shared" si="0"/>
        <v>1918</v>
      </c>
      <c r="J21" s="166">
        <f t="shared" si="0"/>
        <v>3.2</v>
      </c>
      <c r="K21" s="166">
        <f t="shared" si="1"/>
        <v>8.6999999999999993</v>
      </c>
      <c r="L21" s="166">
        <f t="shared" si="2"/>
        <v>19.3</v>
      </c>
      <c r="M21" s="166">
        <f t="shared" si="3"/>
        <v>37.1</v>
      </c>
      <c r="N21" s="166">
        <f t="shared" si="4"/>
        <v>100.1</v>
      </c>
      <c r="O21" s="173">
        <f t="shared" si="5"/>
        <v>320</v>
      </c>
      <c r="P21" s="173">
        <f t="shared" si="6"/>
        <v>87</v>
      </c>
      <c r="Q21" s="173">
        <f t="shared" si="7"/>
        <v>19.3</v>
      </c>
      <c r="R21" s="173">
        <f t="shared" si="8"/>
        <v>3.71</v>
      </c>
    </row>
    <row r="22" spans="1:18">
      <c r="A22">
        <v>1919</v>
      </c>
      <c r="B22" s="166">
        <v>3.3</v>
      </c>
      <c r="C22" s="166">
        <v>5.7</v>
      </c>
      <c r="D22" s="166">
        <v>10.6</v>
      </c>
      <c r="E22" s="166">
        <v>19.100000000000001</v>
      </c>
      <c r="F22" s="166">
        <v>61.3</v>
      </c>
      <c r="G22" s="166">
        <v>100</v>
      </c>
      <c r="H22" s="166"/>
      <c r="I22">
        <f t="shared" si="0"/>
        <v>1919</v>
      </c>
      <c r="J22" s="166">
        <f t="shared" si="0"/>
        <v>3.3</v>
      </c>
      <c r="K22" s="166">
        <f t="shared" si="1"/>
        <v>9</v>
      </c>
      <c r="L22" s="166">
        <f t="shared" si="2"/>
        <v>19.600000000000001</v>
      </c>
      <c r="M22" s="166">
        <f t="shared" si="3"/>
        <v>38.700000000000003</v>
      </c>
      <c r="N22" s="166">
        <f t="shared" si="4"/>
        <v>100</v>
      </c>
      <c r="O22" s="173">
        <f t="shared" si="5"/>
        <v>330</v>
      </c>
      <c r="P22" s="173">
        <f t="shared" si="6"/>
        <v>90</v>
      </c>
      <c r="Q22" s="173">
        <f t="shared" si="7"/>
        <v>19.600000000000001</v>
      </c>
      <c r="R22" s="173">
        <f t="shared" si="8"/>
        <v>3.87</v>
      </c>
    </row>
    <row r="23" spans="1:18">
      <c r="A23">
        <v>1920</v>
      </c>
      <c r="B23" s="166">
        <v>2.9</v>
      </c>
      <c r="C23" s="166">
        <v>5.0999999999999996</v>
      </c>
      <c r="D23" s="166">
        <v>12</v>
      </c>
      <c r="E23" s="166">
        <v>21.6</v>
      </c>
      <c r="F23" s="166">
        <v>58.3</v>
      </c>
      <c r="G23" s="166">
        <v>100</v>
      </c>
      <c r="H23" s="166"/>
      <c r="I23">
        <f t="shared" si="0"/>
        <v>1920</v>
      </c>
      <c r="J23" s="166">
        <f t="shared" si="0"/>
        <v>2.9</v>
      </c>
      <c r="K23" s="166">
        <f t="shared" si="1"/>
        <v>8</v>
      </c>
      <c r="L23" s="166">
        <f t="shared" si="2"/>
        <v>20</v>
      </c>
      <c r="M23" s="166">
        <f t="shared" si="3"/>
        <v>41.6</v>
      </c>
      <c r="N23" s="166">
        <f t="shared" si="4"/>
        <v>99.9</v>
      </c>
      <c r="O23" s="173">
        <f t="shared" si="5"/>
        <v>290</v>
      </c>
      <c r="P23" s="173">
        <f t="shared" si="6"/>
        <v>80</v>
      </c>
      <c r="Q23" s="173">
        <f t="shared" si="7"/>
        <v>20</v>
      </c>
      <c r="R23" s="173">
        <f t="shared" si="8"/>
        <v>4.16</v>
      </c>
    </row>
    <row r="24" spans="1:18">
      <c r="A24">
        <v>1921</v>
      </c>
      <c r="B24" s="166">
        <v>2.9</v>
      </c>
      <c r="C24" s="166">
        <v>5.2</v>
      </c>
      <c r="D24" s="166">
        <v>12.2</v>
      </c>
      <c r="E24" s="166">
        <v>22</v>
      </c>
      <c r="F24" s="166">
        <v>57.7</v>
      </c>
      <c r="G24" s="166">
        <v>100</v>
      </c>
      <c r="H24" s="166"/>
      <c r="I24">
        <f t="shared" si="0"/>
        <v>1921</v>
      </c>
      <c r="J24" s="166">
        <f t="shared" si="0"/>
        <v>2.9</v>
      </c>
      <c r="K24" s="166">
        <f t="shared" si="1"/>
        <v>8.1</v>
      </c>
      <c r="L24" s="166">
        <f t="shared" si="2"/>
        <v>20.3</v>
      </c>
      <c r="M24" s="166">
        <f t="shared" si="3"/>
        <v>42.3</v>
      </c>
      <c r="N24" s="166">
        <f t="shared" si="4"/>
        <v>100</v>
      </c>
      <c r="O24" s="173">
        <f t="shared" si="5"/>
        <v>290</v>
      </c>
      <c r="P24" s="173">
        <f t="shared" si="6"/>
        <v>81</v>
      </c>
      <c r="Q24" s="173">
        <f t="shared" si="7"/>
        <v>20.3</v>
      </c>
      <c r="R24" s="173">
        <f t="shared" si="8"/>
        <v>4.2300000000000004</v>
      </c>
    </row>
    <row r="25" spans="1:18">
      <c r="A25">
        <v>1922</v>
      </c>
      <c r="B25" s="166">
        <v>3.2</v>
      </c>
      <c r="C25" s="166">
        <v>5.8</v>
      </c>
      <c r="D25" s="166">
        <v>13.8</v>
      </c>
      <c r="E25" s="166">
        <v>24.8</v>
      </c>
      <c r="F25" s="166">
        <v>52.4</v>
      </c>
      <c r="G25" s="166">
        <v>100</v>
      </c>
      <c r="H25" s="166"/>
      <c r="I25">
        <f t="shared" si="0"/>
        <v>1922</v>
      </c>
      <c r="J25" s="166">
        <f t="shared" si="0"/>
        <v>3.2</v>
      </c>
      <c r="K25" s="166">
        <f t="shared" si="1"/>
        <v>9</v>
      </c>
      <c r="L25" s="166">
        <f t="shared" si="2"/>
        <v>22.8</v>
      </c>
      <c r="M25" s="166">
        <f t="shared" si="3"/>
        <v>47.6</v>
      </c>
      <c r="N25" s="166">
        <f t="shared" si="4"/>
        <v>100</v>
      </c>
      <c r="O25" s="173">
        <f t="shared" si="5"/>
        <v>320</v>
      </c>
      <c r="P25" s="173">
        <f t="shared" si="6"/>
        <v>90</v>
      </c>
      <c r="Q25" s="173">
        <f t="shared" si="7"/>
        <v>22.8</v>
      </c>
      <c r="R25" s="173">
        <f t="shared" si="8"/>
        <v>4.76</v>
      </c>
    </row>
    <row r="26" spans="1:18">
      <c r="A26">
        <v>1923</v>
      </c>
      <c r="B26" s="166">
        <v>3.3</v>
      </c>
      <c r="C26" s="166">
        <v>6</v>
      </c>
      <c r="D26" s="166">
        <v>14</v>
      </c>
      <c r="E26" s="166">
        <v>25.3</v>
      </c>
      <c r="F26" s="166">
        <v>51.4</v>
      </c>
      <c r="G26" s="166">
        <v>100</v>
      </c>
      <c r="H26" s="166"/>
      <c r="I26">
        <f t="shared" si="0"/>
        <v>1923</v>
      </c>
      <c r="J26" s="166">
        <f t="shared" si="0"/>
        <v>3.3</v>
      </c>
      <c r="K26" s="166">
        <f t="shared" si="1"/>
        <v>9.3000000000000007</v>
      </c>
      <c r="L26" s="166">
        <f t="shared" si="2"/>
        <v>23.3</v>
      </c>
      <c r="M26" s="166">
        <f t="shared" si="3"/>
        <v>48.6</v>
      </c>
      <c r="N26" s="166">
        <f t="shared" si="4"/>
        <v>100</v>
      </c>
      <c r="O26" s="173">
        <f t="shared" si="5"/>
        <v>330</v>
      </c>
      <c r="P26" s="173">
        <f t="shared" si="6"/>
        <v>93</v>
      </c>
      <c r="Q26" s="173">
        <f t="shared" si="7"/>
        <v>23.3</v>
      </c>
      <c r="R26" s="173">
        <f t="shared" si="8"/>
        <v>4.8600000000000003</v>
      </c>
    </row>
    <row r="27" spans="1:18">
      <c r="A27">
        <v>1924</v>
      </c>
      <c r="B27" s="166">
        <v>3.2</v>
      </c>
      <c r="C27" s="166">
        <v>5.8</v>
      </c>
      <c r="D27" s="166">
        <v>13.7</v>
      </c>
      <c r="E27" s="166">
        <v>24.7</v>
      </c>
      <c r="F27" s="166">
        <v>52.5</v>
      </c>
      <c r="G27" s="166">
        <v>100</v>
      </c>
      <c r="H27" s="166"/>
      <c r="I27">
        <f t="shared" si="0"/>
        <v>1924</v>
      </c>
      <c r="J27" s="166">
        <f t="shared" si="0"/>
        <v>3.2</v>
      </c>
      <c r="K27" s="166">
        <f t="shared" si="1"/>
        <v>9</v>
      </c>
      <c r="L27" s="166">
        <f t="shared" si="2"/>
        <v>22.7</v>
      </c>
      <c r="M27" s="166">
        <f t="shared" si="3"/>
        <v>47.4</v>
      </c>
      <c r="N27" s="166">
        <f t="shared" si="4"/>
        <v>99.9</v>
      </c>
      <c r="O27" s="173">
        <f t="shared" si="5"/>
        <v>320</v>
      </c>
      <c r="P27" s="173">
        <f t="shared" si="6"/>
        <v>90</v>
      </c>
      <c r="Q27" s="173">
        <f t="shared" si="7"/>
        <v>22.7</v>
      </c>
      <c r="R27" s="173">
        <f t="shared" si="8"/>
        <v>4.74</v>
      </c>
    </row>
    <row r="28" spans="1:18">
      <c r="A28">
        <v>1925</v>
      </c>
      <c r="B28" s="166">
        <v>3.1</v>
      </c>
      <c r="C28" s="166">
        <v>5.7</v>
      </c>
      <c r="D28" s="166">
        <v>13.3</v>
      </c>
      <c r="E28" s="166">
        <v>24.1</v>
      </c>
      <c r="F28" s="166">
        <v>53.8</v>
      </c>
      <c r="G28" s="166">
        <v>100</v>
      </c>
      <c r="H28" s="166"/>
      <c r="I28">
        <f t="shared" si="0"/>
        <v>1925</v>
      </c>
      <c r="J28" s="166">
        <f t="shared" si="0"/>
        <v>3.1</v>
      </c>
      <c r="K28" s="166">
        <f t="shared" si="1"/>
        <v>8.8000000000000007</v>
      </c>
      <c r="L28" s="166">
        <f t="shared" si="2"/>
        <v>22.1</v>
      </c>
      <c r="M28" s="166">
        <f t="shared" si="3"/>
        <v>46.2</v>
      </c>
      <c r="N28" s="166">
        <f t="shared" si="4"/>
        <v>100</v>
      </c>
      <c r="O28" s="173">
        <f t="shared" si="5"/>
        <v>310</v>
      </c>
      <c r="P28" s="173">
        <f t="shared" si="6"/>
        <v>88</v>
      </c>
      <c r="Q28" s="173">
        <f t="shared" si="7"/>
        <v>22.1</v>
      </c>
      <c r="R28" s="173">
        <f t="shared" si="8"/>
        <v>4.62</v>
      </c>
    </row>
    <row r="29" spans="1:18">
      <c r="A29">
        <v>1926</v>
      </c>
      <c r="B29" s="166">
        <v>3.1</v>
      </c>
      <c r="C29" s="166">
        <v>5.6</v>
      </c>
      <c r="D29" s="166">
        <v>13.2</v>
      </c>
      <c r="E29" s="166">
        <v>23.8</v>
      </c>
      <c r="F29" s="166">
        <v>54.3</v>
      </c>
      <c r="G29" s="166">
        <v>100</v>
      </c>
      <c r="H29" s="166"/>
      <c r="I29">
        <f t="shared" si="0"/>
        <v>1926</v>
      </c>
      <c r="J29" s="166">
        <f t="shared" si="0"/>
        <v>3.1</v>
      </c>
      <c r="K29" s="166">
        <f t="shared" si="1"/>
        <v>8.6999999999999993</v>
      </c>
      <c r="L29" s="166">
        <f t="shared" si="2"/>
        <v>21.9</v>
      </c>
      <c r="M29" s="166">
        <f t="shared" si="3"/>
        <v>45.7</v>
      </c>
      <c r="N29" s="166">
        <f t="shared" si="4"/>
        <v>100</v>
      </c>
      <c r="O29" s="173">
        <f t="shared" si="5"/>
        <v>310</v>
      </c>
      <c r="P29" s="173">
        <f t="shared" si="6"/>
        <v>87</v>
      </c>
      <c r="Q29" s="173">
        <f t="shared" si="7"/>
        <v>21.9</v>
      </c>
      <c r="R29" s="173">
        <f t="shared" si="8"/>
        <v>4.57</v>
      </c>
    </row>
    <row r="30" spans="1:18">
      <c r="A30">
        <v>1927</v>
      </c>
      <c r="B30" s="166">
        <v>3</v>
      </c>
      <c r="C30" s="166">
        <v>5.5</v>
      </c>
      <c r="D30" s="166">
        <v>12.9</v>
      </c>
      <c r="E30" s="166">
        <v>23.3</v>
      </c>
      <c r="F30" s="166">
        <v>55.3</v>
      </c>
      <c r="G30" s="166">
        <v>100</v>
      </c>
      <c r="H30" s="166"/>
      <c r="I30">
        <f t="shared" si="0"/>
        <v>1927</v>
      </c>
      <c r="J30" s="166">
        <f t="shared" si="0"/>
        <v>3</v>
      </c>
      <c r="K30" s="166">
        <f t="shared" si="1"/>
        <v>8.5</v>
      </c>
      <c r="L30" s="166">
        <f t="shared" si="2"/>
        <v>21.4</v>
      </c>
      <c r="M30" s="166">
        <f t="shared" si="3"/>
        <v>44.7</v>
      </c>
      <c r="N30" s="166">
        <f t="shared" si="4"/>
        <v>100</v>
      </c>
      <c r="O30" s="173">
        <f t="shared" si="5"/>
        <v>300</v>
      </c>
      <c r="P30" s="173">
        <f t="shared" si="6"/>
        <v>85</v>
      </c>
      <c r="Q30" s="173">
        <f t="shared" si="7"/>
        <v>21.4</v>
      </c>
      <c r="R30" s="173">
        <f t="shared" si="8"/>
        <v>4.47</v>
      </c>
    </row>
    <row r="31" spans="1:18">
      <c r="A31">
        <v>1928</v>
      </c>
      <c r="B31" s="166">
        <v>3</v>
      </c>
      <c r="C31" s="166">
        <v>5.5</v>
      </c>
      <c r="D31" s="166">
        <v>13</v>
      </c>
      <c r="E31" s="166">
        <v>23.4</v>
      </c>
      <c r="F31" s="166">
        <v>55.1</v>
      </c>
      <c r="G31" s="166">
        <v>100</v>
      </c>
      <c r="H31" s="166"/>
      <c r="I31">
        <f t="shared" si="0"/>
        <v>1928</v>
      </c>
      <c r="J31" s="166">
        <f t="shared" si="0"/>
        <v>3</v>
      </c>
      <c r="K31" s="166">
        <f t="shared" si="1"/>
        <v>8.5</v>
      </c>
      <c r="L31" s="166">
        <f t="shared" si="2"/>
        <v>21.5</v>
      </c>
      <c r="M31" s="166">
        <f t="shared" si="3"/>
        <v>44.9</v>
      </c>
      <c r="N31" s="166">
        <f t="shared" si="4"/>
        <v>100</v>
      </c>
      <c r="O31" s="173">
        <f t="shared" si="5"/>
        <v>300</v>
      </c>
      <c r="P31" s="173">
        <f t="shared" si="6"/>
        <v>85</v>
      </c>
      <c r="Q31" s="173">
        <f t="shared" si="7"/>
        <v>21.5</v>
      </c>
      <c r="R31" s="173">
        <f t="shared" si="8"/>
        <v>4.49</v>
      </c>
    </row>
    <row r="32" spans="1:18">
      <c r="A32">
        <v>1929</v>
      </c>
      <c r="B32" s="166">
        <v>2.9</v>
      </c>
      <c r="C32" s="166">
        <v>5.4</v>
      </c>
      <c r="D32" s="166">
        <v>12.7</v>
      </c>
      <c r="E32" s="166">
        <v>23</v>
      </c>
      <c r="F32" s="166">
        <v>56</v>
      </c>
      <c r="G32" s="166">
        <v>100</v>
      </c>
      <c r="H32" s="166"/>
      <c r="I32">
        <f t="shared" si="0"/>
        <v>1929</v>
      </c>
      <c r="J32" s="166">
        <f t="shared" si="0"/>
        <v>2.9</v>
      </c>
      <c r="K32" s="166">
        <f t="shared" si="1"/>
        <v>8.3000000000000007</v>
      </c>
      <c r="L32" s="166">
        <f t="shared" si="2"/>
        <v>21</v>
      </c>
      <c r="M32" s="166">
        <f t="shared" si="3"/>
        <v>44</v>
      </c>
      <c r="N32" s="166">
        <f t="shared" si="4"/>
        <v>100</v>
      </c>
      <c r="O32" s="173">
        <f t="shared" si="5"/>
        <v>290</v>
      </c>
      <c r="P32" s="173">
        <f t="shared" si="6"/>
        <v>83</v>
      </c>
      <c r="Q32" s="173">
        <f t="shared" si="7"/>
        <v>21</v>
      </c>
      <c r="R32" s="173">
        <f t="shared" si="8"/>
        <v>4.4000000000000004</v>
      </c>
    </row>
    <row r="33" spans="1:18">
      <c r="A33">
        <v>1930</v>
      </c>
      <c r="B33" s="166">
        <v>2.7</v>
      </c>
      <c r="C33" s="166">
        <v>5.0999999999999996</v>
      </c>
      <c r="D33" s="166">
        <v>12</v>
      </c>
      <c r="E33" s="166">
        <v>21.7</v>
      </c>
      <c r="F33" s="166">
        <v>58.5</v>
      </c>
      <c r="G33" s="166">
        <v>100</v>
      </c>
      <c r="H33" s="166"/>
      <c r="I33">
        <f t="shared" si="0"/>
        <v>1930</v>
      </c>
      <c r="J33" s="166">
        <f t="shared" si="0"/>
        <v>2.7</v>
      </c>
      <c r="K33" s="166">
        <f t="shared" si="1"/>
        <v>7.8</v>
      </c>
      <c r="L33" s="166">
        <f t="shared" si="2"/>
        <v>19.8</v>
      </c>
      <c r="M33" s="166">
        <f t="shared" si="3"/>
        <v>41.5</v>
      </c>
      <c r="N33" s="166">
        <f t="shared" si="4"/>
        <v>100</v>
      </c>
      <c r="O33" s="173">
        <f t="shared" si="5"/>
        <v>270</v>
      </c>
      <c r="P33" s="173">
        <f t="shared" si="6"/>
        <v>78</v>
      </c>
      <c r="Q33" s="173">
        <f t="shared" si="7"/>
        <v>19.8</v>
      </c>
      <c r="R33" s="173">
        <f t="shared" si="8"/>
        <v>4.1500000000000004</v>
      </c>
    </row>
    <row r="34" spans="1:18">
      <c r="A34">
        <v>1931</v>
      </c>
      <c r="B34" s="166">
        <v>2.4</v>
      </c>
      <c r="C34" s="166">
        <v>4.7</v>
      </c>
      <c r="D34" s="166">
        <v>11.1</v>
      </c>
      <c r="E34" s="166">
        <v>20.100000000000001</v>
      </c>
      <c r="F34" s="166">
        <v>61.6</v>
      </c>
      <c r="G34" s="166">
        <v>100</v>
      </c>
      <c r="H34" s="166"/>
      <c r="I34">
        <f t="shared" si="0"/>
        <v>1931</v>
      </c>
      <c r="J34" s="166">
        <f t="shared" si="0"/>
        <v>2.4</v>
      </c>
      <c r="K34" s="166">
        <f t="shared" si="1"/>
        <v>7.1</v>
      </c>
      <c r="L34" s="166">
        <f t="shared" si="2"/>
        <v>18.2</v>
      </c>
      <c r="M34" s="166">
        <f t="shared" si="3"/>
        <v>38.299999999999997</v>
      </c>
      <c r="N34" s="166">
        <f t="shared" si="4"/>
        <v>99.9</v>
      </c>
      <c r="O34" s="173">
        <f t="shared" si="5"/>
        <v>240</v>
      </c>
      <c r="P34" s="173">
        <f t="shared" si="6"/>
        <v>71</v>
      </c>
      <c r="Q34" s="173">
        <f t="shared" si="7"/>
        <v>18.2</v>
      </c>
      <c r="R34" s="173">
        <f t="shared" si="8"/>
        <v>3.83</v>
      </c>
    </row>
    <row r="35" spans="1:18">
      <c r="A35">
        <v>1932</v>
      </c>
      <c r="B35" s="166">
        <v>2.2999999999999998</v>
      </c>
      <c r="C35" s="166">
        <v>4.5999999999999996</v>
      </c>
      <c r="D35" s="166">
        <v>10.7</v>
      </c>
      <c r="E35" s="166">
        <v>19.3</v>
      </c>
      <c r="F35" s="166">
        <v>63.1</v>
      </c>
      <c r="G35" s="166">
        <v>100</v>
      </c>
      <c r="H35" s="166"/>
      <c r="I35">
        <f t="shared" si="0"/>
        <v>1932</v>
      </c>
      <c r="J35" s="166">
        <f t="shared" si="0"/>
        <v>2.2999999999999998</v>
      </c>
      <c r="K35" s="166">
        <f t="shared" si="1"/>
        <v>6.9</v>
      </c>
      <c r="L35" s="166">
        <f t="shared" si="2"/>
        <v>17.600000000000001</v>
      </c>
      <c r="M35" s="166">
        <f t="shared" si="3"/>
        <v>36.9</v>
      </c>
      <c r="N35" s="166">
        <f t="shared" si="4"/>
        <v>100</v>
      </c>
      <c r="O35" s="173">
        <f t="shared" si="5"/>
        <v>230</v>
      </c>
      <c r="P35" s="173">
        <f t="shared" si="6"/>
        <v>69</v>
      </c>
      <c r="Q35" s="173">
        <f t="shared" si="7"/>
        <v>17.600000000000001</v>
      </c>
      <c r="R35" s="173">
        <f t="shared" si="8"/>
        <v>3.69</v>
      </c>
    </row>
    <row r="36" spans="1:18">
      <c r="A36">
        <v>1933</v>
      </c>
      <c r="B36" s="166">
        <v>2.2000000000000002</v>
      </c>
      <c r="C36" s="166">
        <v>4.5</v>
      </c>
      <c r="D36" s="166">
        <v>10.6</v>
      </c>
      <c r="E36" s="166">
        <v>19.2</v>
      </c>
      <c r="F36" s="166">
        <v>63.5</v>
      </c>
      <c r="G36" s="166">
        <v>100</v>
      </c>
      <c r="H36" s="166"/>
      <c r="I36">
        <f t="shared" si="0"/>
        <v>1933</v>
      </c>
      <c r="J36" s="166">
        <f t="shared" si="0"/>
        <v>2.2000000000000002</v>
      </c>
      <c r="K36" s="166">
        <f t="shared" si="1"/>
        <v>6.7</v>
      </c>
      <c r="L36" s="166">
        <f t="shared" si="2"/>
        <v>17.3</v>
      </c>
      <c r="M36" s="166">
        <f t="shared" si="3"/>
        <v>36.5</v>
      </c>
      <c r="N36" s="166">
        <f t="shared" si="4"/>
        <v>100</v>
      </c>
      <c r="O36" s="173">
        <f t="shared" si="5"/>
        <v>220</v>
      </c>
      <c r="P36" s="173">
        <f t="shared" si="6"/>
        <v>67</v>
      </c>
      <c r="Q36" s="173">
        <f t="shared" si="7"/>
        <v>17.3</v>
      </c>
      <c r="R36" s="173">
        <f t="shared" si="8"/>
        <v>3.65</v>
      </c>
    </row>
    <row r="37" spans="1:18">
      <c r="A37">
        <v>1934</v>
      </c>
      <c r="B37" s="166">
        <v>2.2000000000000002</v>
      </c>
      <c r="C37" s="166">
        <v>4.5999999999999996</v>
      </c>
      <c r="D37" s="166">
        <v>10.7</v>
      </c>
      <c r="E37" s="166">
        <v>19.3</v>
      </c>
      <c r="F37" s="166">
        <v>63.2</v>
      </c>
      <c r="G37" s="166">
        <v>100</v>
      </c>
      <c r="H37" s="166"/>
      <c r="I37">
        <f t="shared" si="0"/>
        <v>1934</v>
      </c>
      <c r="J37" s="166">
        <f t="shared" si="0"/>
        <v>2.2000000000000002</v>
      </c>
      <c r="K37" s="166">
        <f t="shared" si="1"/>
        <v>6.8</v>
      </c>
      <c r="L37" s="166">
        <f t="shared" si="2"/>
        <v>17.5</v>
      </c>
      <c r="M37" s="166">
        <f t="shared" si="3"/>
        <v>36.799999999999997</v>
      </c>
      <c r="N37" s="166">
        <f t="shared" si="4"/>
        <v>100</v>
      </c>
      <c r="O37" s="173">
        <f t="shared" si="5"/>
        <v>220</v>
      </c>
      <c r="P37" s="173">
        <f t="shared" si="6"/>
        <v>68</v>
      </c>
      <c r="Q37" s="173">
        <f t="shared" si="7"/>
        <v>17.5</v>
      </c>
      <c r="R37" s="173">
        <f t="shared" si="8"/>
        <v>3.68</v>
      </c>
    </row>
    <row r="38" spans="1:18">
      <c r="A38">
        <v>1935</v>
      </c>
      <c r="B38" s="166">
        <v>2.4</v>
      </c>
      <c r="C38" s="166">
        <v>4.5999999999999996</v>
      </c>
      <c r="D38" s="166">
        <v>10.9</v>
      </c>
      <c r="E38" s="166">
        <v>19.600000000000001</v>
      </c>
      <c r="F38" s="166">
        <v>62.6</v>
      </c>
      <c r="G38" s="166">
        <v>100</v>
      </c>
      <c r="H38" s="166"/>
      <c r="I38">
        <f t="shared" si="0"/>
        <v>1935</v>
      </c>
      <c r="J38" s="166">
        <f t="shared" si="0"/>
        <v>2.4</v>
      </c>
      <c r="K38" s="166">
        <f t="shared" si="1"/>
        <v>7</v>
      </c>
      <c r="L38" s="166">
        <f t="shared" si="2"/>
        <v>17.899999999999999</v>
      </c>
      <c r="M38" s="166">
        <f t="shared" si="3"/>
        <v>37.5</v>
      </c>
      <c r="N38" s="166">
        <f t="shared" si="4"/>
        <v>100.1</v>
      </c>
      <c r="O38" s="173">
        <f t="shared" si="5"/>
        <v>240</v>
      </c>
      <c r="P38" s="173">
        <f t="shared" si="6"/>
        <v>70</v>
      </c>
      <c r="Q38" s="173">
        <f t="shared" si="7"/>
        <v>17.899999999999999</v>
      </c>
      <c r="R38" s="173">
        <f t="shared" si="8"/>
        <v>3.75</v>
      </c>
    </row>
    <row r="39" spans="1:18">
      <c r="A39">
        <v>1936</v>
      </c>
      <c r="B39" s="166">
        <v>2.4</v>
      </c>
      <c r="C39" s="166">
        <v>4.7</v>
      </c>
      <c r="D39" s="166">
        <v>11</v>
      </c>
      <c r="E39" s="166">
        <v>19.899999999999999</v>
      </c>
      <c r="F39" s="166">
        <v>62.1</v>
      </c>
      <c r="G39" s="166">
        <v>100</v>
      </c>
      <c r="H39" s="166"/>
      <c r="I39">
        <f t="shared" si="0"/>
        <v>1936</v>
      </c>
      <c r="J39" s="166">
        <f t="shared" si="0"/>
        <v>2.4</v>
      </c>
      <c r="K39" s="166">
        <f t="shared" si="1"/>
        <v>7.1</v>
      </c>
      <c r="L39" s="166">
        <f t="shared" si="2"/>
        <v>18.100000000000001</v>
      </c>
      <c r="M39" s="166">
        <f t="shared" si="3"/>
        <v>38</v>
      </c>
      <c r="N39" s="166">
        <f t="shared" si="4"/>
        <v>100.1</v>
      </c>
      <c r="O39" s="173">
        <f t="shared" si="5"/>
        <v>240</v>
      </c>
      <c r="P39" s="173">
        <f t="shared" si="6"/>
        <v>71</v>
      </c>
      <c r="Q39" s="173">
        <f t="shared" si="7"/>
        <v>18.100000000000001</v>
      </c>
      <c r="R39" s="173">
        <f t="shared" si="8"/>
        <v>3.8</v>
      </c>
    </row>
    <row r="40" spans="1:18">
      <c r="A40">
        <v>1937</v>
      </c>
      <c r="B40" s="166">
        <v>2.2000000000000002</v>
      </c>
      <c r="C40" s="166">
        <v>4.4000000000000004</v>
      </c>
      <c r="D40" s="166">
        <v>10.4</v>
      </c>
      <c r="E40" s="166">
        <v>21.4</v>
      </c>
      <c r="F40" s="166">
        <v>61.6</v>
      </c>
      <c r="G40" s="166">
        <v>100</v>
      </c>
      <c r="H40" s="166"/>
      <c r="I40">
        <f t="shared" si="0"/>
        <v>1937</v>
      </c>
      <c r="J40" s="166">
        <f t="shared" si="0"/>
        <v>2.2000000000000002</v>
      </c>
      <c r="K40" s="166">
        <f t="shared" si="1"/>
        <v>6.6</v>
      </c>
      <c r="L40" s="166">
        <f t="shared" si="2"/>
        <v>17</v>
      </c>
      <c r="M40" s="166">
        <f t="shared" si="3"/>
        <v>38.4</v>
      </c>
      <c r="N40" s="166">
        <f t="shared" si="4"/>
        <v>100</v>
      </c>
      <c r="O40" s="173">
        <f t="shared" si="5"/>
        <v>220</v>
      </c>
      <c r="P40" s="173">
        <f t="shared" si="6"/>
        <v>66</v>
      </c>
      <c r="Q40" s="173">
        <f t="shared" si="7"/>
        <v>17</v>
      </c>
      <c r="R40" s="173">
        <f t="shared" si="8"/>
        <v>3.84</v>
      </c>
    </row>
    <row r="41" spans="1:18">
      <c r="A41">
        <v>1938</v>
      </c>
      <c r="B41" s="166">
        <v>2.2000000000000002</v>
      </c>
      <c r="C41" s="166">
        <v>4.4000000000000004</v>
      </c>
      <c r="D41" s="166">
        <v>10.3</v>
      </c>
      <c r="E41" s="166">
        <v>21.1</v>
      </c>
      <c r="F41" s="166">
        <v>62</v>
      </c>
      <c r="G41" s="166">
        <v>100</v>
      </c>
      <c r="H41" s="166"/>
      <c r="I41">
        <f t="shared" si="0"/>
        <v>1938</v>
      </c>
      <c r="J41" s="166">
        <f t="shared" si="0"/>
        <v>2.2000000000000002</v>
      </c>
      <c r="K41" s="166">
        <f t="shared" si="1"/>
        <v>6.6</v>
      </c>
      <c r="L41" s="166">
        <f t="shared" si="2"/>
        <v>16.899999999999999</v>
      </c>
      <c r="M41" s="166">
        <f t="shared" si="3"/>
        <v>38</v>
      </c>
      <c r="N41" s="166">
        <f t="shared" si="4"/>
        <v>100</v>
      </c>
      <c r="O41" s="173">
        <f t="shared" si="5"/>
        <v>220</v>
      </c>
      <c r="P41" s="173">
        <f t="shared" si="6"/>
        <v>66</v>
      </c>
      <c r="Q41" s="173">
        <f t="shared" si="7"/>
        <v>16.899999999999999</v>
      </c>
      <c r="R41" s="173">
        <f t="shared" si="8"/>
        <v>3.8</v>
      </c>
    </row>
    <row r="42" spans="1:18">
      <c r="A42">
        <v>1939</v>
      </c>
      <c r="B42" s="166">
        <v>2.1</v>
      </c>
      <c r="C42" s="166">
        <v>4.2</v>
      </c>
      <c r="D42" s="166">
        <v>9.9</v>
      </c>
      <c r="E42" s="166">
        <v>21.3</v>
      </c>
      <c r="F42" s="166">
        <v>62.4</v>
      </c>
      <c r="G42" s="166">
        <v>100</v>
      </c>
      <c r="H42" s="166"/>
      <c r="I42">
        <f t="shared" si="0"/>
        <v>1939</v>
      </c>
      <c r="J42" s="166">
        <f t="shared" si="0"/>
        <v>2.1</v>
      </c>
      <c r="K42" s="166">
        <f t="shared" si="1"/>
        <v>6.3</v>
      </c>
      <c r="L42" s="166">
        <f t="shared" si="2"/>
        <v>16.2</v>
      </c>
      <c r="M42" s="166">
        <f t="shared" si="3"/>
        <v>37.5</v>
      </c>
      <c r="N42" s="166">
        <f t="shared" si="4"/>
        <v>99.9</v>
      </c>
      <c r="O42" s="173">
        <f t="shared" si="5"/>
        <v>210</v>
      </c>
      <c r="P42" s="173">
        <f t="shared" si="6"/>
        <v>63</v>
      </c>
      <c r="Q42" s="173">
        <f t="shared" si="7"/>
        <v>16.2</v>
      </c>
      <c r="R42" s="173">
        <f t="shared" si="8"/>
        <v>3.75</v>
      </c>
    </row>
    <row r="43" spans="1:18">
      <c r="A43">
        <v>1940</v>
      </c>
      <c r="B43" s="166">
        <v>1.8</v>
      </c>
      <c r="C43" s="166">
        <v>3.8</v>
      </c>
      <c r="D43" s="166">
        <v>9</v>
      </c>
      <c r="E43" s="166">
        <v>21.4</v>
      </c>
      <c r="F43" s="166">
        <v>63.9</v>
      </c>
      <c r="G43" s="166">
        <v>100</v>
      </c>
      <c r="H43" s="166"/>
      <c r="I43">
        <f t="shared" si="0"/>
        <v>1940</v>
      </c>
      <c r="J43" s="166">
        <f t="shared" si="0"/>
        <v>1.8</v>
      </c>
      <c r="K43" s="166">
        <f t="shared" si="1"/>
        <v>5.6</v>
      </c>
      <c r="L43" s="166">
        <f t="shared" si="2"/>
        <v>14.6</v>
      </c>
      <c r="M43" s="166">
        <f t="shared" si="3"/>
        <v>36</v>
      </c>
      <c r="N43" s="166">
        <f t="shared" si="4"/>
        <v>99.9</v>
      </c>
      <c r="O43" s="173">
        <f t="shared" si="5"/>
        <v>180</v>
      </c>
      <c r="P43" s="173">
        <f t="shared" si="6"/>
        <v>56</v>
      </c>
      <c r="Q43" s="173">
        <f t="shared" si="7"/>
        <v>14.6</v>
      </c>
      <c r="R43" s="173">
        <f t="shared" si="8"/>
        <v>3.6</v>
      </c>
    </row>
    <row r="44" spans="1:18">
      <c r="A44">
        <v>1941</v>
      </c>
      <c r="B44" s="166">
        <v>1.6</v>
      </c>
      <c r="C44" s="166">
        <v>3.4</v>
      </c>
      <c r="D44" s="166">
        <v>8.1</v>
      </c>
      <c r="E44" s="166">
        <v>21.6</v>
      </c>
      <c r="F44" s="166">
        <v>65.3</v>
      </c>
      <c r="G44" s="166">
        <v>100</v>
      </c>
      <c r="H44" s="166"/>
      <c r="I44">
        <f t="shared" si="0"/>
        <v>1941</v>
      </c>
      <c r="J44" s="166">
        <f t="shared" si="0"/>
        <v>1.6</v>
      </c>
      <c r="K44" s="166">
        <f t="shared" si="1"/>
        <v>5</v>
      </c>
      <c r="L44" s="166">
        <f t="shared" si="2"/>
        <v>13.1</v>
      </c>
      <c r="M44" s="166">
        <f t="shared" si="3"/>
        <v>34.700000000000003</v>
      </c>
      <c r="N44" s="166">
        <f t="shared" si="4"/>
        <v>100</v>
      </c>
      <c r="O44" s="173">
        <f t="shared" si="5"/>
        <v>160</v>
      </c>
      <c r="P44" s="173">
        <f t="shared" si="6"/>
        <v>50</v>
      </c>
      <c r="Q44" s="173">
        <f t="shared" si="7"/>
        <v>13.1</v>
      </c>
      <c r="R44" s="173">
        <f t="shared" si="8"/>
        <v>3.47</v>
      </c>
    </row>
    <row r="45" spans="1:18">
      <c r="A45">
        <v>1942</v>
      </c>
      <c r="B45" s="166">
        <v>1.4</v>
      </c>
      <c r="C45" s="166">
        <v>3.1</v>
      </c>
      <c r="D45" s="166">
        <v>7.2</v>
      </c>
      <c r="E45" s="166">
        <v>21.8</v>
      </c>
      <c r="F45" s="166">
        <v>66.599999999999994</v>
      </c>
      <c r="G45" s="166">
        <v>100</v>
      </c>
      <c r="H45" s="166"/>
      <c r="I45">
        <f t="shared" si="0"/>
        <v>1942</v>
      </c>
      <c r="J45" s="166">
        <f t="shared" si="0"/>
        <v>1.4</v>
      </c>
      <c r="K45" s="166">
        <f t="shared" si="1"/>
        <v>4.5</v>
      </c>
      <c r="L45" s="166">
        <f t="shared" si="2"/>
        <v>11.7</v>
      </c>
      <c r="M45" s="166">
        <f t="shared" si="3"/>
        <v>33.5</v>
      </c>
      <c r="N45" s="166">
        <f t="shared" si="4"/>
        <v>100.1</v>
      </c>
      <c r="O45" s="173">
        <f t="shared" si="5"/>
        <v>140</v>
      </c>
      <c r="P45" s="173">
        <f t="shared" si="6"/>
        <v>45</v>
      </c>
      <c r="Q45" s="173">
        <f t="shared" si="7"/>
        <v>11.7</v>
      </c>
      <c r="R45" s="173">
        <f t="shared" si="8"/>
        <v>3.35</v>
      </c>
    </row>
    <row r="46" spans="1:18">
      <c r="A46">
        <v>1943</v>
      </c>
      <c r="B46" s="166">
        <v>1.3</v>
      </c>
      <c r="C46" s="166">
        <v>3</v>
      </c>
      <c r="D46" s="166">
        <v>7</v>
      </c>
      <c r="E46" s="166">
        <v>21.9</v>
      </c>
      <c r="F46" s="166">
        <v>66.900000000000006</v>
      </c>
      <c r="G46" s="166">
        <v>100</v>
      </c>
      <c r="H46" s="166"/>
      <c r="I46">
        <f t="shared" si="0"/>
        <v>1943</v>
      </c>
      <c r="J46" s="166">
        <f t="shared" si="0"/>
        <v>1.3</v>
      </c>
      <c r="K46" s="166">
        <f t="shared" si="1"/>
        <v>4.3</v>
      </c>
      <c r="L46" s="166">
        <f t="shared" si="2"/>
        <v>11.3</v>
      </c>
      <c r="M46" s="166">
        <f t="shared" si="3"/>
        <v>33.200000000000003</v>
      </c>
      <c r="N46" s="166">
        <f t="shared" si="4"/>
        <v>100.1</v>
      </c>
      <c r="O46" s="173">
        <f t="shared" si="5"/>
        <v>130</v>
      </c>
      <c r="P46" s="173">
        <f t="shared" si="6"/>
        <v>43</v>
      </c>
      <c r="Q46" s="173">
        <f t="shared" si="7"/>
        <v>11.3</v>
      </c>
      <c r="R46" s="173">
        <f t="shared" si="8"/>
        <v>3.32</v>
      </c>
    </row>
    <row r="47" spans="1:18">
      <c r="A47">
        <v>1944</v>
      </c>
      <c r="B47" s="166">
        <v>1.2</v>
      </c>
      <c r="C47" s="166">
        <v>2.9</v>
      </c>
      <c r="D47" s="166">
        <v>6.9</v>
      </c>
      <c r="E47" s="166">
        <v>22.1</v>
      </c>
      <c r="F47" s="166">
        <v>66.900000000000006</v>
      </c>
      <c r="G47" s="166">
        <v>100</v>
      </c>
      <c r="H47" s="166"/>
      <c r="I47">
        <f t="shared" si="0"/>
        <v>1944</v>
      </c>
      <c r="J47" s="166">
        <f t="shared" si="0"/>
        <v>1.2</v>
      </c>
      <c r="K47" s="166">
        <f t="shared" si="1"/>
        <v>4.0999999999999996</v>
      </c>
      <c r="L47" s="166">
        <f t="shared" si="2"/>
        <v>11</v>
      </c>
      <c r="M47" s="166">
        <f t="shared" si="3"/>
        <v>33.1</v>
      </c>
      <c r="N47" s="166">
        <f t="shared" si="4"/>
        <v>100</v>
      </c>
      <c r="O47" s="173">
        <f t="shared" si="5"/>
        <v>120</v>
      </c>
      <c r="P47" s="173">
        <f t="shared" si="6"/>
        <v>41</v>
      </c>
      <c r="Q47" s="173">
        <f t="shared" si="7"/>
        <v>11</v>
      </c>
      <c r="R47" s="173">
        <f t="shared" si="8"/>
        <v>3.31</v>
      </c>
    </row>
    <row r="48" spans="1:18">
      <c r="A48">
        <v>1945</v>
      </c>
      <c r="B48" s="166">
        <v>1.2</v>
      </c>
      <c r="C48" s="166">
        <v>3</v>
      </c>
      <c r="D48" s="166">
        <v>7.1</v>
      </c>
      <c r="E48" s="166">
        <v>22.2</v>
      </c>
      <c r="F48" s="166">
        <v>66.5</v>
      </c>
      <c r="G48" s="166">
        <v>100</v>
      </c>
      <c r="H48" s="166"/>
      <c r="I48">
        <f t="shared" si="0"/>
        <v>1945</v>
      </c>
      <c r="J48" s="166">
        <f t="shared" si="0"/>
        <v>1.2</v>
      </c>
      <c r="K48" s="166">
        <f t="shared" si="1"/>
        <v>4.2</v>
      </c>
      <c r="L48" s="166">
        <f t="shared" si="2"/>
        <v>11.3</v>
      </c>
      <c r="M48" s="166">
        <f t="shared" si="3"/>
        <v>33.5</v>
      </c>
      <c r="N48" s="166">
        <f t="shared" si="4"/>
        <v>100</v>
      </c>
      <c r="O48" s="173">
        <f t="shared" si="5"/>
        <v>120</v>
      </c>
      <c r="P48" s="173">
        <f t="shared" si="6"/>
        <v>42</v>
      </c>
      <c r="Q48" s="173">
        <f t="shared" si="7"/>
        <v>11.3</v>
      </c>
      <c r="R48" s="173">
        <f t="shared" si="8"/>
        <v>3.35</v>
      </c>
    </row>
    <row r="49" spans="1:18">
      <c r="A49">
        <v>1946</v>
      </c>
      <c r="B49" s="166">
        <v>1.3</v>
      </c>
      <c r="C49" s="166">
        <v>3.2</v>
      </c>
      <c r="D49" s="166">
        <v>7.6</v>
      </c>
      <c r="E49" s="166">
        <v>22.4</v>
      </c>
      <c r="F49" s="166">
        <v>65.599999999999994</v>
      </c>
      <c r="G49" s="166">
        <v>100</v>
      </c>
      <c r="H49" s="166"/>
      <c r="I49">
        <f t="shared" si="0"/>
        <v>1946</v>
      </c>
      <c r="J49" s="166">
        <f t="shared" si="0"/>
        <v>1.3</v>
      </c>
      <c r="K49" s="166">
        <f t="shared" si="1"/>
        <v>4.5</v>
      </c>
      <c r="L49" s="166">
        <f t="shared" si="2"/>
        <v>12.1</v>
      </c>
      <c r="M49" s="166">
        <f t="shared" si="3"/>
        <v>34.5</v>
      </c>
      <c r="N49" s="166">
        <f t="shared" si="4"/>
        <v>100.1</v>
      </c>
      <c r="O49" s="173">
        <f t="shared" si="5"/>
        <v>130</v>
      </c>
      <c r="P49" s="173">
        <f t="shared" si="6"/>
        <v>45</v>
      </c>
      <c r="Q49" s="173">
        <f t="shared" si="7"/>
        <v>12.1</v>
      </c>
      <c r="R49" s="173">
        <f t="shared" si="8"/>
        <v>3.45</v>
      </c>
    </row>
    <row r="50" spans="1:18">
      <c r="A50">
        <v>1947</v>
      </c>
      <c r="B50" s="166">
        <v>1.1000000000000001</v>
      </c>
      <c r="C50" s="166">
        <v>3</v>
      </c>
      <c r="D50" s="166">
        <v>7</v>
      </c>
      <c r="E50" s="166">
        <v>22.6</v>
      </c>
      <c r="F50" s="166">
        <v>66.400000000000006</v>
      </c>
      <c r="G50" s="166">
        <v>100</v>
      </c>
      <c r="H50" s="166"/>
      <c r="I50">
        <f t="shared" si="0"/>
        <v>1947</v>
      </c>
      <c r="J50" s="166">
        <f t="shared" si="0"/>
        <v>1.1000000000000001</v>
      </c>
      <c r="K50" s="166">
        <f t="shared" si="1"/>
        <v>4.0999999999999996</v>
      </c>
      <c r="L50" s="166">
        <f t="shared" si="2"/>
        <v>11.1</v>
      </c>
      <c r="M50" s="166">
        <f t="shared" si="3"/>
        <v>33.700000000000003</v>
      </c>
      <c r="N50" s="166">
        <f t="shared" si="4"/>
        <v>100.1</v>
      </c>
      <c r="O50" s="173">
        <f t="shared" si="5"/>
        <v>110</v>
      </c>
      <c r="P50" s="173">
        <f t="shared" si="6"/>
        <v>41</v>
      </c>
      <c r="Q50" s="173">
        <f t="shared" si="7"/>
        <v>11.1</v>
      </c>
      <c r="R50" s="173">
        <f t="shared" si="8"/>
        <v>3.37</v>
      </c>
    </row>
    <row r="51" spans="1:18">
      <c r="A51">
        <v>1948</v>
      </c>
      <c r="B51" s="166">
        <v>1.1000000000000001</v>
      </c>
      <c r="C51" s="166">
        <v>2.8</v>
      </c>
      <c r="D51" s="166">
        <v>6.6</v>
      </c>
      <c r="E51" s="166">
        <v>22.7</v>
      </c>
      <c r="F51" s="166">
        <v>66.8</v>
      </c>
      <c r="G51" s="166">
        <v>100</v>
      </c>
      <c r="H51" s="166"/>
      <c r="I51">
        <f t="shared" si="0"/>
        <v>1948</v>
      </c>
      <c r="J51" s="166">
        <f t="shared" si="0"/>
        <v>1.1000000000000001</v>
      </c>
      <c r="K51" s="166">
        <f t="shared" si="1"/>
        <v>3.9</v>
      </c>
      <c r="L51" s="166">
        <f t="shared" si="2"/>
        <v>10.5</v>
      </c>
      <c r="M51" s="166">
        <f t="shared" si="3"/>
        <v>33.200000000000003</v>
      </c>
      <c r="N51" s="166">
        <f t="shared" si="4"/>
        <v>100</v>
      </c>
      <c r="O51" s="173">
        <f t="shared" si="5"/>
        <v>110</v>
      </c>
      <c r="P51" s="173">
        <f t="shared" si="6"/>
        <v>39</v>
      </c>
      <c r="Q51" s="173">
        <f t="shared" si="7"/>
        <v>10.5</v>
      </c>
      <c r="R51" s="173">
        <f t="shared" si="8"/>
        <v>3.32</v>
      </c>
    </row>
    <row r="52" spans="1:18">
      <c r="A52">
        <v>1949</v>
      </c>
      <c r="B52" s="166">
        <v>0.9</v>
      </c>
      <c r="C52" s="166">
        <v>2.5</v>
      </c>
      <c r="D52" s="166">
        <v>5.9</v>
      </c>
      <c r="E52" s="166">
        <v>22.9</v>
      </c>
      <c r="F52" s="166">
        <v>67.8</v>
      </c>
      <c r="G52" s="166">
        <v>100</v>
      </c>
      <c r="H52" s="166"/>
      <c r="I52">
        <f t="shared" si="0"/>
        <v>1949</v>
      </c>
      <c r="J52" s="166">
        <f t="shared" si="0"/>
        <v>0.9</v>
      </c>
      <c r="K52" s="166">
        <f t="shared" si="1"/>
        <v>3.4</v>
      </c>
      <c r="L52" s="166">
        <f t="shared" si="2"/>
        <v>9.3000000000000007</v>
      </c>
      <c r="M52" s="166">
        <f t="shared" si="3"/>
        <v>32.200000000000003</v>
      </c>
      <c r="N52" s="166">
        <f t="shared" si="4"/>
        <v>100</v>
      </c>
      <c r="O52" s="173">
        <f t="shared" si="5"/>
        <v>90</v>
      </c>
      <c r="P52" s="173">
        <f t="shared" si="6"/>
        <v>34</v>
      </c>
      <c r="Q52" s="173">
        <f t="shared" si="7"/>
        <v>9.3000000000000007</v>
      </c>
      <c r="R52" s="173">
        <f t="shared" si="8"/>
        <v>3.22</v>
      </c>
    </row>
    <row r="53" spans="1:18">
      <c r="A53">
        <v>1950</v>
      </c>
      <c r="B53" s="166">
        <v>1</v>
      </c>
      <c r="C53" s="166">
        <v>2.6</v>
      </c>
      <c r="D53" s="166">
        <v>6.2</v>
      </c>
      <c r="E53" s="166">
        <v>22.5</v>
      </c>
      <c r="F53" s="166">
        <v>67.7</v>
      </c>
      <c r="G53" s="166">
        <v>100</v>
      </c>
      <c r="H53" s="166"/>
      <c r="I53">
        <f t="shared" si="0"/>
        <v>1950</v>
      </c>
      <c r="J53" s="166">
        <f t="shared" si="0"/>
        <v>1</v>
      </c>
      <c r="K53" s="166">
        <f t="shared" si="1"/>
        <v>3.6</v>
      </c>
      <c r="L53" s="166">
        <f t="shared" si="2"/>
        <v>9.8000000000000007</v>
      </c>
      <c r="M53" s="166">
        <f t="shared" si="3"/>
        <v>32.299999999999997</v>
      </c>
      <c r="N53" s="166">
        <f t="shared" si="4"/>
        <v>100</v>
      </c>
      <c r="O53" s="173">
        <f t="shared" si="5"/>
        <v>100</v>
      </c>
      <c r="P53" s="173">
        <f t="shared" si="6"/>
        <v>36</v>
      </c>
      <c r="Q53" s="173">
        <f t="shared" si="7"/>
        <v>9.8000000000000007</v>
      </c>
      <c r="R53" s="173">
        <f t="shared" si="8"/>
        <v>3.23</v>
      </c>
    </row>
    <row r="54" spans="1:18">
      <c r="A54">
        <v>1951</v>
      </c>
      <c r="B54" s="166">
        <v>0.9</v>
      </c>
      <c r="C54" s="166">
        <v>2.4</v>
      </c>
      <c r="D54" s="166">
        <v>7.7</v>
      </c>
      <c r="E54" s="166">
        <v>22.1</v>
      </c>
      <c r="F54" s="166">
        <v>67</v>
      </c>
      <c r="G54" s="166">
        <v>100</v>
      </c>
      <c r="H54" s="166"/>
      <c r="I54">
        <f t="shared" si="0"/>
        <v>1951</v>
      </c>
      <c r="J54" s="166">
        <f t="shared" si="0"/>
        <v>0.9</v>
      </c>
      <c r="K54" s="166">
        <f t="shared" si="1"/>
        <v>3.3</v>
      </c>
      <c r="L54" s="166">
        <f t="shared" si="2"/>
        <v>11</v>
      </c>
      <c r="M54" s="166">
        <f t="shared" si="3"/>
        <v>33.1</v>
      </c>
      <c r="N54" s="166">
        <f t="shared" si="4"/>
        <v>100.1</v>
      </c>
      <c r="O54" s="173">
        <f t="shared" si="5"/>
        <v>90</v>
      </c>
      <c r="P54" s="173">
        <f t="shared" si="6"/>
        <v>33</v>
      </c>
      <c r="Q54" s="173">
        <f t="shared" si="7"/>
        <v>11</v>
      </c>
      <c r="R54" s="173">
        <f t="shared" si="8"/>
        <v>3.31</v>
      </c>
    </row>
    <row r="55" spans="1:18">
      <c r="A55">
        <v>1952</v>
      </c>
      <c r="B55" s="166">
        <v>0.8</v>
      </c>
      <c r="C55" s="166">
        <v>2.2000000000000002</v>
      </c>
      <c r="D55" s="166">
        <v>7.3</v>
      </c>
      <c r="E55" s="166">
        <v>21.7</v>
      </c>
      <c r="F55" s="166">
        <v>68.099999999999994</v>
      </c>
      <c r="G55" s="166">
        <v>100</v>
      </c>
      <c r="H55" s="166"/>
      <c r="I55">
        <f t="shared" si="0"/>
        <v>1952</v>
      </c>
      <c r="J55" s="166">
        <f t="shared" si="0"/>
        <v>0.8</v>
      </c>
      <c r="K55" s="166">
        <f t="shared" si="1"/>
        <v>3</v>
      </c>
      <c r="L55" s="166">
        <f t="shared" si="2"/>
        <v>10.3</v>
      </c>
      <c r="M55" s="166">
        <f t="shared" si="3"/>
        <v>32</v>
      </c>
      <c r="N55" s="166">
        <f t="shared" si="4"/>
        <v>100.1</v>
      </c>
      <c r="O55" s="173">
        <f t="shared" si="5"/>
        <v>80</v>
      </c>
      <c r="P55" s="173">
        <f t="shared" si="6"/>
        <v>30</v>
      </c>
      <c r="Q55" s="173">
        <f t="shared" si="7"/>
        <v>10.3</v>
      </c>
      <c r="R55" s="173">
        <f t="shared" si="8"/>
        <v>3.2</v>
      </c>
    </row>
    <row r="56" spans="1:18">
      <c r="A56">
        <v>1953</v>
      </c>
      <c r="B56" s="166">
        <v>0.7</v>
      </c>
      <c r="C56" s="166">
        <v>2.1</v>
      </c>
      <c r="D56" s="166">
        <v>7</v>
      </c>
      <c r="E56" s="166">
        <v>21.3</v>
      </c>
      <c r="F56" s="166">
        <v>68.900000000000006</v>
      </c>
      <c r="G56" s="166">
        <v>100</v>
      </c>
      <c r="H56" s="166"/>
      <c r="I56">
        <f t="shared" si="0"/>
        <v>1953</v>
      </c>
      <c r="J56" s="166">
        <f t="shared" si="0"/>
        <v>0.7</v>
      </c>
      <c r="K56" s="166">
        <f t="shared" si="1"/>
        <v>2.8</v>
      </c>
      <c r="L56" s="166">
        <f t="shared" si="2"/>
        <v>9.8000000000000007</v>
      </c>
      <c r="M56" s="166">
        <f t="shared" si="3"/>
        <v>31.1</v>
      </c>
      <c r="N56" s="166">
        <f t="shared" si="4"/>
        <v>100</v>
      </c>
      <c r="O56" s="173">
        <f t="shared" si="5"/>
        <v>70</v>
      </c>
      <c r="P56" s="173">
        <f t="shared" si="6"/>
        <v>28</v>
      </c>
      <c r="Q56" s="173">
        <f t="shared" si="7"/>
        <v>9.8000000000000007</v>
      </c>
      <c r="R56" s="173">
        <f t="shared" si="8"/>
        <v>3.11</v>
      </c>
    </row>
    <row r="57" spans="1:18">
      <c r="A57">
        <v>1954</v>
      </c>
      <c r="B57" s="166">
        <v>0.7</v>
      </c>
      <c r="C57" s="166">
        <v>2.1</v>
      </c>
      <c r="D57" s="166">
        <v>7</v>
      </c>
      <c r="E57" s="166">
        <v>21</v>
      </c>
      <c r="F57" s="166">
        <v>69.400000000000006</v>
      </c>
      <c r="G57" s="166">
        <v>100</v>
      </c>
      <c r="H57" s="166"/>
      <c r="I57">
        <f t="shared" si="0"/>
        <v>1954</v>
      </c>
      <c r="J57" s="166">
        <f t="shared" si="0"/>
        <v>0.7</v>
      </c>
      <c r="K57" s="166">
        <f t="shared" si="1"/>
        <v>2.8</v>
      </c>
      <c r="L57" s="166">
        <f t="shared" si="2"/>
        <v>9.8000000000000007</v>
      </c>
      <c r="M57" s="166">
        <f t="shared" si="3"/>
        <v>30.8</v>
      </c>
      <c r="N57" s="166">
        <f t="shared" si="4"/>
        <v>100.2</v>
      </c>
      <c r="O57" s="173">
        <f t="shared" si="5"/>
        <v>70</v>
      </c>
      <c r="P57" s="173">
        <f t="shared" si="6"/>
        <v>28</v>
      </c>
      <c r="Q57" s="173">
        <f t="shared" si="7"/>
        <v>9.8000000000000007</v>
      </c>
      <c r="R57" s="173">
        <f t="shared" si="8"/>
        <v>3.08</v>
      </c>
    </row>
    <row r="58" spans="1:18">
      <c r="A58">
        <v>1955</v>
      </c>
      <c r="B58" s="166">
        <v>0.7</v>
      </c>
      <c r="C58" s="166">
        <v>2</v>
      </c>
      <c r="D58" s="166">
        <v>6.7</v>
      </c>
      <c r="E58" s="166">
        <v>22.5</v>
      </c>
      <c r="F58" s="166">
        <v>68.2</v>
      </c>
      <c r="G58" s="166">
        <v>100</v>
      </c>
      <c r="H58" s="166"/>
      <c r="I58">
        <f t="shared" si="0"/>
        <v>1955</v>
      </c>
      <c r="J58" s="166">
        <f t="shared" si="0"/>
        <v>0.7</v>
      </c>
      <c r="K58" s="166">
        <f t="shared" si="1"/>
        <v>2.7</v>
      </c>
      <c r="L58" s="166">
        <f t="shared" si="2"/>
        <v>9.4</v>
      </c>
      <c r="M58" s="166">
        <f t="shared" si="3"/>
        <v>31.9</v>
      </c>
      <c r="N58" s="166">
        <f t="shared" si="4"/>
        <v>100.1</v>
      </c>
      <c r="O58" s="173">
        <f t="shared" si="5"/>
        <v>70</v>
      </c>
      <c r="P58" s="173">
        <f t="shared" si="6"/>
        <v>27</v>
      </c>
      <c r="Q58" s="173">
        <f t="shared" si="7"/>
        <v>9.4</v>
      </c>
      <c r="R58" s="173">
        <f t="shared" si="8"/>
        <v>3.19</v>
      </c>
    </row>
    <row r="59" spans="1:18">
      <c r="A59">
        <v>1956</v>
      </c>
      <c r="B59" s="166">
        <v>0.6</v>
      </c>
      <c r="C59" s="166">
        <v>1.8</v>
      </c>
      <c r="D59" s="166">
        <v>6.3</v>
      </c>
      <c r="E59" s="166">
        <v>21.5</v>
      </c>
      <c r="F59" s="166">
        <v>69.8</v>
      </c>
      <c r="G59" s="166">
        <v>100</v>
      </c>
      <c r="H59" s="166"/>
      <c r="I59">
        <f t="shared" si="0"/>
        <v>1956</v>
      </c>
      <c r="J59" s="166">
        <f t="shared" si="0"/>
        <v>0.6</v>
      </c>
      <c r="K59" s="166">
        <f t="shared" si="1"/>
        <v>2.4</v>
      </c>
      <c r="L59" s="166">
        <f t="shared" si="2"/>
        <v>8.6999999999999993</v>
      </c>
      <c r="M59" s="166">
        <f t="shared" si="3"/>
        <v>30.2</v>
      </c>
      <c r="N59" s="166">
        <f t="shared" si="4"/>
        <v>100</v>
      </c>
      <c r="O59" s="173">
        <f t="shared" si="5"/>
        <v>60</v>
      </c>
      <c r="P59" s="173">
        <f t="shared" si="6"/>
        <v>24</v>
      </c>
      <c r="Q59" s="173">
        <f t="shared" si="7"/>
        <v>8.6999999999999993</v>
      </c>
      <c r="R59" s="173">
        <f t="shared" si="8"/>
        <v>3.02</v>
      </c>
    </row>
    <row r="60" spans="1:18">
      <c r="A60">
        <v>1957</v>
      </c>
      <c r="B60" s="166">
        <v>0.6</v>
      </c>
      <c r="C60" s="166">
        <v>1.8</v>
      </c>
      <c r="D60" s="166">
        <v>6.3</v>
      </c>
      <c r="E60" s="166">
        <v>21.5</v>
      </c>
      <c r="F60" s="166">
        <v>69.8</v>
      </c>
      <c r="G60" s="166">
        <v>100</v>
      </c>
      <c r="H60" s="166"/>
      <c r="I60">
        <f t="shared" si="0"/>
        <v>1957</v>
      </c>
      <c r="J60" s="166">
        <f t="shared" si="0"/>
        <v>0.6</v>
      </c>
      <c r="K60" s="166">
        <f t="shared" si="1"/>
        <v>2.4</v>
      </c>
      <c r="L60" s="166">
        <f t="shared" si="2"/>
        <v>8.6999999999999993</v>
      </c>
      <c r="M60" s="166">
        <f t="shared" si="3"/>
        <v>30.2</v>
      </c>
      <c r="N60" s="166">
        <f t="shared" si="4"/>
        <v>100</v>
      </c>
      <c r="O60" s="173">
        <f t="shared" si="5"/>
        <v>60</v>
      </c>
      <c r="P60" s="173">
        <f t="shared" si="6"/>
        <v>24</v>
      </c>
      <c r="Q60" s="173">
        <f t="shared" si="7"/>
        <v>8.6999999999999993</v>
      </c>
      <c r="R60" s="173">
        <f t="shared" si="8"/>
        <v>3.02</v>
      </c>
    </row>
    <row r="61" spans="1:18">
      <c r="A61">
        <v>1958</v>
      </c>
      <c r="B61" s="166">
        <v>0.6</v>
      </c>
      <c r="C61" s="166">
        <v>1.8</v>
      </c>
      <c r="D61" s="166">
        <v>6.4</v>
      </c>
      <c r="E61" s="166">
        <v>21.6</v>
      </c>
      <c r="F61" s="166">
        <v>69.599999999999994</v>
      </c>
      <c r="G61" s="166">
        <v>100</v>
      </c>
      <c r="H61" s="166"/>
      <c r="I61">
        <f t="shared" si="0"/>
        <v>1958</v>
      </c>
      <c r="J61" s="166">
        <f t="shared" si="0"/>
        <v>0.6</v>
      </c>
      <c r="K61" s="166">
        <f t="shared" si="1"/>
        <v>2.4</v>
      </c>
      <c r="L61" s="166">
        <f t="shared" si="2"/>
        <v>8.8000000000000007</v>
      </c>
      <c r="M61" s="166">
        <f t="shared" si="3"/>
        <v>30.4</v>
      </c>
      <c r="N61" s="166">
        <f t="shared" si="4"/>
        <v>100</v>
      </c>
      <c r="O61" s="173">
        <f t="shared" si="5"/>
        <v>60</v>
      </c>
      <c r="P61" s="173">
        <f t="shared" si="6"/>
        <v>24</v>
      </c>
      <c r="Q61" s="173">
        <f t="shared" si="7"/>
        <v>8.8000000000000007</v>
      </c>
      <c r="R61" s="173">
        <f t="shared" si="8"/>
        <v>3.04</v>
      </c>
    </row>
    <row r="62" spans="1:18">
      <c r="A62">
        <v>1959</v>
      </c>
      <c r="B62" s="166">
        <v>0.6</v>
      </c>
      <c r="C62" s="166">
        <v>1.7</v>
      </c>
      <c r="D62" s="166">
        <v>6.3</v>
      </c>
      <c r="E62" s="166">
        <v>21.4</v>
      </c>
      <c r="F62" s="166">
        <v>70</v>
      </c>
      <c r="G62" s="166">
        <v>100</v>
      </c>
      <c r="H62" s="166"/>
      <c r="I62">
        <f t="shared" si="0"/>
        <v>1959</v>
      </c>
      <c r="J62" s="166">
        <f t="shared" si="0"/>
        <v>0.6</v>
      </c>
      <c r="K62" s="166">
        <f t="shared" si="1"/>
        <v>2.2999999999999998</v>
      </c>
      <c r="L62" s="166">
        <f t="shared" si="2"/>
        <v>8.6</v>
      </c>
      <c r="M62" s="166">
        <f t="shared" si="3"/>
        <v>30</v>
      </c>
      <c r="N62" s="166">
        <f t="shared" si="4"/>
        <v>100</v>
      </c>
      <c r="O62" s="173">
        <f t="shared" si="5"/>
        <v>60</v>
      </c>
      <c r="P62" s="173">
        <f t="shared" si="6"/>
        <v>23</v>
      </c>
      <c r="Q62" s="173">
        <f t="shared" si="7"/>
        <v>8.6</v>
      </c>
      <c r="R62" s="173">
        <f t="shared" si="8"/>
        <v>3</v>
      </c>
    </row>
    <row r="63" spans="1:18">
      <c r="A63">
        <v>1960</v>
      </c>
      <c r="B63" s="166">
        <v>0.6</v>
      </c>
      <c r="C63" s="166">
        <v>1.8</v>
      </c>
      <c r="D63" s="166">
        <v>6.4</v>
      </c>
      <c r="E63" s="166">
        <v>21.9</v>
      </c>
      <c r="F63" s="166">
        <v>69.2</v>
      </c>
      <c r="G63" s="166">
        <v>100</v>
      </c>
      <c r="H63" s="166"/>
      <c r="I63">
        <f t="shared" si="0"/>
        <v>1960</v>
      </c>
      <c r="J63" s="166">
        <f t="shared" si="0"/>
        <v>0.6</v>
      </c>
      <c r="K63" s="166">
        <f t="shared" si="1"/>
        <v>2.4</v>
      </c>
      <c r="L63" s="166">
        <f t="shared" si="2"/>
        <v>8.8000000000000007</v>
      </c>
      <c r="M63" s="166">
        <f t="shared" si="3"/>
        <v>30.7</v>
      </c>
      <c r="N63" s="166">
        <f t="shared" si="4"/>
        <v>99.9</v>
      </c>
      <c r="O63" s="173">
        <f t="shared" si="5"/>
        <v>60</v>
      </c>
      <c r="P63" s="173">
        <f t="shared" si="6"/>
        <v>24</v>
      </c>
      <c r="Q63" s="173">
        <f t="shared" si="7"/>
        <v>8.8000000000000007</v>
      </c>
      <c r="R63" s="173">
        <f t="shared" si="8"/>
        <v>3.07</v>
      </c>
    </row>
    <row r="64" spans="1:18">
      <c r="A64">
        <v>1961</v>
      </c>
      <c r="B64" s="166">
        <v>0.6</v>
      </c>
      <c r="C64" s="166">
        <v>1.8</v>
      </c>
      <c r="D64" s="166">
        <v>6.3</v>
      </c>
      <c r="E64" s="166">
        <v>21.4</v>
      </c>
      <c r="F64" s="166">
        <v>69.900000000000006</v>
      </c>
      <c r="G64" s="166">
        <v>100</v>
      </c>
      <c r="H64" s="166"/>
      <c r="I64">
        <f t="shared" si="0"/>
        <v>1961</v>
      </c>
      <c r="J64" s="166">
        <f t="shared" si="0"/>
        <v>0.6</v>
      </c>
      <c r="K64" s="166">
        <f t="shared" si="1"/>
        <v>2.4</v>
      </c>
      <c r="L64" s="166">
        <f t="shared" si="2"/>
        <v>8.6999999999999993</v>
      </c>
      <c r="M64" s="166">
        <f t="shared" si="3"/>
        <v>30.1</v>
      </c>
      <c r="N64" s="166">
        <f t="shared" si="4"/>
        <v>100</v>
      </c>
      <c r="O64" s="173">
        <f t="shared" si="5"/>
        <v>60</v>
      </c>
      <c r="P64" s="173">
        <f t="shared" si="6"/>
        <v>24</v>
      </c>
      <c r="Q64" s="173">
        <f t="shared" si="7"/>
        <v>8.6999999999999993</v>
      </c>
      <c r="R64" s="173">
        <f t="shared" si="8"/>
        <v>3.01</v>
      </c>
    </row>
    <row r="65" spans="1:18">
      <c r="A65">
        <v>1962</v>
      </c>
      <c r="B65" s="166">
        <v>0.6</v>
      </c>
      <c r="C65" s="166">
        <v>1.7</v>
      </c>
      <c r="D65" s="166">
        <v>6.1</v>
      </c>
      <c r="E65" s="166">
        <v>20.9</v>
      </c>
      <c r="F65" s="166">
        <v>70.599999999999994</v>
      </c>
      <c r="G65" s="166">
        <v>100</v>
      </c>
      <c r="H65" s="166"/>
      <c r="I65">
        <f t="shared" si="0"/>
        <v>1962</v>
      </c>
      <c r="J65" s="166">
        <f t="shared" si="0"/>
        <v>0.6</v>
      </c>
      <c r="K65" s="166">
        <f t="shared" si="1"/>
        <v>2.2999999999999998</v>
      </c>
      <c r="L65" s="166">
        <f t="shared" si="2"/>
        <v>8.4</v>
      </c>
      <c r="M65" s="166">
        <f t="shared" si="3"/>
        <v>29.3</v>
      </c>
      <c r="N65" s="166">
        <f t="shared" si="4"/>
        <v>99.9</v>
      </c>
      <c r="O65" s="173">
        <f t="shared" si="5"/>
        <v>60</v>
      </c>
      <c r="P65" s="173">
        <f t="shared" si="6"/>
        <v>23</v>
      </c>
      <c r="Q65" s="173">
        <f t="shared" si="7"/>
        <v>8.4</v>
      </c>
      <c r="R65" s="173">
        <f t="shared" si="8"/>
        <v>2.93</v>
      </c>
    </row>
    <row r="66" spans="1:18">
      <c r="A66">
        <v>1963</v>
      </c>
      <c r="B66" s="166">
        <v>0.6</v>
      </c>
      <c r="C66" s="166">
        <v>1.7</v>
      </c>
      <c r="D66" s="166">
        <v>6.3</v>
      </c>
      <c r="E66" s="166">
        <v>21.5</v>
      </c>
      <c r="F66" s="166">
        <v>70.099999999999994</v>
      </c>
      <c r="G66" s="166">
        <v>100</v>
      </c>
      <c r="H66" s="166"/>
      <c r="I66">
        <f t="shared" si="0"/>
        <v>1963</v>
      </c>
      <c r="J66" s="166">
        <f t="shared" si="0"/>
        <v>0.6</v>
      </c>
      <c r="K66" s="166">
        <f t="shared" si="1"/>
        <v>2.2999999999999998</v>
      </c>
      <c r="L66" s="166">
        <f t="shared" si="2"/>
        <v>8.6</v>
      </c>
      <c r="M66" s="166">
        <f t="shared" si="3"/>
        <v>30.1</v>
      </c>
      <c r="N66" s="166">
        <f t="shared" si="4"/>
        <v>100.2</v>
      </c>
      <c r="O66" s="173">
        <f t="shared" si="5"/>
        <v>60</v>
      </c>
      <c r="P66" s="173">
        <f t="shared" si="6"/>
        <v>23</v>
      </c>
      <c r="Q66" s="173">
        <f t="shared" si="7"/>
        <v>8.6</v>
      </c>
      <c r="R66" s="173">
        <f t="shared" si="8"/>
        <v>3.01</v>
      </c>
    </row>
    <row r="67" spans="1:18">
      <c r="A67">
        <v>1964</v>
      </c>
      <c r="B67" s="166">
        <v>0.6</v>
      </c>
      <c r="C67" s="166">
        <v>1.7</v>
      </c>
      <c r="D67" s="166">
        <v>6.2</v>
      </c>
      <c r="E67" s="166">
        <v>21.4</v>
      </c>
      <c r="F67" s="166">
        <v>70.099999999999994</v>
      </c>
      <c r="G67" s="166">
        <v>100</v>
      </c>
      <c r="H67" s="166"/>
      <c r="I67">
        <f t="shared" si="0"/>
        <v>1964</v>
      </c>
      <c r="J67" s="166">
        <f t="shared" si="0"/>
        <v>0.6</v>
      </c>
      <c r="K67" s="166">
        <f t="shared" si="1"/>
        <v>2.2999999999999998</v>
      </c>
      <c r="L67" s="166">
        <f t="shared" si="2"/>
        <v>8.5</v>
      </c>
      <c r="M67" s="166">
        <f t="shared" si="3"/>
        <v>29.9</v>
      </c>
      <c r="N67" s="166">
        <f t="shared" si="4"/>
        <v>100</v>
      </c>
      <c r="O67" s="173">
        <f t="shared" si="5"/>
        <v>60</v>
      </c>
      <c r="P67" s="173">
        <f t="shared" si="6"/>
        <v>23</v>
      </c>
      <c r="Q67" s="173">
        <f t="shared" si="7"/>
        <v>8.5</v>
      </c>
      <c r="R67" s="173">
        <f t="shared" si="8"/>
        <v>2.99</v>
      </c>
    </row>
    <row r="68" spans="1:18">
      <c r="A68">
        <v>1965</v>
      </c>
      <c r="B68" s="166">
        <v>0.6</v>
      </c>
      <c r="C68" s="166">
        <v>1.7</v>
      </c>
      <c r="D68" s="166">
        <v>6.3</v>
      </c>
      <c r="E68" s="166">
        <v>21.3</v>
      </c>
      <c r="F68" s="166">
        <v>70.099999999999994</v>
      </c>
      <c r="G68" s="166">
        <v>100</v>
      </c>
      <c r="H68" s="166"/>
      <c r="I68">
        <f t="shared" si="0"/>
        <v>1965</v>
      </c>
      <c r="J68" s="166">
        <f t="shared" si="0"/>
        <v>0.6</v>
      </c>
      <c r="K68" s="166">
        <f t="shared" si="1"/>
        <v>2.2999999999999998</v>
      </c>
      <c r="L68" s="166">
        <f t="shared" si="2"/>
        <v>8.6</v>
      </c>
      <c r="M68" s="166">
        <f t="shared" si="3"/>
        <v>29.9</v>
      </c>
      <c r="N68" s="166">
        <f t="shared" si="4"/>
        <v>100</v>
      </c>
      <c r="O68" s="173">
        <f t="shared" si="5"/>
        <v>60</v>
      </c>
      <c r="P68" s="173">
        <f t="shared" si="6"/>
        <v>23</v>
      </c>
      <c r="Q68" s="173">
        <f t="shared" si="7"/>
        <v>8.6</v>
      </c>
      <c r="R68" s="173">
        <f t="shared" si="8"/>
        <v>2.99</v>
      </c>
    </row>
    <row r="69" spans="1:18">
      <c r="A69">
        <v>1966</v>
      </c>
      <c r="B69" s="166">
        <v>0.5</v>
      </c>
      <c r="C69" s="166">
        <v>1.5</v>
      </c>
      <c r="D69" s="166">
        <v>5.9</v>
      </c>
      <c r="E69" s="166">
        <v>21</v>
      </c>
      <c r="F69" s="166">
        <v>71.099999999999994</v>
      </c>
      <c r="G69" s="166">
        <v>100</v>
      </c>
      <c r="H69" s="166"/>
      <c r="I69">
        <f t="shared" si="0"/>
        <v>1966</v>
      </c>
      <c r="J69" s="166">
        <f t="shared" si="0"/>
        <v>0.5</v>
      </c>
      <c r="K69" s="166">
        <f t="shared" si="1"/>
        <v>2</v>
      </c>
      <c r="L69" s="166">
        <f t="shared" si="2"/>
        <v>7.9</v>
      </c>
      <c r="M69" s="166">
        <f t="shared" si="3"/>
        <v>28.9</v>
      </c>
      <c r="N69" s="166">
        <f t="shared" si="4"/>
        <v>100</v>
      </c>
      <c r="O69" s="173">
        <f t="shared" si="5"/>
        <v>50</v>
      </c>
      <c r="P69" s="173">
        <f t="shared" si="6"/>
        <v>20</v>
      </c>
      <c r="Q69" s="173">
        <f t="shared" si="7"/>
        <v>7.9</v>
      </c>
      <c r="R69" s="173">
        <f t="shared" si="8"/>
        <v>2.89</v>
      </c>
    </row>
    <row r="70" spans="1:18">
      <c r="A70">
        <v>1967</v>
      </c>
      <c r="B70" s="166">
        <v>0.5</v>
      </c>
      <c r="C70" s="166">
        <v>1.4</v>
      </c>
      <c r="D70" s="166">
        <v>5.8</v>
      </c>
      <c r="E70" s="166">
        <v>21.1</v>
      </c>
      <c r="F70" s="166">
        <v>71.2</v>
      </c>
      <c r="G70" s="166">
        <v>100</v>
      </c>
      <c r="H70" s="166"/>
      <c r="I70">
        <f t="shared" si="0"/>
        <v>1967</v>
      </c>
      <c r="J70" s="166">
        <f t="shared" si="0"/>
        <v>0.5</v>
      </c>
      <c r="K70" s="166">
        <f t="shared" si="1"/>
        <v>1.9</v>
      </c>
      <c r="L70" s="166">
        <f t="shared" si="2"/>
        <v>7.7</v>
      </c>
      <c r="M70" s="166">
        <f t="shared" si="3"/>
        <v>28.8</v>
      </c>
      <c r="N70" s="166">
        <f t="shared" si="4"/>
        <v>100</v>
      </c>
      <c r="O70" s="173">
        <f t="shared" si="5"/>
        <v>50</v>
      </c>
      <c r="P70" s="173">
        <f t="shared" si="6"/>
        <v>19</v>
      </c>
      <c r="Q70" s="173">
        <f t="shared" si="7"/>
        <v>7.7</v>
      </c>
      <c r="R70" s="173">
        <f t="shared" si="8"/>
        <v>2.88</v>
      </c>
    </row>
    <row r="71" spans="1:18">
      <c r="A71">
        <v>1968</v>
      </c>
      <c r="B71" s="166">
        <v>0.5</v>
      </c>
      <c r="C71" s="166">
        <v>1.4</v>
      </c>
      <c r="D71" s="166">
        <v>5.7</v>
      </c>
      <c r="E71" s="166">
        <v>21</v>
      </c>
      <c r="F71" s="166">
        <v>71.5</v>
      </c>
      <c r="G71" s="166">
        <v>100</v>
      </c>
      <c r="H71" s="166"/>
      <c r="I71">
        <f t="shared" si="0"/>
        <v>1968</v>
      </c>
      <c r="J71" s="166">
        <f t="shared" si="0"/>
        <v>0.5</v>
      </c>
      <c r="K71" s="166">
        <f t="shared" si="1"/>
        <v>1.9</v>
      </c>
      <c r="L71" s="166">
        <f t="shared" si="2"/>
        <v>7.6</v>
      </c>
      <c r="M71" s="166">
        <f t="shared" si="3"/>
        <v>28.6</v>
      </c>
      <c r="N71" s="166">
        <f t="shared" si="4"/>
        <v>100.1</v>
      </c>
      <c r="O71" s="173">
        <f t="shared" si="5"/>
        <v>50</v>
      </c>
      <c r="P71" s="173">
        <f t="shared" si="6"/>
        <v>19</v>
      </c>
      <c r="Q71" s="173">
        <f t="shared" si="7"/>
        <v>7.6</v>
      </c>
      <c r="R71" s="173">
        <f t="shared" si="8"/>
        <v>2.86</v>
      </c>
    </row>
    <row r="72" spans="1:18">
      <c r="A72">
        <v>1969</v>
      </c>
      <c r="B72" s="166">
        <v>0.5</v>
      </c>
      <c r="C72" s="166">
        <v>1.4</v>
      </c>
      <c r="D72" s="166">
        <v>5.6</v>
      </c>
      <c r="E72" s="166">
        <v>21.3</v>
      </c>
      <c r="F72" s="166">
        <v>71.3</v>
      </c>
      <c r="G72" s="166">
        <v>100</v>
      </c>
      <c r="H72" s="166"/>
      <c r="I72">
        <f t="shared" si="0"/>
        <v>1969</v>
      </c>
      <c r="J72" s="166">
        <f t="shared" si="0"/>
        <v>0.5</v>
      </c>
      <c r="K72" s="166">
        <f t="shared" si="1"/>
        <v>1.9</v>
      </c>
      <c r="L72" s="166">
        <f t="shared" si="2"/>
        <v>7.5</v>
      </c>
      <c r="M72" s="166">
        <f t="shared" si="3"/>
        <v>28.8</v>
      </c>
      <c r="N72" s="166">
        <f t="shared" si="4"/>
        <v>100.1</v>
      </c>
      <c r="O72" s="173">
        <f t="shared" si="5"/>
        <v>50</v>
      </c>
      <c r="P72" s="173">
        <f t="shared" si="6"/>
        <v>19</v>
      </c>
      <c r="Q72" s="173">
        <f t="shared" si="7"/>
        <v>7.5</v>
      </c>
      <c r="R72" s="173">
        <f t="shared" si="8"/>
        <v>2.88</v>
      </c>
    </row>
    <row r="73" spans="1:18">
      <c r="A73">
        <v>1970</v>
      </c>
      <c r="B73" s="166">
        <v>0.4</v>
      </c>
      <c r="C73" s="166">
        <v>1.2</v>
      </c>
      <c r="D73" s="166">
        <v>5.4</v>
      </c>
      <c r="E73" s="166">
        <v>21.8</v>
      </c>
      <c r="F73" s="166">
        <v>71.2</v>
      </c>
      <c r="G73" s="166">
        <v>100</v>
      </c>
      <c r="H73" s="166"/>
      <c r="I73">
        <f t="shared" si="0"/>
        <v>1970</v>
      </c>
      <c r="J73" s="166">
        <f t="shared" si="0"/>
        <v>0.4</v>
      </c>
      <c r="K73" s="166">
        <f t="shared" si="1"/>
        <v>1.6</v>
      </c>
      <c r="L73" s="166">
        <f t="shared" si="2"/>
        <v>7</v>
      </c>
      <c r="M73" s="166">
        <f t="shared" si="3"/>
        <v>28.8</v>
      </c>
      <c r="N73" s="166">
        <f t="shared" si="4"/>
        <v>100</v>
      </c>
      <c r="O73" s="173">
        <f t="shared" si="5"/>
        <v>40</v>
      </c>
      <c r="P73" s="173">
        <f t="shared" si="6"/>
        <v>16</v>
      </c>
      <c r="Q73" s="173">
        <f t="shared" si="7"/>
        <v>7</v>
      </c>
      <c r="R73" s="173">
        <f t="shared" si="8"/>
        <v>2.88</v>
      </c>
    </row>
    <row r="74" spans="1:18">
      <c r="A74">
        <v>1971</v>
      </c>
      <c r="B74" s="166">
        <v>0.4</v>
      </c>
      <c r="C74" s="166">
        <v>1.3</v>
      </c>
      <c r="D74" s="166">
        <v>5.4</v>
      </c>
      <c r="E74" s="166">
        <v>22.3</v>
      </c>
      <c r="F74" s="166">
        <v>70.7</v>
      </c>
      <c r="G74" s="166">
        <v>100</v>
      </c>
      <c r="H74" s="166"/>
      <c r="I74">
        <f t="shared" si="0"/>
        <v>1971</v>
      </c>
      <c r="J74" s="166">
        <f t="shared" si="0"/>
        <v>0.4</v>
      </c>
      <c r="K74" s="166">
        <f t="shared" si="1"/>
        <v>1.7</v>
      </c>
      <c r="L74" s="166">
        <f t="shared" si="2"/>
        <v>7.1</v>
      </c>
      <c r="M74" s="166">
        <f t="shared" si="3"/>
        <v>29.4</v>
      </c>
      <c r="N74" s="166">
        <f t="shared" si="4"/>
        <v>100.1</v>
      </c>
      <c r="O74" s="173">
        <f t="shared" si="5"/>
        <v>40</v>
      </c>
      <c r="P74" s="173">
        <f t="shared" si="6"/>
        <v>17</v>
      </c>
      <c r="Q74" s="173">
        <f t="shared" si="7"/>
        <v>7.1</v>
      </c>
      <c r="R74" s="173">
        <f t="shared" si="8"/>
        <v>2.94</v>
      </c>
    </row>
    <row r="75" spans="1:18">
      <c r="A75">
        <v>1972</v>
      </c>
      <c r="B75" s="166">
        <v>0.4</v>
      </c>
      <c r="C75" s="166">
        <v>1.2</v>
      </c>
      <c r="D75" s="166">
        <v>5.3</v>
      </c>
      <c r="E75" s="166">
        <v>22</v>
      </c>
      <c r="F75" s="166">
        <v>71.099999999999994</v>
      </c>
      <c r="G75" s="166">
        <v>100</v>
      </c>
      <c r="H75" s="166"/>
      <c r="I75">
        <f t="shared" si="0"/>
        <v>1972</v>
      </c>
      <c r="J75" s="166">
        <f t="shared" si="0"/>
        <v>0.4</v>
      </c>
      <c r="K75" s="166">
        <f t="shared" si="1"/>
        <v>1.6</v>
      </c>
      <c r="L75" s="166">
        <f t="shared" si="2"/>
        <v>6.9</v>
      </c>
      <c r="M75" s="166">
        <f t="shared" si="3"/>
        <v>28.9</v>
      </c>
      <c r="N75" s="166">
        <f t="shared" si="4"/>
        <v>100</v>
      </c>
      <c r="O75" s="173">
        <f t="shared" si="5"/>
        <v>40</v>
      </c>
      <c r="P75" s="173">
        <f t="shared" si="6"/>
        <v>16</v>
      </c>
      <c r="Q75" s="173">
        <f t="shared" si="7"/>
        <v>6.9</v>
      </c>
      <c r="R75" s="173">
        <f t="shared" si="8"/>
        <v>2.89</v>
      </c>
    </row>
    <row r="76" spans="1:18">
      <c r="A76">
        <v>1973</v>
      </c>
      <c r="B76" s="166">
        <v>0.4</v>
      </c>
      <c r="C76" s="166">
        <v>1.3</v>
      </c>
      <c r="D76" s="166">
        <v>5.3</v>
      </c>
      <c r="E76" s="166">
        <v>21.3</v>
      </c>
      <c r="F76" s="166">
        <v>71.7</v>
      </c>
      <c r="G76" s="166">
        <v>100</v>
      </c>
      <c r="H76" s="166"/>
      <c r="I76">
        <f t="shared" si="0"/>
        <v>1973</v>
      </c>
      <c r="J76" s="166">
        <f t="shared" si="0"/>
        <v>0.4</v>
      </c>
      <c r="K76" s="166">
        <f t="shared" si="1"/>
        <v>1.7</v>
      </c>
      <c r="L76" s="166">
        <f t="shared" si="2"/>
        <v>7</v>
      </c>
      <c r="M76" s="166">
        <f t="shared" si="3"/>
        <v>28.3</v>
      </c>
      <c r="N76" s="166">
        <f t="shared" si="4"/>
        <v>100</v>
      </c>
      <c r="O76" s="173">
        <f t="shared" si="5"/>
        <v>40</v>
      </c>
      <c r="P76" s="173">
        <f t="shared" si="6"/>
        <v>17</v>
      </c>
      <c r="Q76" s="173">
        <f t="shared" si="7"/>
        <v>7</v>
      </c>
      <c r="R76" s="173">
        <f t="shared" si="8"/>
        <v>2.83</v>
      </c>
    </row>
    <row r="77" spans="1:18">
      <c r="A77">
        <v>1974</v>
      </c>
      <c r="B77" s="166">
        <v>0.4</v>
      </c>
      <c r="C77" s="166">
        <v>1.2</v>
      </c>
      <c r="D77" s="166">
        <v>5</v>
      </c>
      <c r="E77" s="166">
        <v>21.6</v>
      </c>
      <c r="F77" s="166">
        <v>71.900000000000006</v>
      </c>
      <c r="G77" s="166">
        <v>100</v>
      </c>
      <c r="H77" s="166"/>
      <c r="I77">
        <f t="shared" si="0"/>
        <v>1974</v>
      </c>
      <c r="J77" s="166">
        <f t="shared" si="0"/>
        <v>0.4</v>
      </c>
      <c r="K77" s="166">
        <f t="shared" si="1"/>
        <v>1.6</v>
      </c>
      <c r="L77" s="166">
        <f t="shared" si="2"/>
        <v>6.6</v>
      </c>
      <c r="M77" s="166">
        <f t="shared" si="3"/>
        <v>28.2</v>
      </c>
      <c r="N77" s="166">
        <f t="shared" si="4"/>
        <v>100.1</v>
      </c>
      <c r="O77" s="173">
        <f t="shared" si="5"/>
        <v>40</v>
      </c>
      <c r="P77" s="173">
        <f t="shared" si="6"/>
        <v>16</v>
      </c>
      <c r="Q77" s="173">
        <f t="shared" si="7"/>
        <v>6.6</v>
      </c>
      <c r="R77" s="173">
        <f t="shared" si="8"/>
        <v>2.82</v>
      </c>
    </row>
    <row r="78" spans="1:18">
      <c r="A78">
        <v>1975</v>
      </c>
      <c r="B78" s="166">
        <v>0.3</v>
      </c>
      <c r="C78" s="166">
        <v>1.1000000000000001</v>
      </c>
      <c r="D78" s="166">
        <v>4.7</v>
      </c>
      <c r="E78" s="166">
        <v>21.7</v>
      </c>
      <c r="F78" s="166">
        <v>72.2</v>
      </c>
      <c r="G78" s="166">
        <v>100</v>
      </c>
      <c r="H78" s="166"/>
      <c r="I78">
        <f t="shared" ref="I78:J117" si="9">A78</f>
        <v>1975</v>
      </c>
      <c r="J78" s="166">
        <f t="shared" si="9"/>
        <v>0.3</v>
      </c>
      <c r="K78" s="166">
        <f t="shared" ref="K78:K117" si="10">B78+C78</f>
        <v>1.4</v>
      </c>
      <c r="L78" s="166">
        <f t="shared" ref="L78:L117" si="11">B78+C78+D78</f>
        <v>6.1</v>
      </c>
      <c r="M78" s="166">
        <f t="shared" ref="M78:M117" si="12">B78+C78+D78+E78</f>
        <v>27.8</v>
      </c>
      <c r="N78" s="166">
        <f t="shared" ref="N78:N117" si="13">B78+C78+D78+E78+F78</f>
        <v>100</v>
      </c>
      <c r="O78" s="173">
        <f t="shared" ref="O78:O125" si="14">J78*100</f>
        <v>30</v>
      </c>
      <c r="P78" s="173">
        <f t="shared" ref="P78:P125" si="15">K78*10</f>
        <v>14</v>
      </c>
      <c r="Q78" s="173">
        <f t="shared" ref="Q78:Q125" si="16">L78</f>
        <v>6.1</v>
      </c>
      <c r="R78" s="173">
        <f t="shared" ref="R78:R125" si="17">M78/10</f>
        <v>2.78</v>
      </c>
    </row>
    <row r="79" spans="1:18">
      <c r="A79">
        <v>1976</v>
      </c>
      <c r="B79" s="166">
        <v>0.3</v>
      </c>
      <c r="C79" s="166">
        <v>1</v>
      </c>
      <c r="D79" s="166">
        <v>4.5999999999999996</v>
      </c>
      <c r="E79" s="166">
        <v>22</v>
      </c>
      <c r="F79" s="166">
        <v>72.099999999999994</v>
      </c>
      <c r="G79" s="166">
        <v>100</v>
      </c>
      <c r="H79" s="166"/>
      <c r="I79">
        <f t="shared" si="9"/>
        <v>1976</v>
      </c>
      <c r="J79" s="166">
        <f t="shared" si="9"/>
        <v>0.3</v>
      </c>
      <c r="K79" s="166">
        <f t="shared" si="10"/>
        <v>1.3</v>
      </c>
      <c r="L79" s="166">
        <f t="shared" si="11"/>
        <v>5.9</v>
      </c>
      <c r="M79" s="166">
        <f t="shared" si="12"/>
        <v>27.9</v>
      </c>
      <c r="N79" s="166">
        <f t="shared" si="13"/>
        <v>100</v>
      </c>
      <c r="O79" s="173">
        <f t="shared" si="14"/>
        <v>30</v>
      </c>
      <c r="P79" s="173">
        <f t="shared" si="15"/>
        <v>13</v>
      </c>
      <c r="Q79" s="173">
        <f t="shared" si="16"/>
        <v>5.9</v>
      </c>
      <c r="R79" s="173">
        <f t="shared" si="17"/>
        <v>2.79</v>
      </c>
    </row>
    <row r="80" spans="1:18">
      <c r="A80">
        <v>1977</v>
      </c>
      <c r="B80" s="166">
        <v>0.3</v>
      </c>
      <c r="C80" s="166">
        <v>1</v>
      </c>
      <c r="D80" s="166">
        <v>4.7</v>
      </c>
      <c r="E80" s="166">
        <v>22</v>
      </c>
      <c r="F80" s="166">
        <v>72</v>
      </c>
      <c r="G80" s="166">
        <v>100</v>
      </c>
      <c r="H80" s="166"/>
      <c r="I80">
        <f t="shared" si="9"/>
        <v>1977</v>
      </c>
      <c r="J80" s="166">
        <f t="shared" si="9"/>
        <v>0.3</v>
      </c>
      <c r="K80" s="166">
        <f t="shared" si="10"/>
        <v>1.3</v>
      </c>
      <c r="L80" s="166">
        <f t="shared" si="11"/>
        <v>6</v>
      </c>
      <c r="M80" s="166">
        <f t="shared" si="12"/>
        <v>28</v>
      </c>
      <c r="N80" s="166">
        <f t="shared" si="13"/>
        <v>100</v>
      </c>
      <c r="O80" s="173">
        <f t="shared" si="14"/>
        <v>30</v>
      </c>
      <c r="P80" s="173">
        <f t="shared" si="15"/>
        <v>13</v>
      </c>
      <c r="Q80" s="173">
        <f t="shared" si="16"/>
        <v>6</v>
      </c>
      <c r="R80" s="173">
        <f t="shared" si="17"/>
        <v>2.8</v>
      </c>
    </row>
    <row r="81" spans="1:18">
      <c r="A81">
        <v>1978</v>
      </c>
      <c r="B81" s="166">
        <v>0.3</v>
      </c>
      <c r="C81" s="166">
        <v>1</v>
      </c>
      <c r="D81" s="166">
        <v>4.5</v>
      </c>
      <c r="E81" s="166">
        <v>22.1</v>
      </c>
      <c r="F81" s="166">
        <v>72.2</v>
      </c>
      <c r="G81" s="166">
        <v>100</v>
      </c>
      <c r="H81" s="166"/>
      <c r="I81">
        <f t="shared" si="9"/>
        <v>1978</v>
      </c>
      <c r="J81" s="166">
        <f t="shared" si="9"/>
        <v>0.3</v>
      </c>
      <c r="K81" s="166">
        <f t="shared" si="10"/>
        <v>1.3</v>
      </c>
      <c r="L81" s="166">
        <f t="shared" si="11"/>
        <v>5.8</v>
      </c>
      <c r="M81" s="166">
        <f t="shared" si="12"/>
        <v>27.9</v>
      </c>
      <c r="N81" s="166">
        <f t="shared" si="13"/>
        <v>100.1</v>
      </c>
      <c r="O81" s="173">
        <f t="shared" si="14"/>
        <v>30</v>
      </c>
      <c r="P81" s="173">
        <f t="shared" si="15"/>
        <v>13</v>
      </c>
      <c r="Q81" s="173">
        <f t="shared" si="16"/>
        <v>5.8</v>
      </c>
      <c r="R81" s="173">
        <f t="shared" si="17"/>
        <v>2.79</v>
      </c>
    </row>
    <row r="82" spans="1:18">
      <c r="A82">
        <v>1979</v>
      </c>
      <c r="B82" s="166">
        <v>0.3</v>
      </c>
      <c r="C82" s="166">
        <v>1</v>
      </c>
      <c r="D82" s="166">
        <v>4.5999999999999996</v>
      </c>
      <c r="E82" s="166">
        <v>22.4</v>
      </c>
      <c r="F82" s="166">
        <v>71.599999999999994</v>
      </c>
      <c r="G82" s="166">
        <v>100</v>
      </c>
      <c r="H82" s="166"/>
      <c r="I82">
        <f t="shared" si="9"/>
        <v>1979</v>
      </c>
      <c r="J82" s="166">
        <f t="shared" si="9"/>
        <v>0.3</v>
      </c>
      <c r="K82" s="166">
        <f t="shared" si="10"/>
        <v>1.3</v>
      </c>
      <c r="L82" s="166">
        <f t="shared" si="11"/>
        <v>5.9</v>
      </c>
      <c r="M82" s="166">
        <f t="shared" si="12"/>
        <v>28.3</v>
      </c>
      <c r="N82" s="166">
        <f t="shared" si="13"/>
        <v>99.9</v>
      </c>
      <c r="O82" s="173">
        <f t="shared" si="14"/>
        <v>30</v>
      </c>
      <c r="P82" s="173">
        <f t="shared" si="15"/>
        <v>13</v>
      </c>
      <c r="Q82" s="173">
        <f t="shared" si="16"/>
        <v>5.9</v>
      </c>
      <c r="R82" s="173">
        <f t="shared" si="17"/>
        <v>2.83</v>
      </c>
    </row>
    <row r="83" spans="1:18">
      <c r="A83">
        <v>1980</v>
      </c>
      <c r="B83" s="166">
        <v>0.3</v>
      </c>
      <c r="C83" s="166">
        <v>1.1000000000000001</v>
      </c>
      <c r="D83" s="166">
        <v>4.9000000000000004</v>
      </c>
      <c r="E83" s="166">
        <v>23.4</v>
      </c>
      <c r="F83" s="166">
        <v>70.3</v>
      </c>
      <c r="G83" s="166">
        <v>100</v>
      </c>
      <c r="H83" s="166"/>
      <c r="I83">
        <f t="shared" si="9"/>
        <v>1980</v>
      </c>
      <c r="J83" s="166">
        <f t="shared" si="9"/>
        <v>0.3</v>
      </c>
      <c r="K83" s="166">
        <f t="shared" si="10"/>
        <v>1.4</v>
      </c>
      <c r="L83" s="166">
        <f t="shared" si="11"/>
        <v>6.3</v>
      </c>
      <c r="M83" s="166">
        <f t="shared" si="12"/>
        <v>29.7</v>
      </c>
      <c r="N83" s="166">
        <f t="shared" si="13"/>
        <v>100</v>
      </c>
      <c r="O83" s="173">
        <f t="shared" si="14"/>
        <v>30</v>
      </c>
      <c r="P83" s="173">
        <f t="shared" si="15"/>
        <v>14</v>
      </c>
      <c r="Q83" s="173">
        <f t="shared" si="16"/>
        <v>6.3</v>
      </c>
      <c r="R83" s="173">
        <f t="shared" si="17"/>
        <v>2.97</v>
      </c>
    </row>
    <row r="84" spans="1:18">
      <c r="A84">
        <v>1981</v>
      </c>
      <c r="B84" s="166">
        <v>0.4</v>
      </c>
      <c r="C84" s="166">
        <v>1.2</v>
      </c>
      <c r="D84" s="166">
        <v>5.0999999999999996</v>
      </c>
      <c r="E84" s="166">
        <v>24.4</v>
      </c>
      <c r="F84" s="166">
        <v>69</v>
      </c>
      <c r="G84" s="166">
        <v>100</v>
      </c>
      <c r="H84" s="166"/>
      <c r="I84">
        <f t="shared" si="9"/>
        <v>1981</v>
      </c>
      <c r="J84" s="166">
        <f t="shared" si="9"/>
        <v>0.4</v>
      </c>
      <c r="K84" s="166">
        <f t="shared" si="10"/>
        <v>1.6</v>
      </c>
      <c r="L84" s="166">
        <f t="shared" si="11"/>
        <v>6.7</v>
      </c>
      <c r="M84" s="166">
        <f t="shared" si="12"/>
        <v>31.1</v>
      </c>
      <c r="N84" s="166">
        <f t="shared" si="13"/>
        <v>100.1</v>
      </c>
      <c r="O84" s="173">
        <f t="shared" si="14"/>
        <v>40</v>
      </c>
      <c r="P84" s="173">
        <f t="shared" si="15"/>
        <v>16</v>
      </c>
      <c r="Q84" s="173">
        <f t="shared" si="16"/>
        <v>6.7</v>
      </c>
      <c r="R84" s="173">
        <f t="shared" si="17"/>
        <v>3.11</v>
      </c>
    </row>
    <row r="85" spans="1:18">
      <c r="A85">
        <v>1982</v>
      </c>
      <c r="B85" s="166">
        <v>0.4</v>
      </c>
      <c r="C85" s="166">
        <v>1.2</v>
      </c>
      <c r="D85" s="166">
        <v>5.2</v>
      </c>
      <c r="E85" s="166">
        <v>24.4</v>
      </c>
      <c r="F85" s="166">
        <v>68.8</v>
      </c>
      <c r="G85" s="166">
        <v>100</v>
      </c>
      <c r="H85" s="166"/>
      <c r="I85">
        <f t="shared" si="9"/>
        <v>1982</v>
      </c>
      <c r="J85" s="166">
        <f t="shared" si="9"/>
        <v>0.4</v>
      </c>
      <c r="K85" s="166">
        <f t="shared" si="10"/>
        <v>1.6</v>
      </c>
      <c r="L85" s="166">
        <f t="shared" si="11"/>
        <v>6.8</v>
      </c>
      <c r="M85" s="166">
        <f t="shared" si="12"/>
        <v>31.2</v>
      </c>
      <c r="N85" s="166">
        <f t="shared" si="13"/>
        <v>100</v>
      </c>
      <c r="O85" s="173">
        <f t="shared" si="14"/>
        <v>40</v>
      </c>
      <c r="P85" s="173">
        <f t="shared" si="15"/>
        <v>16</v>
      </c>
      <c r="Q85" s="173">
        <f t="shared" si="16"/>
        <v>6.8</v>
      </c>
      <c r="R85" s="173">
        <f t="shared" si="17"/>
        <v>3.12</v>
      </c>
    </row>
    <row r="86" spans="1:18">
      <c r="A86">
        <v>1983</v>
      </c>
      <c r="B86" s="166">
        <v>0.4</v>
      </c>
      <c r="C86" s="166">
        <v>1.2</v>
      </c>
      <c r="D86" s="166">
        <v>5.3</v>
      </c>
      <c r="E86" s="166">
        <v>24.9</v>
      </c>
      <c r="F86" s="166">
        <v>68.2</v>
      </c>
      <c r="G86" s="166">
        <v>100</v>
      </c>
      <c r="H86" s="166"/>
      <c r="I86">
        <f t="shared" si="9"/>
        <v>1983</v>
      </c>
      <c r="J86" s="166">
        <f t="shared" si="9"/>
        <v>0.4</v>
      </c>
      <c r="K86" s="166">
        <f t="shared" si="10"/>
        <v>1.6</v>
      </c>
      <c r="L86" s="166">
        <f t="shared" si="11"/>
        <v>6.9</v>
      </c>
      <c r="M86" s="166">
        <f t="shared" si="12"/>
        <v>31.8</v>
      </c>
      <c r="N86" s="166">
        <f t="shared" si="13"/>
        <v>100</v>
      </c>
      <c r="O86" s="173">
        <f t="shared" si="14"/>
        <v>40</v>
      </c>
      <c r="P86" s="173">
        <f t="shared" si="15"/>
        <v>16</v>
      </c>
      <c r="Q86" s="173">
        <f t="shared" si="16"/>
        <v>6.9</v>
      </c>
      <c r="R86" s="173">
        <f t="shared" si="17"/>
        <v>3.18</v>
      </c>
    </row>
    <row r="87" spans="1:18">
      <c r="A87">
        <v>1984</v>
      </c>
      <c r="B87" s="166">
        <v>0.4</v>
      </c>
      <c r="C87" s="166">
        <v>1.3</v>
      </c>
      <c r="D87" s="166">
        <v>5.5</v>
      </c>
      <c r="E87" s="166">
        <v>25.4</v>
      </c>
      <c r="F87" s="166">
        <v>67.5</v>
      </c>
      <c r="G87" s="166">
        <v>100</v>
      </c>
      <c r="H87" s="166"/>
      <c r="I87">
        <f t="shared" si="9"/>
        <v>1984</v>
      </c>
      <c r="J87" s="166">
        <f t="shared" si="9"/>
        <v>0.4</v>
      </c>
      <c r="K87" s="166">
        <f t="shared" si="10"/>
        <v>1.7</v>
      </c>
      <c r="L87" s="166">
        <f t="shared" si="11"/>
        <v>7.2</v>
      </c>
      <c r="M87" s="166">
        <f t="shared" si="12"/>
        <v>32.6</v>
      </c>
      <c r="N87" s="166">
        <f t="shared" si="13"/>
        <v>100.1</v>
      </c>
      <c r="O87" s="173">
        <f t="shared" si="14"/>
        <v>40</v>
      </c>
      <c r="P87" s="173">
        <f t="shared" si="15"/>
        <v>17</v>
      </c>
      <c r="Q87" s="173">
        <f t="shared" si="16"/>
        <v>7.2</v>
      </c>
      <c r="R87" s="173">
        <f t="shared" si="17"/>
        <v>3.26</v>
      </c>
    </row>
    <row r="88" spans="1:18">
      <c r="A88">
        <v>1985</v>
      </c>
      <c r="B88" s="166">
        <v>0.4</v>
      </c>
      <c r="C88" s="166">
        <v>1.4</v>
      </c>
      <c r="D88" s="166">
        <v>5.6</v>
      </c>
      <c r="E88" s="166">
        <v>25.3</v>
      </c>
      <c r="F88" s="166">
        <v>67.400000000000006</v>
      </c>
      <c r="G88" s="166">
        <v>100</v>
      </c>
      <c r="H88" s="166"/>
      <c r="I88">
        <f t="shared" si="9"/>
        <v>1985</v>
      </c>
      <c r="J88" s="166">
        <f t="shared" si="9"/>
        <v>0.4</v>
      </c>
      <c r="K88" s="166">
        <f t="shared" si="10"/>
        <v>1.8</v>
      </c>
      <c r="L88" s="166">
        <f t="shared" si="11"/>
        <v>7.4</v>
      </c>
      <c r="M88" s="166">
        <f t="shared" si="12"/>
        <v>32.700000000000003</v>
      </c>
      <c r="N88" s="166">
        <f t="shared" si="13"/>
        <v>100.1</v>
      </c>
      <c r="O88" s="173">
        <f t="shared" si="14"/>
        <v>40</v>
      </c>
      <c r="P88" s="173">
        <f t="shared" si="15"/>
        <v>18</v>
      </c>
      <c r="Q88" s="173">
        <f t="shared" si="16"/>
        <v>7.4</v>
      </c>
      <c r="R88" s="173">
        <f t="shared" si="17"/>
        <v>3.27</v>
      </c>
    </row>
    <row r="89" spans="1:18">
      <c r="A89">
        <v>1986</v>
      </c>
      <c r="B89" s="166">
        <v>0.4</v>
      </c>
      <c r="C89" s="166">
        <v>1.4</v>
      </c>
      <c r="D89" s="166">
        <v>5.7</v>
      </c>
      <c r="E89" s="166">
        <v>25.4</v>
      </c>
      <c r="F89" s="166">
        <v>67.099999999999994</v>
      </c>
      <c r="G89" s="166">
        <v>100</v>
      </c>
      <c r="H89" s="166"/>
      <c r="I89">
        <f t="shared" si="9"/>
        <v>1986</v>
      </c>
      <c r="J89" s="166">
        <f t="shared" si="9"/>
        <v>0.4</v>
      </c>
      <c r="K89" s="166">
        <f t="shared" si="10"/>
        <v>1.8</v>
      </c>
      <c r="L89" s="166">
        <f t="shared" si="11"/>
        <v>7.5</v>
      </c>
      <c r="M89" s="166">
        <f t="shared" si="12"/>
        <v>32.9</v>
      </c>
      <c r="N89" s="166">
        <f t="shared" si="13"/>
        <v>100</v>
      </c>
      <c r="O89" s="173">
        <f t="shared" si="14"/>
        <v>40</v>
      </c>
      <c r="P89" s="173">
        <f t="shared" si="15"/>
        <v>18</v>
      </c>
      <c r="Q89" s="173">
        <f t="shared" si="16"/>
        <v>7.5</v>
      </c>
      <c r="R89" s="173">
        <f t="shared" si="17"/>
        <v>3.29</v>
      </c>
    </row>
    <row r="90" spans="1:18">
      <c r="A90">
        <v>1987</v>
      </c>
      <c r="B90" s="166">
        <v>0.6</v>
      </c>
      <c r="C90" s="166">
        <v>1.8</v>
      </c>
      <c r="D90" s="166">
        <v>5.5</v>
      </c>
      <c r="E90" s="166">
        <v>25.5</v>
      </c>
      <c r="F90" s="166">
        <v>66.7</v>
      </c>
      <c r="G90" s="166">
        <v>100</v>
      </c>
      <c r="H90" s="166"/>
      <c r="I90">
        <f t="shared" si="9"/>
        <v>1987</v>
      </c>
      <c r="J90" s="166">
        <f t="shared" si="9"/>
        <v>0.6</v>
      </c>
      <c r="K90" s="166">
        <f t="shared" si="10"/>
        <v>2.4</v>
      </c>
      <c r="L90" s="166">
        <f t="shared" si="11"/>
        <v>7.9</v>
      </c>
      <c r="M90" s="166">
        <f t="shared" si="12"/>
        <v>33.4</v>
      </c>
      <c r="N90" s="166">
        <f t="shared" si="13"/>
        <v>100.1</v>
      </c>
      <c r="O90" s="173">
        <f t="shared" si="14"/>
        <v>60</v>
      </c>
      <c r="P90" s="173">
        <f t="shared" si="15"/>
        <v>24</v>
      </c>
      <c r="Q90" s="173">
        <f t="shared" si="16"/>
        <v>7.9</v>
      </c>
      <c r="R90" s="173">
        <f t="shared" si="17"/>
        <v>3.34</v>
      </c>
    </row>
    <row r="91" spans="1:18">
      <c r="A91">
        <v>1988</v>
      </c>
      <c r="B91" s="166">
        <v>0.6</v>
      </c>
      <c r="C91" s="166">
        <v>2</v>
      </c>
      <c r="D91" s="166">
        <v>6.1</v>
      </c>
      <c r="E91" s="166">
        <v>25.6</v>
      </c>
      <c r="F91" s="166">
        <v>65.8</v>
      </c>
      <c r="G91" s="166">
        <v>100</v>
      </c>
      <c r="H91" s="166"/>
      <c r="I91">
        <f t="shared" si="9"/>
        <v>1988</v>
      </c>
      <c r="J91" s="166">
        <f t="shared" si="9"/>
        <v>0.6</v>
      </c>
      <c r="K91" s="166">
        <f t="shared" si="10"/>
        <v>2.6</v>
      </c>
      <c r="L91" s="166">
        <f t="shared" si="11"/>
        <v>8.6999999999999993</v>
      </c>
      <c r="M91" s="166">
        <f t="shared" si="12"/>
        <v>34.299999999999997</v>
      </c>
      <c r="N91" s="166">
        <f t="shared" si="13"/>
        <v>100.1</v>
      </c>
      <c r="O91" s="173">
        <f t="shared" si="14"/>
        <v>60</v>
      </c>
      <c r="P91" s="173">
        <f t="shared" si="15"/>
        <v>26</v>
      </c>
      <c r="Q91" s="173">
        <f t="shared" si="16"/>
        <v>8.6999999999999993</v>
      </c>
      <c r="R91" s="173">
        <f t="shared" si="17"/>
        <v>3.43</v>
      </c>
    </row>
    <row r="92" spans="1:18">
      <c r="A92">
        <v>1989</v>
      </c>
      <c r="B92" s="166">
        <v>0.6</v>
      </c>
      <c r="C92" s="166">
        <v>2</v>
      </c>
      <c r="D92" s="166">
        <v>6.1</v>
      </c>
      <c r="E92" s="166">
        <v>25.5</v>
      </c>
      <c r="F92" s="166">
        <v>65.900000000000006</v>
      </c>
      <c r="G92" s="166">
        <v>100</v>
      </c>
      <c r="H92" s="166"/>
      <c r="I92">
        <f t="shared" si="9"/>
        <v>1989</v>
      </c>
      <c r="J92" s="166">
        <f t="shared" si="9"/>
        <v>0.6</v>
      </c>
      <c r="K92" s="166">
        <f t="shared" si="10"/>
        <v>2.6</v>
      </c>
      <c r="L92" s="166">
        <f t="shared" si="11"/>
        <v>8.6999999999999993</v>
      </c>
      <c r="M92" s="166">
        <f t="shared" si="12"/>
        <v>34.200000000000003</v>
      </c>
      <c r="N92" s="166">
        <f t="shared" si="13"/>
        <v>100.1</v>
      </c>
      <c r="O92" s="173">
        <f t="shared" si="14"/>
        <v>60</v>
      </c>
      <c r="P92" s="173">
        <f t="shared" si="15"/>
        <v>26</v>
      </c>
      <c r="Q92" s="173">
        <f t="shared" si="16"/>
        <v>8.6999999999999993</v>
      </c>
      <c r="R92" s="173">
        <f t="shared" si="17"/>
        <v>3.42</v>
      </c>
    </row>
    <row r="93" spans="1:18">
      <c r="A93">
        <v>1990</v>
      </c>
      <c r="B93" s="166">
        <v>0.7</v>
      </c>
      <c r="C93" s="166">
        <v>2.2000000000000002</v>
      </c>
      <c r="D93" s="166">
        <v>6.9</v>
      </c>
      <c r="E93" s="166">
        <v>27.1</v>
      </c>
      <c r="F93" s="166">
        <v>63.1</v>
      </c>
      <c r="G93" s="166">
        <v>100</v>
      </c>
      <c r="H93" s="166"/>
      <c r="I93">
        <f t="shared" si="9"/>
        <v>1990</v>
      </c>
      <c r="J93" s="166">
        <f t="shared" si="9"/>
        <v>0.7</v>
      </c>
      <c r="K93" s="166">
        <f t="shared" si="10"/>
        <v>2.9</v>
      </c>
      <c r="L93" s="166">
        <f t="shared" si="11"/>
        <v>9.8000000000000007</v>
      </c>
      <c r="M93" s="166">
        <f t="shared" si="12"/>
        <v>36.9</v>
      </c>
      <c r="N93" s="166">
        <f t="shared" si="13"/>
        <v>100</v>
      </c>
      <c r="O93" s="173">
        <f t="shared" si="14"/>
        <v>70</v>
      </c>
      <c r="P93" s="173">
        <f t="shared" si="15"/>
        <v>29</v>
      </c>
      <c r="Q93" s="173">
        <f t="shared" si="16"/>
        <v>9.8000000000000007</v>
      </c>
      <c r="R93" s="173">
        <f t="shared" si="17"/>
        <v>3.69</v>
      </c>
    </row>
    <row r="94" spans="1:18">
      <c r="A94">
        <v>1991</v>
      </c>
      <c r="B94" s="166">
        <v>0.7</v>
      </c>
      <c r="C94" s="166">
        <v>2.2999999999999998</v>
      </c>
      <c r="D94" s="166">
        <v>7.2</v>
      </c>
      <c r="E94" s="166">
        <v>27.3</v>
      </c>
      <c r="F94" s="166">
        <v>62.4</v>
      </c>
      <c r="G94" s="166">
        <v>100</v>
      </c>
      <c r="H94" s="166"/>
      <c r="I94">
        <f t="shared" si="9"/>
        <v>1991</v>
      </c>
      <c r="J94" s="166">
        <f t="shared" si="9"/>
        <v>0.7</v>
      </c>
      <c r="K94" s="166">
        <f t="shared" si="10"/>
        <v>3</v>
      </c>
      <c r="L94" s="166">
        <f t="shared" si="11"/>
        <v>10.199999999999999</v>
      </c>
      <c r="M94" s="166">
        <f t="shared" si="12"/>
        <v>37.5</v>
      </c>
      <c r="N94" s="166">
        <f t="shared" si="13"/>
        <v>99.9</v>
      </c>
      <c r="O94" s="173">
        <f t="shared" si="14"/>
        <v>70</v>
      </c>
      <c r="P94" s="173">
        <f t="shared" si="15"/>
        <v>30</v>
      </c>
      <c r="Q94" s="173">
        <f t="shared" si="16"/>
        <v>10.199999999999999</v>
      </c>
      <c r="R94" s="173">
        <f t="shared" si="17"/>
        <v>3.75</v>
      </c>
    </row>
    <row r="95" spans="1:18">
      <c r="A95">
        <v>1992</v>
      </c>
      <c r="B95" s="166">
        <v>0.7</v>
      </c>
      <c r="C95" s="166">
        <v>2.2000000000000002</v>
      </c>
      <c r="D95" s="166">
        <v>6.9</v>
      </c>
      <c r="E95" s="166">
        <v>27.8</v>
      </c>
      <c r="F95" s="166">
        <v>62.4</v>
      </c>
      <c r="G95" s="166">
        <v>100</v>
      </c>
      <c r="H95" s="166"/>
      <c r="I95">
        <f t="shared" si="9"/>
        <v>1992</v>
      </c>
      <c r="J95" s="166">
        <f t="shared" si="9"/>
        <v>0.7</v>
      </c>
      <c r="K95" s="166">
        <f t="shared" si="10"/>
        <v>2.9</v>
      </c>
      <c r="L95" s="166">
        <f t="shared" si="11"/>
        <v>9.8000000000000007</v>
      </c>
      <c r="M95" s="166">
        <f t="shared" si="12"/>
        <v>37.6</v>
      </c>
      <c r="N95" s="166">
        <f t="shared" si="13"/>
        <v>100</v>
      </c>
      <c r="O95" s="173">
        <f t="shared" si="14"/>
        <v>70</v>
      </c>
      <c r="P95" s="173">
        <f t="shared" si="15"/>
        <v>29</v>
      </c>
      <c r="Q95" s="173">
        <f t="shared" si="16"/>
        <v>9.8000000000000007</v>
      </c>
      <c r="R95" s="173">
        <f t="shared" si="17"/>
        <v>3.76</v>
      </c>
    </row>
    <row r="96" spans="1:18">
      <c r="A96">
        <v>1993</v>
      </c>
      <c r="B96" s="166">
        <v>0.7</v>
      </c>
      <c r="C96" s="166">
        <v>2.4</v>
      </c>
      <c r="D96" s="166">
        <v>7.3</v>
      </c>
      <c r="E96" s="166">
        <v>28</v>
      </c>
      <c r="F96" s="166">
        <v>61.7</v>
      </c>
      <c r="G96" s="166">
        <v>100</v>
      </c>
      <c r="H96" s="166"/>
      <c r="I96">
        <f t="shared" si="9"/>
        <v>1993</v>
      </c>
      <c r="J96" s="166">
        <f t="shared" si="9"/>
        <v>0.7</v>
      </c>
      <c r="K96" s="166">
        <f t="shared" si="10"/>
        <v>3.1</v>
      </c>
      <c r="L96" s="166">
        <f t="shared" si="11"/>
        <v>10.4</v>
      </c>
      <c r="M96" s="166">
        <f t="shared" si="12"/>
        <v>38.4</v>
      </c>
      <c r="N96" s="166">
        <f t="shared" si="13"/>
        <v>100.1</v>
      </c>
      <c r="O96" s="173">
        <f t="shared" si="14"/>
        <v>70</v>
      </c>
      <c r="P96" s="173">
        <f t="shared" si="15"/>
        <v>31</v>
      </c>
      <c r="Q96" s="173">
        <f t="shared" si="16"/>
        <v>10.4</v>
      </c>
      <c r="R96" s="173">
        <f t="shared" si="17"/>
        <v>3.84</v>
      </c>
    </row>
    <row r="97" spans="1:22">
      <c r="A97">
        <v>1994</v>
      </c>
      <c r="B97" s="166">
        <v>0.7</v>
      </c>
      <c r="C97" s="166">
        <v>2.4</v>
      </c>
      <c r="D97" s="166">
        <v>7.5</v>
      </c>
      <c r="E97" s="166">
        <v>27.7</v>
      </c>
      <c r="F97" s="166">
        <v>61.7</v>
      </c>
      <c r="G97" s="166">
        <v>100</v>
      </c>
      <c r="H97" s="166"/>
      <c r="I97">
        <f t="shared" si="9"/>
        <v>1994</v>
      </c>
      <c r="J97" s="166">
        <f t="shared" si="9"/>
        <v>0.7</v>
      </c>
      <c r="K97" s="166">
        <f t="shared" si="10"/>
        <v>3.1</v>
      </c>
      <c r="L97" s="166">
        <f t="shared" si="11"/>
        <v>10.6</v>
      </c>
      <c r="M97" s="166">
        <f t="shared" si="12"/>
        <v>38.299999999999997</v>
      </c>
      <c r="N97" s="166">
        <f t="shared" si="13"/>
        <v>100</v>
      </c>
      <c r="O97" s="173">
        <f t="shared" si="14"/>
        <v>70</v>
      </c>
      <c r="P97" s="173">
        <f t="shared" si="15"/>
        <v>31</v>
      </c>
      <c r="Q97" s="173">
        <f t="shared" si="16"/>
        <v>10.6</v>
      </c>
      <c r="R97" s="173">
        <f t="shared" si="17"/>
        <v>3.83</v>
      </c>
    </row>
    <row r="98" spans="1:22">
      <c r="A98">
        <v>1995</v>
      </c>
      <c r="B98" s="166">
        <v>0.8</v>
      </c>
      <c r="C98" s="166">
        <v>2.5</v>
      </c>
      <c r="D98" s="166">
        <v>7.5</v>
      </c>
      <c r="E98" s="166">
        <v>27.8</v>
      </c>
      <c r="F98" s="166">
        <v>61.5</v>
      </c>
      <c r="G98" s="166">
        <v>100</v>
      </c>
      <c r="H98" s="166"/>
      <c r="I98">
        <f t="shared" si="9"/>
        <v>1995</v>
      </c>
      <c r="J98" s="166">
        <f t="shared" si="9"/>
        <v>0.8</v>
      </c>
      <c r="K98" s="166">
        <f t="shared" si="10"/>
        <v>3.3</v>
      </c>
      <c r="L98" s="166">
        <f t="shared" si="11"/>
        <v>10.8</v>
      </c>
      <c r="M98" s="166">
        <f t="shared" si="12"/>
        <v>38.6</v>
      </c>
      <c r="N98" s="166">
        <f t="shared" si="13"/>
        <v>100.1</v>
      </c>
      <c r="O98" s="173">
        <f t="shared" si="14"/>
        <v>80</v>
      </c>
      <c r="P98" s="173">
        <f t="shared" si="15"/>
        <v>33</v>
      </c>
      <c r="Q98" s="173">
        <f t="shared" si="16"/>
        <v>10.8</v>
      </c>
      <c r="R98" s="173">
        <f t="shared" si="17"/>
        <v>3.86</v>
      </c>
    </row>
    <row r="99" spans="1:22">
      <c r="A99">
        <v>1996</v>
      </c>
      <c r="B99" s="166">
        <v>1</v>
      </c>
      <c r="C99" s="166">
        <v>3.1</v>
      </c>
      <c r="D99" s="166">
        <v>7.8</v>
      </c>
      <c r="E99" s="166">
        <v>27.4</v>
      </c>
      <c r="F99" s="166">
        <v>60.7</v>
      </c>
      <c r="G99" s="166">
        <v>100</v>
      </c>
      <c r="H99" s="166"/>
      <c r="I99">
        <f t="shared" si="9"/>
        <v>1996</v>
      </c>
      <c r="J99" s="166">
        <f t="shared" si="9"/>
        <v>1</v>
      </c>
      <c r="K99" s="166">
        <f t="shared" si="10"/>
        <v>4.0999999999999996</v>
      </c>
      <c r="L99" s="166">
        <f t="shared" si="11"/>
        <v>11.9</v>
      </c>
      <c r="M99" s="166">
        <f t="shared" si="12"/>
        <v>39.299999999999997</v>
      </c>
      <c r="N99" s="166">
        <f t="shared" si="13"/>
        <v>100</v>
      </c>
      <c r="O99" s="173">
        <f t="shared" si="14"/>
        <v>100</v>
      </c>
      <c r="P99" s="173">
        <f t="shared" si="15"/>
        <v>41</v>
      </c>
      <c r="Q99" s="173">
        <f t="shared" si="16"/>
        <v>11.9</v>
      </c>
      <c r="R99" s="173">
        <f t="shared" si="17"/>
        <v>3.93</v>
      </c>
    </row>
    <row r="100" spans="1:22">
      <c r="A100">
        <v>1997</v>
      </c>
      <c r="B100" s="166">
        <v>1</v>
      </c>
      <c r="C100" s="166">
        <v>3.2</v>
      </c>
      <c r="D100" s="166">
        <v>7.9</v>
      </c>
      <c r="E100" s="166">
        <v>26.9</v>
      </c>
      <c r="F100" s="166">
        <v>61.1</v>
      </c>
      <c r="G100" s="166">
        <v>100</v>
      </c>
      <c r="H100" s="166"/>
      <c r="I100">
        <f t="shared" si="9"/>
        <v>1997</v>
      </c>
      <c r="J100" s="166">
        <f t="shared" si="9"/>
        <v>1</v>
      </c>
      <c r="K100" s="166">
        <f t="shared" si="10"/>
        <v>4.2</v>
      </c>
      <c r="L100" s="166">
        <f t="shared" si="11"/>
        <v>12.1</v>
      </c>
      <c r="M100" s="166">
        <f t="shared" si="12"/>
        <v>39</v>
      </c>
      <c r="N100" s="166">
        <f t="shared" si="13"/>
        <v>100.1</v>
      </c>
      <c r="O100" s="173">
        <f t="shared" si="14"/>
        <v>100</v>
      </c>
      <c r="P100" s="173">
        <f t="shared" si="15"/>
        <v>42</v>
      </c>
      <c r="Q100" s="173">
        <f t="shared" si="16"/>
        <v>12.1</v>
      </c>
      <c r="R100" s="173">
        <f t="shared" si="17"/>
        <v>3.9</v>
      </c>
    </row>
    <row r="101" spans="1:22">
      <c r="A101">
        <v>1998</v>
      </c>
      <c r="B101" s="166">
        <v>1.1000000000000001</v>
      </c>
      <c r="C101" s="166">
        <v>3.4</v>
      </c>
      <c r="D101" s="166">
        <v>8.1</v>
      </c>
      <c r="E101" s="166">
        <v>26.9</v>
      </c>
      <c r="F101" s="166">
        <v>60.5</v>
      </c>
      <c r="G101" s="166">
        <v>100</v>
      </c>
      <c r="H101" s="166"/>
      <c r="I101">
        <f t="shared" si="9"/>
        <v>1998</v>
      </c>
      <c r="J101" s="166">
        <f t="shared" si="9"/>
        <v>1.1000000000000001</v>
      </c>
      <c r="K101" s="166">
        <f t="shared" si="10"/>
        <v>4.5</v>
      </c>
      <c r="L101" s="166">
        <f t="shared" si="11"/>
        <v>12.6</v>
      </c>
      <c r="M101" s="166">
        <f t="shared" si="12"/>
        <v>39.5</v>
      </c>
      <c r="N101" s="166">
        <f t="shared" si="13"/>
        <v>100</v>
      </c>
      <c r="O101" s="173">
        <f t="shared" si="14"/>
        <v>110</v>
      </c>
      <c r="P101" s="173">
        <f t="shared" si="15"/>
        <v>45</v>
      </c>
      <c r="Q101" s="173">
        <f t="shared" si="16"/>
        <v>12.6</v>
      </c>
      <c r="R101" s="173">
        <f t="shared" si="17"/>
        <v>3.95</v>
      </c>
    </row>
    <row r="102" spans="1:22">
      <c r="A102">
        <v>1999</v>
      </c>
      <c r="B102" s="166">
        <v>1.1000000000000001</v>
      </c>
      <c r="C102" s="166">
        <v>3.5</v>
      </c>
      <c r="D102" s="166">
        <v>8</v>
      </c>
      <c r="E102" s="166">
        <v>26.5</v>
      </c>
      <c r="F102" s="166">
        <v>61</v>
      </c>
      <c r="G102" s="166">
        <v>100</v>
      </c>
      <c r="H102" s="166"/>
      <c r="I102">
        <f t="shared" si="9"/>
        <v>1999</v>
      </c>
      <c r="J102" s="166">
        <f t="shared" si="9"/>
        <v>1.1000000000000001</v>
      </c>
      <c r="K102" s="166">
        <f t="shared" si="10"/>
        <v>4.5999999999999996</v>
      </c>
      <c r="L102" s="166">
        <f t="shared" si="11"/>
        <v>12.6</v>
      </c>
      <c r="M102" s="166">
        <f t="shared" si="12"/>
        <v>39.1</v>
      </c>
      <c r="N102" s="166">
        <f t="shared" si="13"/>
        <v>100.1</v>
      </c>
      <c r="O102" s="173">
        <f t="shared" si="14"/>
        <v>110</v>
      </c>
      <c r="P102" s="173">
        <f t="shared" si="15"/>
        <v>46</v>
      </c>
      <c r="Q102" s="173">
        <f t="shared" si="16"/>
        <v>12.6</v>
      </c>
      <c r="R102" s="173">
        <f t="shared" si="17"/>
        <v>3.91</v>
      </c>
    </row>
    <row r="103" spans="1:22">
      <c r="A103">
        <v>2000</v>
      </c>
      <c r="B103" s="166">
        <v>1.1000000000000001</v>
      </c>
      <c r="C103" s="166">
        <v>3.5</v>
      </c>
      <c r="D103" s="166">
        <v>8</v>
      </c>
      <c r="E103" s="166">
        <v>25.8</v>
      </c>
      <c r="F103" s="166">
        <v>61.6</v>
      </c>
      <c r="G103" s="166">
        <v>100</v>
      </c>
      <c r="H103" s="166"/>
      <c r="I103">
        <f t="shared" si="9"/>
        <v>2000</v>
      </c>
      <c r="J103" s="166">
        <f t="shared" si="9"/>
        <v>1.1000000000000001</v>
      </c>
      <c r="K103" s="166">
        <f t="shared" si="10"/>
        <v>4.5999999999999996</v>
      </c>
      <c r="L103" s="166">
        <f t="shared" si="11"/>
        <v>12.6</v>
      </c>
      <c r="M103" s="166">
        <f t="shared" si="12"/>
        <v>38.4</v>
      </c>
      <c r="N103" s="166">
        <f t="shared" si="13"/>
        <v>100</v>
      </c>
      <c r="O103" s="173">
        <f t="shared" si="14"/>
        <v>110</v>
      </c>
      <c r="P103" s="173">
        <f t="shared" si="15"/>
        <v>46</v>
      </c>
      <c r="Q103" s="173">
        <f t="shared" si="16"/>
        <v>12.6</v>
      </c>
      <c r="R103" s="173">
        <f t="shared" si="17"/>
        <v>3.84</v>
      </c>
    </row>
    <row r="104" spans="1:22">
      <c r="A104">
        <v>2001</v>
      </c>
      <c r="B104" s="166">
        <v>1.1000000000000001</v>
      </c>
      <c r="C104" s="166">
        <v>3.4</v>
      </c>
      <c r="D104" s="166">
        <v>8.1999999999999993</v>
      </c>
      <c r="E104" s="166">
        <v>26.6</v>
      </c>
      <c r="F104" s="166">
        <v>60.7</v>
      </c>
      <c r="G104" s="166">
        <v>100</v>
      </c>
      <c r="H104" s="166"/>
      <c r="I104">
        <f t="shared" si="9"/>
        <v>2001</v>
      </c>
      <c r="J104" s="166">
        <f t="shared" si="9"/>
        <v>1.1000000000000001</v>
      </c>
      <c r="K104" s="166">
        <f t="shared" si="10"/>
        <v>4.5</v>
      </c>
      <c r="L104" s="166">
        <f t="shared" si="11"/>
        <v>12.7</v>
      </c>
      <c r="M104" s="166">
        <f t="shared" si="12"/>
        <v>39.299999999999997</v>
      </c>
      <c r="N104" s="166">
        <f t="shared" si="13"/>
        <v>100</v>
      </c>
      <c r="O104" s="173">
        <f t="shared" si="14"/>
        <v>110</v>
      </c>
      <c r="P104" s="173">
        <f t="shared" si="15"/>
        <v>45</v>
      </c>
      <c r="Q104" s="173">
        <f t="shared" si="16"/>
        <v>12.7</v>
      </c>
      <c r="R104" s="173">
        <f t="shared" si="17"/>
        <v>3.93</v>
      </c>
    </row>
    <row r="105" spans="1:22">
      <c r="A105">
        <v>2002</v>
      </c>
      <c r="B105" s="166">
        <v>1</v>
      </c>
      <c r="C105" s="166">
        <v>3.2</v>
      </c>
      <c r="D105" s="166">
        <v>8.1</v>
      </c>
      <c r="E105" s="166">
        <v>26.4</v>
      </c>
      <c r="F105" s="166">
        <v>61.3</v>
      </c>
      <c r="G105" s="166">
        <v>100</v>
      </c>
      <c r="H105" s="166"/>
      <c r="I105">
        <f t="shared" si="9"/>
        <v>2002</v>
      </c>
      <c r="J105" s="166">
        <f t="shared" si="9"/>
        <v>1</v>
      </c>
      <c r="K105" s="166">
        <f t="shared" si="10"/>
        <v>4.2</v>
      </c>
      <c r="L105" s="166">
        <f t="shared" si="11"/>
        <v>12.3</v>
      </c>
      <c r="M105" s="166">
        <f t="shared" si="12"/>
        <v>38.700000000000003</v>
      </c>
      <c r="N105" s="166">
        <f t="shared" si="13"/>
        <v>100</v>
      </c>
      <c r="O105" s="173">
        <f t="shared" si="14"/>
        <v>100</v>
      </c>
      <c r="P105" s="173">
        <f t="shared" si="15"/>
        <v>42</v>
      </c>
      <c r="Q105" s="173">
        <f t="shared" si="16"/>
        <v>12.3</v>
      </c>
      <c r="R105" s="173">
        <f t="shared" si="17"/>
        <v>3.87</v>
      </c>
      <c r="U105" t="s">
        <v>2317</v>
      </c>
      <c r="V105">
        <v>7</v>
      </c>
    </row>
    <row r="106" spans="1:22">
      <c r="A106">
        <v>2003</v>
      </c>
      <c r="B106" s="166">
        <v>1</v>
      </c>
      <c r="C106" s="166">
        <v>3.2</v>
      </c>
      <c r="D106" s="166">
        <v>7.9</v>
      </c>
      <c r="E106" s="166">
        <v>25.6</v>
      </c>
      <c r="F106" s="166">
        <v>62.3</v>
      </c>
      <c r="G106" s="166">
        <v>100</v>
      </c>
      <c r="H106" s="166"/>
      <c r="I106">
        <f t="shared" si="9"/>
        <v>2003</v>
      </c>
      <c r="J106" s="166">
        <f t="shared" si="9"/>
        <v>1</v>
      </c>
      <c r="K106" s="166">
        <f t="shared" si="10"/>
        <v>4.2</v>
      </c>
      <c r="L106" s="166">
        <f t="shared" si="11"/>
        <v>12.1</v>
      </c>
      <c r="M106" s="166">
        <f t="shared" si="12"/>
        <v>37.700000000000003</v>
      </c>
      <c r="N106" s="166">
        <f t="shared" si="13"/>
        <v>100</v>
      </c>
      <c r="O106" s="173">
        <f t="shared" si="14"/>
        <v>100</v>
      </c>
      <c r="P106" s="173">
        <f t="shared" si="15"/>
        <v>42</v>
      </c>
      <c r="Q106" s="173">
        <f t="shared" si="16"/>
        <v>12.1</v>
      </c>
      <c r="R106" s="173">
        <f t="shared" si="17"/>
        <v>3.77</v>
      </c>
      <c r="U106" t="s">
        <v>2318</v>
      </c>
      <c r="V106" s="166">
        <v>7.2</v>
      </c>
    </row>
    <row r="107" spans="1:22">
      <c r="A107">
        <v>2004</v>
      </c>
      <c r="B107" s="166">
        <v>1.1000000000000001</v>
      </c>
      <c r="C107" s="166">
        <v>3.5</v>
      </c>
      <c r="D107" s="166">
        <v>8.3000000000000007</v>
      </c>
      <c r="E107" s="166">
        <v>26.7</v>
      </c>
      <c r="F107" s="166">
        <v>60.5</v>
      </c>
      <c r="G107" s="166">
        <v>100</v>
      </c>
      <c r="H107" s="166"/>
      <c r="I107">
        <f t="shared" si="9"/>
        <v>2004</v>
      </c>
      <c r="J107" s="166">
        <f t="shared" si="9"/>
        <v>1.1000000000000001</v>
      </c>
      <c r="K107" s="166">
        <f t="shared" si="10"/>
        <v>4.5999999999999996</v>
      </c>
      <c r="L107" s="166">
        <f t="shared" si="11"/>
        <v>12.9</v>
      </c>
      <c r="M107" s="166">
        <f t="shared" si="12"/>
        <v>39.6</v>
      </c>
      <c r="N107" s="166">
        <f t="shared" si="13"/>
        <v>100.1</v>
      </c>
      <c r="O107" s="173">
        <f t="shared" si="14"/>
        <v>110</v>
      </c>
      <c r="P107" s="173">
        <f t="shared" si="15"/>
        <v>46</v>
      </c>
      <c r="Q107" s="173">
        <f t="shared" si="16"/>
        <v>12.9</v>
      </c>
      <c r="R107" s="173">
        <f t="shared" si="17"/>
        <v>3.96</v>
      </c>
      <c r="U107" t="s">
        <v>2319</v>
      </c>
      <c r="V107" s="166">
        <v>7.2</v>
      </c>
    </row>
    <row r="108" spans="1:22">
      <c r="A108">
        <v>2005</v>
      </c>
      <c r="B108" s="166">
        <v>1.2</v>
      </c>
      <c r="C108" s="166">
        <v>4</v>
      </c>
      <c r="D108" s="166">
        <v>9.1</v>
      </c>
      <c r="E108" s="166">
        <v>27.4</v>
      </c>
      <c r="F108" s="166">
        <v>58.4</v>
      </c>
      <c r="G108" s="166">
        <v>100</v>
      </c>
      <c r="H108" s="166"/>
      <c r="I108">
        <f t="shared" si="9"/>
        <v>2005</v>
      </c>
      <c r="J108" s="166">
        <f t="shared" si="9"/>
        <v>1.2</v>
      </c>
      <c r="K108" s="166">
        <f t="shared" si="10"/>
        <v>5.2</v>
      </c>
      <c r="L108" s="166">
        <f t="shared" si="11"/>
        <v>14.3</v>
      </c>
      <c r="M108" s="166">
        <f t="shared" si="12"/>
        <v>41.7</v>
      </c>
      <c r="N108" s="166">
        <f t="shared" si="13"/>
        <v>100.1</v>
      </c>
      <c r="O108" s="173">
        <f t="shared" si="14"/>
        <v>120</v>
      </c>
      <c r="P108" s="173">
        <f t="shared" si="15"/>
        <v>52</v>
      </c>
      <c r="Q108" s="173">
        <f t="shared" si="16"/>
        <v>14.3</v>
      </c>
      <c r="R108" s="173">
        <f t="shared" si="17"/>
        <v>4.17</v>
      </c>
      <c r="U108" t="s">
        <v>2320</v>
      </c>
      <c r="V108" s="166">
        <v>7.8</v>
      </c>
    </row>
    <row r="109" spans="1:22">
      <c r="A109">
        <v>2006</v>
      </c>
      <c r="B109" s="166">
        <v>1.3</v>
      </c>
      <c r="C109" s="166">
        <v>4.2</v>
      </c>
      <c r="D109" s="166">
        <v>9.3000000000000007</v>
      </c>
      <c r="E109" s="166">
        <v>27.2</v>
      </c>
      <c r="F109" s="166">
        <v>58</v>
      </c>
      <c r="G109" s="166">
        <v>100</v>
      </c>
      <c r="H109" s="166"/>
      <c r="I109">
        <f t="shared" si="9"/>
        <v>2006</v>
      </c>
      <c r="J109" s="166">
        <f t="shared" si="9"/>
        <v>1.3</v>
      </c>
      <c r="K109" s="166">
        <f t="shared" si="10"/>
        <v>5.5</v>
      </c>
      <c r="L109" s="166">
        <f t="shared" si="11"/>
        <v>14.8</v>
      </c>
      <c r="M109" s="166">
        <f t="shared" si="12"/>
        <v>42</v>
      </c>
      <c r="N109" s="166">
        <f t="shared" si="13"/>
        <v>100</v>
      </c>
      <c r="O109" s="173">
        <f t="shared" si="14"/>
        <v>130</v>
      </c>
      <c r="P109" s="173">
        <f t="shared" si="15"/>
        <v>55</v>
      </c>
      <c r="Q109" s="173">
        <f t="shared" si="16"/>
        <v>14.8</v>
      </c>
      <c r="R109" s="173">
        <f t="shared" si="17"/>
        <v>4.2</v>
      </c>
      <c r="U109" t="s">
        <v>2321</v>
      </c>
      <c r="V109" s="166">
        <v>8.1</v>
      </c>
    </row>
    <row r="110" spans="1:22">
      <c r="A110">
        <v>2007</v>
      </c>
      <c r="B110" s="166">
        <v>1.4</v>
      </c>
      <c r="C110" s="166">
        <v>4.5999999999999996</v>
      </c>
      <c r="D110" s="166">
        <v>9.4</v>
      </c>
      <c r="E110" s="166">
        <v>27.2</v>
      </c>
      <c r="F110" s="166">
        <v>57.4</v>
      </c>
      <c r="G110" s="166">
        <v>100</v>
      </c>
      <c r="H110" s="166"/>
      <c r="I110">
        <f t="shared" si="9"/>
        <v>2007</v>
      </c>
      <c r="J110" s="166">
        <f t="shared" si="9"/>
        <v>1.4</v>
      </c>
      <c r="K110" s="166">
        <f t="shared" si="10"/>
        <v>6</v>
      </c>
      <c r="L110" s="166">
        <f t="shared" si="11"/>
        <v>15.4</v>
      </c>
      <c r="M110" s="166">
        <f t="shared" si="12"/>
        <v>42.6</v>
      </c>
      <c r="N110" s="166">
        <f t="shared" si="13"/>
        <v>100</v>
      </c>
      <c r="O110" s="173">
        <f t="shared" si="14"/>
        <v>140</v>
      </c>
      <c r="P110" s="173">
        <f t="shared" si="15"/>
        <v>60</v>
      </c>
      <c r="Q110" s="173">
        <f t="shared" si="16"/>
        <v>15.4</v>
      </c>
      <c r="R110" s="173">
        <f t="shared" si="17"/>
        <v>4.26</v>
      </c>
      <c r="U110" t="s">
        <v>2322</v>
      </c>
      <c r="V110" s="166">
        <v>9.6</v>
      </c>
    </row>
    <row r="111" spans="1:22">
      <c r="A111">
        <v>2008</v>
      </c>
      <c r="B111" s="166">
        <v>1.4</v>
      </c>
      <c r="C111" s="166">
        <v>4.5</v>
      </c>
      <c r="D111" s="166">
        <v>9.6</v>
      </c>
      <c r="E111" s="166">
        <v>26.9</v>
      </c>
      <c r="F111" s="166">
        <v>57.7</v>
      </c>
      <c r="G111" s="166">
        <v>100</v>
      </c>
      <c r="H111" s="166"/>
      <c r="I111">
        <f t="shared" si="9"/>
        <v>2008</v>
      </c>
      <c r="J111" s="166">
        <f t="shared" si="9"/>
        <v>1.4</v>
      </c>
      <c r="K111" s="166">
        <f t="shared" si="10"/>
        <v>5.9</v>
      </c>
      <c r="L111" s="166">
        <f t="shared" si="11"/>
        <v>15.5</v>
      </c>
      <c r="M111" s="166">
        <f t="shared" si="12"/>
        <v>42.4</v>
      </c>
      <c r="N111" s="166">
        <f t="shared" si="13"/>
        <v>100.1</v>
      </c>
      <c r="O111" s="173">
        <f t="shared" si="14"/>
        <v>140</v>
      </c>
      <c r="P111" s="173">
        <f t="shared" si="15"/>
        <v>59</v>
      </c>
      <c r="Q111" s="173">
        <f t="shared" si="16"/>
        <v>15.5</v>
      </c>
      <c r="R111" s="173">
        <f t="shared" si="17"/>
        <v>4.24</v>
      </c>
      <c r="U111" t="s">
        <v>2323</v>
      </c>
      <c r="V111" t="s">
        <v>2352</v>
      </c>
    </row>
    <row r="112" spans="1:22">
      <c r="A112">
        <v>2009</v>
      </c>
      <c r="B112" s="166">
        <v>1.2</v>
      </c>
      <c r="C112" s="166">
        <v>5.2</v>
      </c>
      <c r="D112" s="166">
        <v>9</v>
      </c>
      <c r="E112" s="166">
        <v>26.2</v>
      </c>
      <c r="F112" s="166">
        <v>58.5</v>
      </c>
      <c r="G112" s="166">
        <v>100.1</v>
      </c>
      <c r="H112" s="166"/>
      <c r="I112">
        <f t="shared" si="9"/>
        <v>2009</v>
      </c>
      <c r="J112" s="166">
        <f t="shared" si="9"/>
        <v>1.2</v>
      </c>
      <c r="K112" s="166">
        <f t="shared" si="10"/>
        <v>6.4</v>
      </c>
      <c r="L112" s="166">
        <f t="shared" si="11"/>
        <v>15.4</v>
      </c>
      <c r="M112" s="166">
        <f t="shared" si="12"/>
        <v>41.6</v>
      </c>
      <c r="N112" s="166">
        <f t="shared" si="13"/>
        <v>100.1</v>
      </c>
      <c r="O112" s="173">
        <f t="shared" si="14"/>
        <v>120</v>
      </c>
      <c r="P112" s="173">
        <f t="shared" si="15"/>
        <v>64</v>
      </c>
      <c r="Q112" s="173">
        <f t="shared" si="16"/>
        <v>15.4</v>
      </c>
      <c r="R112" s="173">
        <f t="shared" si="17"/>
        <v>4.16</v>
      </c>
      <c r="U112" t="s">
        <v>2324</v>
      </c>
      <c r="V112">
        <v>9</v>
      </c>
    </row>
    <row r="113" spans="1:22">
      <c r="A113">
        <v>2010</v>
      </c>
      <c r="B113" s="166">
        <v>0.9</v>
      </c>
      <c r="C113" s="166">
        <v>3.8</v>
      </c>
      <c r="D113" s="166">
        <v>7.9</v>
      </c>
      <c r="E113" s="166">
        <v>25.6</v>
      </c>
      <c r="F113" s="166">
        <v>61.9</v>
      </c>
      <c r="G113" s="166">
        <v>100</v>
      </c>
      <c r="H113" s="166"/>
      <c r="I113">
        <f t="shared" si="9"/>
        <v>2010</v>
      </c>
      <c r="J113" s="166">
        <f t="shared" si="9"/>
        <v>0.9</v>
      </c>
      <c r="K113" s="166">
        <f t="shared" si="10"/>
        <v>4.7</v>
      </c>
      <c r="L113" s="166">
        <f t="shared" si="11"/>
        <v>12.6</v>
      </c>
      <c r="M113" s="166">
        <f t="shared" si="12"/>
        <v>38.200000000000003</v>
      </c>
      <c r="N113" s="166">
        <f t="shared" si="13"/>
        <v>100.1</v>
      </c>
      <c r="O113" s="173">
        <f t="shared" si="14"/>
        <v>90</v>
      </c>
      <c r="P113" s="173">
        <f t="shared" si="15"/>
        <v>47</v>
      </c>
      <c r="Q113" s="173">
        <f t="shared" si="16"/>
        <v>12.6</v>
      </c>
      <c r="R113" s="173">
        <f t="shared" si="17"/>
        <v>3.82</v>
      </c>
      <c r="U113" t="s">
        <v>2325</v>
      </c>
      <c r="V113" s="166">
        <v>6.6</v>
      </c>
    </row>
    <row r="114" spans="1:22">
      <c r="A114">
        <v>2011</v>
      </c>
      <c r="B114" s="166">
        <v>0.9</v>
      </c>
      <c r="C114" s="166">
        <v>3.9</v>
      </c>
      <c r="D114" s="166">
        <v>8.1</v>
      </c>
      <c r="E114" s="166">
        <v>26.2</v>
      </c>
      <c r="F114" s="166">
        <v>60.9</v>
      </c>
      <c r="G114" s="166">
        <v>100</v>
      </c>
      <c r="H114" s="166"/>
      <c r="I114">
        <f t="shared" si="9"/>
        <v>2011</v>
      </c>
      <c r="J114" s="166">
        <f t="shared" si="9"/>
        <v>0.9</v>
      </c>
      <c r="K114" s="166">
        <f t="shared" si="10"/>
        <v>4.8</v>
      </c>
      <c r="L114" s="166">
        <f t="shared" si="11"/>
        <v>12.9</v>
      </c>
      <c r="M114" s="166">
        <f t="shared" si="12"/>
        <v>39.1</v>
      </c>
      <c r="N114" s="166">
        <f t="shared" si="13"/>
        <v>100</v>
      </c>
      <c r="O114" s="173">
        <f t="shared" si="14"/>
        <v>90</v>
      </c>
      <c r="P114" s="173">
        <f t="shared" si="15"/>
        <v>48</v>
      </c>
      <c r="Q114" s="173">
        <f t="shared" si="16"/>
        <v>12.9</v>
      </c>
      <c r="R114" s="173">
        <f t="shared" si="17"/>
        <v>3.91</v>
      </c>
      <c r="U114" t="s">
        <v>2326</v>
      </c>
      <c r="V114" s="166">
        <v>7.2</v>
      </c>
    </row>
    <row r="115" spans="1:22">
      <c r="A115">
        <v>2012</v>
      </c>
      <c r="B115" s="166">
        <v>0.8</v>
      </c>
      <c r="C115" s="166">
        <v>3.8</v>
      </c>
      <c r="D115" s="166">
        <v>8.1</v>
      </c>
      <c r="E115" s="166">
        <v>26.4</v>
      </c>
      <c r="F115" s="166">
        <v>60.9</v>
      </c>
      <c r="G115" s="166">
        <v>100</v>
      </c>
      <c r="H115" s="166"/>
      <c r="I115">
        <f t="shared" si="9"/>
        <v>2012</v>
      </c>
      <c r="J115" s="166">
        <f t="shared" si="9"/>
        <v>0.8</v>
      </c>
      <c r="K115" s="166">
        <f t="shared" si="10"/>
        <v>4.5999999999999996</v>
      </c>
      <c r="L115" s="166">
        <f t="shared" si="11"/>
        <v>12.7</v>
      </c>
      <c r="M115" s="166">
        <f t="shared" si="12"/>
        <v>39.1</v>
      </c>
      <c r="N115" s="166">
        <f t="shared" si="13"/>
        <v>100</v>
      </c>
      <c r="O115" s="173">
        <f t="shared" si="14"/>
        <v>80</v>
      </c>
      <c r="P115" s="173">
        <f t="shared" si="15"/>
        <v>46</v>
      </c>
      <c r="Q115" s="173">
        <f t="shared" si="16"/>
        <v>12.7</v>
      </c>
      <c r="R115" s="173">
        <f t="shared" si="17"/>
        <v>3.91</v>
      </c>
      <c r="U115" t="s">
        <v>2327</v>
      </c>
      <c r="V115" s="166">
        <v>6.3</v>
      </c>
    </row>
    <row r="116" spans="1:22">
      <c r="A116">
        <v>2013</v>
      </c>
      <c r="B116" s="166">
        <v>1.3</v>
      </c>
      <c r="C116" s="166">
        <v>5.8</v>
      </c>
      <c r="D116" s="166">
        <v>8.6999999999999993</v>
      </c>
      <c r="E116" s="166">
        <v>25.4</v>
      </c>
      <c r="F116" s="166">
        <v>58.7</v>
      </c>
      <c r="G116" s="166">
        <v>100</v>
      </c>
      <c r="H116" s="166"/>
      <c r="I116">
        <f t="shared" si="9"/>
        <v>2013</v>
      </c>
      <c r="J116" s="166">
        <f t="shared" si="9"/>
        <v>1.3</v>
      </c>
      <c r="K116" s="166">
        <f t="shared" si="10"/>
        <v>7.1</v>
      </c>
      <c r="L116" s="166">
        <f t="shared" si="11"/>
        <v>15.8</v>
      </c>
      <c r="M116" s="166">
        <f t="shared" si="12"/>
        <v>41.2</v>
      </c>
      <c r="N116" s="166">
        <f t="shared" si="13"/>
        <v>99.9</v>
      </c>
      <c r="O116" s="173">
        <f t="shared" si="14"/>
        <v>130</v>
      </c>
      <c r="P116" s="173">
        <f t="shared" si="15"/>
        <v>71</v>
      </c>
      <c r="Q116" s="173">
        <f t="shared" si="16"/>
        <v>15.8</v>
      </c>
      <c r="R116" s="173">
        <f t="shared" si="17"/>
        <v>4.12</v>
      </c>
      <c r="U116" t="s">
        <v>2328</v>
      </c>
      <c r="V116" s="166">
        <v>7.7</v>
      </c>
    </row>
    <row r="117" spans="1:22">
      <c r="A117">
        <v>2014</v>
      </c>
      <c r="B117" s="166">
        <v>1.3</v>
      </c>
      <c r="C117" s="166">
        <v>5.5</v>
      </c>
      <c r="D117" s="166">
        <v>8.4</v>
      </c>
      <c r="E117" s="166">
        <v>24.9</v>
      </c>
      <c r="F117" s="166">
        <v>60</v>
      </c>
      <c r="G117" s="166">
        <v>100</v>
      </c>
      <c r="H117" s="166"/>
      <c r="I117">
        <f t="shared" si="9"/>
        <v>2014</v>
      </c>
      <c r="J117" s="166">
        <f t="shared" si="9"/>
        <v>1.3</v>
      </c>
      <c r="K117" s="166">
        <f t="shared" si="10"/>
        <v>6.8</v>
      </c>
      <c r="L117" s="166">
        <f t="shared" si="11"/>
        <v>15.2</v>
      </c>
      <c r="M117" s="166">
        <f t="shared" si="12"/>
        <v>40.1</v>
      </c>
      <c r="N117" s="166">
        <f t="shared" si="13"/>
        <v>100.1</v>
      </c>
      <c r="O117" s="173">
        <f t="shared" si="14"/>
        <v>130</v>
      </c>
      <c r="P117" s="173">
        <f t="shared" si="15"/>
        <v>68</v>
      </c>
      <c r="Q117" s="173">
        <f t="shared" si="16"/>
        <v>15.2</v>
      </c>
      <c r="R117" s="173">
        <f t="shared" si="17"/>
        <v>4.01</v>
      </c>
      <c r="U117" t="s">
        <v>2329</v>
      </c>
      <c r="V117" s="166">
        <v>7.2</v>
      </c>
    </row>
    <row r="118" spans="1:22" ht="16">
      <c r="B118" s="166"/>
      <c r="C118" s="166"/>
      <c r="D118" s="166"/>
      <c r="E118" s="166"/>
      <c r="F118" s="166"/>
      <c r="G118" s="166"/>
      <c r="H118" s="166"/>
      <c r="I118" s="169">
        <f>I117+1</f>
        <v>2015</v>
      </c>
      <c r="J118" s="170">
        <f>K118*(J$107/K$107)</f>
        <v>1.4</v>
      </c>
      <c r="K118" s="170">
        <f>L118*(K$107/L$107)</f>
        <v>6</v>
      </c>
      <c r="L118" s="170">
        <f>L117*(V118/V117)</f>
        <v>16.7</v>
      </c>
      <c r="M118" s="170">
        <f>L118*(M$107/L$107)</f>
        <v>51.3</v>
      </c>
      <c r="O118" s="173">
        <f t="shared" si="14"/>
        <v>140</v>
      </c>
      <c r="P118" s="173">
        <f t="shared" si="15"/>
        <v>60</v>
      </c>
      <c r="Q118" s="173">
        <f t="shared" si="16"/>
        <v>16.7</v>
      </c>
      <c r="R118" s="173">
        <f t="shared" si="17"/>
        <v>5.13</v>
      </c>
      <c r="U118" t="s">
        <v>2330</v>
      </c>
      <c r="V118" s="166">
        <v>7.9</v>
      </c>
    </row>
    <row r="119" spans="1:22" ht="16">
      <c r="B119" s="166"/>
      <c r="C119" s="166"/>
      <c r="D119" s="166"/>
      <c r="E119" s="166"/>
      <c r="F119" s="166"/>
      <c r="I119" s="169">
        <f t="shared" ref="I119:I122" si="18">I118+1</f>
        <v>2016</v>
      </c>
      <c r="J119" s="170">
        <f t="shared" ref="J119:K122" si="19">K119*(J$107/K$107)</f>
        <v>1.2</v>
      </c>
      <c r="K119" s="170">
        <f t="shared" si="19"/>
        <v>5.2</v>
      </c>
      <c r="L119" s="170">
        <f t="shared" ref="L119:L120" si="20">L118*(V119/V118)</f>
        <v>14.6</v>
      </c>
      <c r="M119" s="170">
        <f t="shared" ref="M119:M122" si="21">L119*(M$107/L$107)</f>
        <v>44.8</v>
      </c>
      <c r="O119" s="173">
        <f t="shared" si="14"/>
        <v>120</v>
      </c>
      <c r="P119" s="173">
        <f t="shared" si="15"/>
        <v>52</v>
      </c>
      <c r="Q119" s="173">
        <f t="shared" si="16"/>
        <v>14.6</v>
      </c>
      <c r="R119" s="173">
        <f t="shared" si="17"/>
        <v>4.4800000000000004</v>
      </c>
      <c r="U119" t="s">
        <v>2331</v>
      </c>
      <c r="V119" s="166">
        <v>6.9</v>
      </c>
    </row>
    <row r="120" spans="1:22" ht="16" customHeight="1">
      <c r="B120" s="225" t="s">
        <v>2353</v>
      </c>
      <c r="C120" s="225"/>
      <c r="D120" s="225"/>
      <c r="E120" s="225"/>
      <c r="F120" s="225"/>
      <c r="G120" s="225"/>
      <c r="H120" s="171"/>
      <c r="I120" s="169">
        <f t="shared" si="18"/>
        <v>2017</v>
      </c>
      <c r="J120" s="170">
        <f t="shared" si="19"/>
        <v>1.3</v>
      </c>
      <c r="K120" s="170">
        <f t="shared" si="19"/>
        <v>5.3</v>
      </c>
      <c r="L120" s="170">
        <f t="shared" si="20"/>
        <v>15</v>
      </c>
      <c r="M120" s="170">
        <f t="shared" si="21"/>
        <v>46</v>
      </c>
      <c r="O120" s="173">
        <f t="shared" si="14"/>
        <v>130</v>
      </c>
      <c r="P120" s="173">
        <f t="shared" si="15"/>
        <v>53</v>
      </c>
      <c r="Q120" s="173">
        <f t="shared" si="16"/>
        <v>15</v>
      </c>
      <c r="R120" s="173">
        <f t="shared" si="17"/>
        <v>4.5999999999999996</v>
      </c>
      <c r="U120" t="s">
        <v>2332</v>
      </c>
      <c r="V120" s="166">
        <v>7.1</v>
      </c>
    </row>
    <row r="121" spans="1:22" ht="21" customHeight="1">
      <c r="B121" s="225"/>
      <c r="C121" s="225"/>
      <c r="D121" s="225"/>
      <c r="E121" s="225"/>
      <c r="F121" s="225"/>
      <c r="G121" s="225"/>
      <c r="H121" s="171"/>
      <c r="I121" s="169">
        <f t="shared" si="18"/>
        <v>2018</v>
      </c>
      <c r="J121" s="170">
        <f t="shared" si="19"/>
        <v>1.3</v>
      </c>
      <c r="K121" s="170">
        <f t="shared" si="19"/>
        <v>5.5</v>
      </c>
      <c r="L121" s="170">
        <f>(L120-L119)+L120</f>
        <v>15.4</v>
      </c>
      <c r="M121" s="170">
        <f t="shared" si="21"/>
        <v>47.3</v>
      </c>
      <c r="O121" s="173">
        <f t="shared" si="14"/>
        <v>130</v>
      </c>
      <c r="P121" s="173">
        <f t="shared" si="15"/>
        <v>55</v>
      </c>
      <c r="Q121" s="173">
        <f t="shared" si="16"/>
        <v>15.4</v>
      </c>
      <c r="R121" s="173">
        <f t="shared" si="17"/>
        <v>4.7300000000000004</v>
      </c>
    </row>
    <row r="122" spans="1:22" ht="16" customHeight="1">
      <c r="B122" s="225"/>
      <c r="C122" s="225"/>
      <c r="D122" s="225"/>
      <c r="E122" s="225"/>
      <c r="F122" s="225"/>
      <c r="G122" s="225"/>
      <c r="H122" s="171"/>
      <c r="I122" s="169">
        <f t="shared" si="18"/>
        <v>2019</v>
      </c>
      <c r="J122" s="170">
        <f t="shared" si="19"/>
        <v>1.3</v>
      </c>
      <c r="K122" s="170">
        <f t="shared" si="19"/>
        <v>5.6</v>
      </c>
      <c r="L122" s="170">
        <f>(L121-L120)+L121</f>
        <v>15.8</v>
      </c>
      <c r="M122" s="170">
        <f t="shared" si="21"/>
        <v>48.5</v>
      </c>
      <c r="O122" s="173">
        <f t="shared" si="14"/>
        <v>130</v>
      </c>
      <c r="P122" s="173">
        <f t="shared" si="15"/>
        <v>56</v>
      </c>
      <c r="Q122" s="173">
        <f t="shared" si="16"/>
        <v>15.8</v>
      </c>
      <c r="R122" s="173">
        <f t="shared" si="17"/>
        <v>4.8499999999999996</v>
      </c>
    </row>
    <row r="123" spans="1:22" ht="16">
      <c r="B123" s="225"/>
      <c r="C123" s="225"/>
      <c r="D123" s="225"/>
      <c r="E123" s="225"/>
      <c r="F123" s="225"/>
      <c r="G123" s="225"/>
      <c r="H123" s="171"/>
      <c r="I123" s="168">
        <v>2020</v>
      </c>
      <c r="J123" s="170">
        <f>(2*J122+J125)/3</f>
        <v>1.2</v>
      </c>
      <c r="K123">
        <v>5.3</v>
      </c>
      <c r="L123">
        <v>13.5</v>
      </c>
      <c r="M123">
        <v>37.5</v>
      </c>
      <c r="O123" s="173">
        <f t="shared" si="14"/>
        <v>120</v>
      </c>
      <c r="P123" s="173">
        <f t="shared" si="15"/>
        <v>53</v>
      </c>
      <c r="Q123" s="173">
        <f t="shared" si="16"/>
        <v>13.5</v>
      </c>
      <c r="R123" s="173">
        <f t="shared" si="17"/>
        <v>3.75</v>
      </c>
    </row>
    <row r="124" spans="1:22" ht="16" customHeight="1">
      <c r="B124" s="225"/>
      <c r="C124" s="225"/>
      <c r="D124" s="225"/>
      <c r="E124" s="225"/>
      <c r="F124" s="225"/>
      <c r="G124" s="225"/>
      <c r="H124" s="171"/>
      <c r="I124" s="168">
        <v>2021</v>
      </c>
      <c r="J124" s="170">
        <f>(J123+J125)/2</f>
        <v>1.1000000000000001</v>
      </c>
      <c r="K124">
        <v>3.3</v>
      </c>
      <c r="L124">
        <v>10.3</v>
      </c>
      <c r="M124">
        <v>33.799999999999997</v>
      </c>
      <c r="O124" s="173">
        <f t="shared" si="14"/>
        <v>110</v>
      </c>
      <c r="P124" s="173">
        <f t="shared" si="15"/>
        <v>33</v>
      </c>
      <c r="Q124" s="173">
        <f t="shared" si="16"/>
        <v>10.3</v>
      </c>
      <c r="R124" s="173">
        <f t="shared" si="17"/>
        <v>3.38</v>
      </c>
    </row>
    <row r="125" spans="1:22">
      <c r="B125" s="225"/>
      <c r="C125" s="225"/>
      <c r="D125" s="225"/>
      <c r="E125" s="225"/>
      <c r="F125" s="225"/>
      <c r="G125" s="225"/>
      <c r="H125" s="171"/>
      <c r="I125" s="168">
        <v>2022</v>
      </c>
      <c r="J125">
        <v>1</v>
      </c>
      <c r="K125">
        <v>3.2</v>
      </c>
      <c r="L125">
        <v>10.199999999999999</v>
      </c>
      <c r="M125">
        <v>33.700000000000003</v>
      </c>
      <c r="O125" s="173">
        <f t="shared" si="14"/>
        <v>100</v>
      </c>
      <c r="P125" s="173">
        <f t="shared" si="15"/>
        <v>32</v>
      </c>
      <c r="Q125" s="173">
        <f t="shared" si="16"/>
        <v>10.199999999999999</v>
      </c>
      <c r="R125" s="173">
        <f t="shared" si="17"/>
        <v>3.37</v>
      </c>
    </row>
    <row r="126" spans="1:22" ht="13" customHeight="1">
      <c r="B126" s="225"/>
      <c r="C126" s="225"/>
      <c r="D126" s="225"/>
      <c r="E126" s="225"/>
      <c r="F126" s="225"/>
      <c r="G126" s="225"/>
      <c r="H126" s="171"/>
      <c r="I126" s="168"/>
    </row>
    <row r="127" spans="1:22">
      <c r="B127" s="225"/>
      <c r="C127" s="225"/>
      <c r="D127" s="225"/>
      <c r="E127" s="225"/>
      <c r="F127" s="225"/>
      <c r="G127" s="225"/>
      <c r="H127" s="171"/>
      <c r="I127" s="167" t="s">
        <v>2355</v>
      </c>
      <c r="J127" s="167" t="s">
        <v>2356</v>
      </c>
      <c r="K127" s="167" t="s">
        <v>2357</v>
      </c>
    </row>
    <row r="128" spans="1:22" ht="13" customHeight="1">
      <c r="B128" s="225"/>
      <c r="C128" s="225"/>
      <c r="D128" s="225"/>
      <c r="E128" s="225"/>
      <c r="F128" s="225"/>
      <c r="G128" s="225"/>
      <c r="H128" s="171"/>
      <c r="I128" s="167"/>
    </row>
    <row r="129" spans="2:9">
      <c r="B129" s="225"/>
      <c r="C129" s="225"/>
      <c r="D129" s="225"/>
      <c r="E129" s="225"/>
      <c r="F129" s="225"/>
      <c r="G129" s="225"/>
      <c r="H129" s="171"/>
      <c r="I129" s="167" t="s">
        <v>2358</v>
      </c>
    </row>
    <row r="130" spans="2:9">
      <c r="B130" s="166"/>
      <c r="C130" s="166"/>
      <c r="D130" s="166"/>
      <c r="E130" s="166"/>
      <c r="F130" s="166"/>
      <c r="I130" s="167"/>
    </row>
    <row r="131" spans="2:9" ht="16" customHeight="1">
      <c r="B131" s="225" t="s">
        <v>2354</v>
      </c>
      <c r="C131" s="225"/>
      <c r="D131" s="225"/>
      <c r="E131" s="225"/>
      <c r="F131" s="225"/>
      <c r="G131" s="225"/>
      <c r="I131" s="172" t="s">
        <v>2359</v>
      </c>
    </row>
    <row r="132" spans="2:9">
      <c r="B132" s="225"/>
      <c r="C132" s="225"/>
      <c r="D132" s="225"/>
      <c r="E132" s="225"/>
      <c r="F132" s="225"/>
      <c r="G132" s="225"/>
      <c r="I132" s="167"/>
    </row>
    <row r="133" spans="2:9" ht="16">
      <c r="B133" s="225"/>
      <c r="C133" s="225"/>
      <c r="D133" s="225"/>
      <c r="E133" s="225"/>
      <c r="F133" s="225"/>
      <c r="G133" s="225"/>
      <c r="I133" s="172" t="s">
        <v>2360</v>
      </c>
    </row>
    <row r="134" spans="2:9">
      <c r="B134" s="225"/>
      <c r="C134" s="225"/>
      <c r="D134" s="225"/>
      <c r="E134" s="225"/>
      <c r="F134" s="225"/>
      <c r="G134" s="225"/>
      <c r="I134" s="167"/>
    </row>
    <row r="135" spans="2:9">
      <c r="B135" s="225"/>
      <c r="C135" s="225"/>
      <c r="D135" s="225"/>
      <c r="E135" s="225"/>
      <c r="F135" s="225"/>
      <c r="G135" s="225"/>
      <c r="I135" s="167" t="s">
        <v>2361</v>
      </c>
    </row>
    <row r="136" spans="2:9">
      <c r="B136" s="225"/>
      <c r="C136" s="225"/>
      <c r="D136" s="225"/>
      <c r="E136" s="225"/>
      <c r="F136" s="225"/>
      <c r="G136" s="225"/>
    </row>
    <row r="137" spans="2:9">
      <c r="B137" s="225"/>
      <c r="C137" s="225"/>
      <c r="D137" s="225"/>
      <c r="E137" s="225"/>
      <c r="F137" s="225"/>
      <c r="G137" s="225"/>
    </row>
    <row r="138" spans="2:9">
      <c r="B138" s="225"/>
      <c r="C138" s="225"/>
      <c r="D138" s="225"/>
      <c r="E138" s="225"/>
      <c r="F138" s="225"/>
      <c r="G138" s="225"/>
    </row>
    <row r="139" spans="2:9">
      <c r="B139" s="225"/>
      <c r="C139" s="225"/>
      <c r="D139" s="225"/>
      <c r="E139" s="225"/>
      <c r="F139" s="225"/>
      <c r="G139" s="225"/>
    </row>
    <row r="140" spans="2:9">
      <c r="B140" s="225"/>
      <c r="C140" s="225"/>
      <c r="D140" s="225"/>
      <c r="E140" s="225"/>
      <c r="F140" s="225"/>
      <c r="G140" s="225"/>
    </row>
    <row r="141" spans="2:9">
      <c r="B141" s="225"/>
      <c r="C141" s="225"/>
      <c r="D141" s="225"/>
      <c r="E141" s="225"/>
      <c r="F141" s="225"/>
      <c r="G141" s="225"/>
    </row>
    <row r="142" spans="2:9">
      <c r="B142" s="225"/>
      <c r="C142" s="225"/>
      <c r="D142" s="225"/>
      <c r="E142" s="225"/>
      <c r="F142" s="225"/>
      <c r="G142" s="225"/>
    </row>
  </sheetData>
  <mergeCells count="5">
    <mergeCell ref="A1:H1"/>
    <mergeCell ref="A3:I6"/>
    <mergeCell ref="A8:N9"/>
    <mergeCell ref="B120:G129"/>
    <mergeCell ref="B131:G142"/>
  </mergeCell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5E1B2D5-4818-1E45-A8C1-ABA736397EA1}">
  <dimension ref="A1:A37"/>
  <sheetViews>
    <sheetView workbookViewId="0"/>
  </sheetViews>
  <sheetFormatPr baseColWidth="10" defaultRowHeight="13"/>
  <sheetData>
    <row r="1" spans="1:1" ht="25">
      <c r="A1" s="164" t="s">
        <v>2426</v>
      </c>
    </row>
    <row r="37" spans="1:1">
      <c r="A37" s="49" t="s">
        <v>127</v>
      </c>
    </row>
  </sheetData>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53E6C96-F1B2-F54C-9722-D00701C6B516}">
  <dimension ref="A1:F53"/>
  <sheetViews>
    <sheetView workbookViewId="0">
      <selection activeCell="A2" sqref="A2"/>
    </sheetView>
  </sheetViews>
  <sheetFormatPr baseColWidth="10" defaultRowHeight="13"/>
  <cols>
    <col min="1" max="1" width="25.83203125" customWidth="1"/>
  </cols>
  <sheetData>
    <row r="1" spans="1:6" ht="25">
      <c r="A1" s="174" t="s">
        <v>2427</v>
      </c>
    </row>
    <row r="2" spans="1:6">
      <c r="C2" s="21"/>
    </row>
    <row r="3" spans="1:6">
      <c r="C3" s="1" t="s">
        <v>128</v>
      </c>
    </row>
    <row r="5" spans="1:6">
      <c r="C5" s="1" t="s">
        <v>178</v>
      </c>
      <c r="D5" s="1" t="s">
        <v>177</v>
      </c>
      <c r="E5" s="1" t="s">
        <v>175</v>
      </c>
      <c r="F5" s="1" t="s">
        <v>176</v>
      </c>
    </row>
    <row r="6" spans="1:6">
      <c r="A6" s="58" t="s">
        <v>129</v>
      </c>
      <c r="B6" s="58" t="str">
        <f>CONCATENATE(LEFT(A6,3),RIGHT(A6,4))</f>
        <v>Q2 2011</v>
      </c>
      <c r="C6" s="59">
        <v>7.37</v>
      </c>
      <c r="D6" s="65">
        <v>7.3</v>
      </c>
      <c r="E6" s="59">
        <v>7.63</v>
      </c>
      <c r="F6" s="59">
        <v>3.25</v>
      </c>
    </row>
    <row r="7" spans="1:6">
      <c r="A7" s="60" t="s">
        <v>130</v>
      </c>
      <c r="B7" s="58" t="str">
        <f t="shared" ref="B7:B47" si="0">CONCATENATE(LEFT(A7,3),RIGHT(A7,4))</f>
        <v>Q3 2011</v>
      </c>
      <c r="C7" s="61">
        <v>7.4</v>
      </c>
      <c r="D7" s="66">
        <v>7.28</v>
      </c>
      <c r="E7" s="61">
        <v>7.66</v>
      </c>
      <c r="F7" s="61">
        <v>3.14</v>
      </c>
    </row>
    <row r="8" spans="1:6">
      <c r="A8" s="60" t="s">
        <v>131</v>
      </c>
      <c r="B8" s="58" t="str">
        <f t="shared" si="0"/>
        <v>Q4 2011</v>
      </c>
      <c r="C8" s="61">
        <v>7.44</v>
      </c>
      <c r="D8" s="66">
        <v>7.24</v>
      </c>
      <c r="E8" s="61">
        <v>7.69</v>
      </c>
      <c r="F8" s="61">
        <v>3.1</v>
      </c>
    </row>
    <row r="9" spans="1:6">
      <c r="A9" s="60" t="s">
        <v>132</v>
      </c>
      <c r="B9" s="58" t="str">
        <f t="shared" si="0"/>
        <v>Q1 2012</v>
      </c>
      <c r="C9" s="61">
        <v>7.41</v>
      </c>
      <c r="D9" s="66">
        <v>7.29</v>
      </c>
      <c r="E9" s="61">
        <v>7.68</v>
      </c>
      <c r="F9" s="61">
        <v>3.06</v>
      </c>
    </row>
    <row r="10" spans="1:6">
      <c r="A10" s="60" t="s">
        <v>133</v>
      </c>
      <c r="B10" s="58" t="str">
        <f t="shared" si="0"/>
        <v>Q2 2012</v>
      </c>
      <c r="C10" s="61">
        <v>7.42</v>
      </c>
      <c r="D10" s="66">
        <v>7.27</v>
      </c>
      <c r="E10" s="61">
        <v>7.67</v>
      </c>
      <c r="F10" s="61">
        <v>3.08</v>
      </c>
    </row>
    <row r="11" spans="1:6">
      <c r="A11" s="60" t="s">
        <v>134</v>
      </c>
      <c r="B11" s="58" t="str">
        <f t="shared" si="0"/>
        <v>Q3 2012</v>
      </c>
      <c r="C11" s="61">
        <v>7.47</v>
      </c>
      <c r="D11" s="66">
        <v>7.35</v>
      </c>
      <c r="E11" s="61">
        <v>7.7</v>
      </c>
      <c r="F11" s="61">
        <v>3.02</v>
      </c>
    </row>
    <row r="12" spans="1:6">
      <c r="A12" s="60" t="s">
        <v>135</v>
      </c>
      <c r="B12" s="58" t="str">
        <f t="shared" si="0"/>
        <v>Q4 2012</v>
      </c>
      <c r="C12" s="61">
        <v>7.46</v>
      </c>
      <c r="D12" s="66">
        <v>7.27</v>
      </c>
      <c r="E12" s="61">
        <v>7.7</v>
      </c>
      <c r="F12" s="61">
        <v>3.04</v>
      </c>
    </row>
    <row r="13" spans="1:6">
      <c r="A13" s="60" t="s">
        <v>136</v>
      </c>
      <c r="B13" s="58" t="str">
        <f t="shared" si="0"/>
        <v>Q1 2013</v>
      </c>
      <c r="C13" s="61">
        <v>7.44</v>
      </c>
      <c r="D13" s="66">
        <v>7.26</v>
      </c>
      <c r="E13" s="61">
        <v>7.69</v>
      </c>
      <c r="F13" s="61">
        <v>3.03</v>
      </c>
    </row>
    <row r="14" spans="1:6">
      <c r="A14" s="60" t="s">
        <v>137</v>
      </c>
      <c r="B14" s="58" t="str">
        <f t="shared" si="0"/>
        <v>Q2 2013</v>
      </c>
      <c r="C14" s="61">
        <v>7.49</v>
      </c>
      <c r="D14" s="66">
        <v>7.39</v>
      </c>
      <c r="E14" s="61">
        <v>7.73</v>
      </c>
      <c r="F14" s="61">
        <v>2.95</v>
      </c>
    </row>
    <row r="15" spans="1:6">
      <c r="A15" s="60" t="s">
        <v>138</v>
      </c>
      <c r="B15" s="58" t="str">
        <f t="shared" si="0"/>
        <v>Q3 2013</v>
      </c>
      <c r="C15" s="61">
        <v>7.52</v>
      </c>
      <c r="D15" s="66">
        <v>7.44</v>
      </c>
      <c r="E15" s="61">
        <v>7.75</v>
      </c>
      <c r="F15" s="61">
        <v>2.86</v>
      </c>
    </row>
    <row r="16" spans="1:6">
      <c r="A16" s="60" t="s">
        <v>139</v>
      </c>
      <c r="B16" s="58" t="str">
        <f t="shared" si="0"/>
        <v>Q4 2013</v>
      </c>
      <c r="C16" s="61">
        <v>7.48</v>
      </c>
      <c r="D16" s="66">
        <v>7.33</v>
      </c>
      <c r="E16" s="61">
        <v>7.72</v>
      </c>
      <c r="F16" s="61">
        <v>3</v>
      </c>
    </row>
    <row r="17" spans="1:6">
      <c r="A17" s="60" t="s">
        <v>140</v>
      </c>
      <c r="B17" s="58" t="str">
        <f t="shared" si="0"/>
        <v>Q1 2014</v>
      </c>
      <c r="C17" s="61">
        <v>7.52</v>
      </c>
      <c r="D17" s="66">
        <v>7.35</v>
      </c>
      <c r="E17" s="61">
        <v>7.75</v>
      </c>
      <c r="F17" s="61">
        <v>2.94</v>
      </c>
    </row>
    <row r="18" spans="1:6">
      <c r="A18" s="60" t="s">
        <v>141</v>
      </c>
      <c r="B18" s="58" t="str">
        <f t="shared" si="0"/>
        <v>Q2 2014</v>
      </c>
      <c r="C18" s="61">
        <v>7.6</v>
      </c>
      <c r="D18" s="66">
        <v>7.49</v>
      </c>
      <c r="E18" s="61">
        <v>7.82</v>
      </c>
      <c r="F18" s="61">
        <v>2.89</v>
      </c>
    </row>
    <row r="19" spans="1:6">
      <c r="A19" s="60" t="s">
        <v>142</v>
      </c>
      <c r="B19" s="58" t="str">
        <f t="shared" si="0"/>
        <v>Q3 2014</v>
      </c>
      <c r="C19" s="61">
        <v>7.59</v>
      </c>
      <c r="D19" s="66">
        <v>7.49</v>
      </c>
      <c r="E19" s="61">
        <v>7.8</v>
      </c>
      <c r="F19" s="61">
        <v>2.87</v>
      </c>
    </row>
    <row r="20" spans="1:6">
      <c r="A20" s="60" t="s">
        <v>143</v>
      </c>
      <c r="B20" s="58" t="str">
        <f t="shared" si="0"/>
        <v>Q4 2014</v>
      </c>
      <c r="C20" s="61">
        <v>7.59</v>
      </c>
      <c r="D20" s="66">
        <v>7.4</v>
      </c>
      <c r="E20" s="61">
        <v>7.81</v>
      </c>
      <c r="F20" s="61">
        <v>2.88</v>
      </c>
    </row>
    <row r="21" spans="1:6">
      <c r="A21" s="60" t="s">
        <v>144</v>
      </c>
      <c r="B21" s="58" t="str">
        <f t="shared" si="0"/>
        <v>Q1 2015</v>
      </c>
      <c r="C21" s="61">
        <v>7.64</v>
      </c>
      <c r="D21" s="66">
        <v>7.45</v>
      </c>
      <c r="E21" s="61">
        <v>7.85</v>
      </c>
      <c r="F21" s="61">
        <v>2.83</v>
      </c>
    </row>
    <row r="22" spans="1:6">
      <c r="A22" s="60" t="s">
        <v>145</v>
      </c>
      <c r="B22" s="58" t="str">
        <f t="shared" si="0"/>
        <v>Q2 2015</v>
      </c>
      <c r="C22" s="61">
        <v>7.67</v>
      </c>
      <c r="D22" s="66">
        <v>7.55</v>
      </c>
      <c r="E22" s="61">
        <v>7.86</v>
      </c>
      <c r="F22" s="61">
        <v>2.82</v>
      </c>
    </row>
    <row r="23" spans="1:6">
      <c r="A23" s="60" t="s">
        <v>146</v>
      </c>
      <c r="B23" s="58" t="str">
        <f t="shared" si="0"/>
        <v>Q3 2015</v>
      </c>
      <c r="C23" s="61">
        <v>7.64</v>
      </c>
      <c r="D23" s="66">
        <v>7.48</v>
      </c>
      <c r="E23" s="61">
        <v>7.83</v>
      </c>
      <c r="F23" s="61">
        <v>2.84</v>
      </c>
    </row>
    <row r="24" spans="1:6">
      <c r="A24" s="60" t="s">
        <v>147</v>
      </c>
      <c r="B24" s="58" t="str">
        <f t="shared" si="0"/>
        <v>Q4 2015</v>
      </c>
      <c r="C24" s="61">
        <v>7.63</v>
      </c>
      <c r="D24" s="66">
        <v>7.41</v>
      </c>
      <c r="E24" s="61">
        <v>7.82</v>
      </c>
      <c r="F24" s="61">
        <v>2.96</v>
      </c>
    </row>
    <row r="25" spans="1:6">
      <c r="A25" s="60" t="s">
        <v>148</v>
      </c>
      <c r="B25" s="58" t="str">
        <f t="shared" si="0"/>
        <v>Q1 2016</v>
      </c>
      <c r="C25" s="61">
        <v>7.63</v>
      </c>
      <c r="D25" s="66">
        <v>7.42</v>
      </c>
      <c r="E25" s="61">
        <v>7.83</v>
      </c>
      <c r="F25" s="61">
        <v>2.89</v>
      </c>
    </row>
    <row r="26" spans="1:6">
      <c r="A26" s="60" t="s">
        <v>149</v>
      </c>
      <c r="B26" s="58" t="str">
        <f t="shared" si="0"/>
        <v>Q2 2016</v>
      </c>
      <c r="C26" s="61">
        <v>7.68</v>
      </c>
      <c r="D26" s="66">
        <v>7.51</v>
      </c>
      <c r="E26" s="61">
        <v>7.87</v>
      </c>
      <c r="F26" s="61">
        <v>2.9</v>
      </c>
    </row>
    <row r="27" spans="1:6">
      <c r="A27" s="60" t="s">
        <v>150</v>
      </c>
      <c r="B27" s="58" t="str">
        <f t="shared" si="0"/>
        <v>Q3 2016</v>
      </c>
      <c r="C27" s="61">
        <v>7.67</v>
      </c>
      <c r="D27" s="66">
        <v>7.54</v>
      </c>
      <c r="E27" s="61">
        <v>7.85</v>
      </c>
      <c r="F27" s="61">
        <v>2.87</v>
      </c>
    </row>
    <row r="28" spans="1:6">
      <c r="A28" s="60" t="s">
        <v>151</v>
      </c>
      <c r="B28" s="58" t="str">
        <f t="shared" si="0"/>
        <v>Q4 2016</v>
      </c>
      <c r="C28" s="61">
        <v>7.67</v>
      </c>
      <c r="D28" s="66">
        <v>7.46</v>
      </c>
      <c r="E28" s="61">
        <v>7.85</v>
      </c>
      <c r="F28" s="61">
        <v>2.95</v>
      </c>
    </row>
    <row r="29" spans="1:6">
      <c r="A29" s="60" t="s">
        <v>152</v>
      </c>
      <c r="B29" s="58" t="str">
        <f t="shared" si="0"/>
        <v>Q1 2017</v>
      </c>
      <c r="C29" s="61">
        <v>7.66</v>
      </c>
      <c r="D29" s="66">
        <v>7.46</v>
      </c>
      <c r="E29" s="61">
        <v>7.85</v>
      </c>
      <c r="F29" s="61">
        <v>2.96</v>
      </c>
    </row>
    <row r="30" spans="1:6">
      <c r="A30" s="60" t="s">
        <v>153</v>
      </c>
      <c r="B30" s="58" t="str">
        <f t="shared" si="0"/>
        <v>Q2 2017</v>
      </c>
      <c r="C30" s="61">
        <v>7.72</v>
      </c>
      <c r="D30" s="66">
        <v>7.57</v>
      </c>
      <c r="E30" s="61">
        <v>7.91</v>
      </c>
      <c r="F30" s="61">
        <v>2.89</v>
      </c>
    </row>
    <row r="31" spans="1:6">
      <c r="A31" s="60" t="s">
        <v>154</v>
      </c>
      <c r="B31" s="58" t="str">
        <f t="shared" si="0"/>
        <v>Q3 2017</v>
      </c>
      <c r="C31" s="61">
        <v>7.69</v>
      </c>
      <c r="D31" s="66">
        <v>7.54</v>
      </c>
      <c r="E31" s="61">
        <v>7.88</v>
      </c>
      <c r="F31" s="61">
        <v>2.9</v>
      </c>
    </row>
    <row r="32" spans="1:6">
      <c r="A32" s="60" t="s">
        <v>155</v>
      </c>
      <c r="B32" s="58" t="str">
        <f t="shared" si="0"/>
        <v>Q4 2017</v>
      </c>
      <c r="C32" s="61">
        <v>7.66</v>
      </c>
      <c r="D32" s="66">
        <v>7.5</v>
      </c>
      <c r="E32" s="61">
        <v>7.87</v>
      </c>
      <c r="F32" s="61">
        <v>2.92</v>
      </c>
    </row>
    <row r="33" spans="1:6">
      <c r="A33" s="60" t="s">
        <v>156</v>
      </c>
      <c r="B33" s="58" t="str">
        <f t="shared" si="0"/>
        <v>Q1 2018</v>
      </c>
      <c r="C33" s="61">
        <v>7.66</v>
      </c>
      <c r="D33" s="66">
        <v>7.43</v>
      </c>
      <c r="E33" s="61">
        <v>7.86</v>
      </c>
      <c r="F33" s="61">
        <v>2.88</v>
      </c>
    </row>
    <row r="34" spans="1:6">
      <c r="A34" s="60" t="s">
        <v>157</v>
      </c>
      <c r="B34" s="58" t="str">
        <f t="shared" si="0"/>
        <v>Q2 2018</v>
      </c>
      <c r="C34" s="61">
        <v>7.72</v>
      </c>
      <c r="D34" s="66">
        <v>7.63</v>
      </c>
      <c r="E34" s="61">
        <v>7.89</v>
      </c>
      <c r="F34" s="61">
        <v>2.8</v>
      </c>
    </row>
    <row r="35" spans="1:6">
      <c r="A35" s="60" t="s">
        <v>158</v>
      </c>
      <c r="B35" s="58" t="str">
        <f t="shared" si="0"/>
        <v>Q3 2018</v>
      </c>
      <c r="C35" s="61">
        <v>7.71</v>
      </c>
      <c r="D35" s="66">
        <v>7.57</v>
      </c>
      <c r="E35" s="61">
        <v>7.89</v>
      </c>
      <c r="F35" s="61">
        <v>2.87</v>
      </c>
    </row>
    <row r="36" spans="1:6">
      <c r="A36" s="60" t="s">
        <v>159</v>
      </c>
      <c r="B36" s="58" t="str">
        <f t="shared" si="0"/>
        <v>Q4 2018</v>
      </c>
      <c r="C36" s="61">
        <v>7.69</v>
      </c>
      <c r="D36" s="66">
        <v>7.5</v>
      </c>
      <c r="E36" s="61">
        <v>7.86</v>
      </c>
      <c r="F36" s="61">
        <v>2.9</v>
      </c>
    </row>
    <row r="37" spans="1:6">
      <c r="A37" s="60" t="s">
        <v>160</v>
      </c>
      <c r="B37" s="58" t="str">
        <f t="shared" si="0"/>
        <v>Q1 2019</v>
      </c>
      <c r="C37" s="61">
        <v>7.7</v>
      </c>
      <c r="D37" s="66">
        <v>7.52</v>
      </c>
      <c r="E37" s="61">
        <v>7.88</v>
      </c>
      <c r="F37" s="61">
        <v>2.93</v>
      </c>
    </row>
    <row r="38" spans="1:6">
      <c r="A38" s="60" t="s">
        <v>161</v>
      </c>
      <c r="B38" s="58" t="str">
        <f t="shared" si="0"/>
        <v>Q2 2019</v>
      </c>
      <c r="C38" s="61">
        <v>7.7</v>
      </c>
      <c r="D38" s="66">
        <v>7.57</v>
      </c>
      <c r="E38" s="61">
        <v>7.9</v>
      </c>
      <c r="F38" s="61">
        <v>2.94</v>
      </c>
    </row>
    <row r="39" spans="1:6">
      <c r="A39" s="60" t="s">
        <v>162</v>
      </c>
      <c r="B39" s="58" t="str">
        <f t="shared" si="0"/>
        <v>Q3 2019</v>
      </c>
      <c r="C39" s="61">
        <v>7.66</v>
      </c>
      <c r="D39" s="66">
        <v>7.54</v>
      </c>
      <c r="E39" s="61">
        <v>7.85</v>
      </c>
      <c r="F39" s="61">
        <v>2.92</v>
      </c>
    </row>
    <row r="40" spans="1:6">
      <c r="A40" s="60" t="s">
        <v>163</v>
      </c>
      <c r="B40" s="58" t="str">
        <f t="shared" si="0"/>
        <v>Q4 2019</v>
      </c>
      <c r="C40" s="61">
        <v>7.66</v>
      </c>
      <c r="D40" s="66">
        <v>7.48</v>
      </c>
      <c r="E40" s="61">
        <v>7.85</v>
      </c>
      <c r="F40" s="61">
        <v>3</v>
      </c>
    </row>
    <row r="41" spans="1:6">
      <c r="A41" s="60" t="s">
        <v>164</v>
      </c>
      <c r="B41" s="58" t="str">
        <f t="shared" si="0"/>
        <v>Q1 2020</v>
      </c>
      <c r="C41" s="61">
        <v>7.63</v>
      </c>
      <c r="D41" s="66">
        <v>7.34</v>
      </c>
      <c r="E41" s="61">
        <v>7.84</v>
      </c>
      <c r="F41" s="61">
        <v>3.26</v>
      </c>
    </row>
    <row r="42" spans="1:6">
      <c r="A42" s="60" t="s">
        <v>165</v>
      </c>
      <c r="B42" s="58" t="str">
        <f t="shared" si="0"/>
        <v>Q2 2020</v>
      </c>
      <c r="C42" s="61">
        <v>7.51</v>
      </c>
      <c r="D42" s="66">
        <v>7.33</v>
      </c>
      <c r="E42" s="61">
        <v>7.79</v>
      </c>
      <c r="F42" s="61">
        <v>3.36</v>
      </c>
    </row>
    <row r="43" spans="1:6">
      <c r="A43" s="60" t="s">
        <v>166</v>
      </c>
      <c r="B43" s="58" t="str">
        <f t="shared" si="0"/>
        <v>Q3 2020</v>
      </c>
      <c r="C43" s="61">
        <v>7.5</v>
      </c>
      <c r="D43" s="66">
        <v>7.46</v>
      </c>
      <c r="E43" s="61">
        <v>7.77</v>
      </c>
      <c r="F43" s="61">
        <v>3.2</v>
      </c>
    </row>
    <row r="44" spans="1:6">
      <c r="A44" s="60" t="s">
        <v>167</v>
      </c>
      <c r="B44" s="58" t="str">
        <f t="shared" si="0"/>
        <v>Q4 2020</v>
      </c>
      <c r="C44" s="61">
        <v>7.33</v>
      </c>
      <c r="D44" s="67">
        <v>7.23</v>
      </c>
      <c r="E44" s="61">
        <v>7.7</v>
      </c>
      <c r="F44" s="61">
        <v>3.43</v>
      </c>
    </row>
    <row r="45" spans="1:6">
      <c r="A45" s="60" t="s">
        <v>168</v>
      </c>
      <c r="B45" s="58" t="str">
        <f t="shared" si="0"/>
        <v>Q1 2021</v>
      </c>
      <c r="C45" s="61">
        <v>7.28</v>
      </c>
      <c r="D45" s="66">
        <v>7.26</v>
      </c>
      <c r="E45" s="61">
        <v>7.67</v>
      </c>
      <c r="F45" s="61">
        <f>ROUND(3.231795987,2)</f>
        <v>3.23</v>
      </c>
    </row>
    <row r="46" spans="1:6">
      <c r="A46" s="62" t="s">
        <v>169</v>
      </c>
      <c r="B46" s="58" t="str">
        <f t="shared" si="0"/>
        <v>Q2 2021</v>
      </c>
      <c r="C46" s="61">
        <v>7.55</v>
      </c>
      <c r="D46" s="68">
        <v>7.52</v>
      </c>
      <c r="E46" s="61">
        <v>7.78</v>
      </c>
      <c r="F46" s="61">
        <v>3.04</v>
      </c>
    </row>
    <row r="47" spans="1:6">
      <c r="A47" s="63" t="s">
        <v>170</v>
      </c>
      <c r="B47" s="58" t="str">
        <f t="shared" si="0"/>
        <v>Q3 2021</v>
      </c>
      <c r="C47" s="64">
        <v>7.6</v>
      </c>
      <c r="D47" s="69">
        <v>7.52</v>
      </c>
      <c r="E47" s="64">
        <v>7.83</v>
      </c>
      <c r="F47" s="64">
        <v>3.06</v>
      </c>
    </row>
    <row r="50" spans="1:1">
      <c r="A50" t="s">
        <v>171</v>
      </c>
    </row>
    <row r="51" spans="1:1">
      <c r="A51" s="1" t="s">
        <v>172</v>
      </c>
    </row>
    <row r="52" spans="1:1">
      <c r="A52" s="1" t="s">
        <v>174</v>
      </c>
    </row>
    <row r="53" spans="1:1">
      <c r="A53" s="1" t="s">
        <v>173</v>
      </c>
    </row>
  </sheetData>
  <pageMargins left="0.7" right="0.7" top="0.75" bottom="0.75" header="0.3" footer="0.3"/>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CEA24CF-D915-2047-AC91-E2AC1F96E4D8}">
  <dimension ref="A1:H108"/>
  <sheetViews>
    <sheetView workbookViewId="0">
      <selection activeCell="A2" sqref="A2"/>
    </sheetView>
  </sheetViews>
  <sheetFormatPr baseColWidth="10" defaultRowHeight="13"/>
  <cols>
    <col min="6" max="6" width="21.33203125" customWidth="1"/>
  </cols>
  <sheetData>
    <row r="1" spans="1:8" ht="25">
      <c r="A1" s="164" t="s">
        <v>2428</v>
      </c>
    </row>
    <row r="4" spans="1:8">
      <c r="A4" s="1" t="s">
        <v>179</v>
      </c>
    </row>
    <row r="6" spans="1:8" ht="16">
      <c r="D6" t="s">
        <v>2429</v>
      </c>
      <c r="E6" t="s">
        <v>2430</v>
      </c>
      <c r="F6" t="s">
        <v>2431</v>
      </c>
      <c r="H6" s="198" t="s">
        <v>59</v>
      </c>
    </row>
    <row r="7" spans="1:8">
      <c r="A7">
        <v>52</v>
      </c>
      <c r="C7" t="s">
        <v>77</v>
      </c>
      <c r="D7">
        <v>4.67</v>
      </c>
      <c r="E7">
        <v>23.6</v>
      </c>
      <c r="F7" s="166">
        <v>82.8</v>
      </c>
    </row>
    <row r="8" spans="1:8" ht="16">
      <c r="A8">
        <v>53</v>
      </c>
      <c r="C8" t="s">
        <v>2432</v>
      </c>
      <c r="D8">
        <v>7.7</v>
      </c>
      <c r="E8">
        <v>35.5</v>
      </c>
      <c r="F8" s="166">
        <v>82.2</v>
      </c>
      <c r="H8" s="198" t="s">
        <v>2433</v>
      </c>
    </row>
    <row r="9" spans="1:8">
      <c r="A9">
        <v>54</v>
      </c>
      <c r="C9" t="s">
        <v>91</v>
      </c>
      <c r="D9">
        <v>5.27</v>
      </c>
      <c r="E9">
        <v>5.6</v>
      </c>
      <c r="F9" s="166">
        <v>80.599999999999994</v>
      </c>
    </row>
    <row r="10" spans="1:8">
      <c r="A10">
        <v>55</v>
      </c>
      <c r="C10" t="s">
        <v>2434</v>
      </c>
      <c r="D10">
        <v>3.49</v>
      </c>
      <c r="E10">
        <v>5.4</v>
      </c>
      <c r="F10" s="166">
        <v>81.099999999999994</v>
      </c>
    </row>
    <row r="11" spans="1:8">
      <c r="A11">
        <v>56</v>
      </c>
      <c r="C11" t="s">
        <v>2435</v>
      </c>
      <c r="D11">
        <v>6.99</v>
      </c>
      <c r="E11">
        <v>64.599999999999994</v>
      </c>
      <c r="F11" s="166">
        <v>82.4</v>
      </c>
    </row>
    <row r="12" spans="1:8">
      <c r="A12">
        <v>57</v>
      </c>
      <c r="C12" t="s">
        <v>2436</v>
      </c>
      <c r="D12">
        <v>9.06</v>
      </c>
      <c r="E12">
        <v>82.7</v>
      </c>
      <c r="F12" s="166">
        <v>81</v>
      </c>
    </row>
    <row r="13" spans="1:8">
      <c r="A13">
        <v>58</v>
      </c>
      <c r="C13" t="s">
        <v>80</v>
      </c>
      <c r="D13">
        <v>7.05</v>
      </c>
      <c r="E13">
        <v>4.7</v>
      </c>
      <c r="F13" s="166">
        <v>81.400000000000006</v>
      </c>
    </row>
    <row r="14" spans="1:8">
      <c r="A14">
        <v>59</v>
      </c>
      <c r="C14" t="s">
        <v>72</v>
      </c>
      <c r="D14">
        <v>6.34</v>
      </c>
      <c r="E14">
        <v>61.1</v>
      </c>
      <c r="F14" s="166">
        <v>82.7</v>
      </c>
    </row>
    <row r="15" spans="1:8">
      <c r="A15">
        <v>60</v>
      </c>
      <c r="C15" t="s">
        <v>2437</v>
      </c>
      <c r="D15">
        <v>6.94</v>
      </c>
      <c r="E15">
        <v>127</v>
      </c>
      <c r="F15" s="166">
        <v>83.7</v>
      </c>
    </row>
    <row r="16" spans="1:8">
      <c r="A16">
        <v>61</v>
      </c>
      <c r="C16" t="s">
        <v>1109</v>
      </c>
      <c r="D16">
        <v>7.46</v>
      </c>
      <c r="E16">
        <v>49.5</v>
      </c>
      <c r="F16" s="166">
        <v>82.3</v>
      </c>
    </row>
    <row r="17" spans="1:6">
      <c r="A17">
        <v>62</v>
      </c>
      <c r="C17" t="s">
        <v>84</v>
      </c>
      <c r="D17">
        <v>5.85</v>
      </c>
      <c r="E17">
        <v>16.8</v>
      </c>
      <c r="F17" s="166">
        <v>81.900000000000006</v>
      </c>
    </row>
    <row r="18" spans="1:6">
      <c r="A18">
        <v>63</v>
      </c>
      <c r="C18" t="s">
        <v>79</v>
      </c>
      <c r="D18">
        <v>5.68</v>
      </c>
      <c r="E18">
        <v>4.5999999999999996</v>
      </c>
      <c r="F18" s="166">
        <v>81.599999999999994</v>
      </c>
    </row>
    <row r="19" spans="1:6">
      <c r="A19">
        <v>64</v>
      </c>
      <c r="C19" t="s">
        <v>87</v>
      </c>
      <c r="D19">
        <v>4.42</v>
      </c>
      <c r="E19">
        <v>5.0999999999999996</v>
      </c>
      <c r="F19" s="166">
        <v>81.8</v>
      </c>
    </row>
    <row r="20" spans="1:6">
      <c r="A20">
        <v>65</v>
      </c>
      <c r="C20" t="s">
        <v>74</v>
      </c>
      <c r="D20">
        <v>4.79</v>
      </c>
      <c r="E20">
        <v>10.6</v>
      </c>
      <c r="F20" s="166">
        <v>81.099999999999994</v>
      </c>
    </row>
    <row r="21" spans="1:6">
      <c r="A21">
        <v>66</v>
      </c>
      <c r="C21" t="s">
        <v>68</v>
      </c>
      <c r="D21">
        <v>10.45</v>
      </c>
      <c r="E21">
        <v>5.5</v>
      </c>
      <c r="F21" s="166">
        <v>83.1</v>
      </c>
    </row>
    <row r="22" spans="1:6">
      <c r="A22">
        <v>67</v>
      </c>
      <c r="C22" t="s">
        <v>71</v>
      </c>
      <c r="D22">
        <v>7.65</v>
      </c>
      <c r="E22">
        <v>47.1</v>
      </c>
      <c r="F22" s="166">
        <v>82.8</v>
      </c>
    </row>
    <row r="23" spans="1:6">
      <c r="A23">
        <v>68</v>
      </c>
      <c r="C23" t="s">
        <v>2438</v>
      </c>
      <c r="D23">
        <v>4.08</v>
      </c>
      <c r="E23">
        <v>9.6</v>
      </c>
      <c r="F23" s="166">
        <v>82.4</v>
      </c>
    </row>
    <row r="24" spans="1:6">
      <c r="A24">
        <v>69</v>
      </c>
      <c r="C24" t="s">
        <v>2439</v>
      </c>
      <c r="D24">
        <v>8.39</v>
      </c>
      <c r="E24">
        <v>8.1999999999999993</v>
      </c>
      <c r="F24" s="166">
        <v>83.4</v>
      </c>
    </row>
    <row r="25" spans="1:6">
      <c r="A25">
        <v>70</v>
      </c>
      <c r="C25" t="s">
        <v>60</v>
      </c>
      <c r="D25">
        <v>6.83</v>
      </c>
      <c r="E25">
        <v>63.5</v>
      </c>
      <c r="F25" s="166">
        <v>81.2</v>
      </c>
    </row>
    <row r="26" spans="1:6">
      <c r="A26">
        <v>71</v>
      </c>
      <c r="C26" t="s">
        <v>1182</v>
      </c>
      <c r="D26">
        <v>11.56</v>
      </c>
      <c r="E26">
        <v>318.89999999999998</v>
      </c>
      <c r="F26" s="166">
        <v>79.3</v>
      </c>
    </row>
    <row r="32" spans="1:6">
      <c r="D32" t="s">
        <v>1121</v>
      </c>
      <c r="E32" t="s">
        <v>2430</v>
      </c>
      <c r="F32" t="s">
        <v>2431</v>
      </c>
    </row>
    <row r="33" spans="1:6">
      <c r="A33">
        <v>1</v>
      </c>
      <c r="B33" t="s">
        <v>2440</v>
      </c>
      <c r="C33" t="s">
        <v>2441</v>
      </c>
      <c r="D33" s="173">
        <v>12.34</v>
      </c>
      <c r="E33" s="166">
        <v>4.8</v>
      </c>
      <c r="F33" s="173">
        <v>75.400000000000006</v>
      </c>
    </row>
    <row r="34" spans="1:6">
      <c r="A34">
        <v>2</v>
      </c>
      <c r="B34" t="s">
        <v>2442</v>
      </c>
      <c r="C34" t="s">
        <v>2443</v>
      </c>
      <c r="D34" s="173">
        <v>8.4600000000000009</v>
      </c>
      <c r="E34" s="166">
        <v>0.7</v>
      </c>
      <c r="F34" s="173">
        <v>79.400000000000006</v>
      </c>
    </row>
    <row r="35" spans="1:6">
      <c r="A35">
        <v>3</v>
      </c>
      <c r="B35" t="s">
        <v>2444</v>
      </c>
      <c r="C35" t="s">
        <v>2445</v>
      </c>
      <c r="D35" s="173">
        <v>11.27</v>
      </c>
      <c r="E35" s="166">
        <v>6.7</v>
      </c>
      <c r="F35" s="173">
        <v>79.599999999999994</v>
      </c>
    </row>
    <row r="36" spans="1:6">
      <c r="A36">
        <v>4</v>
      </c>
      <c r="B36" t="s">
        <v>2446</v>
      </c>
      <c r="C36" t="s">
        <v>2447</v>
      </c>
      <c r="D36" s="173">
        <v>12.63</v>
      </c>
      <c r="E36" s="166">
        <v>3</v>
      </c>
      <c r="F36" s="173">
        <v>76</v>
      </c>
    </row>
    <row r="37" spans="1:6">
      <c r="A37">
        <v>5</v>
      </c>
      <c r="B37" t="s">
        <v>2448</v>
      </c>
      <c r="C37" t="s">
        <v>2449</v>
      </c>
      <c r="D37" s="173">
        <v>10.83</v>
      </c>
      <c r="E37" s="166">
        <v>38.799999999999997</v>
      </c>
      <c r="F37" s="173">
        <v>80.8</v>
      </c>
    </row>
    <row r="38" spans="1:6">
      <c r="A38">
        <v>6</v>
      </c>
      <c r="B38" t="s">
        <v>2450</v>
      </c>
      <c r="C38" t="s">
        <v>2451</v>
      </c>
      <c r="D38" s="173">
        <v>10.82</v>
      </c>
      <c r="E38" s="166">
        <v>5.4</v>
      </c>
      <c r="F38" s="173">
        <v>80</v>
      </c>
    </row>
    <row r="39" spans="1:6">
      <c r="A39">
        <v>7</v>
      </c>
      <c r="B39" t="s">
        <v>2452</v>
      </c>
      <c r="C39" t="s">
        <v>2453</v>
      </c>
      <c r="D39" s="173">
        <v>12.52</v>
      </c>
      <c r="E39" s="166">
        <v>3.6</v>
      </c>
      <c r="F39" s="173">
        <v>80.8</v>
      </c>
    </row>
    <row r="40" spans="1:6">
      <c r="A40">
        <v>8</v>
      </c>
      <c r="B40" t="s">
        <v>2454</v>
      </c>
      <c r="C40" t="s">
        <v>2455</v>
      </c>
      <c r="D40" s="173">
        <v>10.72</v>
      </c>
      <c r="E40" s="166">
        <v>0.9</v>
      </c>
      <c r="F40" s="173">
        <v>78.400000000000006</v>
      </c>
    </row>
    <row r="41" spans="1:6">
      <c r="A41">
        <v>9</v>
      </c>
      <c r="B41" t="s">
        <v>2456</v>
      </c>
      <c r="C41" t="s">
        <v>2457</v>
      </c>
      <c r="D41" s="173">
        <v>13.96</v>
      </c>
      <c r="E41" s="166">
        <v>0.7</v>
      </c>
      <c r="F41" s="173">
        <v>76.5</v>
      </c>
    </row>
    <row r="42" spans="1:6">
      <c r="A42">
        <v>10</v>
      </c>
      <c r="B42" t="s">
        <v>2458</v>
      </c>
      <c r="C42" t="s">
        <v>2459</v>
      </c>
      <c r="D42" s="173">
        <v>13.3</v>
      </c>
      <c r="E42" s="166">
        <v>19.899999999999999</v>
      </c>
      <c r="F42" s="173">
        <v>79.400000000000006</v>
      </c>
    </row>
    <row r="43" spans="1:6">
      <c r="A43">
        <v>11</v>
      </c>
      <c r="B43" t="s">
        <v>2460</v>
      </c>
      <c r="C43" t="s">
        <v>2461</v>
      </c>
      <c r="D43" s="173">
        <v>12.07</v>
      </c>
      <c r="E43" s="166">
        <v>10.1</v>
      </c>
      <c r="F43" s="173">
        <v>77.2</v>
      </c>
    </row>
    <row r="44" spans="1:6">
      <c r="A44">
        <v>12</v>
      </c>
      <c r="B44" t="s">
        <v>2462</v>
      </c>
      <c r="C44" t="s">
        <v>2463</v>
      </c>
      <c r="D44" s="173">
        <v>8.82</v>
      </c>
      <c r="E44" s="166">
        <v>1.4</v>
      </c>
      <c r="F44" s="173">
        <v>81.3</v>
      </c>
    </row>
    <row r="45" spans="1:6">
      <c r="A45">
        <v>13</v>
      </c>
      <c r="B45" t="s">
        <v>2464</v>
      </c>
      <c r="C45" t="s">
        <v>2465</v>
      </c>
      <c r="D45" s="173">
        <v>10.32</v>
      </c>
      <c r="E45" s="166">
        <v>1.6</v>
      </c>
      <c r="F45" s="173">
        <v>79.5</v>
      </c>
    </row>
    <row r="46" spans="1:6">
      <c r="A46">
        <v>14</v>
      </c>
      <c r="B46" t="s">
        <v>2466</v>
      </c>
      <c r="C46" t="s">
        <v>2467</v>
      </c>
      <c r="D46" s="173">
        <v>11.6</v>
      </c>
      <c r="E46" s="166">
        <v>12.9</v>
      </c>
      <c r="F46" s="173">
        <v>79</v>
      </c>
    </row>
    <row r="47" spans="1:6">
      <c r="A47">
        <v>15</v>
      </c>
      <c r="B47" t="s">
        <v>2468</v>
      </c>
      <c r="C47" t="s">
        <v>2469</v>
      </c>
      <c r="D47" s="173">
        <v>11.07</v>
      </c>
      <c r="E47" s="166">
        <v>6.6</v>
      </c>
      <c r="F47" s="173">
        <v>77.599999999999994</v>
      </c>
    </row>
    <row r="48" spans="1:6">
      <c r="A48">
        <v>16</v>
      </c>
      <c r="B48" t="s">
        <v>2470</v>
      </c>
      <c r="C48" t="s">
        <v>2471</v>
      </c>
      <c r="D48" s="173">
        <v>10.97</v>
      </c>
      <c r="E48" s="166">
        <v>3.1</v>
      </c>
      <c r="F48" s="173">
        <v>79.7</v>
      </c>
    </row>
    <row r="49" spans="1:8">
      <c r="A49">
        <v>17</v>
      </c>
      <c r="B49" t="s">
        <v>2472</v>
      </c>
      <c r="C49" t="s">
        <v>2473</v>
      </c>
      <c r="D49" s="173">
        <v>11.32</v>
      </c>
      <c r="E49" s="166">
        <v>2.9</v>
      </c>
      <c r="F49" s="173">
        <v>78.7</v>
      </c>
    </row>
    <row r="50" spans="1:8">
      <c r="A50">
        <v>18</v>
      </c>
      <c r="B50" t="s">
        <v>2474</v>
      </c>
      <c r="C50" t="s">
        <v>2475</v>
      </c>
      <c r="D50" s="173">
        <v>12.09</v>
      </c>
      <c r="E50" s="166">
        <v>4.4000000000000004</v>
      </c>
      <c r="F50" s="173">
        <v>76</v>
      </c>
      <c r="H50" t="s">
        <v>2476</v>
      </c>
    </row>
    <row r="51" spans="1:8">
      <c r="A51">
        <v>19</v>
      </c>
      <c r="B51" t="s">
        <v>2477</v>
      </c>
      <c r="C51" t="s">
        <v>2478</v>
      </c>
      <c r="D51" s="173">
        <v>12.6</v>
      </c>
      <c r="E51" s="166">
        <v>4.5999999999999996</v>
      </c>
      <c r="F51" s="173">
        <v>75.7</v>
      </c>
      <c r="H51" t="s">
        <v>2479</v>
      </c>
    </row>
    <row r="52" spans="1:8">
      <c r="A52">
        <v>20</v>
      </c>
      <c r="B52" t="s">
        <v>2480</v>
      </c>
      <c r="C52" t="s">
        <v>2481</v>
      </c>
      <c r="D52" s="173">
        <v>11.01</v>
      </c>
      <c r="E52" s="166">
        <v>1.3</v>
      </c>
      <c r="F52" s="173">
        <v>79.2</v>
      </c>
      <c r="H52" t="s">
        <v>2482</v>
      </c>
    </row>
    <row r="53" spans="1:8">
      <c r="A53">
        <v>21</v>
      </c>
      <c r="B53" t="s">
        <v>2483</v>
      </c>
      <c r="C53" t="s">
        <v>2484</v>
      </c>
      <c r="D53" s="173">
        <v>10.81</v>
      </c>
      <c r="E53" s="166">
        <v>6</v>
      </c>
      <c r="F53" s="173">
        <v>78.5</v>
      </c>
    </row>
    <row r="54" spans="1:8">
      <c r="A54">
        <v>22</v>
      </c>
      <c r="B54" t="s">
        <v>2485</v>
      </c>
      <c r="C54" t="s">
        <v>2486</v>
      </c>
      <c r="D54" s="173">
        <v>12.21</v>
      </c>
      <c r="E54" s="166">
        <v>6.7</v>
      </c>
      <c r="F54" s="173">
        <v>80.5</v>
      </c>
    </row>
    <row r="55" spans="1:8">
      <c r="A55">
        <v>23</v>
      </c>
      <c r="B55" t="s">
        <v>2487</v>
      </c>
      <c r="C55" t="s">
        <v>2488</v>
      </c>
      <c r="D55" s="173">
        <v>11.08</v>
      </c>
      <c r="E55" s="166">
        <v>9.9</v>
      </c>
      <c r="F55" s="173">
        <v>78.2</v>
      </c>
    </row>
    <row r="56" spans="1:8">
      <c r="A56">
        <v>24</v>
      </c>
      <c r="B56" t="s">
        <v>2489</v>
      </c>
      <c r="C56" t="s">
        <v>2490</v>
      </c>
      <c r="D56" s="173">
        <v>10.94</v>
      </c>
      <c r="E56" s="166">
        <v>5.5</v>
      </c>
      <c r="F56" s="173">
        <v>81.099999999999994</v>
      </c>
    </row>
    <row r="57" spans="1:8">
      <c r="A57">
        <v>25</v>
      </c>
      <c r="B57" t="s">
        <v>2491</v>
      </c>
      <c r="C57" t="s">
        <v>2492</v>
      </c>
      <c r="D57" s="173">
        <v>13.14</v>
      </c>
      <c r="E57" s="166">
        <v>3</v>
      </c>
      <c r="F57" s="173">
        <v>75</v>
      </c>
    </row>
    <row r="58" spans="1:8">
      <c r="A58">
        <v>26</v>
      </c>
      <c r="B58" t="s">
        <v>2493</v>
      </c>
      <c r="C58" t="s">
        <v>2494</v>
      </c>
      <c r="D58" s="173">
        <v>11.76</v>
      </c>
      <c r="E58" s="166">
        <v>6.1</v>
      </c>
      <c r="F58" s="173">
        <v>77.5</v>
      </c>
    </row>
    <row r="59" spans="1:8">
      <c r="A59">
        <v>27</v>
      </c>
      <c r="B59" t="s">
        <v>2495</v>
      </c>
      <c r="C59" t="s">
        <v>2496</v>
      </c>
      <c r="D59" s="173">
        <v>10.92</v>
      </c>
      <c r="E59" s="166">
        <v>1</v>
      </c>
      <c r="F59" s="173">
        <v>78.5</v>
      </c>
    </row>
    <row r="60" spans="1:8">
      <c r="A60">
        <v>28</v>
      </c>
      <c r="B60" t="s">
        <v>2497</v>
      </c>
      <c r="C60" t="s">
        <v>2498</v>
      </c>
      <c r="D60" s="173">
        <v>10.96</v>
      </c>
      <c r="E60" s="166">
        <v>1.9</v>
      </c>
      <c r="F60" s="173">
        <v>79.8</v>
      </c>
    </row>
    <row r="61" spans="1:8">
      <c r="A61">
        <v>29</v>
      </c>
      <c r="B61" t="s">
        <v>2499</v>
      </c>
      <c r="C61" t="s">
        <v>2500</v>
      </c>
      <c r="D61" s="173">
        <v>10.33</v>
      </c>
      <c r="E61" s="166">
        <v>2.8</v>
      </c>
      <c r="F61" s="173">
        <v>78.099999999999994</v>
      </c>
    </row>
    <row r="62" spans="1:8">
      <c r="A62">
        <v>30</v>
      </c>
      <c r="B62" t="s">
        <v>2501</v>
      </c>
      <c r="C62" t="s">
        <v>2502</v>
      </c>
      <c r="D62" s="173">
        <v>10.76</v>
      </c>
      <c r="E62" s="166">
        <v>1.3</v>
      </c>
      <c r="F62" s="173">
        <v>80.099999999999994</v>
      </c>
    </row>
    <row r="63" spans="1:8">
      <c r="A63">
        <v>31</v>
      </c>
      <c r="B63" t="s">
        <v>2503</v>
      </c>
      <c r="C63" t="s">
        <v>2504</v>
      </c>
      <c r="D63" s="173">
        <v>11.8</v>
      </c>
      <c r="E63" s="166">
        <v>8.9</v>
      </c>
      <c r="F63" s="173">
        <v>80.3</v>
      </c>
    </row>
    <row r="64" spans="1:8">
      <c r="A64">
        <v>32</v>
      </c>
      <c r="B64" t="s">
        <v>2505</v>
      </c>
      <c r="C64" t="s">
        <v>2506</v>
      </c>
      <c r="D64" s="173">
        <v>10.86</v>
      </c>
      <c r="E64" s="166">
        <v>2.1</v>
      </c>
      <c r="F64" s="173">
        <v>79</v>
      </c>
    </row>
    <row r="65" spans="1:6">
      <c r="A65">
        <v>33</v>
      </c>
      <c r="B65" t="s">
        <v>2507</v>
      </c>
      <c r="C65" t="s">
        <v>2508</v>
      </c>
      <c r="D65" s="173">
        <v>11.78</v>
      </c>
      <c r="E65" s="166">
        <v>19.7</v>
      </c>
      <c r="F65" s="173">
        <v>80.5</v>
      </c>
    </row>
    <row r="66" spans="1:6">
      <c r="A66">
        <v>34</v>
      </c>
      <c r="B66" t="s">
        <v>2509</v>
      </c>
      <c r="C66" t="s">
        <v>2510</v>
      </c>
      <c r="D66" s="173">
        <v>11.98</v>
      </c>
      <c r="E66" s="166">
        <v>9.9</v>
      </c>
      <c r="F66" s="173">
        <v>78.3</v>
      </c>
    </row>
    <row r="67" spans="1:6">
      <c r="A67">
        <v>35</v>
      </c>
      <c r="B67" t="s">
        <v>2511</v>
      </c>
      <c r="C67" t="s">
        <v>2512</v>
      </c>
      <c r="D67" s="173">
        <v>11.15</v>
      </c>
      <c r="E67" s="166">
        <v>0.7</v>
      </c>
      <c r="F67" s="173">
        <v>80.2</v>
      </c>
    </row>
    <row r="68" spans="1:6">
      <c r="A68">
        <v>36</v>
      </c>
      <c r="B68" t="s">
        <v>2513</v>
      </c>
      <c r="C68" t="s">
        <v>2514</v>
      </c>
      <c r="D68" s="173">
        <v>11.26</v>
      </c>
      <c r="E68" s="166">
        <v>11.6</v>
      </c>
      <c r="F68" s="173">
        <v>78.099999999999994</v>
      </c>
    </row>
    <row r="69" spans="1:6">
      <c r="A69">
        <v>37</v>
      </c>
      <c r="B69" t="s">
        <v>2515</v>
      </c>
      <c r="C69" t="s">
        <v>2516</v>
      </c>
      <c r="D69" s="173">
        <v>12.09</v>
      </c>
      <c r="E69" s="166">
        <v>3.9</v>
      </c>
      <c r="F69" s="173">
        <v>76</v>
      </c>
    </row>
    <row r="70" spans="1:6">
      <c r="A70">
        <v>38</v>
      </c>
      <c r="B70" t="s">
        <v>2517</v>
      </c>
      <c r="C70" t="s">
        <v>2518</v>
      </c>
      <c r="D70" s="173">
        <v>10.8</v>
      </c>
      <c r="E70" s="166">
        <v>4</v>
      </c>
      <c r="F70" s="173">
        <v>79.2</v>
      </c>
    </row>
    <row r="71" spans="1:6">
      <c r="A71">
        <v>39</v>
      </c>
      <c r="B71" t="s">
        <v>2519</v>
      </c>
      <c r="C71" t="s">
        <v>2520</v>
      </c>
      <c r="D71" s="173">
        <v>11.77</v>
      </c>
      <c r="E71" s="166">
        <v>12.8</v>
      </c>
      <c r="F71" s="173">
        <v>78.5</v>
      </c>
    </row>
    <row r="72" spans="1:6">
      <c r="A72">
        <v>40</v>
      </c>
      <c r="B72" t="s">
        <v>2521</v>
      </c>
      <c r="C72" t="s">
        <v>2522</v>
      </c>
      <c r="D72" s="173">
        <v>12.07</v>
      </c>
      <c r="E72" s="166">
        <v>1.1000000000000001</v>
      </c>
      <c r="F72" s="173">
        <v>79.900000000000006</v>
      </c>
    </row>
    <row r="73" spans="1:6">
      <c r="A73">
        <v>41</v>
      </c>
      <c r="B73" t="s">
        <v>2523</v>
      </c>
      <c r="C73" t="s">
        <v>2524</v>
      </c>
      <c r="D73" s="173">
        <v>11.29</v>
      </c>
      <c r="E73" s="166">
        <v>4.8</v>
      </c>
      <c r="F73" s="173">
        <v>77</v>
      </c>
    </row>
    <row r="74" spans="1:6">
      <c r="A74">
        <v>42</v>
      </c>
      <c r="B74" t="s">
        <v>2525</v>
      </c>
      <c r="C74" t="s">
        <v>2526</v>
      </c>
      <c r="D74" s="173">
        <v>10.63</v>
      </c>
      <c r="E74" s="166">
        <v>0.9</v>
      </c>
      <c r="F74" s="173">
        <v>79.5</v>
      </c>
    </row>
    <row r="75" spans="1:6">
      <c r="A75">
        <v>43</v>
      </c>
      <c r="B75" t="s">
        <v>2527</v>
      </c>
      <c r="C75" t="s">
        <v>2528</v>
      </c>
      <c r="D75" s="173">
        <v>12.52</v>
      </c>
      <c r="E75" s="166">
        <v>6.5</v>
      </c>
      <c r="F75" s="173">
        <v>76.3</v>
      </c>
    </row>
    <row r="76" spans="1:6">
      <c r="A76">
        <v>44</v>
      </c>
      <c r="B76" t="s">
        <v>2529</v>
      </c>
      <c r="C76" t="s">
        <v>2530</v>
      </c>
      <c r="D76" s="173">
        <v>11.43</v>
      </c>
      <c r="E76" s="166">
        <v>27</v>
      </c>
      <c r="F76" s="173">
        <v>78.5</v>
      </c>
    </row>
    <row r="77" spans="1:6">
      <c r="A77">
        <v>45</v>
      </c>
      <c r="B77" t="s">
        <v>2531</v>
      </c>
      <c r="C77" t="s">
        <v>2532</v>
      </c>
      <c r="D77" s="173">
        <v>9.7100000000000009</v>
      </c>
      <c r="E77" s="166">
        <v>2.9</v>
      </c>
      <c r="F77" s="173">
        <v>80.2</v>
      </c>
    </row>
    <row r="78" spans="1:6">
      <c r="A78">
        <v>46</v>
      </c>
      <c r="B78" t="s">
        <v>2533</v>
      </c>
      <c r="C78" t="s">
        <v>2534</v>
      </c>
      <c r="D78" s="173">
        <v>10.72</v>
      </c>
      <c r="E78" s="166">
        <v>0.6</v>
      </c>
      <c r="F78" s="173">
        <v>80.5</v>
      </c>
    </row>
    <row r="79" spans="1:6">
      <c r="A79">
        <v>47</v>
      </c>
      <c r="B79" t="s">
        <v>2535</v>
      </c>
      <c r="C79" t="s">
        <v>2536</v>
      </c>
      <c r="D79" s="173">
        <v>10.42</v>
      </c>
      <c r="E79" s="166">
        <v>8.3000000000000007</v>
      </c>
      <c r="F79" s="173">
        <v>79</v>
      </c>
    </row>
    <row r="80" spans="1:6">
      <c r="A80">
        <v>48</v>
      </c>
      <c r="B80" t="s">
        <v>2537</v>
      </c>
      <c r="C80" t="s">
        <v>2538</v>
      </c>
      <c r="D80" s="173">
        <v>10.119999999999999</v>
      </c>
      <c r="E80" s="166">
        <v>7.1</v>
      </c>
      <c r="F80" s="173">
        <v>79.900000000000006</v>
      </c>
    </row>
    <row r="81" spans="1:6">
      <c r="A81">
        <v>49</v>
      </c>
      <c r="B81" t="s">
        <v>2539</v>
      </c>
      <c r="C81" t="s">
        <v>2540</v>
      </c>
      <c r="D81" s="173">
        <v>12.14</v>
      </c>
      <c r="E81" s="166">
        <v>1.9</v>
      </c>
      <c r="F81" s="173">
        <v>75.400000000000006</v>
      </c>
    </row>
    <row r="82" spans="1:6">
      <c r="A82">
        <v>50</v>
      </c>
      <c r="B82" t="s">
        <v>2541</v>
      </c>
      <c r="C82" t="s">
        <v>2542</v>
      </c>
      <c r="D82" s="173">
        <v>11.24</v>
      </c>
      <c r="E82" s="166">
        <v>5.8</v>
      </c>
      <c r="F82" s="173">
        <v>80</v>
      </c>
    </row>
    <row r="83" spans="1:6">
      <c r="A83">
        <v>51</v>
      </c>
      <c r="B83" t="s">
        <v>2543</v>
      </c>
      <c r="C83" t="s">
        <v>2544</v>
      </c>
      <c r="D83" s="173">
        <v>9.31</v>
      </c>
      <c r="E83" s="166">
        <v>0.6</v>
      </c>
      <c r="F83" s="173">
        <v>78.3</v>
      </c>
    </row>
    <row r="84" spans="1:6">
      <c r="A84">
        <v>52</v>
      </c>
      <c r="B84" t="s">
        <v>2545</v>
      </c>
      <c r="C84" t="s">
        <v>77</v>
      </c>
      <c r="D84" s="173">
        <v>4.67</v>
      </c>
      <c r="E84">
        <v>23.6</v>
      </c>
      <c r="F84" s="166">
        <v>82.8</v>
      </c>
    </row>
    <row r="85" spans="1:6">
      <c r="A85">
        <v>53</v>
      </c>
      <c r="B85" t="s">
        <v>2448</v>
      </c>
      <c r="C85" t="s">
        <v>2432</v>
      </c>
      <c r="D85" s="173">
        <v>7.7</v>
      </c>
      <c r="E85">
        <v>35.5</v>
      </c>
      <c r="F85" s="166">
        <v>82.2</v>
      </c>
    </row>
    <row r="86" spans="1:6">
      <c r="A86">
        <v>54</v>
      </c>
      <c r="B86" t="s">
        <v>2546</v>
      </c>
      <c r="C86" t="s">
        <v>91</v>
      </c>
      <c r="D86" s="173">
        <v>5.27</v>
      </c>
      <c r="E86">
        <v>5.6</v>
      </c>
      <c r="F86" s="166">
        <v>80.599999999999994</v>
      </c>
    </row>
    <row r="87" spans="1:6">
      <c r="A87">
        <v>55</v>
      </c>
      <c r="B87" t="s">
        <v>2547</v>
      </c>
      <c r="C87" t="s">
        <v>2434</v>
      </c>
      <c r="D87" s="173">
        <v>3.49</v>
      </c>
      <c r="E87">
        <v>5.4</v>
      </c>
      <c r="F87" s="166">
        <v>81.099999999999994</v>
      </c>
    </row>
    <row r="88" spans="1:6">
      <c r="A88">
        <v>56</v>
      </c>
      <c r="B88" t="s">
        <v>2548</v>
      </c>
      <c r="C88" t="s">
        <v>2435</v>
      </c>
      <c r="D88" s="173">
        <v>6.99</v>
      </c>
      <c r="E88">
        <v>64.599999999999994</v>
      </c>
      <c r="F88" s="166">
        <v>82.4</v>
      </c>
    </row>
    <row r="89" spans="1:6">
      <c r="A89">
        <v>57</v>
      </c>
      <c r="B89" t="s">
        <v>2549</v>
      </c>
      <c r="C89" t="s">
        <v>2436</v>
      </c>
      <c r="D89" s="173">
        <v>9.06</v>
      </c>
      <c r="E89">
        <v>82.7</v>
      </c>
      <c r="F89" s="166">
        <v>81</v>
      </c>
    </row>
    <row r="90" spans="1:6">
      <c r="A90">
        <v>58</v>
      </c>
      <c r="B90" t="s">
        <v>2550</v>
      </c>
      <c r="C90" t="s">
        <v>80</v>
      </c>
      <c r="D90" s="173">
        <v>7.05</v>
      </c>
      <c r="E90">
        <v>4.7</v>
      </c>
      <c r="F90" s="166">
        <v>81.400000000000006</v>
      </c>
    </row>
    <row r="91" spans="1:6">
      <c r="A91">
        <v>59</v>
      </c>
      <c r="B91" t="s">
        <v>2551</v>
      </c>
      <c r="C91" t="s">
        <v>72</v>
      </c>
      <c r="D91" s="173">
        <v>6.34</v>
      </c>
      <c r="E91">
        <v>61.1</v>
      </c>
      <c r="F91" s="166">
        <v>82.7</v>
      </c>
    </row>
    <row r="92" spans="1:6">
      <c r="A92">
        <v>60</v>
      </c>
      <c r="B92" t="s">
        <v>2552</v>
      </c>
      <c r="C92" t="s">
        <v>2437</v>
      </c>
      <c r="D92" s="173">
        <v>6.94</v>
      </c>
      <c r="E92">
        <v>127</v>
      </c>
      <c r="F92" s="166">
        <v>83.7</v>
      </c>
    </row>
    <row r="93" spans="1:6">
      <c r="A93">
        <v>61</v>
      </c>
      <c r="B93" t="s">
        <v>2553</v>
      </c>
      <c r="C93" t="s">
        <v>1109</v>
      </c>
      <c r="D93" s="173">
        <v>7.46</v>
      </c>
      <c r="E93">
        <v>49.5</v>
      </c>
      <c r="F93" s="166">
        <v>82.3</v>
      </c>
    </row>
    <row r="94" spans="1:6">
      <c r="A94">
        <v>62</v>
      </c>
      <c r="B94" t="s">
        <v>2554</v>
      </c>
      <c r="C94" t="s">
        <v>84</v>
      </c>
      <c r="D94" s="173">
        <v>5.85</v>
      </c>
      <c r="E94">
        <v>16.8</v>
      </c>
      <c r="F94" s="166">
        <v>81.900000000000006</v>
      </c>
    </row>
    <row r="95" spans="1:6">
      <c r="A95">
        <v>63</v>
      </c>
      <c r="B95" t="s">
        <v>2555</v>
      </c>
      <c r="C95" t="s">
        <v>79</v>
      </c>
      <c r="D95" s="173">
        <v>5.68</v>
      </c>
      <c r="E95">
        <v>4.5999999999999996</v>
      </c>
      <c r="F95" s="166">
        <v>81.599999999999994</v>
      </c>
    </row>
    <row r="96" spans="1:6">
      <c r="A96">
        <v>64</v>
      </c>
      <c r="B96" t="s">
        <v>2556</v>
      </c>
      <c r="C96" t="s">
        <v>87</v>
      </c>
      <c r="D96" s="173">
        <v>4.42</v>
      </c>
      <c r="E96">
        <v>5.0999999999999996</v>
      </c>
      <c r="F96" s="166">
        <v>81.8</v>
      </c>
    </row>
    <row r="97" spans="1:6">
      <c r="A97">
        <v>65</v>
      </c>
      <c r="B97" t="s">
        <v>2557</v>
      </c>
      <c r="C97" t="s">
        <v>74</v>
      </c>
      <c r="D97" s="173">
        <v>4.79</v>
      </c>
      <c r="E97">
        <v>10.6</v>
      </c>
      <c r="F97" s="166">
        <v>81.099999999999994</v>
      </c>
    </row>
    <row r="98" spans="1:6">
      <c r="A98">
        <v>66</v>
      </c>
      <c r="B98" t="s">
        <v>2558</v>
      </c>
      <c r="C98" t="s">
        <v>68</v>
      </c>
      <c r="D98" s="173">
        <v>10.45</v>
      </c>
      <c r="E98">
        <v>5.5</v>
      </c>
      <c r="F98" s="166">
        <v>83.1</v>
      </c>
    </row>
    <row r="99" spans="1:6">
      <c r="A99">
        <v>67</v>
      </c>
      <c r="B99" t="s">
        <v>2559</v>
      </c>
      <c r="C99" t="s">
        <v>71</v>
      </c>
      <c r="D99" s="173">
        <v>7.65</v>
      </c>
      <c r="E99">
        <v>47.1</v>
      </c>
      <c r="F99" s="166">
        <v>82.8</v>
      </c>
    </row>
    <row r="100" spans="1:6">
      <c r="A100">
        <v>68</v>
      </c>
      <c r="B100" t="s">
        <v>2560</v>
      </c>
      <c r="C100" t="s">
        <v>2438</v>
      </c>
      <c r="D100" s="173">
        <v>4.08</v>
      </c>
      <c r="E100">
        <v>9.6</v>
      </c>
      <c r="F100" s="166">
        <v>82.4</v>
      </c>
    </row>
    <row r="101" spans="1:6">
      <c r="A101">
        <v>69</v>
      </c>
      <c r="B101" t="s">
        <v>2561</v>
      </c>
      <c r="C101" t="s">
        <v>2439</v>
      </c>
      <c r="D101" s="173">
        <v>8.39</v>
      </c>
      <c r="E101">
        <v>8.1999999999999993</v>
      </c>
      <c r="F101" s="166">
        <v>83.4</v>
      </c>
    </row>
    <row r="102" spans="1:6">
      <c r="A102">
        <v>70</v>
      </c>
      <c r="B102" t="s">
        <v>2562</v>
      </c>
      <c r="C102" t="s">
        <v>60</v>
      </c>
      <c r="D102" s="173">
        <v>6.83</v>
      </c>
      <c r="E102">
        <v>63.5</v>
      </c>
      <c r="F102" s="166">
        <v>81.2</v>
      </c>
    </row>
    <row r="103" spans="1:6">
      <c r="B103" t="s">
        <v>59</v>
      </c>
    </row>
    <row r="105" spans="1:6">
      <c r="B105" t="s">
        <v>2563</v>
      </c>
    </row>
    <row r="106" spans="1:6">
      <c r="B106" t="s">
        <v>2564</v>
      </c>
    </row>
    <row r="107" spans="1:6">
      <c r="B107" t="s">
        <v>2565</v>
      </c>
    </row>
    <row r="108" spans="1:6">
      <c r="B108" t="s">
        <v>2566</v>
      </c>
    </row>
  </sheetData>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C12E580-C04A-BB41-A40B-FA09E0F02B1C}">
  <dimension ref="A1:AL70"/>
  <sheetViews>
    <sheetView workbookViewId="0">
      <selection sqref="A1:XFD1048576"/>
    </sheetView>
  </sheetViews>
  <sheetFormatPr baseColWidth="10" defaultRowHeight="13"/>
  <sheetData>
    <row r="1" spans="1:38" ht="25">
      <c r="A1" s="174" t="s">
        <v>2567</v>
      </c>
    </row>
    <row r="4" spans="1:38">
      <c r="I4" t="s">
        <v>1152</v>
      </c>
      <c r="J4" t="s">
        <v>1153</v>
      </c>
      <c r="K4" t="s">
        <v>1154</v>
      </c>
      <c r="L4" t="s">
        <v>63</v>
      </c>
      <c r="M4" t="s">
        <v>1155</v>
      </c>
      <c r="N4" t="s">
        <v>1156</v>
      </c>
      <c r="O4" t="s">
        <v>1157</v>
      </c>
      <c r="P4" t="s">
        <v>59</v>
      </c>
      <c r="Q4" s="168">
        <v>2001</v>
      </c>
      <c r="R4" s="168">
        <v>2002</v>
      </c>
      <c r="S4" s="168">
        <v>2003</v>
      </c>
      <c r="T4" s="168">
        <v>2004</v>
      </c>
      <c r="U4" s="168">
        <v>2005</v>
      </c>
      <c r="V4" s="168">
        <v>2006</v>
      </c>
      <c r="W4" s="168">
        <v>2007</v>
      </c>
      <c r="X4" s="168">
        <v>2008</v>
      </c>
      <c r="Y4" s="168">
        <v>2009</v>
      </c>
      <c r="Z4" s="168">
        <v>2010</v>
      </c>
      <c r="AA4" s="168">
        <v>2011</v>
      </c>
      <c r="AB4" s="168">
        <v>2012</v>
      </c>
      <c r="AC4" s="168">
        <v>2013</v>
      </c>
      <c r="AD4" s="168">
        <v>2014</v>
      </c>
      <c r="AE4" s="168">
        <v>2015</v>
      </c>
      <c r="AF4" s="168">
        <v>2016</v>
      </c>
      <c r="AG4" s="168">
        <v>2017</v>
      </c>
      <c r="AH4" s="168">
        <v>2018</v>
      </c>
      <c r="AI4" s="168">
        <v>2019</v>
      </c>
      <c r="AJ4" s="168">
        <v>2020</v>
      </c>
      <c r="AK4" s="166" t="s">
        <v>1159</v>
      </c>
      <c r="AL4" t="s">
        <v>59</v>
      </c>
    </row>
    <row r="5" spans="1:38">
      <c r="H5">
        <v>1</v>
      </c>
      <c r="I5">
        <v>172</v>
      </c>
      <c r="J5" t="s">
        <v>1166</v>
      </c>
      <c r="K5" t="s">
        <v>1161</v>
      </c>
      <c r="L5" t="s">
        <v>89</v>
      </c>
      <c r="M5" t="s">
        <v>1162</v>
      </c>
      <c r="N5" t="s">
        <v>1163</v>
      </c>
      <c r="O5" t="s">
        <v>1164</v>
      </c>
      <c r="P5" t="s">
        <v>89</v>
      </c>
      <c r="Q5" s="166">
        <v>43.4</v>
      </c>
      <c r="R5" s="166">
        <v>44.2</v>
      </c>
      <c r="S5" s="166">
        <v>45.2</v>
      </c>
      <c r="T5" s="166">
        <v>45</v>
      </c>
      <c r="U5" s="166">
        <v>45</v>
      </c>
      <c r="V5" s="166">
        <v>43.8</v>
      </c>
      <c r="W5" s="166">
        <v>42.2</v>
      </c>
      <c r="X5" s="166">
        <v>43.8</v>
      </c>
      <c r="Y5" s="166">
        <v>49.4</v>
      </c>
      <c r="Z5" s="166">
        <v>55.8</v>
      </c>
      <c r="AA5" s="166">
        <v>54.7</v>
      </c>
      <c r="AB5" s="166">
        <v>54.4</v>
      </c>
      <c r="AC5" s="166">
        <v>57.6</v>
      </c>
      <c r="AD5" s="166">
        <v>58.3</v>
      </c>
      <c r="AE5" s="166">
        <v>58.7</v>
      </c>
      <c r="AF5" s="166">
        <v>58</v>
      </c>
      <c r="AG5" s="166">
        <v>57.5</v>
      </c>
      <c r="AH5" s="166">
        <v>57.2</v>
      </c>
      <c r="AI5" s="166">
        <v>56.9</v>
      </c>
      <c r="AJ5" s="166">
        <v>56.7</v>
      </c>
      <c r="AK5" s="166">
        <v>2014</v>
      </c>
      <c r="AL5" t="s">
        <v>89</v>
      </c>
    </row>
    <row r="6" spans="1:38">
      <c r="H6">
        <v>2</v>
      </c>
      <c r="I6">
        <v>132</v>
      </c>
      <c r="J6" t="s">
        <v>1165</v>
      </c>
      <c r="K6" t="s">
        <v>1161</v>
      </c>
      <c r="L6" t="s">
        <v>81</v>
      </c>
      <c r="M6" t="s">
        <v>1162</v>
      </c>
      <c r="N6" t="s">
        <v>1163</v>
      </c>
      <c r="O6" t="s">
        <v>1164</v>
      </c>
      <c r="P6" t="s">
        <v>81</v>
      </c>
      <c r="Q6" s="166">
        <v>51.6</v>
      </c>
      <c r="R6" s="166">
        <v>52.6</v>
      </c>
      <c r="S6" s="166">
        <v>53.3</v>
      </c>
      <c r="T6" s="166">
        <v>53.2</v>
      </c>
      <c r="U6" s="166">
        <v>53.4</v>
      </c>
      <c r="V6" s="166">
        <v>52.7</v>
      </c>
      <c r="W6" s="166">
        <v>52.3</v>
      </c>
      <c r="X6" s="166">
        <v>52.8</v>
      </c>
      <c r="Y6" s="166">
        <v>56</v>
      </c>
      <c r="Z6" s="166">
        <v>56.6</v>
      </c>
      <c r="AA6" s="166">
        <v>56</v>
      </c>
      <c r="AB6" s="166">
        <v>56.2</v>
      </c>
      <c r="AC6" s="166">
        <v>57</v>
      </c>
      <c r="AD6" s="166">
        <v>57.5</v>
      </c>
      <c r="AE6" s="166">
        <v>57</v>
      </c>
      <c r="AF6" s="166">
        <v>56.5</v>
      </c>
      <c r="AG6" s="166">
        <v>55.7</v>
      </c>
      <c r="AH6" s="166">
        <v>55.1</v>
      </c>
      <c r="AI6" s="166">
        <v>54.4</v>
      </c>
      <c r="AJ6" s="166">
        <v>53.7</v>
      </c>
      <c r="AK6" s="166">
        <v>2014</v>
      </c>
      <c r="AL6" t="s">
        <v>81</v>
      </c>
    </row>
    <row r="7" spans="1:38">
      <c r="H7">
        <v>3</v>
      </c>
      <c r="I7">
        <v>128</v>
      </c>
      <c r="J7" t="s">
        <v>1168</v>
      </c>
      <c r="K7" t="s">
        <v>1161</v>
      </c>
      <c r="L7" t="s">
        <v>91</v>
      </c>
      <c r="M7" t="s">
        <v>1162</v>
      </c>
      <c r="N7" t="s">
        <v>1163</v>
      </c>
      <c r="O7" t="s">
        <v>1164</v>
      </c>
      <c r="P7" t="s">
        <v>91</v>
      </c>
      <c r="Q7" s="166">
        <v>54.5</v>
      </c>
      <c r="R7" s="166">
        <v>54.9</v>
      </c>
      <c r="S7" s="166">
        <v>55.3</v>
      </c>
      <c r="T7" s="166">
        <v>54.8</v>
      </c>
      <c r="U7" s="166">
        <v>53</v>
      </c>
      <c r="V7" s="166">
        <v>51.7</v>
      </c>
      <c r="W7" s="166">
        <v>51.1</v>
      </c>
      <c r="X7" s="166">
        <v>51.9</v>
      </c>
      <c r="Y7" s="166">
        <v>58.4</v>
      </c>
      <c r="Z7" s="166">
        <v>56.3</v>
      </c>
      <c r="AA7" s="166">
        <v>56.7</v>
      </c>
      <c r="AB7" s="166">
        <v>58.2</v>
      </c>
      <c r="AC7" s="166">
        <v>57.1</v>
      </c>
      <c r="AD7" s="166">
        <v>56.9</v>
      </c>
      <c r="AE7" s="166">
        <v>54.4</v>
      </c>
      <c r="AF7" s="166">
        <v>54</v>
      </c>
      <c r="AG7" s="166">
        <v>52.4</v>
      </c>
      <c r="AH7" s="166">
        <v>52</v>
      </c>
      <c r="AI7" s="166">
        <v>51.6</v>
      </c>
      <c r="AJ7" s="166">
        <v>51.3</v>
      </c>
      <c r="AK7" s="166">
        <v>2014</v>
      </c>
      <c r="AL7" t="s">
        <v>91</v>
      </c>
    </row>
    <row r="8" spans="1:38">
      <c r="H8">
        <v>4</v>
      </c>
      <c r="I8">
        <v>124</v>
      </c>
      <c r="J8" t="s">
        <v>1160</v>
      </c>
      <c r="K8" t="s">
        <v>1161</v>
      </c>
      <c r="L8" t="s">
        <v>88</v>
      </c>
      <c r="M8" t="s">
        <v>1162</v>
      </c>
      <c r="N8" t="s">
        <v>1163</v>
      </c>
      <c r="O8" t="s">
        <v>1164</v>
      </c>
      <c r="P8" t="s">
        <v>88</v>
      </c>
      <c r="Q8" s="166">
        <v>49.1</v>
      </c>
      <c r="R8" s="166">
        <v>49.8</v>
      </c>
      <c r="S8" s="166">
        <v>51.1</v>
      </c>
      <c r="T8" s="166">
        <v>49.4</v>
      </c>
      <c r="U8" s="166">
        <v>52</v>
      </c>
      <c r="V8" s="166">
        <v>48.4</v>
      </c>
      <c r="W8" s="166">
        <v>48.3</v>
      </c>
      <c r="X8" s="166">
        <v>50</v>
      </c>
      <c r="Y8" s="166">
        <v>54</v>
      </c>
      <c r="Z8" s="166">
        <v>52.5</v>
      </c>
      <c r="AA8" s="166">
        <v>53.3</v>
      </c>
      <c r="AB8" s="166">
        <v>52.8</v>
      </c>
      <c r="AC8" s="166">
        <v>54.5</v>
      </c>
      <c r="AD8" s="166">
        <v>54.4</v>
      </c>
      <c r="AE8" s="166">
        <v>53.4</v>
      </c>
      <c r="AF8" s="166">
        <v>52.7</v>
      </c>
      <c r="AG8" s="166">
        <v>52</v>
      </c>
      <c r="AH8" s="166">
        <v>51.4</v>
      </c>
      <c r="AI8" s="166">
        <v>51.1</v>
      </c>
      <c r="AJ8" s="166">
        <v>50.8</v>
      </c>
      <c r="AK8" s="166">
        <v>2014</v>
      </c>
      <c r="AL8" t="s">
        <v>88</v>
      </c>
    </row>
    <row r="9" spans="1:38">
      <c r="H9">
        <v>5</v>
      </c>
      <c r="I9">
        <v>122</v>
      </c>
      <c r="J9" t="s">
        <v>1169</v>
      </c>
      <c r="K9" t="s">
        <v>1161</v>
      </c>
      <c r="L9" t="s">
        <v>82</v>
      </c>
      <c r="M9" t="s">
        <v>1162</v>
      </c>
      <c r="N9" t="s">
        <v>1163</v>
      </c>
      <c r="O9" t="s">
        <v>1164</v>
      </c>
      <c r="P9" t="s">
        <v>82</v>
      </c>
      <c r="Q9" s="166">
        <v>51.6</v>
      </c>
      <c r="R9" s="166">
        <v>51</v>
      </c>
      <c r="S9" s="166">
        <v>51.5</v>
      </c>
      <c r="T9" s="166">
        <v>54</v>
      </c>
      <c r="U9" s="166">
        <v>50.2</v>
      </c>
      <c r="V9" s="166">
        <v>49.4</v>
      </c>
      <c r="W9" s="166">
        <v>48.5</v>
      </c>
      <c r="X9" s="166">
        <v>48.8</v>
      </c>
      <c r="Y9" s="166">
        <v>52.3</v>
      </c>
      <c r="Z9" s="166">
        <v>52.6</v>
      </c>
      <c r="AA9" s="166">
        <v>50.6</v>
      </c>
      <c r="AB9" s="166">
        <v>51.5</v>
      </c>
      <c r="AC9" s="166">
        <v>50.8</v>
      </c>
      <c r="AD9" s="166">
        <v>52.2</v>
      </c>
      <c r="AE9" s="166">
        <v>52</v>
      </c>
      <c r="AF9" s="166">
        <v>51.1</v>
      </c>
      <c r="AG9" s="166">
        <v>50.8</v>
      </c>
      <c r="AH9" s="166">
        <v>50.7</v>
      </c>
      <c r="AI9" s="166">
        <v>50.5</v>
      </c>
      <c r="AJ9" s="166">
        <v>50.5</v>
      </c>
      <c r="AK9" s="166">
        <v>2014</v>
      </c>
      <c r="AL9" t="s">
        <v>82</v>
      </c>
    </row>
    <row r="10" spans="1:38">
      <c r="H10">
        <v>6</v>
      </c>
      <c r="I10">
        <v>144</v>
      </c>
      <c r="J10" t="s">
        <v>1170</v>
      </c>
      <c r="K10" t="s">
        <v>1161</v>
      </c>
      <c r="L10" t="s">
        <v>86</v>
      </c>
      <c r="M10" t="s">
        <v>1162</v>
      </c>
      <c r="N10" t="s">
        <v>1163</v>
      </c>
      <c r="O10" t="s">
        <v>1164</v>
      </c>
      <c r="P10" t="s">
        <v>86</v>
      </c>
      <c r="Q10" s="166">
        <v>52.2</v>
      </c>
      <c r="R10" s="166">
        <v>53.5</v>
      </c>
      <c r="S10" s="166">
        <v>53.6</v>
      </c>
      <c r="T10" s="166">
        <v>52</v>
      </c>
      <c r="U10" s="166">
        <v>51.8</v>
      </c>
      <c r="V10" s="166">
        <v>50.6</v>
      </c>
      <c r="W10" s="166">
        <v>48.8</v>
      </c>
      <c r="X10" s="166">
        <v>49.3</v>
      </c>
      <c r="Y10" s="166">
        <v>52.7</v>
      </c>
      <c r="Z10" s="166">
        <v>49.8</v>
      </c>
      <c r="AA10" s="166">
        <v>48.9</v>
      </c>
      <c r="AB10" s="166">
        <v>49.2</v>
      </c>
      <c r="AC10" s="166">
        <v>50.7</v>
      </c>
      <c r="AD10" s="166">
        <v>50.4</v>
      </c>
      <c r="AE10" s="166">
        <v>50.1</v>
      </c>
      <c r="AF10" s="166">
        <v>49.8</v>
      </c>
      <c r="AG10" s="166">
        <v>49.8</v>
      </c>
      <c r="AH10" s="166">
        <v>49.6</v>
      </c>
      <c r="AI10" s="166">
        <v>49.2</v>
      </c>
      <c r="AJ10" s="166">
        <v>48.8</v>
      </c>
      <c r="AK10" s="166">
        <v>2012</v>
      </c>
      <c r="AL10" t="s">
        <v>86</v>
      </c>
    </row>
    <row r="11" spans="1:38">
      <c r="H11">
        <v>7</v>
      </c>
      <c r="I11">
        <v>136</v>
      </c>
      <c r="J11" t="s">
        <v>1172</v>
      </c>
      <c r="K11" t="s">
        <v>1161</v>
      </c>
      <c r="L11" t="s">
        <v>72</v>
      </c>
      <c r="M11" t="s">
        <v>1162</v>
      </c>
      <c r="N11" t="s">
        <v>1163</v>
      </c>
      <c r="O11" t="s">
        <v>1164</v>
      </c>
      <c r="P11" t="s">
        <v>72</v>
      </c>
      <c r="Q11" s="166">
        <v>48</v>
      </c>
      <c r="R11" s="166">
        <v>47.4</v>
      </c>
      <c r="S11" s="166">
        <v>48.3</v>
      </c>
      <c r="T11" s="166">
        <v>47.7</v>
      </c>
      <c r="U11" s="166">
        <v>48.2</v>
      </c>
      <c r="V11" s="166">
        <v>48.7</v>
      </c>
      <c r="W11" s="166">
        <v>47.9</v>
      </c>
      <c r="X11" s="166">
        <v>48.8</v>
      </c>
      <c r="Y11" s="166">
        <v>51.9</v>
      </c>
      <c r="Z11" s="166">
        <v>50.5</v>
      </c>
      <c r="AA11" s="166">
        <v>49.9</v>
      </c>
      <c r="AB11" s="166">
        <v>51</v>
      </c>
      <c r="AC11" s="166">
        <v>50.9</v>
      </c>
      <c r="AD11" s="166">
        <v>51.1</v>
      </c>
      <c r="AE11" s="166">
        <v>50.7</v>
      </c>
      <c r="AF11" s="166">
        <v>50</v>
      </c>
      <c r="AG11" s="166">
        <v>49.1</v>
      </c>
      <c r="AH11" s="166">
        <v>48.7</v>
      </c>
      <c r="AI11" s="166">
        <v>48.3</v>
      </c>
      <c r="AJ11" s="166">
        <v>48.1</v>
      </c>
      <c r="AK11" s="166">
        <v>2014</v>
      </c>
      <c r="AL11" t="s">
        <v>72</v>
      </c>
    </row>
    <row r="12" spans="1:38">
      <c r="H12">
        <v>8</v>
      </c>
      <c r="I12">
        <v>182</v>
      </c>
      <c r="J12" t="s">
        <v>1176</v>
      </c>
      <c r="K12" t="s">
        <v>1161</v>
      </c>
      <c r="L12" t="s">
        <v>74</v>
      </c>
      <c r="M12" t="s">
        <v>1162</v>
      </c>
      <c r="N12" t="s">
        <v>1163</v>
      </c>
      <c r="O12" t="s">
        <v>1164</v>
      </c>
      <c r="P12" t="s">
        <v>74</v>
      </c>
      <c r="Q12" s="166">
        <v>40.5</v>
      </c>
      <c r="R12" s="166">
        <v>40.299999999999997</v>
      </c>
      <c r="S12" s="166">
        <v>40.700000000000003</v>
      </c>
      <c r="T12" s="166">
        <v>41.4</v>
      </c>
      <c r="U12" s="166">
        <v>42.4</v>
      </c>
      <c r="V12" s="166">
        <v>40.799999999999997</v>
      </c>
      <c r="W12" s="166">
        <v>43.7</v>
      </c>
      <c r="X12" s="166">
        <v>43.4</v>
      </c>
      <c r="Y12" s="166">
        <v>48</v>
      </c>
      <c r="Z12" s="166">
        <v>51.3</v>
      </c>
      <c r="AA12" s="166">
        <v>48.9</v>
      </c>
      <c r="AB12" s="166">
        <v>46.7</v>
      </c>
      <c r="AC12" s="166">
        <v>50.1</v>
      </c>
      <c r="AD12" s="166">
        <v>49</v>
      </c>
      <c r="AE12" s="166">
        <v>47.9</v>
      </c>
      <c r="AF12" s="166">
        <v>47.5</v>
      </c>
      <c r="AG12" s="166">
        <v>47.3</v>
      </c>
      <c r="AH12" s="166">
        <v>47.1</v>
      </c>
      <c r="AI12" s="166">
        <v>47</v>
      </c>
      <c r="AJ12" s="166">
        <v>46.9</v>
      </c>
      <c r="AK12" s="166">
        <v>2014</v>
      </c>
      <c r="AL12" t="s">
        <v>74</v>
      </c>
    </row>
    <row r="13" spans="1:38">
      <c r="H13">
        <v>9</v>
      </c>
      <c r="I13">
        <v>142</v>
      </c>
      <c r="J13" t="s">
        <v>1167</v>
      </c>
      <c r="K13" t="s">
        <v>1161</v>
      </c>
      <c r="L13" t="s">
        <v>87</v>
      </c>
      <c r="M13" t="s">
        <v>1162</v>
      </c>
      <c r="N13" t="s">
        <v>1163</v>
      </c>
      <c r="O13" t="s">
        <v>1164</v>
      </c>
      <c r="P13" t="s">
        <v>87</v>
      </c>
      <c r="Q13" s="166">
        <v>41</v>
      </c>
      <c r="R13" s="166">
        <v>46.4</v>
      </c>
      <c r="S13" s="166">
        <v>47.8</v>
      </c>
      <c r="T13" s="166">
        <v>45.1</v>
      </c>
      <c r="U13" s="166">
        <v>41.9</v>
      </c>
      <c r="V13" s="166">
        <v>40.299999999999997</v>
      </c>
      <c r="W13" s="166">
        <v>41</v>
      </c>
      <c r="X13" s="166">
        <v>40.5</v>
      </c>
      <c r="Y13" s="166">
        <v>46.1</v>
      </c>
      <c r="Z13" s="166">
        <v>45.2</v>
      </c>
      <c r="AA13" s="166">
        <v>44.2</v>
      </c>
      <c r="AB13" s="166">
        <v>44.3</v>
      </c>
      <c r="AC13" s="166">
        <v>43.3</v>
      </c>
      <c r="AD13" s="166">
        <v>44.9</v>
      </c>
      <c r="AE13" s="166">
        <v>47.9</v>
      </c>
      <c r="AF13" s="166">
        <v>46.5</v>
      </c>
      <c r="AG13" s="166">
        <v>46.4</v>
      </c>
      <c r="AH13" s="166">
        <v>46.2</v>
      </c>
      <c r="AI13" s="166">
        <v>46.2</v>
      </c>
      <c r="AJ13" s="166">
        <v>46.5</v>
      </c>
      <c r="AK13" s="166">
        <v>2014</v>
      </c>
      <c r="AL13" t="s">
        <v>87</v>
      </c>
    </row>
    <row r="14" spans="1:38">
      <c r="H14">
        <v>10</v>
      </c>
      <c r="I14">
        <v>134</v>
      </c>
      <c r="J14" t="s">
        <v>1173</v>
      </c>
      <c r="K14" t="s">
        <v>1161</v>
      </c>
      <c r="L14" t="s">
        <v>85</v>
      </c>
      <c r="M14" t="s">
        <v>1162</v>
      </c>
      <c r="N14" t="s">
        <v>1163</v>
      </c>
      <c r="O14" t="s">
        <v>1164</v>
      </c>
      <c r="P14" t="s">
        <v>85</v>
      </c>
      <c r="Q14" s="166">
        <v>47.6</v>
      </c>
      <c r="R14" s="166">
        <v>48.1</v>
      </c>
      <c r="S14" s="166">
        <v>48.5</v>
      </c>
      <c r="T14" s="166">
        <v>47.1</v>
      </c>
      <c r="U14" s="166">
        <v>46.8</v>
      </c>
      <c r="V14" s="166">
        <v>45.3</v>
      </c>
      <c r="W14" s="166">
        <v>43.6</v>
      </c>
      <c r="X14" s="166">
        <v>43.9</v>
      </c>
      <c r="Y14" s="166">
        <v>47.6</v>
      </c>
      <c r="Z14" s="166">
        <v>47.7</v>
      </c>
      <c r="AA14" s="166">
        <v>45.3</v>
      </c>
      <c r="AB14" s="166">
        <v>44.9</v>
      </c>
      <c r="AC14" s="166">
        <v>44.1</v>
      </c>
      <c r="AD14" s="166">
        <v>44.3</v>
      </c>
      <c r="AE14" s="166">
        <v>43.9</v>
      </c>
      <c r="AF14" s="166">
        <v>43.5</v>
      </c>
      <c r="AG14" s="166">
        <v>43.5</v>
      </c>
      <c r="AH14" s="166">
        <v>43.4</v>
      </c>
      <c r="AI14" s="166">
        <v>43.1</v>
      </c>
      <c r="AJ14" s="166">
        <v>43.1</v>
      </c>
      <c r="AK14" s="166">
        <v>2014</v>
      </c>
      <c r="AL14" t="s">
        <v>85</v>
      </c>
    </row>
    <row r="15" spans="1:38">
      <c r="H15">
        <v>11</v>
      </c>
      <c r="I15">
        <v>138</v>
      </c>
      <c r="J15" t="s">
        <v>1174</v>
      </c>
      <c r="K15" t="s">
        <v>1161</v>
      </c>
      <c r="L15" t="s">
        <v>84</v>
      </c>
      <c r="M15" t="s">
        <v>1162</v>
      </c>
      <c r="N15" t="s">
        <v>1163</v>
      </c>
      <c r="O15" t="s">
        <v>1164</v>
      </c>
      <c r="P15" t="s">
        <v>84</v>
      </c>
      <c r="Q15" s="166">
        <v>45.4</v>
      </c>
      <c r="R15" s="166">
        <v>46.2</v>
      </c>
      <c r="S15" s="166">
        <v>47.1</v>
      </c>
      <c r="T15" s="166">
        <v>46.1</v>
      </c>
      <c r="U15" s="166">
        <v>44.8</v>
      </c>
      <c r="V15" s="166">
        <v>45.6</v>
      </c>
      <c r="W15" s="166">
        <v>44.9</v>
      </c>
      <c r="X15" s="166">
        <v>45.7</v>
      </c>
      <c r="Y15" s="166">
        <v>50</v>
      </c>
      <c r="Z15" s="166">
        <v>50.6</v>
      </c>
      <c r="AA15" s="166">
        <v>50</v>
      </c>
      <c r="AB15" s="166">
        <v>50.1</v>
      </c>
      <c r="AC15" s="166">
        <v>46.2</v>
      </c>
      <c r="AD15" s="166">
        <v>46.1</v>
      </c>
      <c r="AE15" s="166">
        <v>44.5</v>
      </c>
      <c r="AF15" s="166">
        <v>43.6</v>
      </c>
      <c r="AG15" s="166">
        <v>43.3</v>
      </c>
      <c r="AH15" s="166">
        <v>42.9</v>
      </c>
      <c r="AI15" s="166">
        <v>42.6</v>
      </c>
      <c r="AJ15" s="166">
        <v>42.2</v>
      </c>
      <c r="AK15" s="166">
        <v>2014</v>
      </c>
      <c r="AL15" t="s">
        <v>84</v>
      </c>
    </row>
    <row r="16" spans="1:38">
      <c r="H16">
        <v>12</v>
      </c>
      <c r="I16">
        <v>174</v>
      </c>
      <c r="J16" t="s">
        <v>1171</v>
      </c>
      <c r="K16" t="s">
        <v>1161</v>
      </c>
      <c r="L16" t="s">
        <v>70</v>
      </c>
      <c r="M16" t="s">
        <v>1162</v>
      </c>
      <c r="N16" t="s">
        <v>1163</v>
      </c>
      <c r="O16" t="s">
        <v>1164</v>
      </c>
      <c r="P16" t="s">
        <v>70</v>
      </c>
      <c r="Q16" s="166">
        <v>45.3</v>
      </c>
      <c r="R16" s="166">
        <v>45</v>
      </c>
      <c r="S16" s="166">
        <v>44.7</v>
      </c>
      <c r="T16" s="166">
        <v>45.5</v>
      </c>
      <c r="U16" s="166">
        <v>43.6</v>
      </c>
      <c r="V16" s="166">
        <v>42.6</v>
      </c>
      <c r="W16" s="166">
        <v>44.1</v>
      </c>
      <c r="X16" s="166">
        <v>48.3</v>
      </c>
      <c r="Y16" s="166">
        <v>50.4</v>
      </c>
      <c r="Z16" s="166">
        <v>50.2</v>
      </c>
      <c r="AA16" s="166">
        <v>50</v>
      </c>
      <c r="AB16" s="166">
        <v>51</v>
      </c>
      <c r="AC16" s="166">
        <v>48.6</v>
      </c>
      <c r="AD16" s="166">
        <v>49.3</v>
      </c>
      <c r="AE16" s="166">
        <v>50.1</v>
      </c>
      <c r="AF16" s="166">
        <v>47.8</v>
      </c>
      <c r="AG16" s="166">
        <v>46</v>
      </c>
      <c r="AH16" s="166">
        <v>43.4</v>
      </c>
      <c r="AI16" s="166">
        <v>42</v>
      </c>
      <c r="AJ16" s="166">
        <v>41.5</v>
      </c>
      <c r="AK16" s="166">
        <v>2014</v>
      </c>
      <c r="AL16" t="s">
        <v>70</v>
      </c>
    </row>
    <row r="17" spans="8:38">
      <c r="H17">
        <v>13</v>
      </c>
      <c r="P17" t="s">
        <v>76</v>
      </c>
      <c r="Q17" s="166"/>
      <c r="R17" s="166"/>
      <c r="S17" s="166"/>
      <c r="T17" s="166"/>
      <c r="U17" s="166"/>
      <c r="V17" s="166"/>
      <c r="W17" s="166"/>
      <c r="X17" s="166"/>
      <c r="Y17" s="166"/>
      <c r="Z17" s="166">
        <v>39</v>
      </c>
      <c r="AA17" s="166">
        <v>40.4</v>
      </c>
      <c r="AB17" s="166">
        <v>41.1</v>
      </c>
      <c r="AC17" s="166">
        <v>40.5</v>
      </c>
      <c r="AD17" s="166">
        <v>40.299999999999997</v>
      </c>
      <c r="AE17" s="166">
        <v>39.700000000000003</v>
      </c>
      <c r="AF17" s="166">
        <v>38.5</v>
      </c>
      <c r="AG17" s="166">
        <v>38.6</v>
      </c>
      <c r="AH17" s="166">
        <v>39</v>
      </c>
      <c r="AI17" s="166">
        <v>39.4</v>
      </c>
      <c r="AJ17" s="166">
        <v>40.1</v>
      </c>
      <c r="AK17" s="166">
        <v>2013</v>
      </c>
      <c r="AL17" t="s">
        <v>76</v>
      </c>
    </row>
    <row r="18" spans="8:38">
      <c r="H18">
        <v>14</v>
      </c>
      <c r="P18" t="s">
        <v>78</v>
      </c>
      <c r="Q18" s="166"/>
      <c r="R18" s="166"/>
      <c r="S18" s="166"/>
      <c r="T18" s="166"/>
      <c r="U18" s="166"/>
      <c r="V18" s="166"/>
      <c r="W18" s="166"/>
      <c r="X18" s="166"/>
      <c r="Y18" s="166"/>
      <c r="Z18" s="166">
        <v>44</v>
      </c>
      <c r="AA18" s="166">
        <v>42.7</v>
      </c>
      <c r="AB18" s="166">
        <v>42</v>
      </c>
      <c r="AC18" s="166">
        <v>40.700000000000003</v>
      </c>
      <c r="AD18" s="166">
        <v>39.4</v>
      </c>
      <c r="AE18" s="166">
        <v>39.700000000000003</v>
      </c>
      <c r="AF18" s="166">
        <v>39.5</v>
      </c>
      <c r="AG18" s="166">
        <v>39.200000000000003</v>
      </c>
      <c r="AH18" s="166">
        <v>39.1</v>
      </c>
      <c r="AI18" s="166">
        <v>39.1</v>
      </c>
      <c r="AJ18" s="166">
        <v>39</v>
      </c>
      <c r="AK18" s="166">
        <v>2014</v>
      </c>
      <c r="AL18" t="s">
        <v>78</v>
      </c>
    </row>
    <row r="19" spans="8:38">
      <c r="H19">
        <v>15</v>
      </c>
      <c r="I19">
        <v>184</v>
      </c>
      <c r="J19" t="s">
        <v>1175</v>
      </c>
      <c r="K19" t="s">
        <v>1161</v>
      </c>
      <c r="L19" t="s">
        <v>71</v>
      </c>
      <c r="M19" t="s">
        <v>1162</v>
      </c>
      <c r="N19" t="s">
        <v>1163</v>
      </c>
      <c r="O19" t="s">
        <v>1164</v>
      </c>
      <c r="P19" t="s">
        <v>71</v>
      </c>
      <c r="Q19" s="166">
        <v>38.6</v>
      </c>
      <c r="R19" s="166">
        <v>38.9</v>
      </c>
      <c r="S19" s="166">
        <v>38.4</v>
      </c>
      <c r="T19" s="166">
        <v>38.9</v>
      </c>
      <c r="U19" s="166">
        <v>38.4</v>
      </c>
      <c r="V19" s="166">
        <v>38.4</v>
      </c>
      <c r="W19" s="166">
        <v>39.200000000000003</v>
      </c>
      <c r="X19" s="166">
        <v>41.1</v>
      </c>
      <c r="Y19" s="166">
        <v>45.8</v>
      </c>
      <c r="Z19" s="166">
        <v>45.5</v>
      </c>
      <c r="AA19" s="166">
        <v>44.4</v>
      </c>
      <c r="AB19" s="166">
        <v>42.7</v>
      </c>
      <c r="AC19" s="166">
        <v>44.3</v>
      </c>
      <c r="AD19" s="166">
        <v>43.6</v>
      </c>
      <c r="AE19" s="166">
        <v>42</v>
      </c>
      <c r="AF19" s="166">
        <v>40.799999999999997</v>
      </c>
      <c r="AG19" s="166">
        <v>40.1</v>
      </c>
      <c r="AH19" s="166">
        <v>39.700000000000003</v>
      </c>
      <c r="AI19" s="166">
        <v>39.200000000000003</v>
      </c>
      <c r="AJ19" s="166">
        <v>39</v>
      </c>
      <c r="AK19" s="166">
        <v>2014</v>
      </c>
      <c r="AL19" t="s">
        <v>71</v>
      </c>
    </row>
    <row r="20" spans="8:38">
      <c r="H20">
        <v>16</v>
      </c>
      <c r="I20">
        <v>112</v>
      </c>
      <c r="J20" t="s">
        <v>1178</v>
      </c>
      <c r="K20" t="s">
        <v>1161</v>
      </c>
      <c r="L20" t="s">
        <v>73</v>
      </c>
      <c r="M20" t="s">
        <v>1162</v>
      </c>
      <c r="N20" t="s">
        <v>1163</v>
      </c>
      <c r="O20" t="s">
        <v>1164</v>
      </c>
      <c r="P20" t="s">
        <v>73</v>
      </c>
      <c r="Q20" s="166">
        <v>37.200000000000003</v>
      </c>
      <c r="R20" s="166">
        <v>38.200000000000003</v>
      </c>
      <c r="S20" s="166">
        <v>39.200000000000003</v>
      </c>
      <c r="T20" s="166">
        <v>39.799999999999997</v>
      </c>
      <c r="U20" s="166">
        <v>40.6</v>
      </c>
      <c r="V20" s="166">
        <v>40.6</v>
      </c>
      <c r="W20" s="166">
        <v>40.299999999999997</v>
      </c>
      <c r="X20" s="166">
        <v>42.7</v>
      </c>
      <c r="Y20" s="166">
        <v>47.2</v>
      </c>
      <c r="Z20" s="166">
        <v>46.6</v>
      </c>
      <c r="AA20" s="166">
        <v>45.2</v>
      </c>
      <c r="AB20" s="166">
        <v>44</v>
      </c>
      <c r="AC20" s="166">
        <v>42.5</v>
      </c>
      <c r="AD20" s="166">
        <v>41.4</v>
      </c>
      <c r="AE20" s="166">
        <v>40.299999999999997</v>
      </c>
      <c r="AF20" s="166">
        <v>39.200000000000003</v>
      </c>
      <c r="AG20" s="166">
        <v>38.1</v>
      </c>
      <c r="AH20" s="166">
        <v>37.200000000000003</v>
      </c>
      <c r="AI20" s="166">
        <v>36.5</v>
      </c>
      <c r="AJ20" s="166">
        <v>36.4</v>
      </c>
      <c r="AK20" s="166">
        <v>2014</v>
      </c>
      <c r="AL20" t="s">
        <v>73</v>
      </c>
    </row>
    <row r="21" spans="8:38">
      <c r="H21">
        <v>17</v>
      </c>
      <c r="P21" t="s">
        <v>77</v>
      </c>
      <c r="Q21" s="166"/>
      <c r="R21" s="166"/>
      <c r="S21" s="166"/>
      <c r="T21" s="166"/>
      <c r="U21" s="166"/>
      <c r="V21" s="166"/>
      <c r="W21" s="166"/>
      <c r="X21" s="166"/>
      <c r="Y21" s="166"/>
      <c r="Z21" s="166">
        <v>36.6</v>
      </c>
      <c r="AA21" s="166">
        <v>36.4</v>
      </c>
      <c r="AB21" s="166">
        <v>36.4</v>
      </c>
      <c r="AC21" s="166">
        <v>36.9</v>
      </c>
      <c r="AD21" s="166">
        <v>37</v>
      </c>
      <c r="AE21" s="166">
        <v>37.299999999999997</v>
      </c>
      <c r="AF21" s="166">
        <v>36.9</v>
      </c>
      <c r="AG21" s="166">
        <v>36.4</v>
      </c>
      <c r="AH21" s="166">
        <v>36.1</v>
      </c>
      <c r="AI21" s="166">
        <v>36.200000000000003</v>
      </c>
      <c r="AJ21" s="166">
        <v>36.200000000000003</v>
      </c>
      <c r="AK21" s="166">
        <v>2014</v>
      </c>
      <c r="AL21" t="s">
        <v>77</v>
      </c>
    </row>
    <row r="22" spans="8:38">
      <c r="H22">
        <v>18</v>
      </c>
      <c r="I22">
        <v>111</v>
      </c>
      <c r="J22" t="s">
        <v>1182</v>
      </c>
      <c r="K22" t="s">
        <v>1161</v>
      </c>
      <c r="L22" t="s">
        <v>1108</v>
      </c>
      <c r="M22" t="s">
        <v>1162</v>
      </c>
      <c r="N22" t="s">
        <v>1163</v>
      </c>
      <c r="O22" t="s">
        <v>1164</v>
      </c>
      <c r="P22" t="s">
        <v>1108</v>
      </c>
      <c r="Q22" s="166">
        <v>34.6</v>
      </c>
      <c r="R22" s="166">
        <v>35.700000000000003</v>
      </c>
      <c r="S22" s="166">
        <v>36.1</v>
      </c>
      <c r="T22" s="166">
        <v>35.799999999999997</v>
      </c>
      <c r="U22" s="166">
        <v>36.1</v>
      </c>
      <c r="V22" s="166">
        <v>35.799999999999997</v>
      </c>
      <c r="W22" s="166">
        <v>36.6</v>
      </c>
      <c r="X22" s="166">
        <v>39.1</v>
      </c>
      <c r="Y22" s="166">
        <v>43.3</v>
      </c>
      <c r="Z22" s="166">
        <v>42.9</v>
      </c>
      <c r="AA22" s="166">
        <v>41.5</v>
      </c>
      <c r="AB22" s="166">
        <v>40.6</v>
      </c>
      <c r="AC22" s="166">
        <v>36.200000000000003</v>
      </c>
      <c r="AD22" s="166">
        <v>35.700000000000003</v>
      </c>
      <c r="AE22" s="166">
        <v>36</v>
      </c>
      <c r="AF22" s="166">
        <v>35.9</v>
      </c>
      <c r="AG22" s="166">
        <v>35.299999999999997</v>
      </c>
      <c r="AH22" s="166">
        <v>34.9</v>
      </c>
      <c r="AI22" s="166">
        <v>35.1</v>
      </c>
      <c r="AJ22" s="166">
        <v>35.299999999999997</v>
      </c>
      <c r="AK22" s="166">
        <v>2014</v>
      </c>
      <c r="AL22" t="s">
        <v>1108</v>
      </c>
    </row>
    <row r="23" spans="8:38">
      <c r="H23">
        <v>19</v>
      </c>
      <c r="P23" t="s">
        <v>79</v>
      </c>
      <c r="Q23" s="166"/>
      <c r="R23" s="166"/>
      <c r="S23" s="166"/>
      <c r="T23" s="166"/>
      <c r="U23" s="166"/>
      <c r="V23" s="166"/>
      <c r="W23" s="166"/>
      <c r="X23" s="166"/>
      <c r="Y23" s="166"/>
      <c r="Z23" s="166">
        <v>34.6</v>
      </c>
      <c r="AA23" s="166">
        <v>34.9</v>
      </c>
      <c r="AB23" s="166">
        <v>34.200000000000003</v>
      </c>
      <c r="AC23" s="166">
        <v>35.700000000000003</v>
      </c>
      <c r="AD23" s="166">
        <v>34.799999999999997</v>
      </c>
      <c r="AE23" s="166">
        <v>35.299999999999997</v>
      </c>
      <c r="AF23" s="166">
        <v>35</v>
      </c>
      <c r="AG23" s="166">
        <v>34.5</v>
      </c>
      <c r="AH23" s="166">
        <v>34.200000000000003</v>
      </c>
      <c r="AI23" s="166">
        <v>33.9</v>
      </c>
      <c r="AJ23" s="166">
        <v>33.799999999999997</v>
      </c>
      <c r="AK23" s="166">
        <v>2014</v>
      </c>
      <c r="AL23" t="s">
        <v>79</v>
      </c>
    </row>
    <row r="24" spans="8:38">
      <c r="H24">
        <v>20</v>
      </c>
      <c r="I24">
        <v>178</v>
      </c>
      <c r="J24" t="s">
        <v>1187</v>
      </c>
      <c r="K24" t="s">
        <v>1161</v>
      </c>
      <c r="L24" t="s">
        <v>80</v>
      </c>
      <c r="M24" t="s">
        <v>1162</v>
      </c>
      <c r="N24" t="s">
        <v>1163</v>
      </c>
      <c r="O24" t="s">
        <v>1164</v>
      </c>
      <c r="P24" t="s">
        <v>80</v>
      </c>
      <c r="Q24" s="166">
        <v>32.4</v>
      </c>
      <c r="R24" s="166">
        <v>32.700000000000003</v>
      </c>
      <c r="S24" s="166">
        <v>32.4</v>
      </c>
      <c r="T24" s="166">
        <v>32.700000000000003</v>
      </c>
      <c r="U24" s="166">
        <v>32.9</v>
      </c>
      <c r="V24" s="166">
        <v>33.4</v>
      </c>
      <c r="W24" s="166">
        <v>35.799999999999997</v>
      </c>
      <c r="X24" s="166">
        <v>41.7</v>
      </c>
      <c r="Y24" s="166">
        <v>49</v>
      </c>
      <c r="Z24" s="166">
        <v>65</v>
      </c>
      <c r="AA24" s="166">
        <v>46.9</v>
      </c>
      <c r="AB24" s="166">
        <v>42.8</v>
      </c>
      <c r="AC24" s="166">
        <v>39.5</v>
      </c>
      <c r="AD24" s="166">
        <v>38.299999999999997</v>
      </c>
      <c r="AE24" s="166">
        <v>35.6</v>
      </c>
      <c r="AF24" s="166">
        <v>34.1</v>
      </c>
      <c r="AG24" s="166">
        <v>33.1</v>
      </c>
      <c r="AH24" s="166">
        <v>32.5</v>
      </c>
      <c r="AI24" s="166">
        <v>32.4</v>
      </c>
      <c r="AJ24" s="166">
        <v>32.299999999999997</v>
      </c>
      <c r="AK24" s="166">
        <v>2014</v>
      </c>
      <c r="AL24" t="s">
        <v>80</v>
      </c>
    </row>
    <row r="25" spans="8:38">
      <c r="Q25" s="166"/>
      <c r="R25" s="166"/>
      <c r="S25" s="166"/>
      <c r="T25" s="166"/>
      <c r="U25" s="166"/>
      <c r="V25" s="166"/>
      <c r="W25" s="166"/>
      <c r="X25" s="166"/>
      <c r="Y25" s="166"/>
      <c r="Z25" s="166"/>
      <c r="AA25" s="166"/>
      <c r="AB25" s="166"/>
      <c r="AC25" s="166"/>
      <c r="AD25" s="166"/>
      <c r="AE25" s="166"/>
      <c r="AF25" s="166"/>
      <c r="AG25" s="166"/>
      <c r="AH25" s="166"/>
      <c r="AI25" s="166"/>
      <c r="AJ25" s="166"/>
      <c r="AK25" s="166"/>
    </row>
    <row r="26" spans="8:38">
      <c r="Q26" s="166"/>
      <c r="R26" s="166"/>
      <c r="S26" s="166"/>
      <c r="T26" s="166"/>
      <c r="U26" s="166"/>
      <c r="V26" s="166"/>
      <c r="W26" s="166"/>
      <c r="X26" s="166"/>
      <c r="Y26" s="166"/>
      <c r="Z26" s="166"/>
      <c r="AA26" s="166"/>
      <c r="AB26" s="166"/>
      <c r="AC26" s="166"/>
      <c r="AD26" s="166"/>
      <c r="AE26" s="166"/>
      <c r="AF26" s="166"/>
      <c r="AG26" s="166"/>
      <c r="AH26" s="166"/>
      <c r="AI26" s="166"/>
      <c r="AJ26" s="166"/>
      <c r="AK26" s="166"/>
    </row>
    <row r="27" spans="8:38">
      <c r="Q27" s="166"/>
      <c r="R27" s="166"/>
      <c r="S27" s="166"/>
      <c r="T27" s="166"/>
      <c r="U27" s="166"/>
      <c r="V27" s="166"/>
      <c r="W27" s="166"/>
      <c r="X27" s="166"/>
      <c r="Y27" s="166"/>
      <c r="Z27" s="166"/>
      <c r="AA27" s="166"/>
      <c r="AB27" s="166"/>
      <c r="AC27" s="166"/>
      <c r="AD27" s="166"/>
      <c r="AE27" s="166"/>
      <c r="AF27" s="166"/>
      <c r="AG27" s="166"/>
      <c r="AH27" s="166"/>
      <c r="AI27" s="166"/>
      <c r="AJ27" s="166"/>
      <c r="AK27" s="166"/>
    </row>
    <row r="28" spans="8:38">
      <c r="Q28" s="166"/>
      <c r="R28" s="166"/>
      <c r="S28" s="166"/>
      <c r="T28" s="166"/>
      <c r="U28" s="166"/>
      <c r="V28" s="166"/>
      <c r="W28" s="166"/>
      <c r="X28" s="166"/>
      <c r="Y28" s="166"/>
      <c r="Z28" s="166"/>
      <c r="AA28" s="166"/>
      <c r="AB28" s="166"/>
      <c r="AC28" s="166"/>
      <c r="AD28" s="166"/>
      <c r="AE28" s="166"/>
      <c r="AF28" s="166"/>
      <c r="AG28" s="166"/>
      <c r="AH28" s="166"/>
      <c r="AI28" s="166"/>
      <c r="AJ28" s="166"/>
      <c r="AK28" s="166"/>
    </row>
    <row r="29" spans="8:38">
      <c r="Q29" s="166"/>
      <c r="R29" s="166"/>
      <c r="S29" s="166"/>
      <c r="T29" s="166"/>
      <c r="U29" s="166"/>
      <c r="V29" s="166"/>
      <c r="W29" s="166"/>
      <c r="X29" s="166"/>
      <c r="Y29" s="166"/>
      <c r="Z29" s="166"/>
      <c r="AA29" s="166"/>
      <c r="AB29" s="166"/>
      <c r="AC29" s="166"/>
      <c r="AD29" s="166"/>
      <c r="AE29" s="166"/>
      <c r="AF29" s="166"/>
      <c r="AG29" s="166"/>
      <c r="AH29" s="166"/>
      <c r="AI29" s="166"/>
      <c r="AJ29" s="166"/>
      <c r="AK29" s="166"/>
    </row>
    <row r="30" spans="8:38">
      <c r="Q30" s="166"/>
      <c r="R30" s="166"/>
      <c r="S30" s="166"/>
      <c r="T30" s="166"/>
      <c r="U30" s="166"/>
      <c r="V30" s="166"/>
      <c r="W30" s="166"/>
      <c r="X30" s="166"/>
      <c r="Y30" s="166"/>
      <c r="Z30" s="166"/>
      <c r="AA30" s="166"/>
      <c r="AB30" s="166"/>
      <c r="AC30" s="166"/>
      <c r="AD30" s="166"/>
      <c r="AE30" s="166"/>
      <c r="AF30" s="166"/>
      <c r="AG30" s="166"/>
      <c r="AH30" s="166"/>
      <c r="AI30" s="166"/>
      <c r="AJ30" s="166"/>
      <c r="AK30" s="166"/>
    </row>
    <row r="31" spans="8:38">
      <c r="Q31" s="166"/>
      <c r="R31" s="166"/>
      <c r="S31" s="166"/>
      <c r="T31" s="166"/>
      <c r="U31" s="166"/>
      <c r="V31" s="166"/>
      <c r="W31" s="166"/>
      <c r="X31" s="166"/>
      <c r="Y31" s="166"/>
      <c r="Z31" s="166"/>
      <c r="AA31" s="166"/>
      <c r="AB31" s="166"/>
      <c r="AC31" s="166"/>
      <c r="AD31" s="166"/>
      <c r="AE31" s="166"/>
      <c r="AF31" s="166"/>
      <c r="AG31" s="166"/>
      <c r="AH31" s="166"/>
      <c r="AI31" s="166"/>
      <c r="AJ31" s="166"/>
      <c r="AK31" s="166"/>
    </row>
    <row r="32" spans="8:38">
      <c r="Q32" s="166"/>
      <c r="R32" s="166"/>
      <c r="S32" s="166"/>
      <c r="T32" s="166"/>
      <c r="U32" s="166"/>
      <c r="V32" s="166"/>
      <c r="W32" s="166"/>
      <c r="X32" s="166"/>
      <c r="Y32" s="166"/>
      <c r="Z32" s="166"/>
      <c r="AA32" s="166"/>
      <c r="AB32" s="166"/>
      <c r="AC32" s="166"/>
      <c r="AD32" s="166"/>
      <c r="AE32" s="166"/>
      <c r="AF32" s="166"/>
      <c r="AG32" s="166"/>
      <c r="AH32" s="166"/>
      <c r="AI32" s="166"/>
      <c r="AJ32" s="166"/>
      <c r="AK32" s="166"/>
    </row>
    <row r="33" spans="1:37">
      <c r="A33" s="235" t="s">
        <v>180</v>
      </c>
      <c r="B33" s="235"/>
      <c r="C33" s="235"/>
      <c r="D33" s="235"/>
      <c r="E33" s="235"/>
      <c r="F33" s="235"/>
      <c r="G33" s="235"/>
      <c r="Q33" s="166"/>
      <c r="R33" s="166"/>
      <c r="S33" s="166"/>
      <c r="T33" s="166"/>
      <c r="U33" s="166"/>
      <c r="V33" s="166"/>
      <c r="W33" s="166"/>
      <c r="X33" s="166"/>
      <c r="Y33" s="166"/>
      <c r="Z33" s="166"/>
      <c r="AA33" s="166"/>
      <c r="AB33" s="166"/>
      <c r="AC33" s="166"/>
      <c r="AD33" s="166"/>
      <c r="AE33" s="166"/>
      <c r="AF33" s="166"/>
      <c r="AG33" s="166"/>
      <c r="AH33" s="166"/>
      <c r="AI33" s="166"/>
      <c r="AJ33" s="166"/>
      <c r="AK33" s="166"/>
    </row>
    <row r="34" spans="1:37">
      <c r="A34" s="235"/>
      <c r="B34" s="235"/>
      <c r="C34" s="235"/>
      <c r="D34" s="235"/>
      <c r="E34" s="235"/>
      <c r="F34" s="235"/>
      <c r="G34" s="235"/>
      <c r="Q34" s="166"/>
      <c r="R34" s="166"/>
      <c r="S34" s="166"/>
      <c r="T34" s="166"/>
      <c r="U34" s="166"/>
      <c r="V34" s="166"/>
      <c r="W34" s="166"/>
      <c r="X34" s="166"/>
      <c r="Y34" s="166"/>
      <c r="Z34" s="166"/>
      <c r="AA34" s="166"/>
      <c r="AB34" s="166"/>
      <c r="AC34" s="166"/>
      <c r="AD34" s="166"/>
      <c r="AE34" s="166"/>
      <c r="AF34" s="166"/>
      <c r="AG34" s="166"/>
      <c r="AH34" s="166"/>
      <c r="AI34" s="166"/>
      <c r="AJ34" s="166"/>
      <c r="AK34" s="166"/>
    </row>
    <row r="35" spans="1:37">
      <c r="A35" s="235"/>
      <c r="B35" s="235"/>
      <c r="C35" s="235"/>
      <c r="D35" s="235"/>
      <c r="E35" s="235"/>
      <c r="F35" s="235"/>
      <c r="G35" s="235"/>
      <c r="Q35" s="166"/>
      <c r="R35" s="166"/>
      <c r="S35" s="166"/>
      <c r="T35" s="166"/>
      <c r="U35" s="166"/>
      <c r="V35" s="166"/>
      <c r="W35" s="166"/>
      <c r="X35" s="166"/>
      <c r="Y35" s="166"/>
      <c r="Z35" s="166"/>
      <c r="AA35" s="166"/>
      <c r="AB35" s="166"/>
      <c r="AC35" s="166"/>
      <c r="AD35" s="166"/>
      <c r="AE35" s="166"/>
      <c r="AF35" s="166"/>
      <c r="AG35" s="166"/>
      <c r="AH35" s="166"/>
      <c r="AI35" s="166"/>
      <c r="AJ35" s="166"/>
      <c r="AK35" s="166"/>
    </row>
    <row r="36" spans="1:37">
      <c r="A36" s="235"/>
      <c r="B36" s="235"/>
      <c r="C36" s="235"/>
      <c r="D36" s="235"/>
      <c r="E36" s="235"/>
      <c r="F36" s="235"/>
      <c r="G36" s="235"/>
      <c r="Q36" s="166"/>
      <c r="R36" s="166"/>
      <c r="S36" s="166"/>
      <c r="T36" s="166"/>
      <c r="U36" s="166"/>
      <c r="V36" s="166"/>
      <c r="W36" s="166"/>
      <c r="X36" s="166"/>
      <c r="Y36" s="166"/>
      <c r="Z36" s="166"/>
      <c r="AA36" s="166"/>
      <c r="AB36" s="166"/>
      <c r="AC36" s="166"/>
      <c r="AD36" s="166"/>
      <c r="AE36" s="166"/>
      <c r="AF36" s="166"/>
      <c r="AG36" s="166"/>
      <c r="AH36" s="166"/>
      <c r="AI36" s="166"/>
      <c r="AJ36" s="166"/>
      <c r="AK36" s="166"/>
    </row>
    <row r="37" spans="1:37">
      <c r="A37" s="235"/>
      <c r="B37" s="235"/>
      <c r="C37" s="235"/>
      <c r="D37" s="235"/>
      <c r="E37" s="235"/>
      <c r="F37" s="235"/>
      <c r="G37" s="235"/>
      <c r="Q37" s="166"/>
      <c r="R37" s="166"/>
      <c r="S37" s="166"/>
      <c r="T37" s="166"/>
      <c r="U37" s="166"/>
      <c r="V37" s="166"/>
      <c r="W37" s="166"/>
      <c r="X37" s="166"/>
      <c r="Y37" s="166"/>
      <c r="Z37" s="166"/>
      <c r="AA37" s="166"/>
      <c r="AB37" s="166"/>
      <c r="AC37" s="166"/>
      <c r="AD37" s="166"/>
      <c r="AE37" s="166"/>
      <c r="AF37" s="166"/>
      <c r="AG37" s="166"/>
      <c r="AH37" s="166"/>
      <c r="AI37" s="166"/>
      <c r="AJ37" s="166"/>
      <c r="AK37" s="166"/>
    </row>
    <row r="38" spans="1:37">
      <c r="A38" s="235"/>
      <c r="B38" s="235"/>
      <c r="C38" s="235"/>
      <c r="D38" s="235"/>
      <c r="E38" s="235"/>
      <c r="F38" s="235"/>
      <c r="G38" s="235"/>
      <c r="Q38" s="166"/>
      <c r="R38" s="166"/>
      <c r="S38" s="166"/>
      <c r="T38" s="166"/>
      <c r="U38" s="166"/>
      <c r="V38" s="166"/>
      <c r="W38" s="166"/>
      <c r="X38" s="166"/>
      <c r="Y38" s="166"/>
      <c r="Z38" s="166"/>
      <c r="AA38" s="166"/>
      <c r="AB38" s="166"/>
      <c r="AC38" s="166"/>
      <c r="AD38" s="166"/>
      <c r="AE38" s="166"/>
      <c r="AF38" s="166"/>
      <c r="AG38" s="166"/>
      <c r="AH38" s="166"/>
      <c r="AI38" s="166"/>
      <c r="AJ38" s="166"/>
      <c r="AK38" s="166"/>
    </row>
    <row r="39" spans="1:37">
      <c r="Q39" s="166"/>
      <c r="R39" s="166"/>
      <c r="S39" s="166"/>
      <c r="T39" s="166"/>
      <c r="U39" s="166"/>
      <c r="V39" s="166"/>
      <c r="W39" s="166"/>
      <c r="X39" s="166"/>
      <c r="Y39" s="166"/>
      <c r="Z39" s="166"/>
      <c r="AA39" s="166"/>
      <c r="AB39" s="166"/>
      <c r="AC39" s="166"/>
      <c r="AD39" s="166"/>
      <c r="AE39" s="166"/>
      <c r="AF39" s="166"/>
      <c r="AG39" s="166"/>
      <c r="AH39" s="166"/>
      <c r="AI39" s="166"/>
      <c r="AJ39" s="166"/>
      <c r="AK39" s="166"/>
    </row>
    <row r="40" spans="1:37">
      <c r="Q40" s="166"/>
      <c r="R40" s="166"/>
      <c r="S40" s="166"/>
      <c r="T40" s="166"/>
      <c r="U40" s="166"/>
      <c r="V40" s="166"/>
      <c r="W40" s="166"/>
      <c r="X40" s="166"/>
      <c r="Y40" s="166"/>
      <c r="Z40" s="166"/>
      <c r="AA40" s="166"/>
      <c r="AB40" s="166"/>
      <c r="AC40" s="166"/>
      <c r="AD40" s="166"/>
      <c r="AE40" s="166"/>
      <c r="AF40" s="166"/>
      <c r="AG40" s="166"/>
      <c r="AH40" s="166"/>
      <c r="AI40" s="166"/>
      <c r="AJ40" s="166"/>
      <c r="AK40" s="166"/>
    </row>
    <row r="41" spans="1:37">
      <c r="Q41" s="166"/>
      <c r="R41" s="166"/>
      <c r="S41" s="166"/>
      <c r="T41" s="166"/>
      <c r="U41" s="166"/>
      <c r="V41" s="166"/>
      <c r="W41" s="166"/>
      <c r="X41" s="166"/>
      <c r="Y41" s="166"/>
      <c r="Z41" s="166"/>
      <c r="AA41" s="166"/>
      <c r="AB41" s="166"/>
      <c r="AC41" s="166"/>
      <c r="AD41" s="166"/>
      <c r="AE41" s="166"/>
      <c r="AF41" s="166"/>
      <c r="AG41" s="166"/>
      <c r="AH41" s="166"/>
      <c r="AI41" s="166"/>
      <c r="AJ41" s="166"/>
      <c r="AK41" s="166"/>
    </row>
    <row r="42" spans="1:37">
      <c r="Q42" s="166"/>
      <c r="R42" s="166"/>
      <c r="S42" s="166"/>
      <c r="T42" s="166"/>
      <c r="U42" s="166"/>
      <c r="V42" s="166"/>
      <c r="W42" s="166"/>
      <c r="X42" s="166"/>
      <c r="Y42" s="166"/>
      <c r="Z42" s="166"/>
      <c r="AA42" s="166"/>
      <c r="AB42" s="166"/>
      <c r="AC42" s="166"/>
      <c r="AD42" s="166"/>
      <c r="AE42" s="166"/>
      <c r="AF42" s="166"/>
      <c r="AG42" s="166"/>
      <c r="AH42" s="166"/>
      <c r="AI42" s="166"/>
      <c r="AJ42" s="166"/>
      <c r="AK42" s="166"/>
    </row>
    <row r="43" spans="1:37">
      <c r="Q43" s="166"/>
      <c r="R43" s="166"/>
      <c r="S43" s="166"/>
      <c r="T43" s="166"/>
      <c r="U43" s="166"/>
      <c r="V43" s="166"/>
      <c r="W43" s="166"/>
      <c r="X43" s="166"/>
      <c r="Y43" s="166"/>
      <c r="Z43" s="166"/>
      <c r="AA43" s="166"/>
      <c r="AB43" s="166"/>
      <c r="AC43" s="166"/>
      <c r="AD43" s="166"/>
      <c r="AE43" s="166"/>
      <c r="AF43" s="166"/>
      <c r="AG43" s="166"/>
      <c r="AH43" s="166"/>
      <c r="AI43" s="166"/>
      <c r="AJ43" s="166"/>
      <c r="AK43" s="166"/>
    </row>
    <row r="44" spans="1:37">
      <c r="Q44" s="166"/>
      <c r="R44" s="166"/>
      <c r="S44" s="166"/>
      <c r="T44" s="166"/>
      <c r="U44" s="166"/>
      <c r="V44" s="166"/>
      <c r="W44" s="166"/>
      <c r="X44" s="166"/>
      <c r="Y44" s="166"/>
      <c r="Z44" s="166"/>
      <c r="AA44" s="166"/>
      <c r="AB44" s="166"/>
      <c r="AC44" s="166"/>
      <c r="AD44" s="166"/>
      <c r="AE44" s="166"/>
      <c r="AF44" s="166"/>
      <c r="AG44" s="166"/>
      <c r="AH44" s="166"/>
      <c r="AI44" s="166"/>
      <c r="AJ44" s="166"/>
      <c r="AK44" s="166"/>
    </row>
    <row r="45" spans="1:37">
      <c r="Q45" s="166"/>
      <c r="R45" s="166"/>
      <c r="S45" s="166"/>
      <c r="T45" s="166"/>
      <c r="U45" s="166"/>
      <c r="V45" s="166"/>
      <c r="W45" s="166"/>
      <c r="X45" s="166"/>
      <c r="Y45" s="166"/>
      <c r="Z45" s="166"/>
      <c r="AA45" s="166"/>
      <c r="AB45" s="166"/>
      <c r="AC45" s="166"/>
      <c r="AD45" s="166"/>
      <c r="AE45" s="166"/>
      <c r="AF45" s="166"/>
      <c r="AG45" s="166"/>
      <c r="AH45" s="166"/>
      <c r="AI45" s="166"/>
      <c r="AJ45" s="166"/>
      <c r="AK45" s="166"/>
    </row>
    <row r="46" spans="1:37">
      <c r="Q46" s="166"/>
      <c r="R46" s="166"/>
      <c r="S46" s="166"/>
      <c r="T46" s="166"/>
      <c r="U46" s="166"/>
      <c r="V46" s="166"/>
      <c r="W46" s="166"/>
      <c r="X46" s="166"/>
      <c r="Y46" s="166"/>
      <c r="Z46" s="166"/>
      <c r="AA46" s="166"/>
      <c r="AB46" s="166"/>
      <c r="AC46" s="166"/>
      <c r="AD46" s="166"/>
      <c r="AE46" s="166"/>
      <c r="AF46" s="166"/>
      <c r="AG46" s="166"/>
      <c r="AH46" s="166"/>
      <c r="AI46" s="166"/>
      <c r="AJ46" s="166"/>
      <c r="AK46" s="166"/>
    </row>
    <row r="47" spans="1:37">
      <c r="Q47" s="166"/>
      <c r="R47" s="166"/>
      <c r="S47" s="166"/>
      <c r="T47" s="166"/>
      <c r="U47" s="166"/>
      <c r="V47" s="166"/>
      <c r="W47" s="166"/>
      <c r="X47" s="166"/>
      <c r="Y47" s="166"/>
      <c r="Z47" s="166"/>
      <c r="AA47" s="166"/>
      <c r="AB47" s="166"/>
      <c r="AC47" s="166"/>
      <c r="AD47" s="166"/>
      <c r="AE47" s="166"/>
      <c r="AF47" s="166"/>
      <c r="AG47" s="166"/>
      <c r="AH47" s="166"/>
      <c r="AI47" s="166"/>
      <c r="AJ47" s="166"/>
      <c r="AK47" s="166"/>
    </row>
    <row r="48" spans="1:37">
      <c r="Q48" s="166"/>
      <c r="R48" s="166"/>
      <c r="S48" s="166"/>
      <c r="T48" s="166"/>
      <c r="U48" s="166"/>
      <c r="V48" s="166"/>
      <c r="W48" s="166"/>
      <c r="X48" s="166"/>
      <c r="Y48" s="166"/>
      <c r="Z48" s="166"/>
      <c r="AA48" s="166"/>
      <c r="AB48" s="166"/>
      <c r="AC48" s="166"/>
      <c r="AD48" s="166"/>
      <c r="AE48" s="166"/>
      <c r="AF48" s="166"/>
      <c r="AG48" s="166"/>
      <c r="AH48" s="166"/>
      <c r="AI48" s="166"/>
      <c r="AJ48" s="166"/>
      <c r="AK48" s="166"/>
    </row>
    <row r="49" spans="17:37">
      <c r="Q49" s="166"/>
      <c r="R49" s="166"/>
      <c r="S49" s="166"/>
      <c r="T49" s="166"/>
      <c r="U49" s="166"/>
      <c r="V49" s="166"/>
      <c r="W49" s="166"/>
      <c r="X49" s="166"/>
      <c r="Y49" s="166"/>
      <c r="Z49" s="166"/>
      <c r="AA49" s="166"/>
      <c r="AB49" s="166"/>
      <c r="AC49" s="166"/>
      <c r="AD49" s="166"/>
      <c r="AE49" s="166"/>
      <c r="AF49" s="166"/>
      <c r="AG49" s="166"/>
      <c r="AH49" s="166"/>
      <c r="AI49" s="166"/>
      <c r="AJ49" s="166"/>
      <c r="AK49" s="166"/>
    </row>
    <row r="50" spans="17:37">
      <c r="Q50" s="166"/>
      <c r="R50" s="166"/>
      <c r="S50" s="166"/>
      <c r="T50" s="166"/>
      <c r="U50" s="166"/>
      <c r="V50" s="166"/>
      <c r="W50" s="166"/>
      <c r="X50" s="166"/>
      <c r="Y50" s="166"/>
      <c r="Z50" s="166"/>
      <c r="AA50" s="166"/>
      <c r="AB50" s="166"/>
      <c r="AC50" s="166"/>
      <c r="AD50" s="166"/>
      <c r="AE50" s="166"/>
      <c r="AF50" s="166"/>
      <c r="AG50" s="166"/>
      <c r="AH50" s="166"/>
      <c r="AI50" s="166"/>
      <c r="AJ50" s="166"/>
      <c r="AK50" s="166"/>
    </row>
    <row r="51" spans="17:37">
      <c r="Q51" s="166"/>
      <c r="R51" s="166"/>
      <c r="S51" s="166"/>
      <c r="T51" s="166"/>
      <c r="U51" s="166"/>
      <c r="V51" s="166"/>
      <c r="W51" s="166"/>
      <c r="X51" s="166"/>
      <c r="Y51" s="166"/>
      <c r="Z51" s="166"/>
      <c r="AA51" s="166"/>
      <c r="AB51" s="166"/>
      <c r="AC51" s="166"/>
      <c r="AD51" s="166"/>
      <c r="AE51" s="166"/>
      <c r="AF51" s="166"/>
      <c r="AG51" s="166"/>
      <c r="AH51" s="166"/>
      <c r="AI51" s="166"/>
      <c r="AJ51" s="166"/>
      <c r="AK51" s="166"/>
    </row>
    <row r="52" spans="17:37">
      <c r="Q52" s="166"/>
      <c r="R52" s="166"/>
      <c r="S52" s="166"/>
      <c r="T52" s="166"/>
      <c r="U52" s="166"/>
      <c r="V52" s="166"/>
      <c r="W52" s="166"/>
      <c r="X52" s="166"/>
      <c r="Y52" s="166"/>
      <c r="Z52" s="166"/>
      <c r="AA52" s="166"/>
      <c r="AB52" s="166"/>
      <c r="AC52" s="166"/>
      <c r="AD52" s="166"/>
      <c r="AE52" s="166"/>
      <c r="AF52" s="166"/>
      <c r="AG52" s="166"/>
      <c r="AH52" s="166"/>
      <c r="AI52" s="166"/>
      <c r="AJ52" s="166"/>
      <c r="AK52" s="166"/>
    </row>
    <row r="53" spans="17:37">
      <c r="Q53" s="166"/>
      <c r="R53" s="166"/>
      <c r="S53" s="166"/>
      <c r="T53" s="166"/>
      <c r="U53" s="166"/>
      <c r="V53" s="166"/>
      <c r="W53" s="166"/>
      <c r="X53" s="166"/>
      <c r="Y53" s="166"/>
      <c r="Z53" s="166"/>
      <c r="AA53" s="166"/>
      <c r="AB53" s="166"/>
      <c r="AC53" s="166"/>
      <c r="AD53" s="166"/>
      <c r="AE53" s="166"/>
      <c r="AF53" s="166"/>
      <c r="AG53" s="166"/>
      <c r="AH53" s="166"/>
      <c r="AI53" s="166"/>
      <c r="AJ53" s="166"/>
      <c r="AK53" s="166"/>
    </row>
    <row r="54" spans="17:37">
      <c r="Q54" s="166"/>
      <c r="R54" s="166"/>
      <c r="S54" s="166"/>
      <c r="T54" s="166"/>
      <c r="U54" s="166"/>
      <c r="V54" s="166"/>
      <c r="W54" s="166"/>
      <c r="X54" s="166"/>
      <c r="Y54" s="166"/>
      <c r="Z54" s="166"/>
      <c r="AA54" s="166"/>
      <c r="AB54" s="166"/>
      <c r="AC54" s="166"/>
      <c r="AD54" s="166"/>
      <c r="AE54" s="166"/>
      <c r="AF54" s="166"/>
      <c r="AG54" s="166"/>
      <c r="AH54" s="166"/>
      <c r="AI54" s="166"/>
      <c r="AJ54" s="166"/>
      <c r="AK54" s="166"/>
    </row>
    <row r="55" spans="17:37">
      <c r="Q55" s="166"/>
      <c r="R55" s="166"/>
      <c r="S55" s="166"/>
      <c r="T55" s="166"/>
      <c r="U55" s="166"/>
      <c r="V55" s="166"/>
      <c r="W55" s="166"/>
      <c r="X55" s="166"/>
      <c r="Y55" s="166"/>
      <c r="Z55" s="166"/>
      <c r="AA55" s="166"/>
      <c r="AB55" s="166"/>
      <c r="AC55" s="166"/>
      <c r="AD55" s="166"/>
      <c r="AE55" s="166"/>
      <c r="AF55" s="166"/>
      <c r="AG55" s="166"/>
      <c r="AH55" s="166"/>
      <c r="AI55" s="166"/>
      <c r="AJ55" s="166"/>
      <c r="AK55" s="166"/>
    </row>
    <row r="56" spans="17:37">
      <c r="Q56" s="166"/>
      <c r="R56" s="166"/>
      <c r="S56" s="166"/>
      <c r="T56" s="166"/>
      <c r="U56" s="166"/>
      <c r="V56" s="166"/>
      <c r="W56" s="166"/>
      <c r="X56" s="166"/>
      <c r="Y56" s="166"/>
      <c r="Z56" s="166"/>
      <c r="AA56" s="166"/>
      <c r="AB56" s="166"/>
      <c r="AC56" s="166"/>
      <c r="AD56" s="166"/>
      <c r="AE56" s="166"/>
      <c r="AF56" s="166"/>
      <c r="AG56" s="166"/>
      <c r="AH56" s="166"/>
      <c r="AI56" s="166"/>
      <c r="AJ56" s="166"/>
      <c r="AK56" s="166"/>
    </row>
    <row r="57" spans="17:37">
      <c r="Q57" s="166"/>
      <c r="R57" s="166"/>
      <c r="S57" s="166"/>
      <c r="T57" s="166"/>
      <c r="U57" s="166"/>
      <c r="V57" s="166"/>
      <c r="W57" s="166"/>
      <c r="X57" s="166"/>
      <c r="Y57" s="166"/>
      <c r="Z57" s="166"/>
      <c r="AA57" s="166"/>
      <c r="AB57" s="166"/>
      <c r="AC57" s="166"/>
      <c r="AD57" s="166"/>
      <c r="AE57" s="166"/>
      <c r="AF57" s="166"/>
      <c r="AG57" s="166"/>
      <c r="AH57" s="166"/>
      <c r="AI57" s="166"/>
      <c r="AJ57" s="166"/>
      <c r="AK57" s="166"/>
    </row>
    <row r="58" spans="17:37">
      <c r="Q58" s="166"/>
      <c r="R58" s="166"/>
      <c r="S58" s="166"/>
      <c r="T58" s="166"/>
      <c r="U58" s="166"/>
      <c r="V58" s="166"/>
      <c r="W58" s="166"/>
      <c r="X58" s="166"/>
      <c r="Y58" s="166"/>
      <c r="Z58" s="166"/>
      <c r="AA58" s="166"/>
      <c r="AB58" s="166"/>
      <c r="AC58" s="166"/>
      <c r="AD58" s="166"/>
      <c r="AE58" s="166"/>
      <c r="AF58" s="166"/>
      <c r="AG58" s="166"/>
      <c r="AH58" s="166"/>
      <c r="AI58" s="166"/>
      <c r="AJ58" s="166"/>
      <c r="AK58" s="166"/>
    </row>
    <row r="59" spans="17:37">
      <c r="Q59" s="166"/>
      <c r="R59" s="166"/>
      <c r="S59" s="166"/>
      <c r="T59" s="166"/>
      <c r="U59" s="166"/>
      <c r="V59" s="166"/>
      <c r="W59" s="166"/>
      <c r="X59" s="166"/>
      <c r="Y59" s="166"/>
      <c r="Z59" s="166"/>
      <c r="AA59" s="166"/>
      <c r="AB59" s="166"/>
      <c r="AC59" s="166"/>
      <c r="AD59" s="166"/>
      <c r="AE59" s="166"/>
      <c r="AF59" s="166"/>
      <c r="AG59" s="166"/>
      <c r="AH59" s="166"/>
      <c r="AI59" s="166"/>
      <c r="AJ59" s="166"/>
      <c r="AK59" s="166"/>
    </row>
    <row r="60" spans="17:37">
      <c r="Q60" s="166"/>
      <c r="R60" s="166"/>
      <c r="S60" s="166"/>
      <c r="T60" s="166"/>
      <c r="U60" s="166"/>
      <c r="V60" s="166"/>
      <c r="W60" s="166"/>
      <c r="X60" s="166"/>
      <c r="Y60" s="166"/>
      <c r="Z60" s="166"/>
      <c r="AA60" s="166"/>
      <c r="AB60" s="166"/>
      <c r="AC60" s="166"/>
      <c r="AD60" s="166"/>
      <c r="AE60" s="166"/>
      <c r="AF60" s="166"/>
      <c r="AG60" s="166"/>
      <c r="AH60" s="166"/>
      <c r="AI60" s="166"/>
      <c r="AJ60" s="166"/>
      <c r="AK60" s="166"/>
    </row>
    <row r="61" spans="17:37">
      <c r="Q61" s="166"/>
      <c r="R61" s="166"/>
      <c r="S61" s="166"/>
      <c r="T61" s="166"/>
      <c r="U61" s="166"/>
      <c r="V61" s="166"/>
      <c r="W61" s="166"/>
      <c r="X61" s="166"/>
      <c r="Y61" s="166"/>
      <c r="Z61" s="166"/>
      <c r="AA61" s="166"/>
      <c r="AB61" s="166"/>
      <c r="AC61" s="166"/>
      <c r="AD61" s="166"/>
      <c r="AE61" s="166"/>
      <c r="AF61" s="166"/>
      <c r="AG61" s="166"/>
      <c r="AH61" s="166"/>
      <c r="AI61" s="166"/>
      <c r="AJ61" s="166"/>
      <c r="AK61" s="166"/>
    </row>
    <row r="62" spans="17:37">
      <c r="Q62" s="166"/>
      <c r="R62" s="166"/>
      <c r="S62" s="166"/>
      <c r="T62" s="166"/>
      <c r="U62" s="166"/>
      <c r="V62" s="166"/>
      <c r="W62" s="166"/>
      <c r="X62" s="166"/>
      <c r="Y62" s="166"/>
      <c r="Z62" s="166"/>
      <c r="AA62" s="166"/>
      <c r="AB62" s="166"/>
      <c r="AC62" s="166"/>
      <c r="AD62" s="166"/>
      <c r="AE62" s="166"/>
      <c r="AF62" s="166"/>
      <c r="AG62" s="166"/>
      <c r="AH62" s="166"/>
      <c r="AI62" s="166"/>
      <c r="AJ62" s="166"/>
      <c r="AK62" s="166"/>
    </row>
    <row r="63" spans="17:37">
      <c r="Q63" s="166"/>
      <c r="R63" s="166"/>
      <c r="S63" s="166"/>
      <c r="T63" s="166"/>
      <c r="U63" s="166"/>
      <c r="V63" s="166"/>
      <c r="W63" s="166"/>
      <c r="X63" s="166"/>
      <c r="Y63" s="166"/>
      <c r="Z63" s="166"/>
      <c r="AA63" s="166"/>
      <c r="AB63" s="166"/>
      <c r="AC63" s="166"/>
      <c r="AD63" s="166"/>
      <c r="AE63" s="166"/>
      <c r="AF63" s="166"/>
      <c r="AG63" s="166"/>
      <c r="AH63" s="166"/>
      <c r="AI63" s="166"/>
      <c r="AJ63" s="166"/>
      <c r="AK63" s="166"/>
    </row>
    <row r="64" spans="17:37">
      <c r="Q64" s="166"/>
      <c r="R64" s="166"/>
      <c r="S64" s="166"/>
      <c r="T64" s="166"/>
      <c r="U64" s="166"/>
      <c r="V64" s="166"/>
      <c r="W64" s="166"/>
      <c r="X64" s="166"/>
      <c r="Y64" s="166"/>
      <c r="Z64" s="166"/>
      <c r="AA64" s="166"/>
      <c r="AB64" s="166"/>
      <c r="AC64" s="166"/>
      <c r="AD64" s="166"/>
      <c r="AE64" s="166"/>
      <c r="AF64" s="166"/>
      <c r="AG64" s="166"/>
      <c r="AH64" s="166"/>
      <c r="AI64" s="166"/>
      <c r="AJ64" s="166"/>
      <c r="AK64" s="166"/>
    </row>
    <row r="65" spans="17:37">
      <c r="Q65" s="166"/>
      <c r="R65" s="166"/>
      <c r="S65" s="166"/>
      <c r="T65" s="166"/>
      <c r="U65" s="166"/>
      <c r="V65" s="166"/>
      <c r="W65" s="166"/>
      <c r="X65" s="166"/>
      <c r="Y65" s="166"/>
      <c r="Z65" s="166"/>
      <c r="AA65" s="166"/>
      <c r="AB65" s="166"/>
      <c r="AC65" s="166"/>
      <c r="AD65" s="166"/>
      <c r="AE65" s="166"/>
      <c r="AF65" s="166"/>
      <c r="AG65" s="166"/>
      <c r="AH65" s="166"/>
      <c r="AI65" s="166"/>
      <c r="AJ65" s="166"/>
      <c r="AK65" s="166"/>
    </row>
    <row r="66" spans="17:37">
      <c r="Q66" s="166"/>
      <c r="R66" s="166"/>
      <c r="S66" s="166"/>
      <c r="T66" s="166"/>
      <c r="U66" s="166"/>
      <c r="V66" s="166"/>
      <c r="W66" s="166"/>
      <c r="X66" s="166"/>
      <c r="Y66" s="166"/>
      <c r="Z66" s="166"/>
      <c r="AA66" s="166"/>
      <c r="AB66" s="166"/>
      <c r="AC66" s="166"/>
      <c r="AD66" s="166"/>
      <c r="AE66" s="166"/>
      <c r="AF66" s="166"/>
      <c r="AG66" s="166"/>
      <c r="AH66" s="166"/>
      <c r="AI66" s="166"/>
      <c r="AJ66" s="166"/>
      <c r="AK66" s="166"/>
    </row>
    <row r="67" spans="17:37">
      <c r="Q67" s="166"/>
      <c r="R67" s="166"/>
      <c r="S67" s="166"/>
      <c r="T67" s="166"/>
      <c r="U67" s="166"/>
      <c r="V67" s="166"/>
      <c r="W67" s="166"/>
      <c r="X67" s="166"/>
      <c r="Y67" s="166"/>
      <c r="Z67" s="166"/>
      <c r="AA67" s="166"/>
      <c r="AB67" s="166"/>
      <c r="AC67" s="166"/>
      <c r="AD67" s="166"/>
      <c r="AE67" s="166"/>
      <c r="AF67" s="166"/>
      <c r="AG67" s="166"/>
      <c r="AH67" s="166"/>
      <c r="AI67" s="166"/>
      <c r="AJ67" s="166"/>
      <c r="AK67" s="166"/>
    </row>
    <row r="68" spans="17:37">
      <c r="Q68" s="166"/>
      <c r="R68" s="166"/>
      <c r="S68" s="166"/>
      <c r="T68" s="166"/>
      <c r="U68" s="166"/>
      <c r="V68" s="166"/>
      <c r="W68" s="166"/>
      <c r="X68" s="166"/>
      <c r="Y68" s="166"/>
      <c r="Z68" s="166"/>
      <c r="AA68" s="166"/>
      <c r="AB68" s="166"/>
      <c r="AC68" s="166"/>
      <c r="AD68" s="166"/>
      <c r="AE68" s="166"/>
      <c r="AF68" s="166"/>
      <c r="AG68" s="166"/>
      <c r="AH68" s="166"/>
      <c r="AI68" s="166"/>
      <c r="AJ68" s="166"/>
      <c r="AK68" s="166"/>
    </row>
    <row r="69" spans="17:37">
      <c r="Q69" s="166"/>
      <c r="R69" s="166"/>
      <c r="S69" s="166"/>
      <c r="T69" s="166"/>
      <c r="U69" s="166"/>
      <c r="V69" s="166"/>
      <c r="W69" s="166"/>
      <c r="X69" s="166"/>
      <c r="Y69" s="166"/>
      <c r="Z69" s="166"/>
      <c r="AA69" s="166"/>
      <c r="AB69" s="166"/>
      <c r="AC69" s="166"/>
      <c r="AD69" s="166"/>
      <c r="AE69" s="166"/>
      <c r="AF69" s="166"/>
      <c r="AG69" s="166"/>
      <c r="AH69" s="166"/>
      <c r="AI69" s="166"/>
      <c r="AJ69" s="166"/>
      <c r="AK69" s="166"/>
    </row>
    <row r="70" spans="17:37">
      <c r="Q70" s="166"/>
      <c r="R70" s="166"/>
      <c r="S70" s="166"/>
      <c r="T70" s="166"/>
      <c r="U70" s="166"/>
      <c r="V70" s="166"/>
      <c r="W70" s="166"/>
      <c r="X70" s="166"/>
      <c r="Y70" s="166"/>
      <c r="Z70" s="166"/>
      <c r="AA70" s="166"/>
      <c r="AB70" s="166"/>
      <c r="AC70" s="166"/>
      <c r="AD70" s="166"/>
      <c r="AE70" s="166"/>
      <c r="AF70" s="166"/>
      <c r="AG70" s="166"/>
      <c r="AH70" s="166"/>
      <c r="AI70" s="166"/>
      <c r="AJ70" s="166"/>
      <c r="AK70" s="166"/>
    </row>
  </sheetData>
  <mergeCells count="1">
    <mergeCell ref="A33:G38"/>
  </mergeCells>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146A181-3BBF-8D43-B15F-2EB917B33B71}">
  <dimension ref="A1:L36"/>
  <sheetViews>
    <sheetView workbookViewId="0">
      <selection activeCell="A2" sqref="A2"/>
    </sheetView>
  </sheetViews>
  <sheetFormatPr baseColWidth="10" defaultRowHeight="13"/>
  <sheetData>
    <row r="1" spans="1:12" ht="25">
      <c r="A1" s="164" t="s">
        <v>2571</v>
      </c>
    </row>
    <row r="6" spans="1:12">
      <c r="B6" t="s">
        <v>2568</v>
      </c>
      <c r="C6" t="s">
        <v>2569</v>
      </c>
      <c r="D6" t="s">
        <v>1400</v>
      </c>
    </row>
    <row r="7" spans="1:12">
      <c r="A7" t="s">
        <v>77</v>
      </c>
      <c r="B7">
        <v>8.59</v>
      </c>
      <c r="C7">
        <v>6</v>
      </c>
      <c r="D7">
        <v>22.3</v>
      </c>
      <c r="F7" s="228" t="s">
        <v>2570</v>
      </c>
      <c r="G7" s="229"/>
      <c r="H7" s="229"/>
      <c r="I7" s="229"/>
      <c r="J7" s="229"/>
      <c r="K7" s="229"/>
      <c r="L7" s="229"/>
    </row>
    <row r="8" spans="1:12">
      <c r="A8" t="s">
        <v>84</v>
      </c>
      <c r="B8">
        <v>5.38</v>
      </c>
      <c r="C8">
        <v>51</v>
      </c>
      <c r="D8">
        <v>16.600000000000001</v>
      </c>
      <c r="F8" s="229"/>
      <c r="G8" s="229"/>
      <c r="H8" s="229"/>
      <c r="I8" s="229"/>
      <c r="J8" s="229"/>
      <c r="K8" s="229"/>
      <c r="L8" s="229"/>
    </row>
    <row r="9" spans="1:12">
      <c r="A9" t="s">
        <v>86</v>
      </c>
      <c r="B9">
        <v>6.72</v>
      </c>
      <c r="C9">
        <v>32</v>
      </c>
      <c r="D9">
        <v>9.4</v>
      </c>
      <c r="F9" s="229"/>
      <c r="G9" s="229"/>
      <c r="H9" s="229"/>
      <c r="I9" s="229"/>
      <c r="J9" s="229"/>
      <c r="K9" s="229"/>
      <c r="L9" s="229"/>
    </row>
    <row r="10" spans="1:12">
      <c r="A10" t="s">
        <v>87</v>
      </c>
      <c r="B10">
        <v>7.94</v>
      </c>
      <c r="C10">
        <v>26</v>
      </c>
      <c r="D10">
        <v>4.9000000000000004</v>
      </c>
      <c r="F10" s="229"/>
      <c r="G10" s="229"/>
      <c r="H10" s="229"/>
      <c r="I10" s="229"/>
      <c r="J10" s="229"/>
      <c r="K10" s="229"/>
      <c r="L10" s="229"/>
    </row>
    <row r="11" spans="1:12">
      <c r="A11" t="s">
        <v>81</v>
      </c>
      <c r="B11">
        <v>8.94</v>
      </c>
      <c r="C11">
        <v>25</v>
      </c>
      <c r="D11">
        <v>62.8</v>
      </c>
      <c r="F11" s="229"/>
      <c r="G11" s="229"/>
      <c r="H11" s="229"/>
      <c r="I11" s="229"/>
      <c r="J11" s="229"/>
      <c r="K11" s="229"/>
      <c r="L11" s="229"/>
    </row>
    <row r="12" spans="1:12">
      <c r="A12" t="s">
        <v>78</v>
      </c>
      <c r="B12">
        <v>13.78</v>
      </c>
      <c r="C12">
        <v>12</v>
      </c>
      <c r="D12">
        <v>34</v>
      </c>
      <c r="F12" s="229"/>
      <c r="G12" s="229"/>
      <c r="H12" s="229"/>
      <c r="I12" s="229"/>
      <c r="J12" s="229"/>
      <c r="K12" s="229"/>
      <c r="L12" s="229"/>
    </row>
    <row r="13" spans="1:12">
      <c r="A13" t="s">
        <v>89</v>
      </c>
      <c r="B13">
        <v>7.86</v>
      </c>
      <c r="C13">
        <v>31</v>
      </c>
      <c r="D13">
        <v>5.4</v>
      </c>
      <c r="F13" s="229"/>
      <c r="G13" s="229"/>
      <c r="H13" s="229"/>
      <c r="I13" s="229"/>
      <c r="J13" s="229"/>
      <c r="K13" s="229"/>
      <c r="L13" s="229"/>
    </row>
    <row r="14" spans="1:12">
      <c r="A14" t="s">
        <v>80</v>
      </c>
      <c r="B14">
        <v>10.3</v>
      </c>
      <c r="C14">
        <v>13</v>
      </c>
      <c r="D14">
        <v>4.5</v>
      </c>
    </row>
    <row r="15" spans="1:12">
      <c r="A15" t="s">
        <v>85</v>
      </c>
      <c r="B15">
        <v>10.88</v>
      </c>
      <c r="C15">
        <v>34</v>
      </c>
      <c r="D15">
        <v>82.3</v>
      </c>
    </row>
    <row r="16" spans="1:12">
      <c r="A16" t="s">
        <v>73</v>
      </c>
      <c r="B16">
        <v>15.45</v>
      </c>
      <c r="C16">
        <v>24</v>
      </c>
      <c r="D16">
        <v>62</v>
      </c>
    </row>
    <row r="17" spans="1:4">
      <c r="A17" t="s">
        <v>91</v>
      </c>
      <c r="B17">
        <v>4.29</v>
      </c>
      <c r="C17">
        <v>34</v>
      </c>
      <c r="D17">
        <v>5.6</v>
      </c>
    </row>
    <row r="18" spans="1:4">
      <c r="A18" t="s">
        <v>1108</v>
      </c>
      <c r="B18">
        <v>17.670000000000002</v>
      </c>
      <c r="C18">
        <v>3.5</v>
      </c>
      <c r="D18">
        <v>310.39999999999998</v>
      </c>
    </row>
    <row r="36" ht="13" customHeight="1"/>
  </sheetData>
  <mergeCells count="1">
    <mergeCell ref="F7:L13"/>
  </mergeCells>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119FD3E-BEF8-CC48-B56D-616231CBA0F8}">
  <dimension ref="A1:K57"/>
  <sheetViews>
    <sheetView workbookViewId="0">
      <selection activeCell="A2" sqref="A2"/>
    </sheetView>
  </sheetViews>
  <sheetFormatPr baseColWidth="10" defaultRowHeight="13"/>
  <cols>
    <col min="4" max="4" width="13.5" customWidth="1"/>
    <col min="5" max="5" width="12.83203125" customWidth="1"/>
    <col min="8" max="8" width="18.33203125" customWidth="1"/>
    <col min="9" max="9" width="33" customWidth="1"/>
    <col min="10" max="10" width="16.1640625" customWidth="1"/>
  </cols>
  <sheetData>
    <row r="1" spans="1:1" ht="25">
      <c r="A1" s="174" t="s">
        <v>2578</v>
      </c>
    </row>
    <row r="33" spans="1:11">
      <c r="A33" s="236" t="s">
        <v>181</v>
      </c>
      <c r="B33" s="236"/>
      <c r="C33" s="236"/>
      <c r="D33" s="236"/>
      <c r="E33" s="236"/>
      <c r="F33" s="236"/>
      <c r="G33" s="236"/>
    </row>
    <row r="34" spans="1:11">
      <c r="A34" s="236"/>
      <c r="B34" s="236"/>
      <c r="C34" s="236"/>
      <c r="D34" s="236"/>
      <c r="E34" s="236"/>
      <c r="F34" s="236"/>
      <c r="G34" s="236"/>
    </row>
    <row r="35" spans="1:11">
      <c r="A35" s="236"/>
      <c r="B35" s="236"/>
      <c r="C35" s="236"/>
      <c r="D35" s="236"/>
      <c r="E35" s="236"/>
      <c r="F35" s="236"/>
      <c r="G35" s="236"/>
    </row>
    <row r="39" spans="1:11" ht="16" customHeight="1" thickBot="1">
      <c r="B39" s="237" t="s">
        <v>2572</v>
      </c>
      <c r="C39" s="237"/>
      <c r="D39" s="7" t="s">
        <v>1</v>
      </c>
      <c r="E39" s="9" t="s">
        <v>2</v>
      </c>
      <c r="F39" s="10"/>
      <c r="G39" s="3"/>
      <c r="H39" s="15" t="s">
        <v>2573</v>
      </c>
      <c r="I39" s="9" t="s">
        <v>2574</v>
      </c>
      <c r="J39" s="9" t="s">
        <v>2575</v>
      </c>
      <c r="K39" s="3"/>
    </row>
    <row r="40" spans="1:11" ht="17" thickBot="1">
      <c r="B40" s="237"/>
      <c r="C40" s="237"/>
      <c r="D40" s="3"/>
      <c r="E40" s="4"/>
      <c r="F40" s="10"/>
      <c r="G40" s="199"/>
      <c r="H40" s="206">
        <v>2018</v>
      </c>
      <c r="I40" s="207" t="s">
        <v>2576</v>
      </c>
      <c r="J40" s="208" t="s">
        <v>2577</v>
      </c>
      <c r="K40" s="17"/>
    </row>
    <row r="41" spans="1:11" ht="14" thickBot="1">
      <c r="B41" s="237"/>
      <c r="C41" s="237"/>
      <c r="D41" s="8">
        <v>1</v>
      </c>
      <c r="E41" s="5">
        <v>43105</v>
      </c>
      <c r="F41" s="11"/>
      <c r="G41" s="14"/>
      <c r="H41" s="200">
        <v>12723</v>
      </c>
      <c r="I41" s="200">
        <v>12079</v>
      </c>
      <c r="J41" s="200">
        <f t="shared" ref="J41:J56" si="0">H41-I41</f>
        <v>644</v>
      </c>
      <c r="K41" s="17"/>
    </row>
    <row r="42" spans="1:11" ht="14" thickBot="1">
      <c r="B42" s="237"/>
      <c r="C42" s="237"/>
      <c r="D42" s="8">
        <v>2</v>
      </c>
      <c r="E42" s="5">
        <v>43112</v>
      </c>
      <c r="F42" s="11"/>
      <c r="G42" s="14"/>
      <c r="H42" s="200">
        <v>15050</v>
      </c>
      <c r="I42" s="200">
        <v>13167</v>
      </c>
      <c r="J42" s="200">
        <f t="shared" si="0"/>
        <v>1883</v>
      </c>
      <c r="K42" s="17"/>
    </row>
    <row r="43" spans="1:11" ht="14" thickBot="1">
      <c r="B43" s="2"/>
      <c r="C43" s="2"/>
      <c r="D43" s="8">
        <v>3</v>
      </c>
      <c r="E43" s="5">
        <v>43119</v>
      </c>
      <c r="F43" s="11"/>
      <c r="G43" s="14"/>
      <c r="H43" s="200">
        <v>14256</v>
      </c>
      <c r="I43" s="200">
        <v>12418</v>
      </c>
      <c r="J43" s="200">
        <f t="shared" si="0"/>
        <v>1838</v>
      </c>
      <c r="K43" s="17"/>
    </row>
    <row r="44" spans="1:11" ht="14" thickBot="1">
      <c r="B44" s="6"/>
      <c r="C44" s="6"/>
      <c r="D44" s="8">
        <v>4</v>
      </c>
      <c r="E44" s="5">
        <v>43126</v>
      </c>
      <c r="F44" s="11"/>
      <c r="G44" s="14"/>
      <c r="H44" s="200">
        <v>13935</v>
      </c>
      <c r="I44" s="200">
        <v>11954</v>
      </c>
      <c r="J44" s="200">
        <f t="shared" si="0"/>
        <v>1981</v>
      </c>
      <c r="K44" s="17"/>
    </row>
    <row r="45" spans="1:11" ht="14" thickBot="1">
      <c r="B45" s="3"/>
      <c r="D45" s="8">
        <v>5</v>
      </c>
      <c r="E45" s="5">
        <v>43133</v>
      </c>
      <c r="F45" s="11"/>
      <c r="G45" s="14"/>
      <c r="H45" s="200">
        <v>13285</v>
      </c>
      <c r="I45" s="200">
        <v>11605</v>
      </c>
      <c r="J45" s="200">
        <f t="shared" si="0"/>
        <v>1680</v>
      </c>
      <c r="K45" s="17"/>
    </row>
    <row r="46" spans="1:11" ht="14" thickBot="1">
      <c r="B46" s="3"/>
      <c r="C46" s="1"/>
      <c r="D46" s="8">
        <v>6</v>
      </c>
      <c r="E46" s="5">
        <v>43140</v>
      </c>
      <c r="F46" s="11"/>
      <c r="G46" s="14"/>
      <c r="H46" s="200">
        <v>12495</v>
      </c>
      <c r="I46" s="200">
        <v>11333</v>
      </c>
      <c r="J46" s="200">
        <f t="shared" si="0"/>
        <v>1162</v>
      </c>
      <c r="K46" s="17"/>
    </row>
    <row r="47" spans="1:11" ht="14" thickBot="1">
      <c r="B47" s="2"/>
      <c r="C47" s="14"/>
      <c r="D47" s="8">
        <v>7</v>
      </c>
      <c r="E47" s="5">
        <v>43147</v>
      </c>
      <c r="F47" s="11"/>
      <c r="G47" s="14"/>
      <c r="H47" s="200">
        <v>12246</v>
      </c>
      <c r="I47" s="200">
        <v>11059</v>
      </c>
      <c r="J47" s="200">
        <f t="shared" si="0"/>
        <v>1187</v>
      </c>
      <c r="K47" s="17"/>
    </row>
    <row r="48" spans="1:11" ht="14" thickBot="1">
      <c r="B48" s="3"/>
      <c r="C48" s="3"/>
      <c r="D48" s="8">
        <v>8</v>
      </c>
      <c r="E48" s="5">
        <v>43154</v>
      </c>
      <c r="F48" s="11"/>
      <c r="G48" s="14"/>
      <c r="H48" s="200">
        <v>12142</v>
      </c>
      <c r="I48" s="200">
        <v>11125</v>
      </c>
      <c r="J48" s="200">
        <f t="shared" si="0"/>
        <v>1017</v>
      </c>
      <c r="K48" s="17"/>
    </row>
    <row r="49" spans="2:11" ht="14" thickBot="1">
      <c r="B49" s="3"/>
      <c r="C49" s="3"/>
      <c r="D49" s="8">
        <v>9</v>
      </c>
      <c r="E49" s="5">
        <v>43161</v>
      </c>
      <c r="F49" s="12"/>
      <c r="G49" s="201"/>
      <c r="H49" s="200">
        <v>10854</v>
      </c>
      <c r="I49" s="200">
        <v>11037</v>
      </c>
      <c r="J49" s="200">
        <f t="shared" si="0"/>
        <v>-183</v>
      </c>
      <c r="K49" s="17"/>
    </row>
    <row r="50" spans="2:11" ht="14" thickBot="1">
      <c r="B50" s="3"/>
      <c r="C50" s="3"/>
      <c r="D50" s="8">
        <v>10</v>
      </c>
      <c r="E50" s="5">
        <v>43168</v>
      </c>
      <c r="F50" s="12"/>
      <c r="G50" s="201"/>
      <c r="H50" s="200">
        <v>12997</v>
      </c>
      <c r="I50" s="200">
        <v>10935</v>
      </c>
      <c r="J50" s="200">
        <f t="shared" si="0"/>
        <v>2062</v>
      </c>
      <c r="K50" s="17"/>
    </row>
    <row r="51" spans="2:11" ht="14" thickBot="1">
      <c r="B51" s="3"/>
      <c r="C51" s="3"/>
      <c r="D51" s="8">
        <v>11</v>
      </c>
      <c r="E51" s="5">
        <v>43175</v>
      </c>
      <c r="F51" s="13"/>
      <c r="G51" s="202"/>
      <c r="H51" s="200">
        <v>12788</v>
      </c>
      <c r="I51" s="200">
        <v>10774</v>
      </c>
      <c r="J51" s="200">
        <f t="shared" si="0"/>
        <v>2014</v>
      </c>
      <c r="K51" s="17"/>
    </row>
    <row r="52" spans="2:11" ht="14" thickBot="1">
      <c r="B52" s="3"/>
      <c r="C52" s="3"/>
      <c r="D52" s="8">
        <v>12</v>
      </c>
      <c r="E52" s="5">
        <v>43182</v>
      </c>
      <c r="F52" s="13"/>
      <c r="G52" s="202"/>
      <c r="H52" s="200">
        <v>11913</v>
      </c>
      <c r="I52" s="200">
        <v>10289</v>
      </c>
      <c r="J52" s="200">
        <f t="shared" si="0"/>
        <v>1624</v>
      </c>
      <c r="K52" s="17"/>
    </row>
    <row r="53" spans="2:11" ht="14" thickBot="1">
      <c r="B53" s="3"/>
      <c r="C53" s="3"/>
      <c r="D53" s="8">
        <v>13</v>
      </c>
      <c r="E53" s="5">
        <v>43189</v>
      </c>
      <c r="F53" s="13"/>
      <c r="G53" s="202"/>
      <c r="H53" s="200">
        <v>9941</v>
      </c>
      <c r="I53" s="203">
        <v>9944</v>
      </c>
      <c r="J53" s="200">
        <f t="shared" si="0"/>
        <v>-3</v>
      </c>
      <c r="K53" s="17"/>
    </row>
    <row r="54" spans="2:11" ht="14" thickBot="1">
      <c r="B54" s="3"/>
      <c r="C54" s="3"/>
      <c r="D54" s="8">
        <v>14</v>
      </c>
      <c r="E54" s="5">
        <v>43196</v>
      </c>
      <c r="F54" s="13"/>
      <c r="G54" s="202"/>
      <c r="H54" s="200">
        <v>10794</v>
      </c>
      <c r="I54" s="200">
        <v>10286</v>
      </c>
      <c r="J54" s="200">
        <f t="shared" si="0"/>
        <v>508</v>
      </c>
      <c r="K54" s="17"/>
    </row>
    <row r="55" spans="2:11" ht="14" thickBot="1">
      <c r="B55" s="3"/>
      <c r="C55" s="3"/>
      <c r="D55" s="8">
        <v>15</v>
      </c>
      <c r="E55" s="5">
        <v>43203</v>
      </c>
      <c r="F55" s="13"/>
      <c r="G55" s="202"/>
      <c r="H55" s="200">
        <v>12301</v>
      </c>
      <c r="I55" s="200">
        <v>10328</v>
      </c>
      <c r="J55" s="200">
        <f t="shared" si="0"/>
        <v>1973</v>
      </c>
      <c r="K55" s="17"/>
    </row>
    <row r="56" spans="2:11" ht="14" thickBot="1">
      <c r="B56" s="3"/>
      <c r="C56" s="3"/>
      <c r="D56" s="8">
        <v>16</v>
      </c>
      <c r="E56" s="5">
        <v>43210</v>
      </c>
      <c r="F56" s="13"/>
      <c r="G56" s="202"/>
      <c r="H56" s="200">
        <v>11223</v>
      </c>
      <c r="I56" s="200">
        <v>10395</v>
      </c>
      <c r="J56" s="200">
        <f t="shared" si="0"/>
        <v>828</v>
      </c>
      <c r="K56" s="17"/>
    </row>
    <row r="57" spans="2:11" ht="14" thickBot="1">
      <c r="B57" s="3"/>
      <c r="C57" s="3"/>
      <c r="D57" s="8">
        <v>17</v>
      </c>
      <c r="E57" s="5">
        <v>43217</v>
      </c>
      <c r="F57" s="13"/>
      <c r="G57" s="202"/>
      <c r="H57" s="200"/>
      <c r="I57" s="200"/>
      <c r="J57" s="205">
        <f>SUM(J41:J56)</f>
        <v>20215</v>
      </c>
      <c r="K57" s="204"/>
    </row>
  </sheetData>
  <mergeCells count="2">
    <mergeCell ref="A33:G35"/>
    <mergeCell ref="B39:C42"/>
  </mergeCell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FDE599D-77F6-9243-963F-25D8F0CB8558}">
  <dimension ref="A1:A57"/>
  <sheetViews>
    <sheetView workbookViewId="0">
      <selection activeCell="A2" sqref="A2"/>
    </sheetView>
  </sheetViews>
  <sheetFormatPr baseColWidth="10" defaultRowHeight="13"/>
  <sheetData>
    <row r="1" spans="1:1" ht="25">
      <c r="A1" s="174" t="s">
        <v>2579</v>
      </c>
    </row>
    <row r="56" spans="1:1">
      <c r="A56" s="49" t="s">
        <v>182</v>
      </c>
    </row>
    <row r="57" spans="1:1">
      <c r="A57" s="49" t="s">
        <v>183</v>
      </c>
    </row>
  </sheetData>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49B7296-7CAD-2042-83A1-66A3780E55B9}">
  <dimension ref="A1:A76"/>
  <sheetViews>
    <sheetView workbookViewId="0">
      <selection activeCell="A2" sqref="A2"/>
    </sheetView>
  </sheetViews>
  <sheetFormatPr baseColWidth="10" defaultRowHeight="13"/>
  <sheetData>
    <row r="1" spans="1:1" ht="25">
      <c r="A1" s="174" t="s">
        <v>2580</v>
      </c>
    </row>
    <row r="76" spans="1:1" ht="14">
      <c r="A76" s="49" t="s">
        <v>184</v>
      </c>
    </row>
  </sheetData>
  <pageMargins left="0.7" right="0.7" top="0.75" bottom="0.75" header="0.3" footer="0.3"/>
  <drawing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CA56010-80A3-624E-8BA7-8E20D123B56C}">
  <dimension ref="A1:A55"/>
  <sheetViews>
    <sheetView workbookViewId="0">
      <selection activeCell="A2" sqref="A2"/>
    </sheetView>
  </sheetViews>
  <sheetFormatPr baseColWidth="10" defaultRowHeight="13"/>
  <sheetData>
    <row r="1" spans="1:1" ht="25">
      <c r="A1" s="174" t="s">
        <v>2581</v>
      </c>
    </row>
    <row r="55" spans="1:1" ht="14">
      <c r="A55" s="54" t="s">
        <v>185</v>
      </c>
    </row>
  </sheetData>
  <pageMargins left="0.7" right="0.7" top="0.75" bottom="0.75" header="0.3" footer="0.3"/>
  <drawing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A2BBF08-D405-BA4D-ABBD-96EF433FD781}">
  <dimension ref="A1:J51"/>
  <sheetViews>
    <sheetView workbookViewId="0">
      <selection activeCell="A2" sqref="A2"/>
    </sheetView>
  </sheetViews>
  <sheetFormatPr baseColWidth="10" defaultRowHeight="13"/>
  <sheetData>
    <row r="1" spans="1:1" ht="25">
      <c r="A1" s="174" t="s">
        <v>2582</v>
      </c>
    </row>
    <row r="49" spans="1:10" ht="13" customHeight="1">
      <c r="A49" s="238" t="s">
        <v>186</v>
      </c>
      <c r="B49" s="238"/>
      <c r="C49" s="238"/>
      <c r="D49" s="238"/>
      <c r="E49" s="238"/>
      <c r="F49" s="238"/>
      <c r="G49" s="238"/>
      <c r="H49" s="238"/>
      <c r="I49" s="70"/>
      <c r="J49" s="70"/>
    </row>
    <row r="50" spans="1:10">
      <c r="A50" s="238"/>
      <c r="B50" s="238"/>
      <c r="C50" s="238"/>
      <c r="D50" s="238"/>
      <c r="E50" s="238"/>
      <c r="F50" s="238"/>
      <c r="G50" s="238"/>
      <c r="H50" s="238"/>
      <c r="I50" s="70"/>
      <c r="J50" s="70"/>
    </row>
    <row r="51" spans="1:10">
      <c r="A51" s="238"/>
      <c r="B51" s="238"/>
      <c r="C51" s="238"/>
      <c r="D51" s="238"/>
      <c r="E51" s="238"/>
      <c r="F51" s="238"/>
      <c r="G51" s="238"/>
      <c r="H51" s="238"/>
      <c r="I51" s="70"/>
      <c r="J51" s="70"/>
    </row>
  </sheetData>
  <mergeCells count="1">
    <mergeCell ref="A49:H51"/>
  </mergeCells>
  <pageMargins left="0.7" right="0.7" top="0.75" bottom="0.75" header="0.3" footer="0.3"/>
  <drawing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DC090BA-3EFF-E64B-A05F-AC43791EEBF6}">
  <dimension ref="A1:P899"/>
  <sheetViews>
    <sheetView workbookViewId="0">
      <selection activeCell="A2" sqref="A2"/>
    </sheetView>
  </sheetViews>
  <sheetFormatPr baseColWidth="10" defaultRowHeight="13"/>
  <sheetData>
    <row r="1" spans="1:16" ht="25">
      <c r="A1" s="164" t="s">
        <v>2583</v>
      </c>
    </row>
    <row r="2" spans="1:16">
      <c r="A2" s="71"/>
      <c r="B2" s="52"/>
      <c r="C2" s="52"/>
      <c r="D2" s="52"/>
      <c r="E2" s="52"/>
      <c r="F2" s="52"/>
      <c r="G2" s="52"/>
      <c r="H2" s="52"/>
      <c r="I2" s="52"/>
      <c r="J2" s="52"/>
      <c r="K2" s="52"/>
    </row>
    <row r="3" spans="1:16" ht="28" customHeight="1">
      <c r="A3" s="239" t="s">
        <v>2584</v>
      </c>
      <c r="B3" s="239"/>
      <c r="C3" s="239"/>
      <c r="D3" s="239"/>
      <c r="E3" s="239"/>
      <c r="F3" s="239"/>
      <c r="G3" s="239"/>
      <c r="H3" s="239"/>
      <c r="I3" s="239"/>
      <c r="J3" s="239"/>
      <c r="K3" s="239"/>
    </row>
    <row r="4" spans="1:16">
      <c r="A4" s="241" t="s">
        <v>1080</v>
      </c>
      <c r="B4" s="241"/>
      <c r="C4" s="241"/>
      <c r="D4" s="241"/>
      <c r="E4" s="241"/>
      <c r="F4" s="241"/>
      <c r="G4" s="241"/>
      <c r="H4" s="241"/>
      <c r="I4" s="241"/>
      <c r="J4" s="241"/>
      <c r="K4" s="241"/>
      <c r="L4" s="241"/>
      <c r="M4" s="241"/>
      <c r="N4" s="241"/>
      <c r="O4" s="241"/>
      <c r="P4" s="241"/>
    </row>
    <row r="5" spans="1:16">
      <c r="A5" s="241"/>
      <c r="B5" s="241"/>
      <c r="C5" s="241"/>
      <c r="D5" s="241"/>
      <c r="E5" s="241"/>
      <c r="F5" s="241"/>
      <c r="G5" s="241"/>
      <c r="H5" s="241"/>
      <c r="I5" s="241"/>
      <c r="J5" s="241"/>
      <c r="K5" s="241"/>
      <c r="L5" s="241"/>
      <c r="M5" s="241"/>
      <c r="N5" s="241"/>
      <c r="O5" s="241"/>
      <c r="P5" s="241"/>
    </row>
    <row r="6" spans="1:16" ht="71" thickBot="1">
      <c r="A6" s="72" t="s">
        <v>1</v>
      </c>
      <c r="B6" s="73" t="s">
        <v>187</v>
      </c>
      <c r="C6" s="74" t="s">
        <v>188</v>
      </c>
      <c r="D6" s="52"/>
      <c r="E6" s="52"/>
      <c r="F6" s="52"/>
      <c r="G6" s="52"/>
      <c r="H6" s="52"/>
      <c r="I6" s="52"/>
      <c r="J6" s="52"/>
      <c r="K6" s="52"/>
    </row>
    <row r="7" spans="1:16">
      <c r="A7" s="75" t="s">
        <v>189</v>
      </c>
      <c r="B7" s="76">
        <v>5.5</v>
      </c>
      <c r="C7" s="77">
        <v>9386</v>
      </c>
      <c r="D7" s="52">
        <v>1999</v>
      </c>
      <c r="E7" s="52"/>
      <c r="F7" s="52"/>
      <c r="G7" s="52"/>
      <c r="H7" s="52"/>
      <c r="I7" s="52"/>
      <c r="J7" s="52"/>
      <c r="K7" s="52"/>
    </row>
    <row r="8" spans="1:16">
      <c r="A8" s="75" t="s">
        <v>190</v>
      </c>
      <c r="B8" s="76">
        <v>5.9</v>
      </c>
      <c r="C8" s="77">
        <v>9098</v>
      </c>
      <c r="D8" s="52">
        <v>1999</v>
      </c>
      <c r="E8" s="52"/>
      <c r="F8" s="52"/>
      <c r="G8" s="52"/>
      <c r="H8" s="52"/>
      <c r="I8" s="52"/>
      <c r="J8" s="52"/>
      <c r="K8" s="52"/>
    </row>
    <row r="9" spans="1:16">
      <c r="A9" s="75" t="s">
        <v>191</v>
      </c>
      <c r="B9" s="76">
        <v>6.4</v>
      </c>
      <c r="C9" s="77">
        <v>9218</v>
      </c>
      <c r="D9" s="52">
        <v>1999</v>
      </c>
      <c r="E9" s="52"/>
      <c r="F9" s="52"/>
      <c r="G9" s="52"/>
      <c r="H9" s="52"/>
      <c r="I9" s="52"/>
      <c r="J9" s="52"/>
      <c r="K9" s="52"/>
    </row>
    <row r="10" spans="1:16">
      <c r="A10" s="75" t="s">
        <v>192</v>
      </c>
      <c r="B10" s="76">
        <v>9.1999999999999993</v>
      </c>
      <c r="C10" s="77">
        <v>9469</v>
      </c>
      <c r="D10" s="52">
        <v>1999</v>
      </c>
      <c r="E10" s="52"/>
      <c r="F10" s="52"/>
      <c r="G10" s="52"/>
      <c r="H10" s="52"/>
      <c r="I10" s="52"/>
      <c r="J10" s="52"/>
      <c r="K10" s="52"/>
    </row>
    <row r="11" spans="1:16">
      <c r="A11" s="75" t="s">
        <v>193</v>
      </c>
      <c r="B11" s="76">
        <v>7.1</v>
      </c>
      <c r="C11" s="77">
        <v>9426</v>
      </c>
      <c r="D11" s="52">
        <v>1999</v>
      </c>
      <c r="E11" s="52"/>
      <c r="F11" s="52"/>
      <c r="G11" s="52"/>
      <c r="H11" s="52"/>
      <c r="I11" s="52"/>
      <c r="J11" s="52"/>
      <c r="K11" s="52"/>
    </row>
    <row r="12" spans="1:16">
      <c r="A12" s="75" t="s">
        <v>194</v>
      </c>
      <c r="B12" s="76">
        <v>10.3</v>
      </c>
      <c r="C12" s="77">
        <v>9295</v>
      </c>
      <c r="D12" s="52">
        <v>1999</v>
      </c>
      <c r="E12" s="52"/>
      <c r="F12" s="52"/>
      <c r="G12" s="52"/>
      <c r="H12" s="52"/>
      <c r="I12" s="52"/>
      <c r="J12" s="52"/>
      <c r="K12" s="52"/>
    </row>
    <row r="13" spans="1:16">
      <c r="A13" s="75" t="s">
        <v>195</v>
      </c>
      <c r="B13" s="76">
        <v>11.9</v>
      </c>
      <c r="C13" s="77">
        <v>9209</v>
      </c>
      <c r="D13" s="52">
        <v>1999</v>
      </c>
      <c r="E13" s="52"/>
      <c r="F13" s="52"/>
      <c r="G13" s="52"/>
      <c r="H13" s="52"/>
      <c r="I13" s="52"/>
      <c r="J13" s="52"/>
      <c r="K13" s="52"/>
    </row>
    <row r="14" spans="1:16">
      <c r="A14" s="75" t="s">
        <v>196</v>
      </c>
      <c r="B14" s="76">
        <v>12.7</v>
      </c>
      <c r="C14" s="77">
        <v>9224</v>
      </c>
      <c r="D14" s="52">
        <v>1999</v>
      </c>
      <c r="E14" s="52"/>
      <c r="F14" s="52"/>
      <c r="G14" s="52"/>
      <c r="H14" s="52"/>
      <c r="I14" s="52"/>
      <c r="J14" s="52"/>
      <c r="K14" s="52"/>
    </row>
    <row r="15" spans="1:16">
      <c r="A15" s="75" t="s">
        <v>197</v>
      </c>
      <c r="B15" s="76">
        <v>15.5</v>
      </c>
      <c r="C15" s="77">
        <v>9642</v>
      </c>
      <c r="D15" s="52">
        <v>1999</v>
      </c>
      <c r="E15" s="52"/>
      <c r="F15" s="52"/>
      <c r="G15" s="52"/>
      <c r="H15" s="52"/>
      <c r="I15" s="52"/>
      <c r="J15" s="52"/>
      <c r="K15" s="52"/>
    </row>
    <row r="16" spans="1:16">
      <c r="A16" s="75" t="s">
        <v>198</v>
      </c>
      <c r="B16" s="76">
        <v>21.5</v>
      </c>
      <c r="C16" s="77">
        <v>10016</v>
      </c>
      <c r="D16" s="52">
        <v>1999</v>
      </c>
      <c r="E16" s="52"/>
      <c r="F16" s="52"/>
      <c r="G16" s="52"/>
      <c r="H16" s="52"/>
      <c r="I16" s="52"/>
      <c r="J16" s="52"/>
      <c r="K16" s="52"/>
    </row>
    <row r="17" spans="1:11">
      <c r="A17" s="75" t="s">
        <v>199</v>
      </c>
      <c r="B17" s="76">
        <v>21</v>
      </c>
      <c r="C17" s="77">
        <v>9863</v>
      </c>
      <c r="D17" s="52">
        <v>1999</v>
      </c>
      <c r="E17" s="52"/>
      <c r="F17" s="52"/>
      <c r="G17" s="52"/>
      <c r="H17" s="52"/>
      <c r="I17" s="52"/>
      <c r="J17" s="52"/>
      <c r="K17" s="52"/>
    </row>
    <row r="18" spans="1:11">
      <c r="A18" s="75" t="s">
        <v>200</v>
      </c>
      <c r="B18" s="76">
        <v>20.6</v>
      </c>
      <c r="C18" s="77">
        <v>10203</v>
      </c>
      <c r="D18" s="52">
        <v>1999</v>
      </c>
      <c r="E18" s="52"/>
      <c r="F18" s="52"/>
      <c r="G18" s="52"/>
      <c r="H18" s="52"/>
      <c r="I18" s="52"/>
      <c r="J18" s="52"/>
      <c r="K18" s="52"/>
    </row>
    <row r="19" spans="1:11">
      <c r="A19" s="75" t="s">
        <v>201</v>
      </c>
      <c r="B19" s="76">
        <v>19.600000000000001</v>
      </c>
      <c r="C19" s="77">
        <v>10092</v>
      </c>
      <c r="D19" s="52">
        <v>1999</v>
      </c>
      <c r="E19" s="52"/>
      <c r="F19" s="52"/>
      <c r="G19" s="52"/>
      <c r="H19" s="52"/>
      <c r="I19" s="52"/>
      <c r="J19" s="52"/>
      <c r="K19" s="52"/>
    </row>
    <row r="20" spans="1:11">
      <c r="A20" s="75" t="s">
        <v>202</v>
      </c>
      <c r="B20" s="76">
        <v>17.7</v>
      </c>
      <c r="C20" s="77">
        <v>9950</v>
      </c>
      <c r="D20" s="52">
        <v>1999</v>
      </c>
      <c r="E20" s="52"/>
      <c r="F20" s="52"/>
      <c r="G20" s="52"/>
      <c r="H20" s="52"/>
      <c r="I20" s="52"/>
      <c r="J20" s="52"/>
      <c r="K20" s="52"/>
    </row>
    <row r="21" spans="1:11">
      <c r="A21" s="75" t="s">
        <v>203</v>
      </c>
      <c r="B21" s="76">
        <v>19.399999999999999</v>
      </c>
      <c r="C21" s="77">
        <v>9871</v>
      </c>
      <c r="D21" s="52">
        <v>1999</v>
      </c>
      <c r="E21" s="52"/>
      <c r="F21" s="52"/>
      <c r="G21" s="52"/>
      <c r="H21" s="52"/>
      <c r="I21" s="52"/>
      <c r="J21" s="52"/>
      <c r="K21" s="52"/>
    </row>
    <row r="22" spans="1:11">
      <c r="A22" s="75" t="s">
        <v>204</v>
      </c>
      <c r="B22" s="76">
        <v>22.1</v>
      </c>
      <c r="C22" s="77">
        <v>10510</v>
      </c>
      <c r="D22" s="52">
        <v>1999</v>
      </c>
      <c r="E22" s="52"/>
      <c r="F22" s="52"/>
      <c r="G22" s="52"/>
      <c r="H22" s="52"/>
      <c r="I22" s="52"/>
      <c r="J22" s="52"/>
      <c r="K22" s="52"/>
    </row>
    <row r="23" spans="1:11">
      <c r="A23" s="75" t="s">
        <v>205</v>
      </c>
      <c r="B23" s="76">
        <v>30.7</v>
      </c>
      <c r="C23" s="77">
        <v>10474</v>
      </c>
      <c r="D23" s="52">
        <v>1999</v>
      </c>
      <c r="E23" s="52"/>
      <c r="F23" s="52"/>
      <c r="G23" s="52"/>
      <c r="H23" s="52"/>
      <c r="I23" s="52"/>
      <c r="J23" s="52"/>
      <c r="K23" s="52"/>
    </row>
    <row r="24" spans="1:11">
      <c r="A24" s="75" t="s">
        <v>206</v>
      </c>
      <c r="B24" s="76">
        <v>38.9</v>
      </c>
      <c r="C24" s="77">
        <v>10842</v>
      </c>
      <c r="D24" s="52">
        <v>1999</v>
      </c>
      <c r="E24" s="52"/>
      <c r="F24" s="52"/>
      <c r="G24" s="52"/>
      <c r="H24" s="52"/>
      <c r="I24" s="52"/>
      <c r="J24" s="52"/>
      <c r="K24" s="52"/>
    </row>
    <row r="25" spans="1:11">
      <c r="A25" s="75" t="s">
        <v>207</v>
      </c>
      <c r="B25" s="76">
        <v>46.8</v>
      </c>
      <c r="C25" s="77">
        <v>11834</v>
      </c>
      <c r="D25" s="52">
        <v>1999</v>
      </c>
      <c r="E25" s="52"/>
      <c r="F25" s="52"/>
      <c r="G25" s="52"/>
      <c r="H25" s="52"/>
      <c r="I25" s="52"/>
      <c r="J25" s="52"/>
      <c r="K25" s="52"/>
    </row>
    <row r="26" spans="1:11">
      <c r="A26" s="75" t="s">
        <v>208</v>
      </c>
      <c r="B26" s="76">
        <v>69.2</v>
      </c>
      <c r="C26" s="77">
        <v>12542</v>
      </c>
      <c r="D26" s="52">
        <v>1999</v>
      </c>
      <c r="E26" s="52"/>
      <c r="F26" s="52"/>
      <c r="G26" s="52"/>
      <c r="H26" s="52"/>
      <c r="I26" s="52"/>
      <c r="J26" s="52"/>
      <c r="K26" s="52"/>
    </row>
    <row r="27" spans="1:11">
      <c r="A27" s="75" t="s">
        <v>209</v>
      </c>
      <c r="B27" s="76">
        <v>124.5</v>
      </c>
      <c r="C27" s="77">
        <v>15772</v>
      </c>
      <c r="D27" s="52">
        <v>1999</v>
      </c>
      <c r="E27" s="52"/>
      <c r="F27" s="52"/>
      <c r="G27" s="52"/>
      <c r="H27" s="52"/>
      <c r="I27" s="52"/>
      <c r="J27" s="52"/>
      <c r="K27" s="52"/>
    </row>
    <row r="28" spans="1:11">
      <c r="A28" s="75" t="s">
        <v>210</v>
      </c>
      <c r="B28" s="76">
        <v>149.4</v>
      </c>
      <c r="C28" s="77">
        <v>18581</v>
      </c>
      <c r="D28" s="52">
        <v>1999</v>
      </c>
      <c r="E28" s="52"/>
      <c r="F28" s="52"/>
      <c r="G28" s="52"/>
      <c r="H28" s="52"/>
      <c r="I28" s="52"/>
      <c r="J28" s="52"/>
      <c r="K28" s="52"/>
    </row>
    <row r="29" spans="1:11">
      <c r="A29" s="75" t="s">
        <v>211</v>
      </c>
      <c r="B29" s="76">
        <v>225.7</v>
      </c>
      <c r="C29" s="77">
        <v>17970</v>
      </c>
      <c r="D29" s="52">
        <v>2000</v>
      </c>
      <c r="E29" s="52"/>
      <c r="F29" s="52"/>
      <c r="G29" s="52"/>
      <c r="H29" s="52"/>
      <c r="I29" s="52"/>
      <c r="J29" s="52"/>
      <c r="K29" s="52"/>
    </row>
    <row r="30" spans="1:11">
      <c r="A30" s="75" t="s">
        <v>212</v>
      </c>
      <c r="B30" s="76">
        <v>233</v>
      </c>
      <c r="C30" s="77">
        <v>15445</v>
      </c>
      <c r="D30" s="52">
        <v>2000</v>
      </c>
      <c r="E30" s="52"/>
      <c r="F30" s="52"/>
      <c r="G30" s="52"/>
      <c r="H30" s="52"/>
      <c r="I30" s="52"/>
      <c r="J30" s="52"/>
      <c r="K30" s="52"/>
    </row>
    <row r="31" spans="1:11">
      <c r="A31" s="75" t="s">
        <v>213</v>
      </c>
      <c r="B31" s="76">
        <v>114.4</v>
      </c>
      <c r="C31" s="77">
        <v>13472</v>
      </c>
      <c r="D31" s="52">
        <v>2000</v>
      </c>
      <c r="E31" s="52"/>
      <c r="F31" s="52"/>
      <c r="G31" s="52"/>
      <c r="H31" s="52"/>
      <c r="I31" s="52"/>
      <c r="J31" s="52"/>
      <c r="K31" s="52"/>
    </row>
    <row r="32" spans="1:11">
      <c r="A32" s="75" t="s">
        <v>214</v>
      </c>
      <c r="B32" s="76">
        <v>58.6</v>
      </c>
      <c r="C32" s="77">
        <v>12426</v>
      </c>
      <c r="D32" s="52">
        <v>2000</v>
      </c>
      <c r="E32" s="52"/>
      <c r="F32" s="52"/>
      <c r="G32" s="52"/>
      <c r="H32" s="52"/>
      <c r="I32" s="52"/>
      <c r="J32" s="52"/>
      <c r="K32" s="52"/>
    </row>
    <row r="33" spans="1:11">
      <c r="A33" s="75" t="s">
        <v>215</v>
      </c>
      <c r="B33" s="76">
        <v>45</v>
      </c>
      <c r="C33" s="77">
        <v>11311</v>
      </c>
      <c r="D33" s="52">
        <v>2000</v>
      </c>
      <c r="E33" s="52"/>
      <c r="F33" s="52"/>
      <c r="G33" s="52"/>
      <c r="H33" s="52"/>
      <c r="I33" s="52"/>
      <c r="J33" s="52"/>
      <c r="K33" s="52"/>
    </row>
    <row r="34" spans="1:11">
      <c r="A34" s="75" t="s">
        <v>216</v>
      </c>
      <c r="B34" s="76">
        <v>27.2</v>
      </c>
      <c r="C34" s="77">
        <v>10754</v>
      </c>
      <c r="D34" s="52">
        <v>2000</v>
      </c>
      <c r="E34" s="52"/>
      <c r="F34" s="52"/>
      <c r="G34" s="52"/>
      <c r="H34" s="52"/>
      <c r="I34" s="52"/>
      <c r="J34" s="52"/>
      <c r="K34" s="52"/>
    </row>
    <row r="35" spans="1:11">
      <c r="A35" s="75" t="s">
        <v>217</v>
      </c>
      <c r="B35" s="76">
        <v>19.8</v>
      </c>
      <c r="C35" s="77">
        <v>10699</v>
      </c>
      <c r="D35" s="52">
        <v>2000</v>
      </c>
      <c r="E35" s="52"/>
      <c r="F35" s="52"/>
      <c r="G35" s="52"/>
      <c r="H35" s="52"/>
      <c r="I35" s="52"/>
      <c r="J35" s="52"/>
      <c r="K35" s="52"/>
    </row>
    <row r="36" spans="1:11">
      <c r="A36" s="75" t="s">
        <v>218</v>
      </c>
      <c r="B36" s="76">
        <v>15.9</v>
      </c>
      <c r="C36" s="77">
        <v>10375</v>
      </c>
      <c r="D36" s="52">
        <v>2000</v>
      </c>
      <c r="E36" s="52"/>
      <c r="F36" s="52"/>
      <c r="G36" s="52"/>
      <c r="H36" s="52"/>
      <c r="I36" s="52"/>
      <c r="J36" s="52"/>
      <c r="K36" s="52"/>
    </row>
    <row r="37" spans="1:11">
      <c r="A37" s="75" t="s">
        <v>219</v>
      </c>
      <c r="B37" s="76">
        <v>12.7</v>
      </c>
      <c r="C37" s="77">
        <v>10520</v>
      </c>
      <c r="D37" s="52">
        <v>2000</v>
      </c>
      <c r="E37" s="52"/>
      <c r="F37" s="52"/>
      <c r="G37" s="52"/>
      <c r="H37" s="52"/>
      <c r="I37" s="52"/>
      <c r="J37" s="52"/>
      <c r="K37" s="52"/>
    </row>
    <row r="38" spans="1:11">
      <c r="A38" s="75" t="s">
        <v>220</v>
      </c>
      <c r="B38" s="76">
        <v>12.2</v>
      </c>
      <c r="C38" s="77">
        <v>10084</v>
      </c>
      <c r="D38" s="52">
        <v>2000</v>
      </c>
      <c r="E38" s="52"/>
      <c r="F38" s="52"/>
      <c r="G38" s="52"/>
      <c r="H38" s="52"/>
      <c r="I38" s="52"/>
      <c r="J38" s="52"/>
      <c r="K38" s="52"/>
    </row>
    <row r="39" spans="1:11">
      <c r="A39" s="75" t="s">
        <v>221</v>
      </c>
      <c r="B39" s="76">
        <v>11.9</v>
      </c>
      <c r="C39" s="77">
        <v>9801</v>
      </c>
      <c r="D39" s="52">
        <v>2000</v>
      </c>
      <c r="E39" s="52"/>
      <c r="F39" s="52"/>
      <c r="G39" s="52"/>
      <c r="H39" s="52"/>
      <c r="I39" s="52"/>
      <c r="J39" s="52"/>
      <c r="K39" s="52"/>
    </row>
    <row r="40" spans="1:11">
      <c r="A40" s="75" t="s">
        <v>222</v>
      </c>
      <c r="B40" s="76">
        <v>11.3</v>
      </c>
      <c r="C40" s="77">
        <v>9746</v>
      </c>
      <c r="D40" s="52">
        <v>2000</v>
      </c>
      <c r="E40" s="52"/>
      <c r="F40" s="52"/>
      <c r="G40" s="52"/>
      <c r="H40" s="52"/>
      <c r="I40" s="52"/>
      <c r="J40" s="52"/>
      <c r="K40" s="52"/>
    </row>
    <row r="41" spans="1:11">
      <c r="A41" s="75" t="s">
        <v>223</v>
      </c>
      <c r="B41" s="76">
        <v>14.4</v>
      </c>
      <c r="C41" s="77">
        <v>9958</v>
      </c>
      <c r="D41" s="52">
        <v>2000</v>
      </c>
      <c r="E41" s="52"/>
      <c r="F41" s="52"/>
      <c r="G41" s="52"/>
      <c r="H41" s="52"/>
      <c r="I41" s="52"/>
      <c r="J41" s="52"/>
      <c r="K41" s="52"/>
    </row>
    <row r="42" spans="1:11">
      <c r="A42" s="75" t="s">
        <v>224</v>
      </c>
      <c r="B42" s="76">
        <v>11.9</v>
      </c>
      <c r="C42" s="77">
        <v>9860</v>
      </c>
      <c r="D42" s="52">
        <v>2000</v>
      </c>
      <c r="E42" s="52"/>
      <c r="F42" s="52"/>
      <c r="G42" s="52"/>
      <c r="H42" s="52"/>
      <c r="I42" s="52"/>
      <c r="J42" s="52"/>
      <c r="K42" s="52"/>
    </row>
    <row r="43" spans="1:11">
      <c r="A43" s="75" t="s">
        <v>225</v>
      </c>
      <c r="B43" s="76">
        <v>13.9</v>
      </c>
      <c r="C43" s="77">
        <v>10263</v>
      </c>
      <c r="D43" s="52">
        <v>2000</v>
      </c>
      <c r="E43" s="52"/>
      <c r="F43" s="52"/>
      <c r="G43" s="52"/>
      <c r="H43" s="52"/>
      <c r="I43" s="52"/>
      <c r="J43" s="52"/>
      <c r="K43" s="52"/>
    </row>
    <row r="44" spans="1:11">
      <c r="A44" s="75" t="s">
        <v>226</v>
      </c>
      <c r="B44" s="76">
        <v>7.9</v>
      </c>
      <c r="C44" s="77">
        <v>10236</v>
      </c>
      <c r="D44" s="52">
        <v>2000</v>
      </c>
      <c r="E44" s="52"/>
      <c r="F44" s="52"/>
      <c r="G44" s="52"/>
      <c r="H44" s="52"/>
      <c r="I44" s="52"/>
      <c r="J44" s="52"/>
      <c r="K44" s="52"/>
    </row>
    <row r="45" spans="1:11">
      <c r="A45" s="75" t="s">
        <v>227</v>
      </c>
      <c r="B45" s="76">
        <v>11.9</v>
      </c>
      <c r="C45" s="77">
        <v>9748</v>
      </c>
      <c r="D45" s="52">
        <v>2000</v>
      </c>
      <c r="E45" s="52"/>
      <c r="F45" s="52"/>
      <c r="G45" s="52"/>
      <c r="H45" s="52"/>
      <c r="I45" s="52"/>
      <c r="J45" s="52"/>
      <c r="K45" s="52"/>
    </row>
    <row r="46" spans="1:11">
      <c r="A46" s="75" t="s">
        <v>228</v>
      </c>
      <c r="B46" s="76">
        <v>6.9</v>
      </c>
      <c r="C46" s="77">
        <v>9598</v>
      </c>
      <c r="D46" s="52">
        <v>2000</v>
      </c>
      <c r="E46" s="52"/>
      <c r="F46" s="52"/>
      <c r="G46" s="52"/>
      <c r="H46" s="52"/>
      <c r="I46" s="52"/>
      <c r="J46" s="52"/>
      <c r="K46" s="52"/>
    </row>
    <row r="47" spans="1:11">
      <c r="A47" s="75" t="s">
        <v>229</v>
      </c>
      <c r="B47" s="76">
        <v>7.8</v>
      </c>
      <c r="C47" s="77">
        <v>9419</v>
      </c>
      <c r="D47" s="52">
        <v>2000</v>
      </c>
      <c r="E47" s="52"/>
      <c r="F47" s="52"/>
      <c r="G47" s="52"/>
      <c r="H47" s="52"/>
      <c r="I47" s="52"/>
      <c r="J47" s="52"/>
      <c r="K47" s="52"/>
    </row>
    <row r="48" spans="1:11">
      <c r="A48" s="75" t="s">
        <v>230</v>
      </c>
      <c r="B48" s="76">
        <v>5</v>
      </c>
      <c r="C48" s="77">
        <v>9216</v>
      </c>
      <c r="D48" s="52">
        <v>2000</v>
      </c>
      <c r="E48" s="52"/>
      <c r="F48" s="52"/>
      <c r="G48" s="52"/>
      <c r="H48" s="52"/>
      <c r="I48" s="52"/>
      <c r="J48" s="52"/>
      <c r="K48" s="52"/>
    </row>
    <row r="49" spans="1:11">
      <c r="A49" s="75" t="s">
        <v>231</v>
      </c>
      <c r="B49" s="76">
        <v>9.9</v>
      </c>
      <c r="C49" s="77">
        <v>9425</v>
      </c>
      <c r="D49" s="52">
        <v>2000</v>
      </c>
      <c r="E49" s="52"/>
      <c r="F49" s="52"/>
      <c r="G49" s="52"/>
      <c r="H49" s="52"/>
      <c r="I49" s="52"/>
      <c r="J49" s="52"/>
      <c r="K49" s="52"/>
    </row>
    <row r="50" spans="1:11">
      <c r="A50" s="75" t="s">
        <v>232</v>
      </c>
      <c r="B50" s="76">
        <v>7.4</v>
      </c>
      <c r="C50" s="77">
        <v>9375</v>
      </c>
      <c r="D50" s="52">
        <v>2000</v>
      </c>
      <c r="E50" s="52"/>
      <c r="F50" s="52"/>
      <c r="G50" s="52"/>
      <c r="H50" s="52"/>
      <c r="I50" s="52"/>
      <c r="J50" s="52"/>
      <c r="K50" s="52"/>
    </row>
    <row r="51" spans="1:11">
      <c r="A51" s="75" t="s">
        <v>233</v>
      </c>
      <c r="B51" s="76">
        <v>9.3000000000000007</v>
      </c>
      <c r="C51" s="77">
        <v>9502</v>
      </c>
      <c r="D51" s="52">
        <v>2000</v>
      </c>
      <c r="E51" s="52"/>
      <c r="F51" s="52"/>
      <c r="G51" s="52"/>
      <c r="H51" s="52"/>
      <c r="I51" s="52"/>
      <c r="J51" s="52"/>
      <c r="K51" s="52"/>
    </row>
    <row r="52" spans="1:11">
      <c r="A52" s="75" t="s">
        <v>234</v>
      </c>
      <c r="B52" s="76">
        <v>10</v>
      </c>
      <c r="C52" s="77">
        <v>9679</v>
      </c>
      <c r="D52" s="52">
        <v>2000</v>
      </c>
      <c r="E52" s="52"/>
      <c r="F52" s="52"/>
      <c r="G52" s="52"/>
      <c r="H52" s="52"/>
      <c r="I52" s="52"/>
      <c r="J52" s="52"/>
      <c r="K52" s="52"/>
    </row>
    <row r="53" spans="1:11">
      <c r="A53" s="75" t="s">
        <v>235</v>
      </c>
      <c r="B53" s="76">
        <v>6.4</v>
      </c>
      <c r="C53" s="77">
        <v>9409</v>
      </c>
      <c r="D53" s="52">
        <v>2000</v>
      </c>
      <c r="E53" s="52"/>
      <c r="F53" s="52"/>
      <c r="G53" s="52"/>
      <c r="H53" s="52"/>
      <c r="I53" s="52"/>
      <c r="J53" s="52"/>
      <c r="K53" s="52"/>
    </row>
    <row r="54" spans="1:11">
      <c r="A54" s="75" t="s">
        <v>236</v>
      </c>
      <c r="B54" s="76">
        <v>5</v>
      </c>
      <c r="C54" s="77">
        <v>9268</v>
      </c>
      <c r="D54" s="52">
        <v>2000</v>
      </c>
      <c r="E54" s="52"/>
      <c r="F54" s="52"/>
      <c r="G54" s="52"/>
      <c r="H54" s="52"/>
      <c r="I54" s="52"/>
      <c r="J54" s="52"/>
      <c r="K54" s="52"/>
    </row>
    <row r="55" spans="1:11">
      <c r="A55" s="75" t="s">
        <v>237</v>
      </c>
      <c r="B55" s="76">
        <v>6.7</v>
      </c>
      <c r="C55" s="77">
        <v>9190</v>
      </c>
      <c r="D55" s="52">
        <v>2000</v>
      </c>
      <c r="E55" s="52"/>
      <c r="F55" s="52"/>
      <c r="G55" s="52"/>
      <c r="H55" s="52"/>
      <c r="I55" s="52"/>
      <c r="J55" s="52"/>
      <c r="K55" s="52"/>
    </row>
    <row r="56" spans="1:11">
      <c r="A56" s="75" t="s">
        <v>238</v>
      </c>
      <c r="B56" s="76">
        <v>5.6</v>
      </c>
      <c r="C56" s="77">
        <v>9345</v>
      </c>
      <c r="D56" s="52">
        <v>2000</v>
      </c>
      <c r="E56" s="52"/>
      <c r="F56" s="52"/>
      <c r="G56" s="52"/>
      <c r="H56" s="52"/>
      <c r="I56" s="52"/>
      <c r="J56" s="52"/>
      <c r="K56" s="52"/>
    </row>
    <row r="57" spans="1:11">
      <c r="A57" s="75" t="s">
        <v>239</v>
      </c>
      <c r="B57" s="76">
        <v>7.4</v>
      </c>
      <c r="C57" s="77">
        <v>9271</v>
      </c>
      <c r="D57" s="52">
        <v>2000</v>
      </c>
      <c r="E57" s="52"/>
      <c r="F57" s="52"/>
      <c r="G57" s="52"/>
      <c r="H57" s="52"/>
      <c r="I57" s="52"/>
      <c r="J57" s="52"/>
      <c r="K57" s="52"/>
    </row>
    <row r="58" spans="1:11">
      <c r="A58" s="75" t="s">
        <v>240</v>
      </c>
      <c r="B58" s="76">
        <v>7.6</v>
      </c>
      <c r="C58" s="77">
        <v>9351</v>
      </c>
      <c r="D58" s="52">
        <v>2000</v>
      </c>
      <c r="E58" s="52"/>
      <c r="F58" s="52"/>
      <c r="G58" s="52"/>
      <c r="H58" s="52"/>
      <c r="I58" s="52"/>
      <c r="J58" s="52"/>
      <c r="K58" s="52"/>
    </row>
    <row r="59" spans="1:11">
      <c r="A59" s="75" t="s">
        <v>241</v>
      </c>
      <c r="B59" s="76">
        <v>5.4</v>
      </c>
      <c r="C59" s="77">
        <v>9068</v>
      </c>
      <c r="D59" s="52">
        <v>2000</v>
      </c>
      <c r="E59" s="52"/>
      <c r="F59" s="52"/>
      <c r="G59" s="52"/>
      <c r="H59" s="52"/>
      <c r="I59" s="52"/>
      <c r="J59" s="52"/>
      <c r="K59" s="52"/>
    </row>
    <row r="60" spans="1:11">
      <c r="A60" s="75" t="s">
        <v>242</v>
      </c>
      <c r="B60" s="76">
        <v>6.8</v>
      </c>
      <c r="C60" s="77">
        <v>8908</v>
      </c>
      <c r="D60" s="52">
        <v>2000</v>
      </c>
      <c r="E60" s="52"/>
      <c r="F60" s="52"/>
      <c r="G60" s="52"/>
      <c r="H60" s="52"/>
      <c r="I60" s="52"/>
      <c r="J60" s="52"/>
      <c r="K60" s="52"/>
    </row>
    <row r="61" spans="1:11">
      <c r="A61" s="75" t="s">
        <v>243</v>
      </c>
      <c r="B61" s="76">
        <v>4.0999999999999996</v>
      </c>
      <c r="C61" s="77">
        <v>9016</v>
      </c>
      <c r="D61" s="52">
        <v>2000</v>
      </c>
      <c r="E61" s="52"/>
      <c r="F61" s="52"/>
      <c r="G61" s="52"/>
      <c r="H61" s="52"/>
      <c r="I61" s="52"/>
      <c r="J61" s="52"/>
      <c r="K61" s="52"/>
    </row>
    <row r="62" spans="1:11">
      <c r="A62" s="75" t="s">
        <v>244</v>
      </c>
      <c r="B62" s="76">
        <v>5</v>
      </c>
      <c r="C62" s="77">
        <v>8937</v>
      </c>
      <c r="D62" s="52">
        <v>2000</v>
      </c>
      <c r="E62" s="52"/>
      <c r="F62" s="52"/>
      <c r="G62" s="52"/>
      <c r="H62" s="52"/>
      <c r="I62" s="52"/>
      <c r="J62" s="52"/>
      <c r="K62" s="52"/>
    </row>
    <row r="63" spans="1:11">
      <c r="A63" s="75" t="s">
        <v>245</v>
      </c>
      <c r="B63" s="76">
        <v>4.2</v>
      </c>
      <c r="C63" s="77">
        <v>8921</v>
      </c>
      <c r="D63" s="52">
        <v>2000</v>
      </c>
      <c r="E63" s="52"/>
      <c r="F63" s="52"/>
      <c r="G63" s="52"/>
      <c r="H63" s="52"/>
      <c r="I63" s="52"/>
      <c r="J63" s="52"/>
      <c r="K63" s="52"/>
    </row>
    <row r="64" spans="1:11">
      <c r="A64" s="75" t="s">
        <v>246</v>
      </c>
      <c r="B64" s="76">
        <v>9.3000000000000007</v>
      </c>
      <c r="C64" s="77">
        <v>9113</v>
      </c>
      <c r="D64" s="52">
        <v>2000</v>
      </c>
      <c r="E64" s="52"/>
      <c r="F64" s="52"/>
      <c r="G64" s="52"/>
      <c r="H64" s="52"/>
      <c r="I64" s="52"/>
      <c r="J64" s="52"/>
      <c r="K64" s="52"/>
    </row>
    <row r="65" spans="1:11">
      <c r="A65" s="75" t="s">
        <v>247</v>
      </c>
      <c r="B65" s="76">
        <v>5.8</v>
      </c>
      <c r="C65" s="77">
        <v>9057</v>
      </c>
      <c r="D65" s="52">
        <v>2000</v>
      </c>
      <c r="E65" s="52"/>
      <c r="F65" s="52"/>
      <c r="G65" s="52"/>
      <c r="H65" s="52"/>
      <c r="I65" s="52"/>
      <c r="J65" s="52"/>
      <c r="K65" s="52"/>
    </row>
    <row r="66" spans="1:11">
      <c r="A66" s="75" t="s">
        <v>248</v>
      </c>
      <c r="B66" s="76">
        <v>7.8</v>
      </c>
      <c r="C66" s="77">
        <v>9319</v>
      </c>
      <c r="D66" s="52">
        <v>2000</v>
      </c>
      <c r="E66" s="52"/>
      <c r="F66" s="52"/>
      <c r="G66" s="52"/>
      <c r="H66" s="52"/>
      <c r="I66" s="52"/>
      <c r="J66" s="52"/>
      <c r="K66" s="52"/>
    </row>
    <row r="67" spans="1:11">
      <c r="A67" s="75" t="s">
        <v>249</v>
      </c>
      <c r="B67" s="76">
        <v>9.4</v>
      </c>
      <c r="C67" s="77">
        <v>9107</v>
      </c>
      <c r="D67" s="52">
        <v>2000</v>
      </c>
      <c r="E67" s="52"/>
      <c r="F67" s="52"/>
      <c r="G67" s="52"/>
      <c r="H67" s="52"/>
      <c r="I67" s="52"/>
      <c r="J67" s="52"/>
      <c r="K67" s="52"/>
    </row>
    <row r="68" spans="1:11">
      <c r="A68" s="75" t="s">
        <v>250</v>
      </c>
      <c r="B68" s="76">
        <v>13.2</v>
      </c>
      <c r="C68" s="77">
        <v>9289</v>
      </c>
      <c r="D68" s="52">
        <v>2000</v>
      </c>
      <c r="E68" s="52"/>
      <c r="F68" s="52"/>
      <c r="G68" s="52"/>
      <c r="H68" s="52"/>
      <c r="I68" s="52"/>
      <c r="J68" s="52"/>
      <c r="K68" s="52"/>
    </row>
    <row r="69" spans="1:11">
      <c r="A69" s="75" t="s">
        <v>251</v>
      </c>
      <c r="B69" s="76">
        <v>19.899999999999999</v>
      </c>
      <c r="C69" s="77">
        <v>10001</v>
      </c>
      <c r="D69" s="52">
        <v>2000</v>
      </c>
      <c r="E69" s="52"/>
      <c r="F69" s="52"/>
      <c r="G69" s="52"/>
      <c r="H69" s="52"/>
      <c r="I69" s="52"/>
      <c r="J69" s="52"/>
      <c r="K69" s="52"/>
    </row>
    <row r="70" spans="1:11">
      <c r="A70" s="75" t="s">
        <v>252</v>
      </c>
      <c r="B70" s="76">
        <v>18.600000000000001</v>
      </c>
      <c r="C70" s="77">
        <v>9655</v>
      </c>
      <c r="D70" s="52">
        <v>2000</v>
      </c>
      <c r="E70" s="52"/>
      <c r="F70" s="52"/>
      <c r="G70" s="52"/>
      <c r="H70" s="52"/>
      <c r="I70" s="52"/>
      <c r="J70" s="52"/>
      <c r="K70" s="52"/>
    </row>
    <row r="71" spans="1:11">
      <c r="A71" s="75" t="s">
        <v>253</v>
      </c>
      <c r="B71" s="76">
        <v>14.2</v>
      </c>
      <c r="C71" s="77">
        <v>9834</v>
      </c>
      <c r="D71" s="52">
        <v>2000</v>
      </c>
      <c r="E71" s="52"/>
      <c r="F71" s="52"/>
      <c r="G71" s="52"/>
      <c r="H71" s="52"/>
      <c r="I71" s="52"/>
      <c r="J71" s="52"/>
      <c r="K71" s="52"/>
    </row>
    <row r="72" spans="1:11">
      <c r="A72" s="75" t="s">
        <v>254</v>
      </c>
      <c r="B72" s="76">
        <v>13.4</v>
      </c>
      <c r="C72" s="77">
        <v>10362</v>
      </c>
      <c r="D72" s="52">
        <v>2000</v>
      </c>
      <c r="E72" s="52"/>
      <c r="F72" s="52"/>
      <c r="G72" s="52"/>
      <c r="H72" s="52"/>
      <c r="I72" s="52"/>
      <c r="J72" s="52"/>
      <c r="K72" s="52"/>
    </row>
    <row r="73" spans="1:11">
      <c r="A73" s="75" t="s">
        <v>255</v>
      </c>
      <c r="B73" s="76">
        <v>17.399999999999999</v>
      </c>
      <c r="C73" s="77">
        <v>10456</v>
      </c>
      <c r="D73" s="52">
        <v>2000</v>
      </c>
      <c r="E73" s="52"/>
      <c r="F73" s="52"/>
      <c r="G73" s="52"/>
      <c r="H73" s="52"/>
      <c r="I73" s="52"/>
      <c r="J73" s="52"/>
      <c r="K73" s="52"/>
    </row>
    <row r="74" spans="1:11">
      <c r="A74" s="75" t="s">
        <v>256</v>
      </c>
      <c r="B74" s="76">
        <v>16.100000000000001</v>
      </c>
      <c r="C74" s="77">
        <v>10226</v>
      </c>
      <c r="D74" s="52">
        <v>2000</v>
      </c>
      <c r="E74" s="52"/>
      <c r="F74" s="52"/>
      <c r="G74" s="52"/>
      <c r="H74" s="52"/>
      <c r="I74" s="52"/>
      <c r="J74" s="52"/>
      <c r="K74" s="52"/>
    </row>
    <row r="75" spans="1:11">
      <c r="A75" s="75" t="s">
        <v>257</v>
      </c>
      <c r="B75" s="76">
        <v>15.8</v>
      </c>
      <c r="C75" s="77">
        <v>10366</v>
      </c>
      <c r="D75" s="52">
        <v>2000</v>
      </c>
      <c r="E75" s="52"/>
      <c r="F75" s="52"/>
      <c r="G75" s="52"/>
      <c r="H75" s="52"/>
      <c r="I75" s="52"/>
      <c r="J75" s="52"/>
      <c r="K75" s="52"/>
    </row>
    <row r="76" spans="1:11">
      <c r="A76" s="75" t="s">
        <v>258</v>
      </c>
      <c r="B76" s="76">
        <v>18.100000000000001</v>
      </c>
      <c r="C76" s="77">
        <v>10287</v>
      </c>
      <c r="D76" s="52">
        <v>2000</v>
      </c>
      <c r="E76" s="52"/>
      <c r="F76" s="52"/>
      <c r="G76" s="52"/>
      <c r="H76" s="52"/>
      <c r="I76" s="52"/>
      <c r="J76" s="52"/>
      <c r="K76" s="52"/>
    </row>
    <row r="77" spans="1:11">
      <c r="A77" s="75" t="s">
        <v>259</v>
      </c>
      <c r="B77" s="76">
        <v>20.8</v>
      </c>
      <c r="C77" s="77">
        <v>10321</v>
      </c>
      <c r="D77" s="52">
        <v>2000</v>
      </c>
      <c r="E77" s="52"/>
      <c r="F77" s="52"/>
      <c r="G77" s="52"/>
      <c r="H77" s="52"/>
      <c r="I77" s="52"/>
      <c r="J77" s="52"/>
      <c r="K77" s="52"/>
    </row>
    <row r="78" spans="1:11">
      <c r="A78" s="75" t="s">
        <v>260</v>
      </c>
      <c r="B78" s="76">
        <v>17.3</v>
      </c>
      <c r="C78" s="77">
        <v>10324</v>
      </c>
      <c r="D78" s="52">
        <v>2000</v>
      </c>
      <c r="E78" s="52"/>
      <c r="F78" s="52"/>
      <c r="G78" s="52"/>
      <c r="H78" s="52"/>
      <c r="I78" s="52"/>
      <c r="J78" s="52"/>
      <c r="K78" s="52"/>
    </row>
    <row r="79" spans="1:11">
      <c r="A79" s="75" t="s">
        <v>261</v>
      </c>
      <c r="B79" s="76">
        <v>20.2</v>
      </c>
      <c r="C79" s="77">
        <v>10968</v>
      </c>
      <c r="D79" s="52">
        <v>2000</v>
      </c>
      <c r="E79" s="52"/>
      <c r="F79" s="52"/>
      <c r="G79" s="52"/>
      <c r="H79" s="52"/>
      <c r="I79" s="52"/>
      <c r="J79" s="52"/>
      <c r="K79" s="52"/>
    </row>
    <row r="80" spans="1:11">
      <c r="A80" s="75" t="s">
        <v>262</v>
      </c>
      <c r="B80" s="76">
        <v>17</v>
      </c>
      <c r="C80" s="77">
        <v>11837</v>
      </c>
      <c r="D80" s="52">
        <v>2000</v>
      </c>
      <c r="E80" s="52"/>
      <c r="F80" s="52"/>
      <c r="G80" s="52"/>
      <c r="H80" s="52"/>
      <c r="I80" s="52"/>
      <c r="J80" s="52"/>
      <c r="K80" s="52"/>
    </row>
    <row r="81" spans="1:11">
      <c r="A81" s="75" t="s">
        <v>263</v>
      </c>
      <c r="B81" s="76">
        <v>36.6</v>
      </c>
      <c r="C81" s="77">
        <v>12261</v>
      </c>
      <c r="D81" s="52">
        <v>2001</v>
      </c>
      <c r="E81" s="52"/>
      <c r="F81" s="52"/>
      <c r="G81" s="52"/>
      <c r="H81" s="52"/>
      <c r="I81" s="52"/>
      <c r="J81" s="52"/>
      <c r="K81" s="52"/>
    </row>
    <row r="82" spans="1:11">
      <c r="A82" s="75" t="s">
        <v>264</v>
      </c>
      <c r="B82" s="76">
        <v>37.1</v>
      </c>
      <c r="C82" s="77">
        <v>11700</v>
      </c>
      <c r="D82" s="52">
        <v>2001</v>
      </c>
      <c r="E82" s="52"/>
      <c r="F82" s="52"/>
      <c r="G82" s="52"/>
      <c r="H82" s="52"/>
      <c r="I82" s="52"/>
      <c r="J82" s="52"/>
      <c r="K82" s="52"/>
    </row>
    <row r="83" spans="1:11">
      <c r="A83" s="75" t="s">
        <v>265</v>
      </c>
      <c r="B83" s="76">
        <v>34</v>
      </c>
      <c r="C83" s="77">
        <v>11615</v>
      </c>
      <c r="D83" s="52">
        <v>2001</v>
      </c>
      <c r="E83" s="52"/>
      <c r="F83" s="52"/>
      <c r="G83" s="52"/>
      <c r="H83" s="52"/>
      <c r="I83" s="52"/>
      <c r="J83" s="52"/>
      <c r="K83" s="52"/>
    </row>
    <row r="84" spans="1:11">
      <c r="A84" s="75" t="s">
        <v>266</v>
      </c>
      <c r="B84" s="76">
        <v>46.1</v>
      </c>
      <c r="C84" s="77">
        <v>11696</v>
      </c>
      <c r="D84" s="52">
        <v>2001</v>
      </c>
      <c r="E84" s="52"/>
      <c r="F84" s="52"/>
      <c r="G84" s="52"/>
      <c r="H84" s="52"/>
      <c r="I84" s="52"/>
      <c r="J84" s="52"/>
      <c r="K84" s="52"/>
    </row>
    <row r="85" spans="1:11">
      <c r="A85" s="75" t="s">
        <v>267</v>
      </c>
      <c r="B85" s="76">
        <v>62.3</v>
      </c>
      <c r="C85" s="77">
        <v>11244</v>
      </c>
      <c r="D85" s="52">
        <v>2001</v>
      </c>
      <c r="E85" s="52"/>
      <c r="F85" s="52"/>
      <c r="G85" s="52"/>
      <c r="H85" s="52"/>
      <c r="I85" s="52"/>
      <c r="J85" s="52"/>
      <c r="K85" s="52"/>
    </row>
    <row r="86" spans="1:11">
      <c r="A86" s="75" t="s">
        <v>268</v>
      </c>
      <c r="B86" s="76">
        <v>81.8</v>
      </c>
      <c r="C86" s="77">
        <v>11272</v>
      </c>
      <c r="D86" s="52">
        <v>2001</v>
      </c>
      <c r="E86" s="52"/>
      <c r="F86" s="52"/>
      <c r="G86" s="52"/>
      <c r="H86" s="52"/>
      <c r="I86" s="52"/>
      <c r="J86" s="52"/>
      <c r="K86" s="52"/>
    </row>
    <row r="87" spans="1:11">
      <c r="A87" s="75" t="s">
        <v>269</v>
      </c>
      <c r="B87" s="76">
        <v>68.599999999999994</v>
      </c>
      <c r="C87" s="77">
        <v>10745</v>
      </c>
      <c r="D87" s="52">
        <v>2001</v>
      </c>
      <c r="E87" s="52"/>
      <c r="F87" s="52"/>
      <c r="G87" s="52"/>
      <c r="H87" s="52"/>
      <c r="I87" s="52"/>
      <c r="J87" s="52"/>
      <c r="K87" s="52"/>
    </row>
    <row r="88" spans="1:11">
      <c r="A88" s="75" t="s">
        <v>270</v>
      </c>
      <c r="B88" s="76">
        <v>58.4</v>
      </c>
      <c r="C88" s="77">
        <v>11009</v>
      </c>
      <c r="D88" s="52">
        <v>2001</v>
      </c>
      <c r="E88" s="52"/>
      <c r="F88" s="52"/>
      <c r="G88" s="52"/>
      <c r="H88" s="52"/>
      <c r="I88" s="52"/>
      <c r="J88" s="52"/>
      <c r="K88" s="52"/>
    </row>
    <row r="89" spans="1:11">
      <c r="A89" s="75" t="s">
        <v>271</v>
      </c>
      <c r="B89" s="76">
        <v>62.5</v>
      </c>
      <c r="C89" s="77">
        <v>11586</v>
      </c>
      <c r="D89" s="52">
        <v>2001</v>
      </c>
      <c r="E89" s="52"/>
      <c r="F89" s="52"/>
      <c r="G89" s="52"/>
      <c r="H89" s="52"/>
      <c r="I89" s="52"/>
      <c r="J89" s="52"/>
      <c r="K89" s="52"/>
    </row>
    <row r="90" spans="1:11">
      <c r="A90" s="75" t="s">
        <v>272</v>
      </c>
      <c r="B90" s="76">
        <v>46.1</v>
      </c>
      <c r="C90" s="77">
        <v>11505</v>
      </c>
      <c r="D90" s="52">
        <v>2001</v>
      </c>
      <c r="E90" s="52"/>
      <c r="F90" s="52"/>
      <c r="G90" s="52"/>
      <c r="H90" s="52"/>
      <c r="I90" s="52"/>
      <c r="J90" s="52"/>
      <c r="K90" s="52"/>
    </row>
    <row r="91" spans="1:11">
      <c r="A91" s="75" t="s">
        <v>273</v>
      </c>
      <c r="B91" s="76">
        <v>35.299999999999997</v>
      </c>
      <c r="C91" s="77">
        <v>10928</v>
      </c>
      <c r="D91" s="52">
        <v>2001</v>
      </c>
      <c r="E91" s="52"/>
      <c r="F91" s="52"/>
      <c r="G91" s="52"/>
      <c r="H91" s="52"/>
      <c r="I91" s="52"/>
      <c r="J91" s="52"/>
      <c r="K91" s="52"/>
    </row>
    <row r="92" spans="1:11">
      <c r="A92" s="75" t="s">
        <v>274</v>
      </c>
      <c r="B92" s="76">
        <v>27.8</v>
      </c>
      <c r="C92" s="77">
        <v>10533</v>
      </c>
      <c r="D92" s="52">
        <v>2001</v>
      </c>
      <c r="E92" s="52"/>
      <c r="F92" s="52"/>
      <c r="G92" s="52"/>
      <c r="H92" s="52"/>
      <c r="I92" s="52"/>
      <c r="J92" s="52"/>
      <c r="K92" s="52"/>
    </row>
    <row r="93" spans="1:11">
      <c r="A93" s="75" t="s">
        <v>275</v>
      </c>
      <c r="B93" s="76">
        <v>20.2</v>
      </c>
      <c r="C93" s="77">
        <v>10563</v>
      </c>
      <c r="D93" s="52">
        <v>2001</v>
      </c>
      <c r="E93" s="52"/>
      <c r="F93" s="52"/>
      <c r="G93" s="52"/>
      <c r="H93" s="52"/>
      <c r="I93" s="52"/>
      <c r="J93" s="52"/>
      <c r="K93" s="52"/>
    </row>
    <row r="94" spans="1:11">
      <c r="A94" s="75" t="s">
        <v>276</v>
      </c>
      <c r="B94" s="76">
        <v>16.5</v>
      </c>
      <c r="C94" s="77">
        <v>10156</v>
      </c>
      <c r="D94" s="52">
        <v>2001</v>
      </c>
      <c r="E94" s="52"/>
      <c r="F94" s="52"/>
      <c r="G94" s="52"/>
      <c r="H94" s="52"/>
      <c r="I94" s="52"/>
      <c r="J94" s="52"/>
      <c r="K94" s="52"/>
    </row>
    <row r="95" spans="1:11">
      <c r="A95" s="75" t="s">
        <v>277</v>
      </c>
      <c r="B95" s="76">
        <v>11.7</v>
      </c>
      <c r="C95" s="77">
        <v>10257</v>
      </c>
      <c r="D95" s="52">
        <v>2001</v>
      </c>
      <c r="E95" s="52"/>
      <c r="F95" s="52"/>
      <c r="G95" s="52"/>
      <c r="H95" s="52"/>
      <c r="I95" s="52"/>
      <c r="J95" s="52"/>
      <c r="K95" s="52"/>
    </row>
    <row r="96" spans="1:11">
      <c r="A96" s="75" t="s">
        <v>278</v>
      </c>
      <c r="B96" s="76">
        <v>10.5</v>
      </c>
      <c r="C96" s="77">
        <v>10170</v>
      </c>
      <c r="D96" s="52">
        <v>2001</v>
      </c>
      <c r="E96" s="52"/>
      <c r="F96" s="52"/>
      <c r="G96" s="52"/>
      <c r="H96" s="52"/>
      <c r="I96" s="52"/>
      <c r="J96" s="52"/>
      <c r="K96" s="52"/>
    </row>
    <row r="97" spans="1:11">
      <c r="A97" s="75" t="s">
        <v>279</v>
      </c>
      <c r="B97" s="76">
        <v>10.7</v>
      </c>
      <c r="C97" s="77">
        <v>10316</v>
      </c>
      <c r="D97" s="52">
        <v>2001</v>
      </c>
      <c r="E97" s="52"/>
      <c r="F97" s="52"/>
      <c r="G97" s="52"/>
      <c r="H97" s="52"/>
      <c r="I97" s="52"/>
      <c r="J97" s="52"/>
      <c r="K97" s="52"/>
    </row>
    <row r="98" spans="1:11">
      <c r="A98" s="75" t="s">
        <v>280</v>
      </c>
      <c r="B98" s="76">
        <v>8.9</v>
      </c>
      <c r="C98" s="77">
        <v>10162</v>
      </c>
      <c r="D98" s="52">
        <v>2001</v>
      </c>
      <c r="E98" s="52"/>
      <c r="F98" s="52"/>
      <c r="G98" s="52"/>
      <c r="H98" s="52"/>
      <c r="I98" s="52"/>
      <c r="J98" s="52"/>
      <c r="K98" s="52"/>
    </row>
    <row r="99" spans="1:11">
      <c r="A99" s="75" t="s">
        <v>281</v>
      </c>
      <c r="B99" s="76">
        <v>6.4</v>
      </c>
      <c r="C99" s="77">
        <v>9988</v>
      </c>
      <c r="D99" s="52">
        <v>2001</v>
      </c>
      <c r="E99" s="52"/>
      <c r="F99" s="52"/>
      <c r="G99" s="52"/>
      <c r="H99" s="52"/>
      <c r="I99" s="52"/>
      <c r="J99" s="52"/>
      <c r="K99" s="52"/>
    </row>
    <row r="100" spans="1:11">
      <c r="A100" s="75" t="s">
        <v>282</v>
      </c>
      <c r="B100" s="76">
        <v>8.5</v>
      </c>
      <c r="C100" s="77">
        <v>9865</v>
      </c>
      <c r="D100" s="52">
        <v>2001</v>
      </c>
      <c r="E100" s="52"/>
      <c r="F100" s="52"/>
      <c r="G100" s="52"/>
      <c r="H100" s="52"/>
      <c r="I100" s="52"/>
      <c r="J100" s="52"/>
      <c r="K100" s="52"/>
    </row>
    <row r="101" spans="1:11">
      <c r="A101" s="75" t="s">
        <v>283</v>
      </c>
      <c r="B101" s="76">
        <v>8</v>
      </c>
      <c r="C101" s="77">
        <v>9627</v>
      </c>
      <c r="D101" s="52">
        <v>2001</v>
      </c>
      <c r="E101" s="52"/>
      <c r="F101" s="52"/>
      <c r="G101" s="52"/>
      <c r="H101" s="52"/>
      <c r="I101" s="52"/>
      <c r="J101" s="52"/>
      <c r="K101" s="52"/>
    </row>
    <row r="102" spans="1:11">
      <c r="A102" s="75" t="s">
        <v>284</v>
      </c>
      <c r="B102" s="76">
        <v>5.0999999999999996</v>
      </c>
      <c r="C102" s="77">
        <v>9289</v>
      </c>
      <c r="D102" s="52">
        <v>2001</v>
      </c>
      <c r="E102" s="52"/>
      <c r="F102" s="52"/>
      <c r="G102" s="52"/>
      <c r="H102" s="52"/>
      <c r="I102" s="52"/>
      <c r="J102" s="52"/>
      <c r="K102" s="52"/>
    </row>
    <row r="103" spans="1:11">
      <c r="A103" s="75" t="s">
        <v>285</v>
      </c>
      <c r="B103" s="76">
        <v>4.5</v>
      </c>
      <c r="C103" s="77">
        <v>9478</v>
      </c>
      <c r="D103" s="52">
        <v>2001</v>
      </c>
      <c r="E103" s="52"/>
      <c r="F103" s="52"/>
      <c r="G103" s="52"/>
      <c r="H103" s="52"/>
      <c r="I103" s="52"/>
      <c r="J103" s="52"/>
      <c r="K103" s="52"/>
    </row>
    <row r="104" spans="1:11">
      <c r="A104" s="75" t="s">
        <v>286</v>
      </c>
      <c r="B104" s="76">
        <v>6.5</v>
      </c>
      <c r="C104" s="77">
        <v>9556</v>
      </c>
      <c r="D104" s="52">
        <v>2001</v>
      </c>
      <c r="E104" s="52"/>
      <c r="F104" s="52"/>
      <c r="G104" s="52"/>
      <c r="H104" s="52"/>
      <c r="I104" s="52"/>
      <c r="J104" s="52"/>
      <c r="K104" s="52"/>
    </row>
    <row r="105" spans="1:11">
      <c r="A105" s="75" t="s">
        <v>287</v>
      </c>
      <c r="B105" s="76">
        <v>7.4</v>
      </c>
      <c r="C105" s="77">
        <v>9456</v>
      </c>
      <c r="D105" s="52">
        <v>2001</v>
      </c>
      <c r="E105" s="52"/>
      <c r="F105" s="52"/>
      <c r="G105" s="52"/>
      <c r="H105" s="52"/>
      <c r="I105" s="52"/>
      <c r="J105" s="52"/>
      <c r="K105" s="52"/>
    </row>
    <row r="106" spans="1:11">
      <c r="A106" s="75" t="s">
        <v>288</v>
      </c>
      <c r="B106" s="76">
        <v>5.0999999999999996</v>
      </c>
      <c r="C106" s="77">
        <v>9656</v>
      </c>
      <c r="D106" s="52">
        <v>2001</v>
      </c>
      <c r="E106" s="52"/>
      <c r="F106" s="52"/>
      <c r="G106" s="52"/>
      <c r="H106" s="52"/>
      <c r="I106" s="52"/>
      <c r="J106" s="52"/>
      <c r="K106" s="52"/>
    </row>
    <row r="107" spans="1:11">
      <c r="A107" s="75" t="s">
        <v>289</v>
      </c>
      <c r="B107" s="76">
        <v>4.3</v>
      </c>
      <c r="C107" s="77">
        <v>9690</v>
      </c>
      <c r="D107" s="52">
        <v>2001</v>
      </c>
      <c r="E107" s="52"/>
      <c r="F107" s="52"/>
      <c r="G107" s="52"/>
      <c r="H107" s="52"/>
      <c r="I107" s="52"/>
      <c r="J107" s="52"/>
      <c r="K107" s="52"/>
    </row>
    <row r="108" spans="1:11">
      <c r="A108" s="75" t="s">
        <v>290</v>
      </c>
      <c r="B108" s="76">
        <v>5.0999999999999996</v>
      </c>
      <c r="C108" s="77">
        <v>8923</v>
      </c>
      <c r="D108" s="52">
        <v>2001</v>
      </c>
      <c r="E108" s="52"/>
      <c r="F108" s="52"/>
      <c r="G108" s="52"/>
      <c r="H108" s="52"/>
      <c r="I108" s="52"/>
      <c r="J108" s="52"/>
      <c r="K108" s="52"/>
    </row>
    <row r="109" spans="1:11">
      <c r="A109" s="75" t="s">
        <v>291</v>
      </c>
      <c r="B109" s="76">
        <v>6.1</v>
      </c>
      <c r="C109" s="77">
        <v>9187</v>
      </c>
      <c r="D109" s="52">
        <v>2001</v>
      </c>
      <c r="E109" s="52"/>
      <c r="F109" s="52"/>
      <c r="G109" s="52"/>
      <c r="H109" s="52"/>
      <c r="I109" s="52"/>
      <c r="J109" s="52"/>
      <c r="K109" s="52"/>
    </row>
    <row r="110" spans="1:11">
      <c r="A110" s="75" t="s">
        <v>292</v>
      </c>
      <c r="B110" s="76">
        <v>4.9000000000000004</v>
      </c>
      <c r="C110" s="77">
        <v>9748</v>
      </c>
      <c r="D110" s="52">
        <v>2001</v>
      </c>
      <c r="E110" s="52"/>
      <c r="F110" s="52"/>
      <c r="G110" s="52"/>
      <c r="H110" s="52"/>
      <c r="I110" s="52"/>
      <c r="J110" s="52"/>
      <c r="K110" s="52"/>
    </row>
    <row r="111" spans="1:11">
      <c r="A111" s="75" t="s">
        <v>293</v>
      </c>
      <c r="B111" s="76">
        <v>2.7</v>
      </c>
      <c r="C111" s="77">
        <v>9140</v>
      </c>
      <c r="D111" s="52">
        <v>2001</v>
      </c>
      <c r="E111" s="52"/>
      <c r="F111" s="52"/>
      <c r="G111" s="52"/>
      <c r="H111" s="52"/>
      <c r="I111" s="52"/>
      <c r="J111" s="52"/>
      <c r="K111" s="52"/>
    </row>
    <row r="112" spans="1:11">
      <c r="A112" s="75" t="s">
        <v>294</v>
      </c>
      <c r="B112" s="76">
        <v>5.2</v>
      </c>
      <c r="C112" s="77">
        <v>8964</v>
      </c>
      <c r="D112" s="52">
        <v>2001</v>
      </c>
      <c r="E112" s="52"/>
      <c r="F112" s="52"/>
      <c r="G112" s="52"/>
      <c r="H112" s="52"/>
      <c r="I112" s="52"/>
      <c r="J112" s="52"/>
      <c r="K112" s="52"/>
    </row>
    <row r="113" spans="1:11">
      <c r="A113" s="75" t="s">
        <v>295</v>
      </c>
      <c r="B113" s="76">
        <v>5</v>
      </c>
      <c r="C113" s="77">
        <v>9235</v>
      </c>
      <c r="D113" s="52">
        <v>2001</v>
      </c>
      <c r="E113" s="52"/>
      <c r="F113" s="52"/>
      <c r="G113" s="52"/>
      <c r="H113" s="52"/>
      <c r="I113" s="52"/>
      <c r="J113" s="52"/>
      <c r="K113" s="52"/>
    </row>
    <row r="114" spans="1:11">
      <c r="A114" s="75" t="s">
        <v>296</v>
      </c>
      <c r="B114" s="76">
        <v>4.5</v>
      </c>
      <c r="C114" s="77">
        <v>9133</v>
      </c>
      <c r="D114" s="52">
        <v>2001</v>
      </c>
      <c r="E114" s="52"/>
      <c r="F114" s="52"/>
      <c r="G114" s="52"/>
      <c r="H114" s="52"/>
      <c r="I114" s="52"/>
      <c r="J114" s="52"/>
      <c r="K114" s="52"/>
    </row>
    <row r="115" spans="1:11">
      <c r="A115" s="75" t="s">
        <v>297</v>
      </c>
      <c r="B115" s="76">
        <v>3.3</v>
      </c>
      <c r="C115" s="77">
        <v>8880</v>
      </c>
      <c r="D115" s="52">
        <v>2001</v>
      </c>
      <c r="E115" s="52"/>
      <c r="F115" s="52"/>
      <c r="G115" s="52"/>
      <c r="H115" s="52"/>
      <c r="I115" s="52"/>
      <c r="J115" s="52"/>
      <c r="K115" s="52"/>
    </row>
    <row r="116" spans="1:11">
      <c r="A116" s="75" t="s">
        <v>298</v>
      </c>
      <c r="B116" s="76">
        <v>6.3</v>
      </c>
      <c r="C116" s="77">
        <v>9099</v>
      </c>
      <c r="D116" s="52">
        <v>2001</v>
      </c>
      <c r="E116" s="52"/>
      <c r="F116" s="52"/>
      <c r="G116" s="52"/>
      <c r="H116" s="52"/>
      <c r="I116" s="52"/>
      <c r="J116" s="52"/>
      <c r="K116" s="52"/>
    </row>
    <row r="117" spans="1:11">
      <c r="A117" s="75" t="s">
        <v>299</v>
      </c>
      <c r="B117" s="76">
        <v>5.7</v>
      </c>
      <c r="C117" s="77">
        <v>9283</v>
      </c>
      <c r="D117" s="52">
        <v>2001</v>
      </c>
      <c r="E117" s="52"/>
      <c r="F117" s="52"/>
      <c r="G117" s="52"/>
      <c r="H117" s="52"/>
      <c r="I117" s="52"/>
      <c r="J117" s="52"/>
      <c r="K117" s="52"/>
    </row>
    <row r="118" spans="1:11">
      <c r="A118" s="75" t="s">
        <v>300</v>
      </c>
      <c r="B118" s="76">
        <v>7.1</v>
      </c>
      <c r="C118" s="77">
        <v>9811</v>
      </c>
      <c r="D118" s="52">
        <v>2001</v>
      </c>
      <c r="E118" s="52"/>
      <c r="F118" s="52"/>
      <c r="G118" s="52"/>
      <c r="H118" s="52"/>
      <c r="I118" s="52"/>
      <c r="J118" s="52"/>
      <c r="K118" s="52"/>
    </row>
    <row r="119" spans="1:11">
      <c r="A119" s="75" t="s">
        <v>301</v>
      </c>
      <c r="B119" s="76">
        <v>15.2</v>
      </c>
      <c r="C119" s="77">
        <v>9798</v>
      </c>
      <c r="D119" s="52">
        <v>2001</v>
      </c>
      <c r="E119" s="52"/>
      <c r="F119" s="52"/>
      <c r="G119" s="52"/>
      <c r="H119" s="52"/>
      <c r="I119" s="52"/>
      <c r="J119" s="52"/>
      <c r="K119" s="52"/>
    </row>
    <row r="120" spans="1:11">
      <c r="A120" s="75" t="s">
        <v>302</v>
      </c>
      <c r="B120" s="76">
        <v>15.4</v>
      </c>
      <c r="C120" s="77">
        <v>9635</v>
      </c>
      <c r="D120" s="52">
        <v>2001</v>
      </c>
      <c r="E120" s="52"/>
      <c r="F120" s="52"/>
      <c r="G120" s="52"/>
      <c r="H120" s="52"/>
      <c r="I120" s="52"/>
      <c r="J120" s="52"/>
      <c r="K120" s="52"/>
    </row>
    <row r="121" spans="1:11">
      <c r="A121" s="75" t="s">
        <v>303</v>
      </c>
      <c r="B121" s="76">
        <v>13.7</v>
      </c>
      <c r="C121" s="77">
        <v>9581</v>
      </c>
      <c r="D121" s="52">
        <v>2001</v>
      </c>
      <c r="E121" s="52"/>
      <c r="F121" s="52"/>
      <c r="G121" s="52"/>
      <c r="H121" s="52"/>
      <c r="I121" s="52"/>
      <c r="J121" s="52"/>
      <c r="K121" s="52"/>
    </row>
    <row r="122" spans="1:11">
      <c r="A122" s="75" t="s">
        <v>304</v>
      </c>
      <c r="B122" s="76">
        <v>11.5</v>
      </c>
      <c r="C122" s="77">
        <v>9398</v>
      </c>
      <c r="D122" s="52">
        <v>2001</v>
      </c>
      <c r="E122" s="52"/>
      <c r="F122" s="52"/>
      <c r="G122" s="52"/>
      <c r="H122" s="52"/>
      <c r="I122" s="52"/>
      <c r="J122" s="52"/>
      <c r="K122" s="52"/>
    </row>
    <row r="123" spans="1:11">
      <c r="A123" s="75" t="s">
        <v>305</v>
      </c>
      <c r="B123" s="76">
        <v>9.1999999999999993</v>
      </c>
      <c r="C123" s="77">
        <v>9485</v>
      </c>
      <c r="D123" s="52">
        <v>2001</v>
      </c>
      <c r="E123" s="52"/>
      <c r="F123" s="52"/>
      <c r="G123" s="52"/>
      <c r="H123" s="52"/>
      <c r="I123" s="52"/>
      <c r="J123" s="52"/>
      <c r="K123" s="52"/>
    </row>
    <row r="124" spans="1:11">
      <c r="A124" s="75" t="s">
        <v>306</v>
      </c>
      <c r="B124" s="76">
        <v>12.8</v>
      </c>
      <c r="C124" s="77">
        <v>9548</v>
      </c>
      <c r="D124" s="52">
        <v>2001</v>
      </c>
      <c r="E124" s="52"/>
      <c r="F124" s="52"/>
      <c r="G124" s="52"/>
      <c r="H124" s="52"/>
      <c r="I124" s="52"/>
      <c r="J124" s="52"/>
      <c r="K124" s="52"/>
    </row>
    <row r="125" spans="1:11">
      <c r="A125" s="75" t="s">
        <v>307</v>
      </c>
      <c r="B125" s="76">
        <v>15.9</v>
      </c>
      <c r="C125" s="77">
        <v>9893</v>
      </c>
      <c r="D125" s="52">
        <v>2001</v>
      </c>
      <c r="E125" s="52"/>
      <c r="F125" s="52"/>
      <c r="G125" s="52"/>
      <c r="H125" s="52"/>
      <c r="I125" s="52"/>
      <c r="J125" s="52"/>
      <c r="K125" s="52"/>
    </row>
    <row r="126" spans="1:11">
      <c r="A126" s="75" t="s">
        <v>308</v>
      </c>
      <c r="B126" s="76">
        <v>15.5</v>
      </c>
      <c r="C126" s="77">
        <v>10107</v>
      </c>
      <c r="D126" s="52">
        <v>2001</v>
      </c>
      <c r="E126" s="52"/>
      <c r="F126" s="52"/>
      <c r="G126" s="52"/>
      <c r="H126" s="52"/>
      <c r="I126" s="52"/>
      <c r="J126" s="52"/>
      <c r="K126" s="52"/>
    </row>
    <row r="127" spans="1:11">
      <c r="A127" s="75" t="s">
        <v>309</v>
      </c>
      <c r="B127" s="76">
        <v>16.2</v>
      </c>
      <c r="C127" s="77">
        <v>10372</v>
      </c>
      <c r="D127" s="52">
        <v>2001</v>
      </c>
      <c r="E127" s="52"/>
      <c r="F127" s="52"/>
      <c r="G127" s="52"/>
      <c r="H127" s="52"/>
      <c r="I127" s="52"/>
      <c r="J127" s="52"/>
      <c r="K127" s="52"/>
    </row>
    <row r="128" spans="1:11">
      <c r="A128" s="75" t="s">
        <v>310</v>
      </c>
      <c r="B128" s="76">
        <v>17.2</v>
      </c>
      <c r="C128" s="77">
        <v>10412</v>
      </c>
      <c r="D128" s="52">
        <v>2001</v>
      </c>
      <c r="E128" s="52"/>
      <c r="F128" s="52"/>
      <c r="G128" s="52"/>
      <c r="H128" s="52"/>
      <c r="I128" s="52"/>
      <c r="J128" s="52"/>
      <c r="K128" s="52"/>
    </row>
    <row r="129" spans="1:11">
      <c r="A129" s="75" t="s">
        <v>311</v>
      </c>
      <c r="B129" s="76">
        <v>21.6</v>
      </c>
      <c r="C129" s="77">
        <v>10330</v>
      </c>
      <c r="D129" s="52">
        <v>2001</v>
      </c>
      <c r="E129" s="52"/>
      <c r="F129" s="52"/>
      <c r="G129" s="52"/>
      <c r="H129" s="52"/>
      <c r="I129" s="52"/>
      <c r="J129" s="52"/>
      <c r="K129" s="52"/>
    </row>
    <row r="130" spans="1:11">
      <c r="A130" s="75" t="s">
        <v>312</v>
      </c>
      <c r="B130" s="76">
        <v>18</v>
      </c>
      <c r="C130" s="77">
        <v>10504</v>
      </c>
      <c r="D130" s="52">
        <v>2001</v>
      </c>
      <c r="E130" s="52"/>
      <c r="F130" s="52"/>
      <c r="G130" s="52"/>
      <c r="H130" s="52"/>
      <c r="I130" s="52"/>
      <c r="J130" s="52"/>
      <c r="K130" s="52"/>
    </row>
    <row r="131" spans="1:11">
      <c r="A131" s="75" t="s">
        <v>313</v>
      </c>
      <c r="B131" s="76">
        <v>25.5</v>
      </c>
      <c r="C131" s="77">
        <v>11325</v>
      </c>
      <c r="D131" s="52">
        <v>2001</v>
      </c>
      <c r="E131" s="52"/>
      <c r="F131" s="52"/>
      <c r="G131" s="52"/>
      <c r="H131" s="52"/>
      <c r="I131" s="52"/>
      <c r="J131" s="52"/>
      <c r="K131" s="52"/>
    </row>
    <row r="132" spans="1:11">
      <c r="A132" s="75" t="s">
        <v>314</v>
      </c>
      <c r="B132" s="76">
        <v>15.7</v>
      </c>
      <c r="C132" s="77">
        <v>12457</v>
      </c>
      <c r="D132" s="52">
        <v>2001</v>
      </c>
      <c r="E132" s="52"/>
      <c r="F132" s="52"/>
      <c r="G132" s="52"/>
      <c r="H132" s="52"/>
      <c r="I132" s="52"/>
      <c r="J132" s="52"/>
      <c r="K132" s="52"/>
    </row>
    <row r="133" spans="1:11">
      <c r="A133" s="75" t="s">
        <v>315</v>
      </c>
      <c r="B133" s="76">
        <v>32.5</v>
      </c>
      <c r="C133" s="77">
        <v>13276</v>
      </c>
      <c r="D133" s="52">
        <v>2002</v>
      </c>
      <c r="E133" s="52"/>
      <c r="F133" s="52"/>
      <c r="G133" s="52"/>
      <c r="H133" s="52"/>
      <c r="I133" s="52"/>
      <c r="J133" s="52"/>
      <c r="K133" s="52"/>
    </row>
    <row r="134" spans="1:11">
      <c r="A134" s="75" t="s">
        <v>316</v>
      </c>
      <c r="B134" s="76">
        <v>30.7</v>
      </c>
      <c r="C134" s="77">
        <v>12934</v>
      </c>
      <c r="D134" s="52">
        <v>2002</v>
      </c>
      <c r="E134" s="52"/>
      <c r="F134" s="52"/>
      <c r="G134" s="52"/>
      <c r="H134" s="52"/>
      <c r="I134" s="52"/>
      <c r="J134" s="52"/>
      <c r="K134" s="52"/>
    </row>
    <row r="135" spans="1:11">
      <c r="A135" s="75" t="s">
        <v>317</v>
      </c>
      <c r="B135" s="76">
        <v>38.200000000000003</v>
      </c>
      <c r="C135" s="77">
        <v>12343</v>
      </c>
      <c r="D135" s="52">
        <v>2002</v>
      </c>
      <c r="E135" s="52"/>
      <c r="F135" s="52"/>
      <c r="G135" s="52"/>
      <c r="H135" s="52"/>
      <c r="I135" s="52"/>
      <c r="J135" s="52"/>
      <c r="K135" s="52"/>
    </row>
    <row r="136" spans="1:11">
      <c r="A136" s="75" t="s">
        <v>318</v>
      </c>
      <c r="B136" s="76">
        <v>44.1</v>
      </c>
      <c r="C136" s="77">
        <v>12074</v>
      </c>
      <c r="D136" s="52">
        <v>2002</v>
      </c>
      <c r="E136" s="52"/>
      <c r="F136" s="52"/>
      <c r="G136" s="52"/>
      <c r="H136" s="52"/>
      <c r="I136" s="52"/>
      <c r="J136" s="52"/>
      <c r="K136" s="52"/>
    </row>
    <row r="137" spans="1:11">
      <c r="A137" s="75" t="s">
        <v>319</v>
      </c>
      <c r="B137" s="76">
        <v>42.5</v>
      </c>
      <c r="C137" s="77">
        <v>11439</v>
      </c>
      <c r="D137" s="52">
        <v>2002</v>
      </c>
      <c r="E137" s="52"/>
      <c r="F137" s="52"/>
      <c r="G137" s="52"/>
      <c r="H137" s="52"/>
      <c r="I137" s="52"/>
      <c r="J137" s="52"/>
      <c r="K137" s="52"/>
    </row>
    <row r="138" spans="1:11">
      <c r="A138" s="75" t="s">
        <v>320</v>
      </c>
      <c r="B138" s="76">
        <v>45.7</v>
      </c>
      <c r="C138" s="77">
        <v>11016</v>
      </c>
      <c r="D138" s="52">
        <v>2002</v>
      </c>
      <c r="E138" s="52"/>
      <c r="F138" s="52"/>
      <c r="G138" s="52"/>
      <c r="H138" s="52"/>
      <c r="I138" s="52"/>
      <c r="J138" s="52"/>
      <c r="K138" s="52"/>
    </row>
    <row r="139" spans="1:11">
      <c r="A139" s="75" t="s">
        <v>321</v>
      </c>
      <c r="B139" s="76">
        <v>33.1</v>
      </c>
      <c r="C139" s="77">
        <v>10622</v>
      </c>
      <c r="D139" s="52">
        <v>2002</v>
      </c>
      <c r="E139" s="52"/>
      <c r="F139" s="52"/>
      <c r="G139" s="52"/>
      <c r="H139" s="52"/>
      <c r="I139" s="52"/>
      <c r="J139" s="52"/>
      <c r="K139" s="52"/>
    </row>
    <row r="140" spans="1:11">
      <c r="A140" s="75" t="s">
        <v>322</v>
      </c>
      <c r="B140" s="76">
        <v>24.6</v>
      </c>
      <c r="C140" s="77">
        <v>10974</v>
      </c>
      <c r="D140" s="52">
        <v>2002</v>
      </c>
      <c r="E140" s="52"/>
      <c r="F140" s="52"/>
      <c r="G140" s="52"/>
      <c r="H140" s="52"/>
      <c r="I140" s="52"/>
      <c r="J140" s="52"/>
      <c r="K140" s="52"/>
    </row>
    <row r="141" spans="1:11">
      <c r="A141" s="75" t="s">
        <v>323</v>
      </c>
      <c r="B141" s="76">
        <v>21.3</v>
      </c>
      <c r="C141" s="77">
        <v>10792</v>
      </c>
      <c r="D141" s="52">
        <v>2002</v>
      </c>
      <c r="E141" s="52"/>
      <c r="F141" s="52"/>
      <c r="G141" s="52"/>
      <c r="H141" s="52"/>
      <c r="I141" s="52"/>
      <c r="J141" s="52"/>
      <c r="K141" s="52"/>
    </row>
    <row r="142" spans="1:11">
      <c r="A142" s="75" t="s">
        <v>324</v>
      </c>
      <c r="B142" s="76">
        <v>20.8</v>
      </c>
      <c r="C142" s="77">
        <v>10796</v>
      </c>
      <c r="D142" s="52">
        <v>2002</v>
      </c>
      <c r="E142" s="52"/>
      <c r="F142" s="52"/>
      <c r="G142" s="52"/>
      <c r="H142" s="52"/>
      <c r="I142" s="52"/>
      <c r="J142" s="52"/>
      <c r="K142" s="52"/>
    </row>
    <row r="143" spans="1:11">
      <c r="A143" s="75" t="s">
        <v>325</v>
      </c>
      <c r="B143" s="76">
        <v>15.6</v>
      </c>
      <c r="C143" s="77">
        <v>10800</v>
      </c>
      <c r="D143" s="52">
        <v>2002</v>
      </c>
      <c r="E143" s="52"/>
      <c r="F143" s="52"/>
      <c r="G143" s="52"/>
      <c r="H143" s="52"/>
      <c r="I143" s="52"/>
      <c r="J143" s="52"/>
      <c r="K143" s="52"/>
    </row>
    <row r="144" spans="1:11">
      <c r="A144" s="75" t="s">
        <v>326</v>
      </c>
      <c r="B144" s="76">
        <v>15.1</v>
      </c>
      <c r="C144" s="77">
        <v>10401</v>
      </c>
      <c r="D144" s="52">
        <v>2002</v>
      </c>
      <c r="E144" s="52"/>
      <c r="F144" s="52"/>
      <c r="G144" s="52"/>
      <c r="H144" s="52"/>
      <c r="I144" s="52"/>
      <c r="J144" s="52"/>
      <c r="K144" s="52"/>
    </row>
    <row r="145" spans="1:11">
      <c r="A145" s="75" t="s">
        <v>327</v>
      </c>
      <c r="B145" s="76">
        <v>10.5</v>
      </c>
      <c r="C145" s="77">
        <v>9950</v>
      </c>
      <c r="D145" s="52">
        <v>2002</v>
      </c>
      <c r="E145" s="52"/>
      <c r="F145" s="52"/>
      <c r="G145" s="52"/>
      <c r="H145" s="52"/>
      <c r="I145" s="52"/>
      <c r="J145" s="52"/>
      <c r="K145" s="52"/>
    </row>
    <row r="146" spans="1:11">
      <c r="A146" s="75" t="s">
        <v>328</v>
      </c>
      <c r="B146" s="76">
        <v>9.5</v>
      </c>
      <c r="C146" s="77">
        <v>10228</v>
      </c>
      <c r="D146" s="52">
        <v>2002</v>
      </c>
      <c r="E146" s="52"/>
      <c r="F146" s="52"/>
      <c r="G146" s="52"/>
      <c r="H146" s="52"/>
      <c r="I146" s="52"/>
      <c r="J146" s="52"/>
      <c r="K146" s="52"/>
    </row>
    <row r="147" spans="1:11">
      <c r="A147" s="75" t="s">
        <v>329</v>
      </c>
      <c r="B147" s="76">
        <v>8</v>
      </c>
      <c r="C147" s="77">
        <v>10220</v>
      </c>
      <c r="D147" s="52">
        <v>2002</v>
      </c>
      <c r="E147" s="52"/>
      <c r="F147" s="52"/>
      <c r="G147" s="52"/>
      <c r="H147" s="52"/>
      <c r="I147" s="52"/>
      <c r="J147" s="52"/>
      <c r="K147" s="52"/>
    </row>
    <row r="148" spans="1:11">
      <c r="A148" s="75" t="s">
        <v>330</v>
      </c>
      <c r="B148" s="76">
        <v>10.6</v>
      </c>
      <c r="C148" s="77">
        <v>10155</v>
      </c>
      <c r="D148" s="52">
        <v>2002</v>
      </c>
      <c r="E148" s="52"/>
      <c r="F148" s="52"/>
      <c r="G148" s="52"/>
      <c r="H148" s="52"/>
      <c r="I148" s="52"/>
      <c r="J148" s="52"/>
      <c r="K148" s="52"/>
    </row>
    <row r="149" spans="1:11">
      <c r="A149" s="75" t="s">
        <v>331</v>
      </c>
      <c r="B149" s="76">
        <v>9.9</v>
      </c>
      <c r="C149" s="77">
        <v>9920</v>
      </c>
      <c r="D149" s="52">
        <v>2002</v>
      </c>
      <c r="E149" s="52"/>
      <c r="F149" s="52"/>
      <c r="G149" s="52"/>
      <c r="H149" s="52"/>
      <c r="I149" s="52"/>
      <c r="J149" s="52"/>
      <c r="K149" s="52"/>
    </row>
    <row r="150" spans="1:11">
      <c r="A150" s="75" t="s">
        <v>332</v>
      </c>
      <c r="B150" s="76">
        <v>10.6</v>
      </c>
      <c r="C150" s="77">
        <v>9899</v>
      </c>
      <c r="D150" s="52">
        <v>2002</v>
      </c>
      <c r="E150" s="52"/>
      <c r="F150" s="52"/>
      <c r="G150" s="52"/>
      <c r="H150" s="52"/>
      <c r="I150" s="52"/>
      <c r="J150" s="52"/>
      <c r="K150" s="52"/>
    </row>
    <row r="151" spans="1:11">
      <c r="A151" s="75" t="s">
        <v>333</v>
      </c>
      <c r="B151" s="76">
        <v>6.9</v>
      </c>
      <c r="C151" s="77">
        <v>9593</v>
      </c>
      <c r="D151" s="52">
        <v>2002</v>
      </c>
      <c r="E151" s="52"/>
      <c r="F151" s="52"/>
      <c r="G151" s="52"/>
      <c r="H151" s="52"/>
      <c r="I151" s="52"/>
      <c r="J151" s="52"/>
      <c r="K151" s="52"/>
    </row>
    <row r="152" spans="1:11">
      <c r="A152" s="75" t="s">
        <v>334</v>
      </c>
      <c r="B152" s="76">
        <v>10.5</v>
      </c>
      <c r="C152" s="77">
        <v>9640</v>
      </c>
      <c r="D152" s="52">
        <v>2002</v>
      </c>
      <c r="E152" s="52"/>
      <c r="F152" s="52"/>
      <c r="G152" s="52"/>
      <c r="H152" s="52"/>
      <c r="I152" s="52"/>
      <c r="J152" s="52"/>
      <c r="K152" s="52"/>
    </row>
    <row r="153" spans="1:11">
      <c r="A153" s="75" t="s">
        <v>335</v>
      </c>
      <c r="B153" s="76">
        <v>8.9</v>
      </c>
      <c r="C153" s="77">
        <v>9539</v>
      </c>
      <c r="D153" s="52">
        <v>2002</v>
      </c>
      <c r="E153" s="52"/>
      <c r="F153" s="52"/>
      <c r="G153" s="52"/>
      <c r="H153" s="52"/>
      <c r="I153" s="52"/>
      <c r="J153" s="52"/>
      <c r="K153" s="52"/>
    </row>
    <row r="154" spans="1:11">
      <c r="A154" s="75" t="s">
        <v>336</v>
      </c>
      <c r="B154" s="76">
        <v>6.4</v>
      </c>
      <c r="C154" s="77">
        <v>9727</v>
      </c>
      <c r="D154" s="52">
        <v>2002</v>
      </c>
      <c r="E154" s="52"/>
      <c r="F154" s="52"/>
      <c r="G154" s="52"/>
      <c r="H154" s="52"/>
      <c r="I154" s="52"/>
      <c r="J154" s="52"/>
      <c r="K154" s="52"/>
    </row>
    <row r="155" spans="1:11">
      <c r="A155" s="75" t="s">
        <v>337</v>
      </c>
      <c r="B155" s="76">
        <v>5.7</v>
      </c>
      <c r="C155" s="77">
        <v>9438</v>
      </c>
      <c r="D155" s="52">
        <v>2002</v>
      </c>
      <c r="E155" s="52"/>
      <c r="F155" s="52"/>
      <c r="G155" s="52"/>
      <c r="H155" s="52"/>
      <c r="I155" s="52"/>
      <c r="J155" s="52"/>
      <c r="K155" s="52"/>
    </row>
    <row r="156" spans="1:11">
      <c r="A156" s="75" t="s">
        <v>338</v>
      </c>
      <c r="B156" s="76">
        <v>4.4000000000000004</v>
      </c>
      <c r="C156" s="77">
        <v>9662</v>
      </c>
      <c r="D156" s="52">
        <v>2002</v>
      </c>
      <c r="E156" s="52"/>
      <c r="F156" s="52"/>
      <c r="G156" s="52"/>
      <c r="H156" s="52"/>
      <c r="I156" s="52"/>
      <c r="J156" s="52"/>
      <c r="K156" s="52"/>
    </row>
    <row r="157" spans="1:11">
      <c r="A157" s="75" t="s">
        <v>339</v>
      </c>
      <c r="B157" s="76">
        <v>5.0999999999999996</v>
      </c>
      <c r="C157" s="77">
        <v>9525</v>
      </c>
      <c r="D157" s="52">
        <v>2002</v>
      </c>
      <c r="E157" s="52"/>
      <c r="F157" s="52"/>
      <c r="G157" s="52"/>
      <c r="H157" s="52"/>
      <c r="I157" s="52"/>
      <c r="J157" s="52"/>
      <c r="K157" s="52"/>
    </row>
    <row r="158" spans="1:11">
      <c r="A158" s="75" t="s">
        <v>340</v>
      </c>
      <c r="B158" s="76">
        <v>6.1</v>
      </c>
      <c r="C158" s="77">
        <v>9523</v>
      </c>
      <c r="D158" s="52">
        <v>2002</v>
      </c>
      <c r="E158" s="52"/>
      <c r="F158" s="52"/>
      <c r="G158" s="52"/>
      <c r="H158" s="52"/>
      <c r="I158" s="52"/>
      <c r="J158" s="52"/>
      <c r="K158" s="52"/>
    </row>
    <row r="159" spans="1:11">
      <c r="A159" s="75" t="s">
        <v>341</v>
      </c>
      <c r="B159" s="76">
        <v>4.9000000000000004</v>
      </c>
      <c r="C159" s="77">
        <v>9475</v>
      </c>
      <c r="D159" s="52">
        <v>2002</v>
      </c>
      <c r="E159" s="52"/>
      <c r="F159" s="52"/>
      <c r="G159" s="52"/>
      <c r="H159" s="52"/>
      <c r="I159" s="52"/>
      <c r="J159" s="52"/>
      <c r="K159" s="52"/>
    </row>
    <row r="160" spans="1:11">
      <c r="A160" s="75" t="s">
        <v>342</v>
      </c>
      <c r="B160" s="76">
        <v>5.8</v>
      </c>
      <c r="C160" s="77">
        <v>9426</v>
      </c>
      <c r="D160" s="52">
        <v>2002</v>
      </c>
      <c r="E160" s="52"/>
      <c r="F160" s="52"/>
      <c r="G160" s="52"/>
      <c r="H160" s="52"/>
      <c r="I160" s="52"/>
      <c r="J160" s="52"/>
      <c r="K160" s="52"/>
    </row>
    <row r="161" spans="1:11">
      <c r="A161" s="75" t="s">
        <v>343</v>
      </c>
      <c r="B161" s="76">
        <v>4.5999999999999996</v>
      </c>
      <c r="C161" s="77">
        <v>9344</v>
      </c>
      <c r="D161" s="52">
        <v>2002</v>
      </c>
      <c r="E161" s="52"/>
      <c r="F161" s="52"/>
      <c r="G161" s="52"/>
      <c r="H161" s="52"/>
      <c r="I161" s="52"/>
      <c r="J161" s="52"/>
      <c r="K161" s="52"/>
    </row>
    <row r="162" spans="1:11">
      <c r="A162" s="75" t="s">
        <v>344</v>
      </c>
      <c r="B162" s="76">
        <v>4.5</v>
      </c>
      <c r="C162" s="77">
        <v>9425</v>
      </c>
      <c r="D162" s="52">
        <v>2002</v>
      </c>
      <c r="E162" s="52"/>
      <c r="F162" s="52"/>
      <c r="G162" s="52"/>
      <c r="H162" s="52"/>
      <c r="I162" s="52"/>
      <c r="J162" s="52"/>
      <c r="K162" s="52"/>
    </row>
    <row r="163" spans="1:11">
      <c r="A163" s="75" t="s">
        <v>345</v>
      </c>
      <c r="B163" s="76">
        <v>5.5</v>
      </c>
      <c r="C163" s="77">
        <v>9707</v>
      </c>
      <c r="D163" s="52">
        <v>2002</v>
      </c>
      <c r="E163" s="52"/>
      <c r="F163" s="52"/>
      <c r="G163" s="52"/>
      <c r="H163" s="52"/>
      <c r="I163" s="52"/>
      <c r="J163" s="52"/>
      <c r="K163" s="52"/>
    </row>
    <row r="164" spans="1:11">
      <c r="A164" s="75" t="s">
        <v>346</v>
      </c>
      <c r="B164" s="76">
        <v>4.0999999999999996</v>
      </c>
      <c r="C164" s="77">
        <v>9019</v>
      </c>
      <c r="D164" s="52">
        <v>2002</v>
      </c>
      <c r="E164" s="52"/>
      <c r="F164" s="52"/>
      <c r="G164" s="52"/>
      <c r="H164" s="52"/>
      <c r="I164" s="52"/>
      <c r="J164" s="52"/>
      <c r="K164" s="52"/>
    </row>
    <row r="165" spans="1:11">
      <c r="A165" s="75" t="s">
        <v>347</v>
      </c>
      <c r="B165" s="76">
        <v>5.0999999999999996</v>
      </c>
      <c r="C165" s="77">
        <v>9509</v>
      </c>
      <c r="D165" s="52">
        <v>2002</v>
      </c>
      <c r="E165" s="52"/>
      <c r="F165" s="52"/>
      <c r="G165" s="52"/>
      <c r="H165" s="52"/>
      <c r="I165" s="52"/>
      <c r="J165" s="52"/>
      <c r="K165" s="52"/>
    </row>
    <row r="166" spans="1:11">
      <c r="A166" s="75" t="s">
        <v>348</v>
      </c>
      <c r="B166" s="76">
        <v>4.0999999999999996</v>
      </c>
      <c r="C166" s="77">
        <v>8927</v>
      </c>
      <c r="D166" s="52">
        <v>2002</v>
      </c>
      <c r="E166" s="52"/>
      <c r="F166" s="52"/>
      <c r="G166" s="52"/>
      <c r="H166" s="52"/>
      <c r="I166" s="52"/>
      <c r="J166" s="52"/>
      <c r="K166" s="52"/>
    </row>
    <row r="167" spans="1:11">
      <c r="A167" s="75" t="s">
        <v>349</v>
      </c>
      <c r="B167" s="76">
        <v>3.3</v>
      </c>
      <c r="C167" s="77">
        <v>8849</v>
      </c>
      <c r="D167" s="52">
        <v>2002</v>
      </c>
      <c r="E167" s="52"/>
      <c r="F167" s="52"/>
      <c r="G167" s="52"/>
      <c r="H167" s="52"/>
      <c r="I167" s="52"/>
      <c r="J167" s="52"/>
      <c r="K167" s="52"/>
    </row>
    <row r="168" spans="1:11">
      <c r="A168" s="75" t="s">
        <v>350</v>
      </c>
      <c r="B168" s="76">
        <v>6.1</v>
      </c>
      <c r="C168" s="77">
        <v>9280</v>
      </c>
      <c r="D168" s="52">
        <v>2002</v>
      </c>
      <c r="E168" s="52"/>
      <c r="F168" s="52"/>
      <c r="G168" s="52"/>
      <c r="H168" s="52"/>
      <c r="I168" s="52"/>
      <c r="J168" s="52"/>
      <c r="K168" s="52"/>
    </row>
    <row r="169" spans="1:11">
      <c r="A169" s="75" t="s">
        <v>351</v>
      </c>
      <c r="B169" s="76">
        <v>4.5</v>
      </c>
      <c r="C169" s="77">
        <v>9383</v>
      </c>
      <c r="D169" s="52">
        <v>2002</v>
      </c>
      <c r="E169" s="52"/>
      <c r="F169" s="52"/>
      <c r="G169" s="52"/>
      <c r="H169" s="52"/>
      <c r="I169" s="52"/>
      <c r="J169" s="52"/>
      <c r="K169" s="52"/>
    </row>
    <row r="170" spans="1:11">
      <c r="A170" s="75" t="s">
        <v>352</v>
      </c>
      <c r="B170" s="76">
        <v>6.8</v>
      </c>
      <c r="C170" s="77">
        <v>9259</v>
      </c>
      <c r="D170" s="52">
        <v>2002</v>
      </c>
      <c r="E170" s="52"/>
      <c r="F170" s="52"/>
      <c r="G170" s="52"/>
      <c r="H170" s="52"/>
      <c r="I170" s="52"/>
      <c r="J170" s="52"/>
      <c r="K170" s="52"/>
    </row>
    <row r="171" spans="1:11">
      <c r="A171" s="75" t="s">
        <v>353</v>
      </c>
      <c r="B171" s="76">
        <v>9.4</v>
      </c>
      <c r="C171" s="77">
        <v>9688</v>
      </c>
      <c r="D171" s="52">
        <v>2002</v>
      </c>
      <c r="E171" s="52"/>
      <c r="F171" s="52"/>
      <c r="G171" s="52"/>
      <c r="H171" s="52"/>
      <c r="I171" s="52"/>
      <c r="J171" s="52"/>
      <c r="K171" s="52"/>
    </row>
    <row r="172" spans="1:11">
      <c r="A172" s="75" t="s">
        <v>354</v>
      </c>
      <c r="B172" s="76">
        <v>12.5</v>
      </c>
      <c r="C172" s="77">
        <v>9653</v>
      </c>
      <c r="D172" s="52">
        <v>2002</v>
      </c>
      <c r="E172" s="52"/>
      <c r="F172" s="52"/>
      <c r="G172" s="52"/>
      <c r="H172" s="52"/>
      <c r="I172" s="52"/>
      <c r="J172" s="52"/>
      <c r="K172" s="52"/>
    </row>
    <row r="173" spans="1:11">
      <c r="A173" s="75" t="s">
        <v>355</v>
      </c>
      <c r="B173" s="76">
        <v>12.8</v>
      </c>
      <c r="C173" s="77">
        <v>9743</v>
      </c>
      <c r="D173" s="52">
        <v>2002</v>
      </c>
      <c r="E173" s="52"/>
      <c r="F173" s="52"/>
      <c r="G173" s="52"/>
      <c r="H173" s="52"/>
      <c r="I173" s="52"/>
      <c r="J173" s="52"/>
      <c r="K173" s="52"/>
    </row>
    <row r="174" spans="1:11">
      <c r="A174" s="75" t="s">
        <v>356</v>
      </c>
      <c r="B174" s="76">
        <v>11.9</v>
      </c>
      <c r="C174" s="77">
        <v>10195</v>
      </c>
      <c r="D174" s="52">
        <v>2002</v>
      </c>
      <c r="E174" s="52"/>
      <c r="F174" s="52"/>
      <c r="G174" s="52"/>
      <c r="H174" s="52"/>
      <c r="I174" s="52"/>
      <c r="J174" s="52"/>
      <c r="K174" s="52"/>
    </row>
    <row r="175" spans="1:11">
      <c r="A175" s="75" t="s">
        <v>357</v>
      </c>
      <c r="B175" s="76">
        <v>10.9</v>
      </c>
      <c r="C175" s="77">
        <v>10615</v>
      </c>
      <c r="D175" s="52">
        <v>2002</v>
      </c>
      <c r="E175" s="52"/>
      <c r="F175" s="52"/>
      <c r="G175" s="52"/>
      <c r="H175" s="52"/>
      <c r="I175" s="52"/>
      <c r="J175" s="52"/>
      <c r="K175" s="52"/>
    </row>
    <row r="176" spans="1:11">
      <c r="A176" s="75" t="s">
        <v>358</v>
      </c>
      <c r="B176" s="76">
        <v>11.7</v>
      </c>
      <c r="C176" s="77">
        <v>10263</v>
      </c>
      <c r="D176" s="52">
        <v>2002</v>
      </c>
      <c r="E176" s="52"/>
      <c r="F176" s="52"/>
      <c r="G176" s="52"/>
      <c r="H176" s="52"/>
      <c r="I176" s="52"/>
      <c r="J176" s="52"/>
      <c r="K176" s="52"/>
    </row>
    <row r="177" spans="1:11">
      <c r="A177" s="75" t="s">
        <v>359</v>
      </c>
      <c r="B177" s="76">
        <v>10.5</v>
      </c>
      <c r="C177" s="77">
        <v>10125</v>
      </c>
      <c r="D177" s="52">
        <v>2002</v>
      </c>
      <c r="E177" s="52"/>
      <c r="F177" s="52"/>
      <c r="G177" s="52"/>
      <c r="H177" s="52"/>
      <c r="I177" s="52"/>
      <c r="J177" s="52"/>
      <c r="K177" s="52"/>
    </row>
    <row r="178" spans="1:11">
      <c r="A178" s="75" t="s">
        <v>360</v>
      </c>
      <c r="B178" s="76">
        <v>10.5</v>
      </c>
      <c r="C178" s="77">
        <v>10113</v>
      </c>
      <c r="D178" s="52">
        <v>2002</v>
      </c>
      <c r="E178" s="52"/>
      <c r="F178" s="52"/>
      <c r="G178" s="52"/>
      <c r="H178" s="52"/>
      <c r="I178" s="52"/>
      <c r="J178" s="52"/>
      <c r="K178" s="52"/>
    </row>
    <row r="179" spans="1:11">
      <c r="A179" s="75" t="s">
        <v>361</v>
      </c>
      <c r="B179" s="76">
        <v>12.8</v>
      </c>
      <c r="C179" s="77">
        <v>10012</v>
      </c>
      <c r="D179" s="52">
        <v>2002</v>
      </c>
      <c r="E179" s="52"/>
      <c r="F179" s="52"/>
      <c r="G179" s="52"/>
      <c r="H179" s="52"/>
      <c r="I179" s="52"/>
      <c r="J179" s="52"/>
      <c r="K179" s="52"/>
    </row>
    <row r="180" spans="1:11">
      <c r="A180" s="75" t="s">
        <v>362</v>
      </c>
      <c r="B180" s="76">
        <v>13</v>
      </c>
      <c r="C180" s="77">
        <v>10281</v>
      </c>
      <c r="D180" s="52">
        <v>2002</v>
      </c>
      <c r="E180" s="52"/>
      <c r="F180" s="52"/>
      <c r="G180" s="52"/>
      <c r="H180" s="52"/>
      <c r="I180" s="52"/>
      <c r="J180" s="52"/>
      <c r="K180" s="52"/>
    </row>
    <row r="181" spans="1:11">
      <c r="A181" s="75" t="s">
        <v>363</v>
      </c>
      <c r="B181" s="76">
        <v>16.3</v>
      </c>
      <c r="C181" s="77">
        <v>10351</v>
      </c>
      <c r="D181" s="52">
        <v>2002</v>
      </c>
      <c r="E181" s="52"/>
      <c r="F181" s="52"/>
      <c r="G181" s="52"/>
      <c r="H181" s="52"/>
      <c r="I181" s="52"/>
      <c r="J181" s="52"/>
      <c r="K181" s="52"/>
    </row>
    <row r="182" spans="1:11">
      <c r="A182" s="75" t="s">
        <v>364</v>
      </c>
      <c r="B182" s="76">
        <v>20.9</v>
      </c>
      <c r="C182" s="77">
        <v>11089</v>
      </c>
      <c r="D182" s="52">
        <v>2002</v>
      </c>
      <c r="E182" s="52"/>
      <c r="F182" s="52"/>
      <c r="G182" s="52"/>
      <c r="H182" s="52"/>
      <c r="I182" s="52"/>
      <c r="J182" s="52"/>
      <c r="K182" s="52"/>
    </row>
    <row r="183" spans="1:11">
      <c r="A183" s="75" t="s">
        <v>365</v>
      </c>
      <c r="B183" s="76">
        <v>18.5</v>
      </c>
      <c r="C183" s="77">
        <v>11637</v>
      </c>
      <c r="D183" s="52">
        <v>2002</v>
      </c>
      <c r="E183" s="52"/>
      <c r="F183" s="52"/>
      <c r="G183" s="52"/>
      <c r="H183" s="52"/>
      <c r="I183" s="52"/>
      <c r="J183" s="52"/>
      <c r="K183" s="52"/>
    </row>
    <row r="184" spans="1:11">
      <c r="A184" s="75" t="s">
        <v>366</v>
      </c>
      <c r="B184" s="76">
        <v>13</v>
      </c>
      <c r="C184" s="77">
        <v>12071</v>
      </c>
      <c r="D184" s="52">
        <v>2002</v>
      </c>
      <c r="E184" s="52"/>
      <c r="F184" s="52"/>
      <c r="G184" s="52"/>
      <c r="H184" s="52"/>
      <c r="I184" s="52"/>
      <c r="J184" s="52"/>
      <c r="K184" s="52"/>
    </row>
    <row r="185" spans="1:11">
      <c r="A185" s="75" t="s">
        <v>367</v>
      </c>
      <c r="B185" s="76">
        <v>27.3</v>
      </c>
      <c r="C185" s="77">
        <v>11887</v>
      </c>
      <c r="D185" s="52">
        <v>2003</v>
      </c>
      <c r="E185" s="52"/>
      <c r="F185" s="52"/>
      <c r="G185" s="52"/>
      <c r="H185" s="52"/>
      <c r="I185" s="52"/>
      <c r="J185" s="52"/>
      <c r="K185" s="52"/>
    </row>
    <row r="186" spans="1:11">
      <c r="A186" s="75" t="s">
        <v>368</v>
      </c>
      <c r="B186" s="76">
        <v>31.3</v>
      </c>
      <c r="C186" s="77">
        <v>11970</v>
      </c>
      <c r="D186" s="52">
        <v>2003</v>
      </c>
      <c r="E186" s="52"/>
      <c r="F186" s="52"/>
      <c r="G186" s="52"/>
      <c r="H186" s="52"/>
      <c r="I186" s="52"/>
      <c r="J186" s="52"/>
      <c r="K186" s="52"/>
    </row>
    <row r="187" spans="1:11">
      <c r="A187" s="75" t="s">
        <v>369</v>
      </c>
      <c r="B187" s="76">
        <v>20.399999999999999</v>
      </c>
      <c r="C187" s="77">
        <v>11871</v>
      </c>
      <c r="D187" s="52">
        <v>2003</v>
      </c>
      <c r="E187" s="52"/>
      <c r="F187" s="52"/>
      <c r="G187" s="52"/>
      <c r="H187" s="52"/>
      <c r="I187" s="52"/>
      <c r="J187" s="52"/>
      <c r="K187" s="52"/>
    </row>
    <row r="188" spans="1:11">
      <c r="A188" s="75" t="s">
        <v>370</v>
      </c>
      <c r="B188" s="76">
        <v>22.7</v>
      </c>
      <c r="C188" s="77">
        <v>11318</v>
      </c>
      <c r="D188" s="52">
        <v>2003</v>
      </c>
      <c r="E188" s="52"/>
      <c r="F188" s="52"/>
      <c r="G188" s="52"/>
      <c r="H188" s="52"/>
      <c r="I188" s="52"/>
      <c r="J188" s="52"/>
      <c r="K188" s="52"/>
    </row>
    <row r="189" spans="1:11">
      <c r="A189" s="75" t="s">
        <v>371</v>
      </c>
      <c r="B189" s="76">
        <v>26.1</v>
      </c>
      <c r="C189" s="77">
        <v>10954</v>
      </c>
      <c r="D189" s="52">
        <v>2003</v>
      </c>
      <c r="E189" s="52"/>
      <c r="F189" s="52"/>
      <c r="G189" s="52"/>
      <c r="H189" s="52"/>
      <c r="I189" s="52"/>
      <c r="J189" s="52"/>
      <c r="K189" s="52"/>
    </row>
    <row r="190" spans="1:11">
      <c r="A190" s="75" t="s">
        <v>372</v>
      </c>
      <c r="B190" s="76">
        <v>26.5</v>
      </c>
      <c r="C190" s="77">
        <v>11098</v>
      </c>
      <c r="D190" s="52">
        <v>2003</v>
      </c>
      <c r="E190" s="52"/>
      <c r="F190" s="52"/>
      <c r="G190" s="52"/>
      <c r="H190" s="52"/>
      <c r="I190" s="52"/>
      <c r="J190" s="52"/>
      <c r="K190" s="52"/>
    </row>
    <row r="191" spans="1:11">
      <c r="A191" s="75" t="s">
        <v>373</v>
      </c>
      <c r="B191" s="76">
        <v>26.1</v>
      </c>
      <c r="C191" s="77">
        <v>10910</v>
      </c>
      <c r="D191" s="52">
        <v>2003</v>
      </c>
      <c r="E191" s="52"/>
      <c r="F191" s="52"/>
      <c r="G191" s="52"/>
      <c r="H191" s="52"/>
      <c r="I191" s="52"/>
      <c r="J191" s="52"/>
      <c r="K191" s="52"/>
    </row>
    <row r="192" spans="1:11">
      <c r="A192" s="75" t="s">
        <v>374</v>
      </c>
      <c r="B192" s="76">
        <v>22.6</v>
      </c>
      <c r="C192" s="77">
        <v>11268</v>
      </c>
      <c r="D192" s="52">
        <v>2003</v>
      </c>
      <c r="E192" s="52"/>
      <c r="F192" s="52"/>
      <c r="G192" s="52"/>
      <c r="H192" s="52"/>
      <c r="I192" s="52"/>
      <c r="J192" s="52"/>
      <c r="K192" s="52"/>
    </row>
    <row r="193" spans="1:11">
      <c r="A193" s="75" t="s">
        <v>375</v>
      </c>
      <c r="B193" s="76">
        <v>22.3</v>
      </c>
      <c r="C193" s="77">
        <v>11157</v>
      </c>
      <c r="D193" s="52">
        <v>2003</v>
      </c>
      <c r="E193" s="52"/>
      <c r="F193" s="52"/>
      <c r="G193" s="52"/>
      <c r="H193" s="52"/>
      <c r="I193" s="52"/>
      <c r="J193" s="52"/>
      <c r="K193" s="52"/>
    </row>
    <row r="194" spans="1:11">
      <c r="A194" s="75" t="s">
        <v>376</v>
      </c>
      <c r="B194" s="76">
        <v>20.9</v>
      </c>
      <c r="C194" s="77">
        <v>10918</v>
      </c>
      <c r="D194" s="52">
        <v>2003</v>
      </c>
      <c r="E194" s="52"/>
      <c r="F194" s="52"/>
      <c r="G194" s="52"/>
      <c r="H194" s="52"/>
      <c r="I194" s="52"/>
      <c r="J194" s="52"/>
      <c r="K194" s="52"/>
    </row>
    <row r="195" spans="1:11">
      <c r="A195" s="75" t="s">
        <v>377</v>
      </c>
      <c r="B195" s="76">
        <v>19.600000000000001</v>
      </c>
      <c r="C195" s="77">
        <v>10512</v>
      </c>
      <c r="D195" s="52">
        <v>2003</v>
      </c>
      <c r="E195" s="52"/>
      <c r="F195" s="52"/>
      <c r="G195" s="52"/>
      <c r="H195" s="52"/>
      <c r="I195" s="52"/>
      <c r="J195" s="52"/>
      <c r="K195" s="52"/>
    </row>
    <row r="196" spans="1:11">
      <c r="A196" s="75" t="s">
        <v>378</v>
      </c>
      <c r="B196" s="76">
        <v>19.2</v>
      </c>
      <c r="C196" s="77">
        <v>10445</v>
      </c>
      <c r="D196" s="52">
        <v>2003</v>
      </c>
      <c r="E196" s="52"/>
      <c r="F196" s="52"/>
      <c r="G196" s="52"/>
      <c r="H196" s="52"/>
      <c r="I196" s="52"/>
      <c r="J196" s="52"/>
      <c r="K196" s="52"/>
    </row>
    <row r="197" spans="1:11">
      <c r="A197" s="75" t="s">
        <v>379</v>
      </c>
      <c r="B197" s="76">
        <v>21.1</v>
      </c>
      <c r="C197" s="77">
        <v>10601</v>
      </c>
      <c r="D197" s="52">
        <v>2003</v>
      </c>
      <c r="E197" s="52"/>
      <c r="F197" s="52"/>
      <c r="G197" s="52"/>
      <c r="H197" s="52"/>
      <c r="I197" s="52"/>
      <c r="J197" s="52"/>
      <c r="K197" s="52"/>
    </row>
    <row r="198" spans="1:11">
      <c r="A198" s="75" t="s">
        <v>380</v>
      </c>
      <c r="B198" s="76">
        <v>17.5</v>
      </c>
      <c r="C198" s="77">
        <v>10431</v>
      </c>
      <c r="D198" s="52">
        <v>2003</v>
      </c>
      <c r="E198" s="52"/>
      <c r="F198" s="52"/>
      <c r="G198" s="52"/>
      <c r="H198" s="52"/>
      <c r="I198" s="52"/>
      <c r="J198" s="52"/>
      <c r="K198" s="52"/>
    </row>
    <row r="199" spans="1:11">
      <c r="A199" s="75" t="s">
        <v>381</v>
      </c>
      <c r="B199" s="76">
        <v>14.7</v>
      </c>
      <c r="C199" s="77">
        <v>10629</v>
      </c>
      <c r="D199" s="52">
        <v>2003</v>
      </c>
      <c r="E199" s="52"/>
      <c r="F199" s="52"/>
      <c r="G199" s="52"/>
      <c r="H199" s="52"/>
      <c r="I199" s="52"/>
      <c r="J199" s="52"/>
      <c r="K199" s="52"/>
    </row>
    <row r="200" spans="1:11">
      <c r="A200" s="75" t="s">
        <v>382</v>
      </c>
      <c r="B200" s="76">
        <v>13.3</v>
      </c>
      <c r="C200" s="77">
        <v>10561</v>
      </c>
      <c r="D200" s="52">
        <v>2003</v>
      </c>
      <c r="E200" s="52"/>
      <c r="F200" s="52"/>
      <c r="G200" s="52"/>
      <c r="H200" s="52"/>
      <c r="I200" s="52"/>
      <c r="J200" s="52"/>
      <c r="K200" s="52"/>
    </row>
    <row r="201" spans="1:11">
      <c r="A201" s="75" t="s">
        <v>383</v>
      </c>
      <c r="B201" s="76">
        <v>10.4</v>
      </c>
      <c r="C201" s="77">
        <v>10335</v>
      </c>
      <c r="D201" s="52">
        <v>2003</v>
      </c>
      <c r="E201" s="52"/>
      <c r="F201" s="52"/>
      <c r="G201" s="52"/>
      <c r="H201" s="52"/>
      <c r="I201" s="52"/>
      <c r="J201" s="52"/>
      <c r="K201" s="52"/>
    </row>
    <row r="202" spans="1:11">
      <c r="A202" s="75" t="s">
        <v>384</v>
      </c>
      <c r="B202" s="76">
        <v>7.8</v>
      </c>
      <c r="C202" s="77">
        <v>10054</v>
      </c>
      <c r="D202" s="52">
        <v>2003</v>
      </c>
      <c r="E202" s="52"/>
      <c r="F202" s="52"/>
      <c r="G202" s="52"/>
      <c r="H202" s="52"/>
      <c r="I202" s="52"/>
      <c r="J202" s="52"/>
      <c r="K202" s="52"/>
    </row>
    <row r="203" spans="1:11">
      <c r="A203" s="75" t="s">
        <v>385</v>
      </c>
      <c r="B203" s="76">
        <v>6.9</v>
      </c>
      <c r="C203" s="77">
        <v>9733</v>
      </c>
      <c r="D203" s="52">
        <v>2003</v>
      </c>
      <c r="E203" s="52"/>
      <c r="F203" s="52"/>
      <c r="G203" s="52"/>
      <c r="H203" s="52"/>
      <c r="I203" s="52"/>
      <c r="J203" s="52"/>
      <c r="K203" s="52"/>
    </row>
    <row r="204" spans="1:11">
      <c r="A204" s="75" t="s">
        <v>386</v>
      </c>
      <c r="B204" s="76">
        <v>6.3</v>
      </c>
      <c r="C204" s="77">
        <v>9879</v>
      </c>
      <c r="D204" s="52">
        <v>2003</v>
      </c>
      <c r="E204" s="52"/>
      <c r="F204" s="52"/>
      <c r="G204" s="52"/>
      <c r="H204" s="52"/>
      <c r="I204" s="52"/>
      <c r="J204" s="52"/>
      <c r="K204" s="52"/>
    </row>
    <row r="205" spans="1:11">
      <c r="A205" s="75" t="s">
        <v>387</v>
      </c>
      <c r="B205" s="76">
        <v>5.7</v>
      </c>
      <c r="C205" s="77">
        <v>9762</v>
      </c>
      <c r="D205" s="52">
        <v>2003</v>
      </c>
      <c r="E205" s="52"/>
      <c r="F205" s="52"/>
      <c r="G205" s="52"/>
      <c r="H205" s="52"/>
      <c r="I205" s="52"/>
      <c r="J205" s="52"/>
      <c r="K205" s="52"/>
    </row>
    <row r="206" spans="1:11">
      <c r="A206" s="75" t="s">
        <v>388</v>
      </c>
      <c r="B206" s="76">
        <v>5</v>
      </c>
      <c r="C206" s="77">
        <v>9831</v>
      </c>
      <c r="D206" s="52">
        <v>2003</v>
      </c>
      <c r="E206" s="52"/>
      <c r="F206" s="52"/>
      <c r="G206" s="52"/>
      <c r="H206" s="52"/>
      <c r="I206" s="52"/>
      <c r="J206" s="52"/>
      <c r="K206" s="52"/>
    </row>
    <row r="207" spans="1:11">
      <c r="A207" s="75" t="s">
        <v>389</v>
      </c>
      <c r="B207" s="76">
        <v>6.9</v>
      </c>
      <c r="C207" s="77">
        <v>9326</v>
      </c>
      <c r="D207" s="52">
        <v>2003</v>
      </c>
      <c r="E207" s="52"/>
      <c r="F207" s="52"/>
      <c r="G207" s="52"/>
      <c r="H207" s="52"/>
      <c r="I207" s="52"/>
      <c r="J207" s="52"/>
      <c r="K207" s="52"/>
    </row>
    <row r="208" spans="1:11">
      <c r="A208" s="75" t="s">
        <v>390</v>
      </c>
      <c r="B208" s="76">
        <v>4.8</v>
      </c>
      <c r="C208" s="77">
        <v>9400</v>
      </c>
      <c r="D208" s="52">
        <v>2003</v>
      </c>
      <c r="E208" s="52"/>
      <c r="F208" s="52"/>
      <c r="G208" s="52"/>
      <c r="H208" s="52"/>
      <c r="I208" s="52"/>
      <c r="J208" s="52"/>
      <c r="K208" s="52"/>
    </row>
    <row r="209" spans="1:11">
      <c r="A209" s="75" t="s">
        <v>391</v>
      </c>
      <c r="B209" s="76">
        <v>3.6</v>
      </c>
      <c r="C209" s="77">
        <v>9180</v>
      </c>
      <c r="D209" s="52">
        <v>2003</v>
      </c>
      <c r="E209" s="52"/>
      <c r="F209" s="52"/>
      <c r="G209" s="52"/>
      <c r="H209" s="52"/>
      <c r="I209" s="52"/>
      <c r="J209" s="52"/>
      <c r="K209" s="52"/>
    </row>
    <row r="210" spans="1:11">
      <c r="A210" s="75" t="s">
        <v>392</v>
      </c>
      <c r="B210" s="76">
        <v>4.2</v>
      </c>
      <c r="C210" s="77">
        <v>9269</v>
      </c>
      <c r="D210" s="52">
        <v>2003</v>
      </c>
      <c r="E210" s="52"/>
      <c r="F210" s="52"/>
      <c r="G210" s="52"/>
      <c r="H210" s="52"/>
      <c r="I210" s="52"/>
      <c r="J210" s="52"/>
      <c r="K210" s="52"/>
    </row>
    <row r="211" spans="1:11">
      <c r="A211" s="75" t="s">
        <v>393</v>
      </c>
      <c r="B211" s="76">
        <v>5.3</v>
      </c>
      <c r="C211" s="77">
        <v>9063</v>
      </c>
      <c r="D211" s="52">
        <v>2003</v>
      </c>
      <c r="E211" s="52"/>
      <c r="F211" s="52"/>
      <c r="G211" s="52"/>
      <c r="H211" s="52"/>
      <c r="I211" s="52"/>
      <c r="J211" s="52"/>
      <c r="K211" s="52"/>
    </row>
    <row r="212" spans="1:11">
      <c r="A212" s="75" t="s">
        <v>394</v>
      </c>
      <c r="B212" s="76">
        <v>5.0999999999999996</v>
      </c>
      <c r="C212" s="77">
        <v>9468</v>
      </c>
      <c r="D212" s="52">
        <v>2003</v>
      </c>
      <c r="E212" s="52"/>
      <c r="F212" s="52"/>
      <c r="G212" s="52"/>
      <c r="H212" s="52"/>
      <c r="I212" s="52"/>
      <c r="J212" s="52"/>
      <c r="K212" s="52"/>
    </row>
    <row r="213" spans="1:11">
      <c r="A213" s="75" t="s">
        <v>395</v>
      </c>
      <c r="B213" s="76">
        <v>3.7</v>
      </c>
      <c r="C213" s="77">
        <v>9597</v>
      </c>
      <c r="D213" s="52">
        <v>2003</v>
      </c>
      <c r="E213" s="52"/>
      <c r="F213" s="52"/>
      <c r="G213" s="52"/>
      <c r="H213" s="52"/>
      <c r="I213" s="52"/>
      <c r="J213" s="52"/>
      <c r="K213" s="52"/>
    </row>
    <row r="214" spans="1:11">
      <c r="A214" s="75" t="s">
        <v>396</v>
      </c>
      <c r="B214" s="76">
        <v>3.7</v>
      </c>
      <c r="C214" s="77">
        <v>9011</v>
      </c>
      <c r="D214" s="52">
        <v>2003</v>
      </c>
      <c r="E214" s="52"/>
      <c r="F214" s="52"/>
      <c r="G214" s="52"/>
      <c r="H214" s="52"/>
      <c r="I214" s="52"/>
      <c r="J214" s="52"/>
      <c r="K214" s="52"/>
    </row>
    <row r="215" spans="1:11">
      <c r="A215" s="75" t="s">
        <v>397</v>
      </c>
      <c r="B215" s="76">
        <v>4.2</v>
      </c>
      <c r="C215" s="77">
        <v>9172</v>
      </c>
      <c r="D215" s="52">
        <v>2003</v>
      </c>
      <c r="E215" s="52"/>
      <c r="F215" s="52"/>
      <c r="G215" s="52"/>
      <c r="H215" s="52"/>
      <c r="I215" s="52"/>
      <c r="J215" s="52"/>
      <c r="K215" s="52"/>
    </row>
    <row r="216" spans="1:11">
      <c r="A216" s="75" t="s">
        <v>398</v>
      </c>
      <c r="B216" s="76">
        <v>2.2999999999999998</v>
      </c>
      <c r="C216" s="77">
        <v>10633</v>
      </c>
      <c r="D216" s="52">
        <v>2003</v>
      </c>
      <c r="E216" s="52"/>
      <c r="F216" s="52"/>
      <c r="G216" s="52"/>
      <c r="H216" s="52"/>
      <c r="I216" s="52"/>
      <c r="J216" s="52"/>
      <c r="K216" s="52"/>
    </row>
    <row r="217" spans="1:11">
      <c r="A217" s="75" t="s">
        <v>399</v>
      </c>
      <c r="B217" s="76">
        <v>2.9</v>
      </c>
      <c r="C217" s="77">
        <v>9861</v>
      </c>
      <c r="D217" s="52">
        <v>2003</v>
      </c>
      <c r="E217" s="52"/>
      <c r="F217" s="52"/>
      <c r="G217" s="52"/>
      <c r="H217" s="52"/>
      <c r="I217" s="52"/>
      <c r="J217" s="52"/>
      <c r="K217" s="52"/>
    </row>
    <row r="218" spans="1:11">
      <c r="A218" s="75" t="s">
        <v>400</v>
      </c>
      <c r="B218" s="76">
        <v>2.8</v>
      </c>
      <c r="C218" s="77">
        <v>9307</v>
      </c>
      <c r="D218" s="52">
        <v>2003</v>
      </c>
      <c r="E218" s="52"/>
      <c r="F218" s="52"/>
      <c r="G218" s="52"/>
      <c r="H218" s="52"/>
      <c r="I218" s="52"/>
      <c r="J218" s="52"/>
      <c r="K218" s="52"/>
    </row>
    <row r="219" spans="1:11">
      <c r="A219" s="75" t="s">
        <v>401</v>
      </c>
      <c r="B219" s="76">
        <v>1.8</v>
      </c>
      <c r="C219" s="77">
        <v>8939</v>
      </c>
      <c r="D219" s="52">
        <v>2003</v>
      </c>
      <c r="E219" s="52"/>
      <c r="F219" s="52"/>
      <c r="G219" s="52"/>
      <c r="H219" s="52"/>
      <c r="I219" s="52"/>
      <c r="J219" s="52"/>
      <c r="K219" s="52"/>
    </row>
    <row r="220" spans="1:11">
      <c r="A220" s="75" t="s">
        <v>402</v>
      </c>
      <c r="B220" s="76">
        <v>2.5</v>
      </c>
      <c r="C220" s="77">
        <v>9183</v>
      </c>
      <c r="D220" s="52">
        <v>2003</v>
      </c>
      <c r="E220" s="52"/>
      <c r="F220" s="52"/>
      <c r="G220" s="52"/>
      <c r="H220" s="52"/>
      <c r="I220" s="52"/>
      <c r="J220" s="52"/>
      <c r="K220" s="52"/>
    </row>
    <row r="221" spans="1:11">
      <c r="A221" s="75" t="s">
        <v>403</v>
      </c>
      <c r="B221" s="76">
        <v>4.5999999999999996</v>
      </c>
      <c r="C221" s="77">
        <v>9254</v>
      </c>
      <c r="D221" s="52">
        <v>2003</v>
      </c>
      <c r="E221" s="52"/>
      <c r="F221" s="52"/>
      <c r="G221" s="52"/>
      <c r="H221" s="52"/>
      <c r="I221" s="52"/>
      <c r="J221" s="52"/>
      <c r="K221" s="52"/>
    </row>
    <row r="222" spans="1:11">
      <c r="A222" s="75" t="s">
        <v>404</v>
      </c>
      <c r="B222" s="76">
        <v>5.6</v>
      </c>
      <c r="C222" s="77">
        <v>9553</v>
      </c>
      <c r="D222" s="52">
        <v>2003</v>
      </c>
      <c r="E222" s="52"/>
      <c r="F222" s="52"/>
      <c r="G222" s="52"/>
      <c r="H222" s="52"/>
      <c r="I222" s="52"/>
      <c r="J222" s="52"/>
      <c r="K222" s="52"/>
    </row>
    <row r="223" spans="1:11">
      <c r="A223" s="75" t="s">
        <v>405</v>
      </c>
      <c r="B223" s="76">
        <v>8.1</v>
      </c>
      <c r="C223" s="77">
        <v>9348</v>
      </c>
      <c r="D223" s="52">
        <v>2003</v>
      </c>
      <c r="E223" s="52"/>
      <c r="F223" s="52"/>
      <c r="G223" s="52"/>
      <c r="H223" s="52"/>
      <c r="I223" s="52"/>
      <c r="J223" s="52"/>
      <c r="K223" s="52"/>
    </row>
    <row r="224" spans="1:11">
      <c r="A224" s="75" t="s">
        <v>406</v>
      </c>
      <c r="B224" s="76">
        <v>10.5</v>
      </c>
      <c r="C224" s="77">
        <v>9684</v>
      </c>
      <c r="D224" s="52">
        <v>2003</v>
      </c>
      <c r="E224" s="52"/>
      <c r="F224" s="52"/>
      <c r="G224" s="52"/>
      <c r="H224" s="52"/>
      <c r="I224" s="52"/>
      <c r="J224" s="52"/>
      <c r="K224" s="52"/>
    </row>
    <row r="225" spans="1:11">
      <c r="A225" s="75" t="s">
        <v>407</v>
      </c>
      <c r="B225" s="76">
        <v>14.1</v>
      </c>
      <c r="C225" s="77">
        <v>9910</v>
      </c>
      <c r="D225" s="52">
        <v>2003</v>
      </c>
      <c r="E225" s="52"/>
      <c r="F225" s="52"/>
      <c r="G225" s="52"/>
      <c r="H225" s="52"/>
      <c r="I225" s="52"/>
      <c r="J225" s="52"/>
      <c r="K225" s="52"/>
    </row>
    <row r="226" spans="1:11">
      <c r="A226" s="75" t="s">
        <v>408</v>
      </c>
      <c r="B226" s="76">
        <v>16.3</v>
      </c>
      <c r="C226" s="77">
        <v>9766</v>
      </c>
      <c r="D226" s="52">
        <v>2003</v>
      </c>
      <c r="E226" s="52"/>
      <c r="F226" s="52"/>
      <c r="G226" s="52"/>
      <c r="H226" s="52"/>
      <c r="I226" s="52"/>
      <c r="J226" s="52"/>
      <c r="K226" s="52"/>
    </row>
    <row r="227" spans="1:11">
      <c r="A227" s="75" t="s">
        <v>409</v>
      </c>
      <c r="B227" s="76">
        <v>23.1</v>
      </c>
      <c r="C227" s="77">
        <v>10263</v>
      </c>
      <c r="D227" s="52">
        <v>2003</v>
      </c>
      <c r="E227" s="52"/>
      <c r="F227" s="52"/>
      <c r="G227" s="52"/>
      <c r="H227" s="52"/>
      <c r="I227" s="52"/>
      <c r="J227" s="52"/>
      <c r="K227" s="52"/>
    </row>
    <row r="228" spans="1:11">
      <c r="A228" s="75" t="s">
        <v>410</v>
      </c>
      <c r="B228" s="76">
        <v>36.4</v>
      </c>
      <c r="C228" s="77">
        <v>11024</v>
      </c>
      <c r="D228" s="52">
        <v>2003</v>
      </c>
      <c r="E228" s="52"/>
      <c r="F228" s="52"/>
      <c r="G228" s="52"/>
      <c r="H228" s="52"/>
      <c r="I228" s="52"/>
      <c r="J228" s="52"/>
      <c r="K228" s="52"/>
    </row>
    <row r="229" spans="1:11">
      <c r="A229" s="75" t="s">
        <v>411</v>
      </c>
      <c r="B229" s="76">
        <v>47.2</v>
      </c>
      <c r="C229" s="77">
        <v>11127</v>
      </c>
      <c r="D229" s="52">
        <v>2003</v>
      </c>
      <c r="E229" s="52"/>
      <c r="F229" s="52"/>
      <c r="G229" s="52"/>
      <c r="H229" s="52"/>
      <c r="I229" s="52"/>
      <c r="J229" s="52"/>
      <c r="K229" s="52"/>
    </row>
    <row r="230" spans="1:11">
      <c r="A230" s="75" t="s">
        <v>412</v>
      </c>
      <c r="B230" s="76">
        <v>61.8</v>
      </c>
      <c r="C230" s="77">
        <v>11121</v>
      </c>
      <c r="D230" s="52">
        <v>2003</v>
      </c>
      <c r="E230" s="52"/>
      <c r="F230" s="52"/>
      <c r="G230" s="52"/>
      <c r="H230" s="52"/>
      <c r="I230" s="52"/>
      <c r="J230" s="52"/>
      <c r="K230" s="52"/>
    </row>
    <row r="231" spans="1:11">
      <c r="A231" s="75" t="s">
        <v>413</v>
      </c>
      <c r="B231" s="76">
        <v>54.7</v>
      </c>
      <c r="C231" s="77">
        <v>10678</v>
      </c>
      <c r="D231" s="52">
        <v>2003</v>
      </c>
      <c r="E231" s="52"/>
      <c r="F231" s="52"/>
      <c r="G231" s="52"/>
      <c r="H231" s="52"/>
      <c r="I231" s="52"/>
      <c r="J231" s="52"/>
      <c r="K231" s="52"/>
    </row>
    <row r="232" spans="1:11">
      <c r="A232" s="75" t="s">
        <v>414</v>
      </c>
      <c r="B232" s="76">
        <v>52.8</v>
      </c>
      <c r="C232" s="77">
        <v>11068</v>
      </c>
      <c r="D232" s="52">
        <v>2003</v>
      </c>
      <c r="E232" s="52"/>
      <c r="F232" s="52"/>
      <c r="G232" s="52"/>
      <c r="H232" s="52"/>
      <c r="I232" s="52"/>
      <c r="J232" s="52"/>
      <c r="K232" s="52"/>
    </row>
    <row r="233" spans="1:11">
      <c r="A233" s="75" t="s">
        <v>415</v>
      </c>
      <c r="B233" s="76">
        <v>57.9</v>
      </c>
      <c r="C233" s="77">
        <v>10909</v>
      </c>
      <c r="D233" s="52">
        <v>2003</v>
      </c>
      <c r="E233" s="52"/>
      <c r="F233" s="52"/>
      <c r="G233" s="52"/>
      <c r="H233" s="52"/>
      <c r="I233" s="52"/>
      <c r="J233" s="52"/>
      <c r="K233" s="52"/>
    </row>
    <row r="234" spans="1:11">
      <c r="A234" s="75" t="s">
        <v>416</v>
      </c>
      <c r="B234" s="76">
        <v>37</v>
      </c>
      <c r="C234" s="77">
        <v>11413</v>
      </c>
      <c r="D234" s="52">
        <v>2003</v>
      </c>
      <c r="E234" s="52"/>
      <c r="F234" s="52"/>
      <c r="G234" s="52"/>
      <c r="H234" s="52"/>
      <c r="I234" s="52"/>
      <c r="J234" s="52"/>
      <c r="K234" s="52"/>
    </row>
    <row r="235" spans="1:11">
      <c r="A235" s="75" t="s">
        <v>417</v>
      </c>
      <c r="B235" s="76">
        <v>41.2</v>
      </c>
      <c r="C235" s="77">
        <v>11511</v>
      </c>
      <c r="D235" s="52">
        <v>2003</v>
      </c>
      <c r="E235" s="52"/>
      <c r="F235" s="52"/>
      <c r="G235" s="52"/>
      <c r="H235" s="52"/>
      <c r="I235" s="52"/>
      <c r="J235" s="52"/>
      <c r="K235" s="52"/>
    </row>
    <row r="236" spans="1:11">
      <c r="A236" s="75" t="s">
        <v>418</v>
      </c>
      <c r="B236" s="76">
        <v>20.5</v>
      </c>
      <c r="C236" s="77">
        <v>12191</v>
      </c>
      <c r="D236" s="52">
        <v>2003</v>
      </c>
      <c r="E236" s="52"/>
      <c r="F236" s="52"/>
      <c r="G236" s="52"/>
      <c r="H236" s="52"/>
      <c r="I236" s="52"/>
      <c r="J236" s="52"/>
      <c r="K236" s="52"/>
    </row>
    <row r="237" spans="1:11">
      <c r="A237" s="75" t="s">
        <v>419</v>
      </c>
      <c r="B237" s="76">
        <v>28.2</v>
      </c>
      <c r="C237" s="77">
        <v>12411</v>
      </c>
      <c r="D237" s="52">
        <v>2004</v>
      </c>
      <c r="E237" s="52"/>
      <c r="F237" s="52"/>
      <c r="G237" s="52"/>
      <c r="H237" s="52"/>
      <c r="I237" s="52"/>
      <c r="J237" s="52"/>
      <c r="K237" s="52"/>
    </row>
    <row r="238" spans="1:11">
      <c r="A238" s="75" t="s">
        <v>420</v>
      </c>
      <c r="B238" s="76">
        <v>33</v>
      </c>
      <c r="C238" s="77">
        <v>12636</v>
      </c>
      <c r="D238" s="52">
        <v>2004</v>
      </c>
      <c r="E238" s="52"/>
      <c r="F238" s="52"/>
      <c r="G238" s="52"/>
      <c r="H238" s="52"/>
      <c r="I238" s="52"/>
      <c r="J238" s="52"/>
      <c r="K238" s="52"/>
    </row>
    <row r="239" spans="1:11">
      <c r="A239" s="75" t="s">
        <v>421</v>
      </c>
      <c r="B239" s="76">
        <v>20.5</v>
      </c>
      <c r="C239" s="77">
        <v>11746</v>
      </c>
      <c r="D239" s="52">
        <v>2004</v>
      </c>
      <c r="E239" s="52"/>
      <c r="F239" s="52"/>
      <c r="G239" s="52"/>
      <c r="H239" s="52"/>
      <c r="I239" s="52"/>
      <c r="J239" s="52"/>
      <c r="K239" s="52"/>
    </row>
    <row r="240" spans="1:11">
      <c r="A240" s="75" t="s">
        <v>422</v>
      </c>
      <c r="B240" s="76">
        <v>12.2</v>
      </c>
      <c r="C240" s="77">
        <v>11164</v>
      </c>
      <c r="D240" s="52">
        <v>2004</v>
      </c>
      <c r="E240" s="52"/>
      <c r="F240" s="52"/>
      <c r="G240" s="52"/>
      <c r="H240" s="52"/>
      <c r="I240" s="52"/>
      <c r="J240" s="52"/>
      <c r="K240" s="52"/>
    </row>
    <row r="241" spans="1:11">
      <c r="A241" s="75" t="s">
        <v>423</v>
      </c>
      <c r="B241" s="76">
        <v>10.8</v>
      </c>
      <c r="C241" s="77">
        <v>11113</v>
      </c>
      <c r="D241" s="52">
        <v>2004</v>
      </c>
      <c r="E241" s="52"/>
      <c r="F241" s="52"/>
      <c r="G241" s="52"/>
      <c r="H241" s="52"/>
      <c r="I241" s="52"/>
      <c r="J241" s="52"/>
      <c r="K241" s="52"/>
    </row>
    <row r="242" spans="1:11">
      <c r="A242" s="75" t="s">
        <v>424</v>
      </c>
      <c r="B242" s="76">
        <v>14.5</v>
      </c>
      <c r="C242" s="77">
        <v>10692</v>
      </c>
      <c r="D242" s="52">
        <v>2004</v>
      </c>
      <c r="E242" s="52"/>
      <c r="F242" s="52"/>
      <c r="G242" s="52"/>
      <c r="H242" s="52"/>
      <c r="I242" s="52"/>
      <c r="J242" s="52"/>
      <c r="K242" s="52"/>
    </row>
    <row r="243" spans="1:11">
      <c r="A243" s="75" t="s">
        <v>425</v>
      </c>
      <c r="B243" s="76">
        <v>7.5</v>
      </c>
      <c r="C243" s="77">
        <v>10201</v>
      </c>
      <c r="D243" s="52">
        <v>2004</v>
      </c>
      <c r="E243" s="52"/>
      <c r="F243" s="52"/>
      <c r="G243" s="52"/>
      <c r="H243" s="52"/>
      <c r="I243" s="52"/>
      <c r="J243" s="52"/>
      <c r="K243" s="52"/>
    </row>
    <row r="244" spans="1:11">
      <c r="A244" s="75" t="s">
        <v>426</v>
      </c>
      <c r="B244" s="76">
        <v>8.5</v>
      </c>
      <c r="C244" s="77">
        <v>10043</v>
      </c>
      <c r="D244" s="52">
        <v>2004</v>
      </c>
      <c r="E244" s="52"/>
      <c r="F244" s="52"/>
      <c r="G244" s="52"/>
      <c r="H244" s="52"/>
      <c r="I244" s="52"/>
      <c r="J244" s="52"/>
      <c r="K244" s="52"/>
    </row>
    <row r="245" spans="1:11">
      <c r="A245" s="75" t="s">
        <v>427</v>
      </c>
      <c r="B245" s="76">
        <v>8.3000000000000007</v>
      </c>
      <c r="C245" s="77">
        <v>10572</v>
      </c>
      <c r="D245" s="52">
        <v>2004</v>
      </c>
      <c r="E245" s="52"/>
      <c r="F245" s="52"/>
      <c r="G245" s="52"/>
      <c r="H245" s="52"/>
      <c r="I245" s="52"/>
      <c r="J245" s="52"/>
      <c r="K245" s="52"/>
    </row>
    <row r="246" spans="1:11">
      <c r="A246" s="75" t="s">
        <v>428</v>
      </c>
      <c r="B246" s="76">
        <v>9.3000000000000007</v>
      </c>
      <c r="C246" s="77">
        <v>10411</v>
      </c>
      <c r="D246" s="52">
        <v>2004</v>
      </c>
      <c r="E246" s="52"/>
      <c r="F246" s="52"/>
      <c r="G246" s="52"/>
      <c r="H246" s="52"/>
      <c r="I246" s="52"/>
      <c r="J246" s="52"/>
      <c r="K246" s="52"/>
    </row>
    <row r="247" spans="1:11">
      <c r="A247" s="75" t="s">
        <v>429</v>
      </c>
      <c r="B247" s="76">
        <v>7.4</v>
      </c>
      <c r="C247" s="77">
        <v>10315</v>
      </c>
      <c r="D247" s="52">
        <v>2004</v>
      </c>
      <c r="E247" s="52"/>
      <c r="F247" s="52"/>
      <c r="G247" s="52"/>
      <c r="H247" s="52"/>
      <c r="I247" s="52"/>
      <c r="J247" s="52"/>
      <c r="K247" s="52"/>
    </row>
    <row r="248" spans="1:11">
      <c r="A248" s="75" t="s">
        <v>430</v>
      </c>
      <c r="B248" s="76">
        <v>8</v>
      </c>
      <c r="C248" s="77">
        <v>10380</v>
      </c>
      <c r="D248" s="52">
        <v>2004</v>
      </c>
      <c r="E248" s="52"/>
      <c r="F248" s="52"/>
      <c r="G248" s="52"/>
      <c r="H248" s="52"/>
      <c r="I248" s="52"/>
      <c r="J248" s="52"/>
      <c r="K248" s="52"/>
    </row>
    <row r="249" spans="1:11">
      <c r="A249" s="75" t="s">
        <v>431</v>
      </c>
      <c r="B249" s="76">
        <v>8.3000000000000007</v>
      </c>
      <c r="C249" s="77">
        <v>9845</v>
      </c>
      <c r="D249" s="52">
        <v>2004</v>
      </c>
      <c r="E249" s="52"/>
      <c r="F249" s="52"/>
      <c r="G249" s="52"/>
      <c r="H249" s="52"/>
      <c r="I249" s="52"/>
      <c r="J249" s="52"/>
      <c r="K249" s="52"/>
    </row>
    <row r="250" spans="1:11">
      <c r="A250" s="75" t="s">
        <v>432</v>
      </c>
      <c r="B250" s="76">
        <v>8.1999999999999993</v>
      </c>
      <c r="C250" s="77">
        <v>10026</v>
      </c>
      <c r="D250" s="52">
        <v>2004</v>
      </c>
      <c r="E250" s="52"/>
      <c r="F250" s="52"/>
      <c r="G250" s="52"/>
      <c r="H250" s="52"/>
      <c r="I250" s="52"/>
      <c r="J250" s="52"/>
      <c r="K250" s="52"/>
    </row>
    <row r="251" spans="1:11">
      <c r="A251" s="75" t="s">
        <v>433</v>
      </c>
      <c r="B251" s="76">
        <v>5.9</v>
      </c>
      <c r="C251" s="77">
        <v>9733</v>
      </c>
      <c r="D251" s="52">
        <v>2004</v>
      </c>
      <c r="E251" s="52"/>
      <c r="F251" s="52"/>
      <c r="G251" s="52"/>
      <c r="H251" s="52"/>
      <c r="I251" s="52"/>
      <c r="J251" s="52"/>
      <c r="K251" s="52"/>
    </row>
    <row r="252" spans="1:11">
      <c r="A252" s="75" t="s">
        <v>434</v>
      </c>
      <c r="B252" s="76">
        <v>5.4</v>
      </c>
      <c r="C252" s="77">
        <v>9629</v>
      </c>
      <c r="D252" s="52">
        <v>2004</v>
      </c>
      <c r="E252" s="52"/>
      <c r="F252" s="52"/>
      <c r="G252" s="52"/>
      <c r="H252" s="52"/>
      <c r="I252" s="52"/>
      <c r="J252" s="52"/>
      <c r="K252" s="52"/>
    </row>
    <row r="253" spans="1:11">
      <c r="A253" s="75" t="s">
        <v>435</v>
      </c>
      <c r="B253" s="76">
        <v>5.6</v>
      </c>
      <c r="C253" s="77">
        <v>9582</v>
      </c>
      <c r="D253" s="52">
        <v>2004</v>
      </c>
      <c r="E253" s="52"/>
      <c r="F253" s="52"/>
      <c r="G253" s="52"/>
      <c r="H253" s="52"/>
      <c r="I253" s="52"/>
      <c r="J253" s="52"/>
      <c r="K253" s="52"/>
    </row>
    <row r="254" spans="1:11">
      <c r="A254" s="75" t="s">
        <v>436</v>
      </c>
      <c r="B254" s="76">
        <v>3.8</v>
      </c>
      <c r="C254" s="77">
        <v>9478</v>
      </c>
      <c r="D254" s="52">
        <v>2004</v>
      </c>
      <c r="E254" s="52"/>
      <c r="F254" s="52"/>
      <c r="G254" s="52"/>
      <c r="H254" s="52"/>
      <c r="I254" s="52"/>
      <c r="J254" s="52"/>
      <c r="K254" s="52"/>
    </row>
    <row r="255" spans="1:11">
      <c r="A255" s="75" t="s">
        <v>437</v>
      </c>
      <c r="B255" s="76">
        <v>1.6</v>
      </c>
      <c r="C255" s="77">
        <v>9384</v>
      </c>
      <c r="D255" s="52">
        <v>2004</v>
      </c>
      <c r="E255" s="52"/>
      <c r="F255" s="52"/>
      <c r="G255" s="52"/>
      <c r="H255" s="52"/>
      <c r="I255" s="52"/>
      <c r="J255" s="52"/>
      <c r="K255" s="52"/>
    </row>
    <row r="256" spans="1:11">
      <c r="A256" s="75" t="s">
        <v>438</v>
      </c>
      <c r="B256" s="76">
        <v>4.5</v>
      </c>
      <c r="C256" s="77">
        <v>9309</v>
      </c>
      <c r="D256" s="52">
        <v>2004</v>
      </c>
      <c r="E256" s="52"/>
      <c r="F256" s="52"/>
      <c r="G256" s="52"/>
      <c r="H256" s="52"/>
      <c r="I256" s="52"/>
      <c r="J256" s="52"/>
      <c r="K256" s="52"/>
    </row>
    <row r="257" spans="1:11">
      <c r="A257" s="75" t="s">
        <v>439</v>
      </c>
      <c r="B257" s="76">
        <v>4.0999999999999996</v>
      </c>
      <c r="C257" s="77">
        <v>9197</v>
      </c>
      <c r="D257" s="52">
        <v>2004</v>
      </c>
      <c r="E257" s="52"/>
      <c r="F257" s="52"/>
      <c r="G257" s="52"/>
      <c r="H257" s="52"/>
      <c r="I257" s="52"/>
      <c r="J257" s="52"/>
      <c r="K257" s="52"/>
    </row>
    <row r="258" spans="1:11">
      <c r="A258" s="75" t="s">
        <v>440</v>
      </c>
      <c r="B258" s="76">
        <v>4.9000000000000004</v>
      </c>
      <c r="C258" s="77">
        <v>9436</v>
      </c>
      <c r="D258" s="52">
        <v>2004</v>
      </c>
      <c r="E258" s="52"/>
      <c r="F258" s="52"/>
      <c r="G258" s="52"/>
      <c r="H258" s="52"/>
      <c r="I258" s="52"/>
      <c r="J258" s="52"/>
      <c r="K258" s="52"/>
    </row>
    <row r="259" spans="1:11">
      <c r="A259" s="75" t="s">
        <v>441</v>
      </c>
      <c r="B259" s="76">
        <v>4.3</v>
      </c>
      <c r="C259" s="77">
        <v>9181</v>
      </c>
      <c r="D259" s="52">
        <v>2004</v>
      </c>
      <c r="E259" s="52"/>
      <c r="F259" s="52"/>
      <c r="G259" s="52"/>
      <c r="H259" s="52"/>
      <c r="I259" s="52"/>
      <c r="J259" s="52"/>
      <c r="K259" s="52"/>
    </row>
    <row r="260" spans="1:11">
      <c r="A260" s="75" t="s">
        <v>442</v>
      </c>
      <c r="B260" s="76">
        <v>2.9</v>
      </c>
      <c r="C260" s="77">
        <v>9349</v>
      </c>
      <c r="D260" s="52">
        <v>2004</v>
      </c>
      <c r="E260" s="52"/>
      <c r="F260" s="52"/>
      <c r="G260" s="52"/>
      <c r="H260" s="52"/>
      <c r="I260" s="52"/>
      <c r="J260" s="52"/>
      <c r="K260" s="52"/>
    </row>
    <row r="261" spans="1:11">
      <c r="A261" s="75" t="s">
        <v>443</v>
      </c>
      <c r="B261" s="76">
        <v>3.5</v>
      </c>
      <c r="C261" s="77">
        <v>8894</v>
      </c>
      <c r="D261" s="52">
        <v>2004</v>
      </c>
      <c r="E261" s="52"/>
      <c r="F261" s="52"/>
      <c r="G261" s="52"/>
      <c r="H261" s="52"/>
      <c r="I261" s="52"/>
      <c r="J261" s="52"/>
      <c r="K261" s="52"/>
    </row>
    <row r="262" spans="1:11">
      <c r="A262" s="75" t="s">
        <v>444</v>
      </c>
      <c r="B262" s="76">
        <v>5.6</v>
      </c>
      <c r="C262" s="77">
        <v>9278</v>
      </c>
      <c r="D262" s="52">
        <v>2004</v>
      </c>
      <c r="E262" s="52"/>
      <c r="F262" s="52"/>
      <c r="G262" s="52"/>
      <c r="H262" s="52"/>
      <c r="I262" s="52"/>
      <c r="J262" s="52"/>
      <c r="K262" s="52"/>
    </row>
    <row r="263" spans="1:11">
      <c r="A263" s="75" t="s">
        <v>445</v>
      </c>
      <c r="B263" s="76">
        <v>3</v>
      </c>
      <c r="C263" s="77">
        <v>9073</v>
      </c>
      <c r="D263" s="52">
        <v>2004</v>
      </c>
      <c r="E263" s="52"/>
      <c r="F263" s="52"/>
      <c r="G263" s="52"/>
      <c r="H263" s="52"/>
      <c r="I263" s="52"/>
      <c r="J263" s="52"/>
      <c r="K263" s="52"/>
    </row>
    <row r="264" spans="1:11">
      <c r="A264" s="75" t="s">
        <v>446</v>
      </c>
      <c r="B264" s="76">
        <v>2.5</v>
      </c>
      <c r="C264" s="77">
        <v>9017</v>
      </c>
      <c r="D264" s="52">
        <v>2004</v>
      </c>
      <c r="E264" s="52"/>
      <c r="F264" s="52"/>
      <c r="G264" s="52"/>
      <c r="H264" s="52"/>
      <c r="I264" s="52"/>
      <c r="J264" s="52"/>
      <c r="K264" s="52"/>
    </row>
    <row r="265" spans="1:11">
      <c r="A265" s="75" t="s">
        <v>447</v>
      </c>
      <c r="B265" s="76">
        <v>4.8</v>
      </c>
      <c r="C265" s="77">
        <v>9152</v>
      </c>
      <c r="D265" s="52">
        <v>2004</v>
      </c>
      <c r="E265" s="52"/>
      <c r="F265" s="52"/>
      <c r="G265" s="52"/>
      <c r="H265" s="52"/>
      <c r="I265" s="52"/>
      <c r="J265" s="52"/>
      <c r="K265" s="52"/>
    </row>
    <row r="266" spans="1:11">
      <c r="A266" s="75" t="s">
        <v>448</v>
      </c>
      <c r="B266" s="76">
        <v>5.4</v>
      </c>
      <c r="C266" s="77">
        <v>8908</v>
      </c>
      <c r="D266" s="52">
        <v>2004</v>
      </c>
      <c r="E266" s="52"/>
      <c r="F266" s="52"/>
      <c r="G266" s="52"/>
      <c r="H266" s="52"/>
      <c r="I266" s="52"/>
      <c r="J266" s="52"/>
      <c r="K266" s="52"/>
    </row>
    <row r="267" spans="1:11">
      <c r="A267" s="75" t="s">
        <v>449</v>
      </c>
      <c r="B267" s="76">
        <v>2.9</v>
      </c>
      <c r="C267" s="77">
        <v>9054</v>
      </c>
      <c r="D267" s="52">
        <v>2004</v>
      </c>
      <c r="E267" s="52"/>
      <c r="F267" s="52"/>
      <c r="G267" s="52"/>
      <c r="H267" s="52"/>
      <c r="I267" s="52"/>
      <c r="J267" s="52"/>
      <c r="K267" s="52"/>
    </row>
    <row r="268" spans="1:11">
      <c r="A268" s="75" t="s">
        <v>450</v>
      </c>
      <c r="B268" s="76">
        <v>4.4000000000000004</v>
      </c>
      <c r="C268" s="77">
        <v>9511</v>
      </c>
      <c r="D268" s="52">
        <v>2004</v>
      </c>
      <c r="E268" s="52"/>
      <c r="F268" s="52"/>
      <c r="G268" s="52"/>
      <c r="H268" s="52"/>
      <c r="I268" s="52"/>
      <c r="J268" s="52"/>
      <c r="K268" s="52"/>
    </row>
    <row r="269" spans="1:11">
      <c r="A269" s="75" t="s">
        <v>451</v>
      </c>
      <c r="B269" s="76">
        <v>2.7</v>
      </c>
      <c r="C269" s="77">
        <v>8926</v>
      </c>
      <c r="D269" s="52">
        <v>2004</v>
      </c>
      <c r="E269" s="52"/>
      <c r="F269" s="52"/>
      <c r="G269" s="52"/>
      <c r="H269" s="52"/>
      <c r="I269" s="52"/>
      <c r="J269" s="52"/>
      <c r="K269" s="52"/>
    </row>
    <row r="270" spans="1:11">
      <c r="A270" s="75" t="s">
        <v>452</v>
      </c>
      <c r="B270" s="76">
        <v>3.6</v>
      </c>
      <c r="C270" s="77">
        <v>8711</v>
      </c>
      <c r="D270" s="52">
        <v>2004</v>
      </c>
      <c r="E270" s="52"/>
      <c r="F270" s="52"/>
      <c r="G270" s="52"/>
      <c r="H270" s="52"/>
      <c r="I270" s="52"/>
      <c r="J270" s="52"/>
      <c r="K270" s="52"/>
    </row>
    <row r="271" spans="1:11">
      <c r="A271" s="75" t="s">
        <v>453</v>
      </c>
      <c r="B271" s="76">
        <v>2.6</v>
      </c>
      <c r="C271" s="77">
        <v>8865</v>
      </c>
      <c r="D271" s="52">
        <v>2004</v>
      </c>
      <c r="E271" s="52"/>
      <c r="F271" s="52"/>
      <c r="G271" s="52"/>
      <c r="H271" s="52"/>
      <c r="I271" s="52"/>
      <c r="J271" s="52"/>
      <c r="K271" s="52"/>
    </row>
    <row r="272" spans="1:11">
      <c r="A272" s="75" t="s">
        <v>454</v>
      </c>
      <c r="B272" s="76">
        <v>2.1</v>
      </c>
      <c r="C272" s="77">
        <v>9145</v>
      </c>
      <c r="D272" s="52">
        <v>2004</v>
      </c>
      <c r="E272" s="52"/>
      <c r="F272" s="52"/>
      <c r="G272" s="52"/>
      <c r="H272" s="52"/>
      <c r="I272" s="52"/>
      <c r="J272" s="52"/>
      <c r="K272" s="52"/>
    </row>
    <row r="273" spans="1:11">
      <c r="A273" s="75" t="s">
        <v>455</v>
      </c>
      <c r="B273" s="76">
        <v>3.7</v>
      </c>
      <c r="C273" s="77">
        <v>8861</v>
      </c>
      <c r="D273" s="52">
        <v>2004</v>
      </c>
      <c r="E273" s="52"/>
      <c r="F273" s="52"/>
      <c r="G273" s="52"/>
      <c r="H273" s="52"/>
      <c r="I273" s="52"/>
      <c r="J273" s="52"/>
      <c r="K273" s="52"/>
    </row>
    <row r="274" spans="1:11">
      <c r="A274" s="75" t="s">
        <v>456</v>
      </c>
      <c r="B274" s="76">
        <v>4.4000000000000004</v>
      </c>
      <c r="C274" s="77">
        <v>8808</v>
      </c>
      <c r="D274" s="52">
        <v>2004</v>
      </c>
      <c r="E274" s="52"/>
      <c r="F274" s="52"/>
      <c r="G274" s="52"/>
      <c r="H274" s="52"/>
      <c r="I274" s="52"/>
      <c r="J274" s="52"/>
      <c r="K274" s="52"/>
    </row>
    <row r="275" spans="1:11">
      <c r="A275" s="75" t="s">
        <v>457</v>
      </c>
      <c r="B275" s="76">
        <v>7.7</v>
      </c>
      <c r="C275" s="77">
        <v>9161</v>
      </c>
      <c r="D275" s="52">
        <v>2004</v>
      </c>
      <c r="E275" s="52"/>
      <c r="F275" s="52"/>
      <c r="G275" s="52"/>
      <c r="H275" s="52"/>
      <c r="I275" s="52"/>
      <c r="J275" s="52"/>
      <c r="K275" s="52"/>
    </row>
    <row r="276" spans="1:11">
      <c r="A276" s="75" t="s">
        <v>458</v>
      </c>
      <c r="B276" s="76">
        <v>9.5</v>
      </c>
      <c r="C276" s="77">
        <v>9100</v>
      </c>
      <c r="D276" s="52">
        <v>2004</v>
      </c>
      <c r="E276" s="52"/>
      <c r="F276" s="52"/>
      <c r="G276" s="52"/>
      <c r="H276" s="52"/>
      <c r="I276" s="52"/>
      <c r="J276" s="52"/>
      <c r="K276" s="52"/>
    </row>
    <row r="277" spans="1:11">
      <c r="A277" s="75" t="s">
        <v>459</v>
      </c>
      <c r="B277" s="76">
        <v>10.5</v>
      </c>
      <c r="C277" s="77">
        <v>9402</v>
      </c>
      <c r="D277" s="52">
        <v>2004</v>
      </c>
      <c r="E277" s="52"/>
      <c r="F277" s="52"/>
      <c r="G277" s="52"/>
      <c r="H277" s="52"/>
      <c r="I277" s="52"/>
      <c r="J277" s="52"/>
      <c r="K277" s="52"/>
    </row>
    <row r="278" spans="1:11">
      <c r="A278" s="75" t="s">
        <v>460</v>
      </c>
      <c r="B278" s="76">
        <v>9.6999999999999993</v>
      </c>
      <c r="C278" s="77">
        <v>9629</v>
      </c>
      <c r="D278" s="52">
        <v>2004</v>
      </c>
      <c r="E278" s="52"/>
      <c r="F278" s="52"/>
      <c r="G278" s="52"/>
      <c r="H278" s="52"/>
      <c r="I278" s="52"/>
      <c r="J278" s="52"/>
      <c r="K278" s="52"/>
    </row>
    <row r="279" spans="1:11">
      <c r="A279" s="75" t="s">
        <v>461</v>
      </c>
      <c r="B279" s="76">
        <v>10</v>
      </c>
      <c r="C279" s="77">
        <v>9732</v>
      </c>
      <c r="D279" s="52">
        <v>2004</v>
      </c>
      <c r="E279" s="52"/>
      <c r="F279" s="52"/>
      <c r="G279" s="52"/>
      <c r="H279" s="52"/>
      <c r="I279" s="52"/>
      <c r="J279" s="52"/>
      <c r="K279" s="52"/>
    </row>
    <row r="280" spans="1:11">
      <c r="A280" s="75" t="s">
        <v>462</v>
      </c>
      <c r="B280" s="76">
        <v>8.6999999999999993</v>
      </c>
      <c r="C280" s="77">
        <v>9627</v>
      </c>
      <c r="D280" s="52">
        <v>2004</v>
      </c>
      <c r="E280" s="52"/>
      <c r="F280" s="52"/>
      <c r="G280" s="52"/>
      <c r="H280" s="52"/>
      <c r="I280" s="52"/>
      <c r="J280" s="52"/>
      <c r="K280" s="52"/>
    </row>
    <row r="281" spans="1:11">
      <c r="A281" s="75" t="s">
        <v>463</v>
      </c>
      <c r="B281" s="76">
        <v>11</v>
      </c>
      <c r="C281" s="77">
        <v>9347</v>
      </c>
      <c r="D281" s="52">
        <v>2004</v>
      </c>
      <c r="E281" s="52"/>
      <c r="F281" s="52"/>
      <c r="G281" s="52"/>
      <c r="H281" s="52"/>
      <c r="I281" s="52"/>
      <c r="J281" s="52"/>
      <c r="K281" s="52"/>
    </row>
    <row r="282" spans="1:11">
      <c r="A282" s="75" t="s">
        <v>464</v>
      </c>
      <c r="B282" s="76">
        <v>11.6</v>
      </c>
      <c r="C282" s="77">
        <v>9324</v>
      </c>
      <c r="D282" s="52">
        <v>2004</v>
      </c>
      <c r="E282" s="52"/>
      <c r="F282" s="52"/>
      <c r="G282" s="52"/>
      <c r="H282" s="52"/>
      <c r="I282" s="52"/>
      <c r="J282" s="52"/>
      <c r="K282" s="52"/>
    </row>
    <row r="283" spans="1:11">
      <c r="A283" s="75" t="s">
        <v>465</v>
      </c>
      <c r="B283" s="76">
        <v>12</v>
      </c>
      <c r="C283" s="77">
        <v>9784</v>
      </c>
      <c r="D283" s="52">
        <v>2004</v>
      </c>
      <c r="E283" s="52"/>
      <c r="F283" s="52"/>
      <c r="G283" s="52"/>
      <c r="H283" s="52"/>
      <c r="I283" s="52"/>
      <c r="J283" s="52"/>
      <c r="K283" s="52"/>
    </row>
    <row r="284" spans="1:11">
      <c r="A284" s="75" t="s">
        <v>466</v>
      </c>
      <c r="B284" s="76">
        <v>14.5</v>
      </c>
      <c r="C284" s="77">
        <v>9766</v>
      </c>
      <c r="D284" s="52">
        <v>2004</v>
      </c>
      <c r="E284" s="52"/>
      <c r="F284" s="52"/>
      <c r="G284" s="52"/>
      <c r="H284" s="52"/>
      <c r="I284" s="52"/>
      <c r="J284" s="52"/>
      <c r="K284" s="52"/>
    </row>
    <row r="285" spans="1:11">
      <c r="A285" s="75" t="s">
        <v>467</v>
      </c>
      <c r="B285" s="76">
        <v>14.8</v>
      </c>
      <c r="C285" s="77">
        <v>9961</v>
      </c>
      <c r="D285" s="52">
        <v>2004</v>
      </c>
      <c r="E285" s="52"/>
      <c r="F285" s="52"/>
      <c r="G285" s="52"/>
      <c r="H285" s="52"/>
      <c r="I285" s="52"/>
      <c r="J285" s="52"/>
      <c r="K285" s="52"/>
    </row>
    <row r="286" spans="1:11">
      <c r="A286" s="75" t="s">
        <v>468</v>
      </c>
      <c r="B286" s="76">
        <v>14.5</v>
      </c>
      <c r="C286" s="77">
        <v>10097</v>
      </c>
      <c r="D286" s="52">
        <v>2004</v>
      </c>
      <c r="E286" s="52"/>
      <c r="F286" s="52"/>
      <c r="G286" s="52"/>
      <c r="H286" s="52"/>
      <c r="I286" s="52"/>
      <c r="J286" s="52"/>
      <c r="K286" s="52"/>
    </row>
    <row r="287" spans="1:11">
      <c r="A287" s="75" t="s">
        <v>469</v>
      </c>
      <c r="B287" s="76">
        <v>19.600000000000001</v>
      </c>
      <c r="C287" s="77">
        <v>10751</v>
      </c>
      <c r="D287" s="52">
        <v>2004</v>
      </c>
      <c r="E287" s="52"/>
      <c r="F287" s="52"/>
      <c r="G287" s="52"/>
      <c r="H287" s="52"/>
      <c r="I287" s="52"/>
      <c r="J287" s="52"/>
      <c r="K287" s="52"/>
    </row>
    <row r="288" spans="1:11">
      <c r="A288" s="75" t="s">
        <v>470</v>
      </c>
      <c r="B288" s="76">
        <v>26.7</v>
      </c>
      <c r="C288" s="77">
        <v>11341</v>
      </c>
      <c r="D288" s="52">
        <v>2004</v>
      </c>
      <c r="E288" s="52"/>
      <c r="F288" s="52"/>
      <c r="G288" s="52"/>
      <c r="H288" s="52"/>
      <c r="I288" s="52"/>
      <c r="J288" s="52"/>
      <c r="K288" s="52"/>
    </row>
    <row r="289" spans="1:11">
      <c r="A289" s="75" t="s">
        <v>471</v>
      </c>
      <c r="B289" s="76">
        <v>21.6</v>
      </c>
      <c r="C289" s="77">
        <v>12193</v>
      </c>
      <c r="D289" s="52">
        <v>2004</v>
      </c>
      <c r="E289" s="52"/>
      <c r="F289" s="52"/>
      <c r="G289" s="52"/>
      <c r="H289" s="52"/>
      <c r="I289" s="52"/>
      <c r="J289" s="52"/>
      <c r="K289" s="52"/>
    </row>
    <row r="290" spans="1:11">
      <c r="A290" s="75" t="s">
        <v>472</v>
      </c>
      <c r="B290" s="76">
        <v>38.9</v>
      </c>
      <c r="C290" s="77">
        <v>12736</v>
      </c>
      <c r="D290" s="52">
        <v>2005</v>
      </c>
      <c r="E290" s="52"/>
      <c r="F290" s="52"/>
      <c r="G290" s="52"/>
      <c r="H290" s="52"/>
      <c r="I290" s="52"/>
      <c r="J290" s="52"/>
      <c r="K290" s="52"/>
    </row>
    <row r="291" spans="1:11">
      <c r="A291" s="75" t="s">
        <v>473</v>
      </c>
      <c r="B291" s="76">
        <v>34.9</v>
      </c>
      <c r="C291" s="77">
        <v>11885</v>
      </c>
      <c r="D291" s="52">
        <v>2005</v>
      </c>
      <c r="E291" s="52"/>
      <c r="F291" s="52"/>
      <c r="G291" s="52"/>
      <c r="H291" s="52"/>
      <c r="I291" s="52"/>
      <c r="J291" s="52"/>
      <c r="K291" s="52"/>
    </row>
    <row r="292" spans="1:11">
      <c r="A292" s="75" t="s">
        <v>474</v>
      </c>
      <c r="B292" s="76">
        <v>33.299999999999997</v>
      </c>
      <c r="C292" s="77">
        <v>11222</v>
      </c>
      <c r="D292" s="52">
        <v>2005</v>
      </c>
      <c r="E292" s="52"/>
      <c r="F292" s="52"/>
      <c r="G292" s="52"/>
      <c r="H292" s="52"/>
      <c r="I292" s="52"/>
      <c r="J292" s="52"/>
      <c r="K292" s="52"/>
    </row>
    <row r="293" spans="1:11">
      <c r="A293" s="75" t="s">
        <v>475</v>
      </c>
      <c r="B293" s="76">
        <v>30.5</v>
      </c>
      <c r="C293" s="77">
        <v>11323</v>
      </c>
      <c r="D293" s="52">
        <v>2005</v>
      </c>
      <c r="E293" s="52"/>
      <c r="F293" s="52"/>
      <c r="G293" s="52"/>
      <c r="H293" s="52"/>
      <c r="I293" s="52"/>
      <c r="J293" s="52"/>
      <c r="K293" s="52"/>
    </row>
    <row r="294" spans="1:11">
      <c r="A294" s="75" t="s">
        <v>476</v>
      </c>
      <c r="B294" s="76">
        <v>34.299999999999997</v>
      </c>
      <c r="C294" s="77">
        <v>10973</v>
      </c>
      <c r="D294" s="52">
        <v>2005</v>
      </c>
      <c r="E294" s="52"/>
      <c r="F294" s="52"/>
      <c r="G294" s="52"/>
      <c r="H294" s="52"/>
      <c r="I294" s="52"/>
      <c r="J294" s="52"/>
      <c r="K294" s="52"/>
    </row>
    <row r="295" spans="1:11">
      <c r="A295" s="75" t="s">
        <v>477</v>
      </c>
      <c r="B295" s="76">
        <v>32.299999999999997</v>
      </c>
      <c r="C295" s="77">
        <v>10933</v>
      </c>
      <c r="D295" s="52">
        <v>2005</v>
      </c>
      <c r="E295" s="52"/>
      <c r="F295" s="52"/>
      <c r="G295" s="52"/>
      <c r="H295" s="52"/>
      <c r="I295" s="52"/>
      <c r="J295" s="52"/>
      <c r="K295" s="52"/>
    </row>
    <row r="296" spans="1:11">
      <c r="A296" s="75" t="s">
        <v>478</v>
      </c>
      <c r="B296" s="76">
        <v>26.9</v>
      </c>
      <c r="C296" s="77">
        <v>11149</v>
      </c>
      <c r="D296" s="52">
        <v>2005</v>
      </c>
      <c r="E296" s="52"/>
      <c r="F296" s="52"/>
      <c r="G296" s="52"/>
      <c r="H296" s="52"/>
      <c r="I296" s="52"/>
      <c r="J296" s="52"/>
      <c r="K296" s="52"/>
    </row>
    <row r="297" spans="1:11">
      <c r="A297" s="75" t="s">
        <v>479</v>
      </c>
      <c r="B297" s="76">
        <v>25.9</v>
      </c>
      <c r="C297" s="77">
        <v>11357</v>
      </c>
      <c r="D297" s="52">
        <v>2005</v>
      </c>
      <c r="E297" s="52"/>
      <c r="F297" s="52"/>
      <c r="G297" s="52"/>
      <c r="H297" s="52"/>
      <c r="I297" s="52"/>
      <c r="J297" s="52"/>
      <c r="K297" s="52"/>
    </row>
    <row r="298" spans="1:11">
      <c r="A298" s="75" t="s">
        <v>480</v>
      </c>
      <c r="B298" s="76">
        <v>28.2</v>
      </c>
      <c r="C298" s="77">
        <v>11490</v>
      </c>
      <c r="D298" s="52">
        <v>2005</v>
      </c>
      <c r="E298" s="52"/>
      <c r="F298" s="52"/>
      <c r="G298" s="52"/>
      <c r="H298" s="52"/>
      <c r="I298" s="52"/>
      <c r="J298" s="52"/>
      <c r="K298" s="52"/>
    </row>
    <row r="299" spans="1:11">
      <c r="A299" s="75" t="s">
        <v>481</v>
      </c>
      <c r="B299" s="76">
        <v>18.399999999999999</v>
      </c>
      <c r="C299" s="77">
        <v>11503</v>
      </c>
      <c r="D299" s="52">
        <v>2005</v>
      </c>
      <c r="E299" s="52"/>
      <c r="F299" s="52"/>
      <c r="G299" s="52"/>
      <c r="H299" s="52"/>
      <c r="I299" s="52"/>
      <c r="J299" s="52"/>
      <c r="K299" s="52"/>
    </row>
    <row r="300" spans="1:11">
      <c r="A300" s="75" t="s">
        <v>482</v>
      </c>
      <c r="B300" s="76">
        <v>26.9</v>
      </c>
      <c r="C300" s="77">
        <v>11249</v>
      </c>
      <c r="D300" s="52">
        <v>2005</v>
      </c>
      <c r="E300" s="52"/>
      <c r="F300" s="52"/>
      <c r="G300" s="52"/>
      <c r="H300" s="52"/>
      <c r="I300" s="52"/>
      <c r="J300" s="52"/>
      <c r="K300" s="52"/>
    </row>
    <row r="301" spans="1:11">
      <c r="A301" s="75" t="s">
        <v>483</v>
      </c>
      <c r="B301" s="76">
        <v>15</v>
      </c>
      <c r="C301" s="77">
        <v>10628</v>
      </c>
      <c r="D301" s="52">
        <v>2005</v>
      </c>
      <c r="E301" s="52"/>
      <c r="F301" s="52"/>
      <c r="G301" s="52"/>
      <c r="H301" s="52"/>
      <c r="I301" s="52"/>
      <c r="J301" s="52"/>
      <c r="K301" s="52"/>
    </row>
    <row r="302" spans="1:11">
      <c r="A302" s="75" t="s">
        <v>484</v>
      </c>
      <c r="B302" s="76">
        <v>12.9</v>
      </c>
      <c r="C302" s="77">
        <v>10097</v>
      </c>
      <c r="D302" s="52">
        <v>2005</v>
      </c>
      <c r="E302" s="52"/>
      <c r="F302" s="52"/>
      <c r="G302" s="52"/>
      <c r="H302" s="52"/>
      <c r="I302" s="52"/>
      <c r="J302" s="52"/>
      <c r="K302" s="52"/>
    </row>
    <row r="303" spans="1:11">
      <c r="A303" s="75" t="s">
        <v>485</v>
      </c>
      <c r="B303" s="76">
        <v>6.7</v>
      </c>
      <c r="C303" s="77">
        <v>10090</v>
      </c>
      <c r="D303" s="52">
        <v>2005</v>
      </c>
      <c r="E303" s="52"/>
      <c r="F303" s="52"/>
      <c r="G303" s="52"/>
      <c r="H303" s="52"/>
      <c r="I303" s="52"/>
      <c r="J303" s="52"/>
      <c r="K303" s="52"/>
    </row>
    <row r="304" spans="1:11">
      <c r="A304" s="75" t="s">
        <v>486</v>
      </c>
      <c r="B304" s="76">
        <v>8.9</v>
      </c>
      <c r="C304" s="77">
        <v>10062</v>
      </c>
      <c r="D304" s="52">
        <v>2005</v>
      </c>
      <c r="E304" s="52"/>
      <c r="F304" s="52"/>
      <c r="G304" s="52"/>
      <c r="H304" s="52"/>
      <c r="I304" s="52"/>
      <c r="J304" s="52"/>
      <c r="K304" s="52"/>
    </row>
    <row r="305" spans="1:11">
      <c r="A305" s="75" t="s">
        <v>487</v>
      </c>
      <c r="B305" s="76">
        <v>7.6</v>
      </c>
      <c r="C305" s="77">
        <v>9770</v>
      </c>
      <c r="D305" s="52">
        <v>2005</v>
      </c>
      <c r="E305" s="52"/>
      <c r="F305" s="52"/>
      <c r="G305" s="52"/>
      <c r="H305" s="52"/>
      <c r="I305" s="52"/>
      <c r="J305" s="52"/>
      <c r="K305" s="52"/>
    </row>
    <row r="306" spans="1:11">
      <c r="A306" s="75" t="s">
        <v>488</v>
      </c>
      <c r="B306" s="76">
        <v>6.3</v>
      </c>
      <c r="C306" s="77">
        <v>9776</v>
      </c>
      <c r="D306" s="52">
        <v>2005</v>
      </c>
      <c r="E306" s="52"/>
      <c r="F306" s="52"/>
      <c r="G306" s="52"/>
      <c r="H306" s="52"/>
      <c r="I306" s="52"/>
      <c r="J306" s="52"/>
      <c r="K306" s="52"/>
    </row>
    <row r="307" spans="1:11">
      <c r="A307" s="75" t="s">
        <v>489</v>
      </c>
      <c r="B307" s="76">
        <v>6.7</v>
      </c>
      <c r="C307" s="77">
        <v>9529</v>
      </c>
      <c r="D307" s="52">
        <v>2005</v>
      </c>
      <c r="E307" s="52"/>
      <c r="F307" s="52"/>
      <c r="G307" s="52"/>
      <c r="H307" s="52"/>
      <c r="I307" s="52"/>
      <c r="J307" s="52"/>
      <c r="K307" s="52"/>
    </row>
    <row r="308" spans="1:11">
      <c r="A308" s="75" t="s">
        <v>490</v>
      </c>
      <c r="B308" s="76">
        <v>3.9</v>
      </c>
      <c r="C308" s="77">
        <v>9570</v>
      </c>
      <c r="D308" s="52">
        <v>2005</v>
      </c>
      <c r="E308" s="52"/>
      <c r="F308" s="52"/>
      <c r="G308" s="52"/>
      <c r="H308" s="52"/>
      <c r="I308" s="52"/>
      <c r="J308" s="52"/>
      <c r="K308" s="52"/>
    </row>
    <row r="309" spans="1:11">
      <c r="A309" s="75" t="s">
        <v>491</v>
      </c>
      <c r="B309" s="76">
        <v>5.8</v>
      </c>
      <c r="C309" s="77">
        <v>9638</v>
      </c>
      <c r="D309" s="52">
        <v>2005</v>
      </c>
      <c r="E309" s="52"/>
      <c r="F309" s="52"/>
      <c r="G309" s="52"/>
      <c r="H309" s="52"/>
      <c r="I309" s="52"/>
      <c r="J309" s="52"/>
      <c r="K309" s="52"/>
    </row>
    <row r="310" spans="1:11">
      <c r="A310" s="75" t="s">
        <v>492</v>
      </c>
      <c r="B310" s="76">
        <v>5.5</v>
      </c>
      <c r="C310" s="77">
        <v>9585</v>
      </c>
      <c r="D310" s="52">
        <v>2005</v>
      </c>
      <c r="E310" s="52"/>
      <c r="F310" s="52"/>
      <c r="G310" s="52"/>
      <c r="H310" s="52"/>
      <c r="I310" s="52"/>
      <c r="J310" s="52"/>
      <c r="K310" s="52"/>
    </row>
    <row r="311" spans="1:11">
      <c r="A311" s="75" t="s">
        <v>493</v>
      </c>
      <c r="B311" s="76">
        <v>2.8</v>
      </c>
      <c r="C311" s="77">
        <v>9024</v>
      </c>
      <c r="D311" s="52">
        <v>2005</v>
      </c>
      <c r="E311" s="52"/>
      <c r="F311" s="52"/>
      <c r="G311" s="52"/>
      <c r="H311" s="52"/>
      <c r="I311" s="52"/>
      <c r="J311" s="52"/>
      <c r="K311" s="52"/>
    </row>
    <row r="312" spans="1:11">
      <c r="A312" s="75" t="s">
        <v>494</v>
      </c>
      <c r="B312" s="76">
        <v>2.8</v>
      </c>
      <c r="C312" s="77">
        <v>8869</v>
      </c>
      <c r="D312" s="52">
        <v>2005</v>
      </c>
      <c r="E312" s="52"/>
      <c r="F312" s="52"/>
      <c r="G312" s="52"/>
      <c r="H312" s="52"/>
      <c r="I312" s="52"/>
      <c r="J312" s="52"/>
      <c r="K312" s="52"/>
    </row>
    <row r="313" spans="1:11">
      <c r="A313" s="75" t="s">
        <v>495</v>
      </c>
      <c r="B313" s="76">
        <v>3.8</v>
      </c>
      <c r="C313" s="77">
        <v>9358</v>
      </c>
      <c r="D313" s="52">
        <v>2005</v>
      </c>
      <c r="E313" s="52"/>
      <c r="F313" s="52"/>
      <c r="G313" s="52"/>
      <c r="H313" s="52"/>
      <c r="I313" s="52"/>
      <c r="J313" s="52"/>
      <c r="K313" s="52"/>
    </row>
    <row r="314" spans="1:11">
      <c r="A314" s="75" t="s">
        <v>496</v>
      </c>
      <c r="B314" s="76">
        <v>2</v>
      </c>
      <c r="C314" s="77">
        <v>9176</v>
      </c>
      <c r="D314" s="52">
        <v>2005</v>
      </c>
      <c r="E314" s="52"/>
      <c r="F314" s="52"/>
      <c r="G314" s="52"/>
      <c r="H314" s="52"/>
      <c r="I314" s="52"/>
      <c r="J314" s="52"/>
      <c r="K314" s="52"/>
    </row>
    <row r="315" spans="1:11">
      <c r="A315" s="75" t="s">
        <v>497</v>
      </c>
      <c r="B315" s="76">
        <v>3.9</v>
      </c>
      <c r="C315" s="77">
        <v>8832</v>
      </c>
      <c r="D315" s="52">
        <v>2005</v>
      </c>
      <c r="E315" s="52"/>
      <c r="F315" s="52"/>
      <c r="G315" s="52"/>
      <c r="H315" s="52"/>
      <c r="I315" s="52"/>
      <c r="J315" s="52"/>
      <c r="K315" s="52"/>
    </row>
    <row r="316" spans="1:11">
      <c r="A316" s="75" t="s">
        <v>498</v>
      </c>
      <c r="B316" s="76">
        <v>3.3</v>
      </c>
      <c r="C316" s="77">
        <v>8738</v>
      </c>
      <c r="D316" s="52">
        <v>2005</v>
      </c>
      <c r="E316" s="52"/>
      <c r="F316" s="52"/>
      <c r="G316" s="52"/>
      <c r="H316" s="52"/>
      <c r="I316" s="52"/>
      <c r="J316" s="52"/>
      <c r="K316" s="52"/>
    </row>
    <row r="317" spans="1:11">
      <c r="A317" s="75" t="s">
        <v>499</v>
      </c>
      <c r="B317" s="76">
        <v>3.3</v>
      </c>
      <c r="C317" s="77">
        <v>9128</v>
      </c>
      <c r="D317" s="52">
        <v>2005</v>
      </c>
      <c r="E317" s="52"/>
      <c r="F317" s="52"/>
      <c r="G317" s="52"/>
      <c r="H317" s="52"/>
      <c r="I317" s="52"/>
      <c r="J317" s="52"/>
      <c r="K317" s="52"/>
    </row>
    <row r="318" spans="1:11">
      <c r="A318" s="75" t="s">
        <v>500</v>
      </c>
      <c r="B318" s="76">
        <v>3.6</v>
      </c>
      <c r="C318" s="77">
        <v>8481</v>
      </c>
      <c r="D318" s="52">
        <v>2005</v>
      </c>
      <c r="E318" s="52"/>
      <c r="F318" s="52"/>
      <c r="G318" s="52"/>
      <c r="H318" s="52"/>
      <c r="I318" s="52"/>
      <c r="J318" s="52"/>
      <c r="K318" s="52"/>
    </row>
    <row r="319" spans="1:11">
      <c r="A319" s="75" t="s">
        <v>501</v>
      </c>
      <c r="B319" s="76">
        <v>3</v>
      </c>
      <c r="C319" s="77">
        <v>8810</v>
      </c>
      <c r="D319" s="52">
        <v>2005</v>
      </c>
      <c r="E319" s="52"/>
      <c r="F319" s="52"/>
      <c r="G319" s="52"/>
      <c r="H319" s="52"/>
      <c r="I319" s="52"/>
      <c r="J319" s="52"/>
      <c r="K319" s="52"/>
    </row>
    <row r="320" spans="1:11">
      <c r="A320" s="75" t="s">
        <v>502</v>
      </c>
      <c r="B320" s="76">
        <v>4.4000000000000004</v>
      </c>
      <c r="C320" s="77">
        <v>8494</v>
      </c>
      <c r="D320" s="52">
        <v>2005</v>
      </c>
      <c r="E320" s="52"/>
      <c r="F320" s="52"/>
      <c r="G320" s="52"/>
      <c r="H320" s="52"/>
      <c r="I320" s="52"/>
      <c r="J320" s="52"/>
      <c r="K320" s="52"/>
    </row>
    <row r="321" spans="1:11">
      <c r="A321" s="75" t="s">
        <v>503</v>
      </c>
      <c r="B321" s="76">
        <v>3.8</v>
      </c>
      <c r="C321" s="77">
        <v>8928</v>
      </c>
      <c r="D321" s="52">
        <v>2005</v>
      </c>
      <c r="E321" s="52"/>
      <c r="F321" s="52"/>
      <c r="G321" s="52"/>
      <c r="H321" s="52"/>
      <c r="I321" s="52"/>
      <c r="J321" s="52"/>
      <c r="K321" s="52"/>
    </row>
    <row r="322" spans="1:11">
      <c r="A322" s="75" t="s">
        <v>504</v>
      </c>
      <c r="B322" s="76">
        <v>2.8</v>
      </c>
      <c r="C322" s="77">
        <v>8786</v>
      </c>
      <c r="D322" s="52">
        <v>2005</v>
      </c>
      <c r="E322" s="52"/>
      <c r="F322" s="52"/>
      <c r="G322" s="52"/>
      <c r="H322" s="52"/>
      <c r="I322" s="52"/>
      <c r="J322" s="52"/>
      <c r="K322" s="52"/>
    </row>
    <row r="323" spans="1:11">
      <c r="A323" s="75" t="s">
        <v>505</v>
      </c>
      <c r="B323" s="76">
        <v>3.7</v>
      </c>
      <c r="C323" s="77">
        <v>8602</v>
      </c>
      <c r="D323" s="52">
        <v>2005</v>
      </c>
      <c r="E323" s="52"/>
      <c r="F323" s="52"/>
      <c r="G323" s="52"/>
      <c r="H323" s="52"/>
      <c r="I323" s="52"/>
      <c r="J323" s="52"/>
      <c r="K323" s="52"/>
    </row>
    <row r="324" spans="1:11">
      <c r="A324" s="75" t="s">
        <v>506</v>
      </c>
      <c r="B324" s="76">
        <v>2.6</v>
      </c>
      <c r="C324" s="77">
        <v>8744</v>
      </c>
      <c r="D324" s="52">
        <v>2005</v>
      </c>
      <c r="E324" s="52"/>
      <c r="F324" s="52"/>
      <c r="G324" s="52"/>
      <c r="H324" s="52"/>
      <c r="I324" s="52"/>
      <c r="J324" s="52"/>
      <c r="K324" s="52"/>
    </row>
    <row r="325" spans="1:11">
      <c r="A325" s="75" t="s">
        <v>507</v>
      </c>
      <c r="B325" s="76">
        <v>4.2</v>
      </c>
      <c r="C325" s="77">
        <v>8622</v>
      </c>
      <c r="D325" s="52">
        <v>2005</v>
      </c>
      <c r="E325" s="52"/>
      <c r="F325" s="52"/>
      <c r="G325" s="52"/>
      <c r="H325" s="52"/>
      <c r="I325" s="52"/>
      <c r="J325" s="52"/>
      <c r="K325" s="52"/>
    </row>
    <row r="326" spans="1:11">
      <c r="A326" s="75" t="s">
        <v>508</v>
      </c>
      <c r="B326" s="76">
        <v>4.5</v>
      </c>
      <c r="C326" s="77">
        <v>8588</v>
      </c>
      <c r="D326" s="52">
        <v>2005</v>
      </c>
      <c r="E326" s="52"/>
      <c r="F326" s="52"/>
      <c r="G326" s="52"/>
      <c r="H326" s="52"/>
      <c r="I326" s="52"/>
      <c r="J326" s="52"/>
      <c r="K326" s="52"/>
    </row>
    <row r="327" spans="1:11">
      <c r="A327" s="75" t="s">
        <v>509</v>
      </c>
      <c r="B327" s="76">
        <v>3.9</v>
      </c>
      <c r="C327" s="77">
        <v>8733</v>
      </c>
      <c r="D327" s="52">
        <v>2005</v>
      </c>
      <c r="E327" s="52"/>
      <c r="F327" s="52"/>
      <c r="G327" s="52"/>
      <c r="H327" s="52"/>
      <c r="I327" s="52"/>
      <c r="J327" s="52"/>
      <c r="K327" s="52"/>
    </row>
    <row r="328" spans="1:11">
      <c r="A328" s="75" t="s">
        <v>510</v>
      </c>
      <c r="B328" s="76">
        <v>8.8000000000000007</v>
      </c>
      <c r="C328" s="77">
        <v>8787</v>
      </c>
      <c r="D328" s="52">
        <v>2005</v>
      </c>
      <c r="E328" s="52"/>
      <c r="F328" s="52"/>
      <c r="G328" s="52"/>
      <c r="H328" s="52"/>
      <c r="I328" s="52"/>
      <c r="J328" s="52"/>
      <c r="K328" s="52"/>
    </row>
    <row r="329" spans="1:11">
      <c r="A329" s="75" t="s">
        <v>511</v>
      </c>
      <c r="B329" s="76">
        <v>8.5</v>
      </c>
      <c r="C329" s="77">
        <v>9032</v>
      </c>
      <c r="D329" s="52">
        <v>2005</v>
      </c>
      <c r="E329" s="52"/>
      <c r="F329" s="52"/>
      <c r="G329" s="52"/>
      <c r="H329" s="52"/>
      <c r="I329" s="52"/>
      <c r="J329" s="52"/>
      <c r="K329" s="52"/>
    </row>
    <row r="330" spans="1:11">
      <c r="A330" s="75" t="s">
        <v>512</v>
      </c>
      <c r="B330" s="76">
        <v>12.2</v>
      </c>
      <c r="C330" s="77">
        <v>9040</v>
      </c>
      <c r="D330" s="52">
        <v>2005</v>
      </c>
      <c r="E330" s="52"/>
      <c r="F330" s="52"/>
      <c r="G330" s="52"/>
      <c r="H330" s="52"/>
      <c r="I330" s="52"/>
      <c r="J330" s="52"/>
      <c r="K330" s="52"/>
    </row>
    <row r="331" spans="1:11">
      <c r="A331" s="75" t="s">
        <v>513</v>
      </c>
      <c r="B331" s="76">
        <v>10.1</v>
      </c>
      <c r="C331" s="77">
        <v>9145</v>
      </c>
      <c r="D331" s="52">
        <v>2005</v>
      </c>
      <c r="E331" s="52"/>
      <c r="F331" s="52"/>
      <c r="G331" s="52"/>
      <c r="H331" s="52"/>
      <c r="I331" s="52"/>
      <c r="J331" s="52"/>
      <c r="K331" s="52"/>
    </row>
    <row r="332" spans="1:11">
      <c r="A332" s="75" t="s">
        <v>514</v>
      </c>
      <c r="B332" s="76">
        <v>9.5</v>
      </c>
      <c r="C332" s="77">
        <v>9390</v>
      </c>
      <c r="D332" s="52">
        <v>2005</v>
      </c>
      <c r="E332" s="52"/>
      <c r="F332" s="52"/>
      <c r="G332" s="52"/>
      <c r="H332" s="52"/>
      <c r="I332" s="52"/>
      <c r="J332" s="52"/>
      <c r="K332" s="52"/>
    </row>
    <row r="333" spans="1:11">
      <c r="A333" s="75" t="s">
        <v>515</v>
      </c>
      <c r="B333" s="76">
        <v>10.7</v>
      </c>
      <c r="C333" s="77">
        <v>9120</v>
      </c>
      <c r="D333" s="52">
        <v>2005</v>
      </c>
      <c r="E333" s="52"/>
      <c r="F333" s="52"/>
      <c r="G333" s="52"/>
      <c r="H333" s="52"/>
      <c r="I333" s="52"/>
      <c r="J333" s="52"/>
      <c r="K333" s="52"/>
    </row>
    <row r="334" spans="1:11">
      <c r="A334" s="75" t="s">
        <v>516</v>
      </c>
      <c r="B334" s="76">
        <v>10.6</v>
      </c>
      <c r="C334" s="77">
        <v>9210</v>
      </c>
      <c r="D334" s="52">
        <v>2005</v>
      </c>
      <c r="E334" s="52"/>
      <c r="F334" s="52"/>
      <c r="G334" s="52"/>
      <c r="H334" s="52"/>
      <c r="I334" s="52"/>
      <c r="J334" s="52"/>
      <c r="K334" s="52"/>
    </row>
    <row r="335" spans="1:11">
      <c r="A335" s="75" t="s">
        <v>517</v>
      </c>
      <c r="B335" s="76">
        <v>10.7</v>
      </c>
      <c r="C335" s="77">
        <v>9609</v>
      </c>
      <c r="D335" s="52">
        <v>2005</v>
      </c>
      <c r="E335" s="52"/>
      <c r="F335" s="52"/>
      <c r="G335" s="52"/>
      <c r="H335" s="52"/>
      <c r="I335" s="52"/>
      <c r="J335" s="52"/>
      <c r="K335" s="52"/>
    </row>
    <row r="336" spans="1:11">
      <c r="A336" s="75" t="s">
        <v>518</v>
      </c>
      <c r="B336" s="76">
        <v>10.6</v>
      </c>
      <c r="C336" s="77">
        <v>10020</v>
      </c>
      <c r="D336" s="52">
        <v>2005</v>
      </c>
      <c r="E336" s="52"/>
      <c r="F336" s="52"/>
      <c r="G336" s="52"/>
      <c r="H336" s="52"/>
      <c r="I336" s="52"/>
      <c r="J336" s="52"/>
      <c r="K336" s="52"/>
    </row>
    <row r="337" spans="1:11">
      <c r="A337" s="75" t="s">
        <v>519</v>
      </c>
      <c r="B337" s="76">
        <v>13.2</v>
      </c>
      <c r="C337" s="77">
        <v>10359</v>
      </c>
      <c r="D337" s="52">
        <v>2005</v>
      </c>
      <c r="E337" s="52"/>
      <c r="F337" s="52"/>
      <c r="G337" s="52"/>
      <c r="H337" s="52"/>
      <c r="I337" s="52"/>
      <c r="J337" s="52"/>
      <c r="K337" s="52"/>
    </row>
    <row r="338" spans="1:11">
      <c r="A338" s="75" t="s">
        <v>520</v>
      </c>
      <c r="B338" s="76">
        <v>11.1</v>
      </c>
      <c r="C338" s="77">
        <v>10218</v>
      </c>
      <c r="D338" s="52">
        <v>2005</v>
      </c>
      <c r="E338" s="52"/>
      <c r="F338" s="52"/>
      <c r="G338" s="52"/>
      <c r="H338" s="52"/>
      <c r="I338" s="52"/>
      <c r="J338" s="52"/>
      <c r="K338" s="52"/>
    </row>
    <row r="339" spans="1:11">
      <c r="A339" s="75" t="s">
        <v>521</v>
      </c>
      <c r="B339" s="76">
        <v>13.1</v>
      </c>
      <c r="C339" s="77">
        <v>10471</v>
      </c>
      <c r="D339" s="52">
        <v>2005</v>
      </c>
      <c r="E339" s="52"/>
      <c r="F339" s="52"/>
      <c r="G339" s="52"/>
      <c r="H339" s="52"/>
      <c r="I339" s="52"/>
      <c r="J339" s="52"/>
      <c r="K339" s="52"/>
    </row>
    <row r="340" spans="1:11">
      <c r="A340" s="75" t="s">
        <v>522</v>
      </c>
      <c r="B340" s="76">
        <v>10.7</v>
      </c>
      <c r="C340" s="77">
        <v>10802</v>
      </c>
      <c r="D340" s="52">
        <v>2005</v>
      </c>
      <c r="E340" s="52"/>
      <c r="F340" s="52"/>
      <c r="G340" s="52"/>
      <c r="H340" s="52"/>
      <c r="I340" s="52"/>
      <c r="J340" s="52"/>
      <c r="K340" s="52"/>
    </row>
    <row r="341" spans="1:11">
      <c r="A341" s="75" t="s">
        <v>523</v>
      </c>
      <c r="B341" s="76">
        <v>11</v>
      </c>
      <c r="C341" s="77">
        <v>11160</v>
      </c>
      <c r="D341" s="52">
        <v>2005</v>
      </c>
      <c r="E341" s="52"/>
      <c r="F341" s="52"/>
      <c r="G341" s="52"/>
      <c r="H341" s="52"/>
      <c r="I341" s="52"/>
      <c r="J341" s="52"/>
      <c r="K341" s="52"/>
    </row>
    <row r="342" spans="1:11">
      <c r="A342" s="75" t="s">
        <v>524</v>
      </c>
      <c r="B342" s="76">
        <v>14.7</v>
      </c>
      <c r="C342" s="77">
        <v>11031</v>
      </c>
      <c r="D342" s="52">
        <v>2006</v>
      </c>
      <c r="E342" s="52"/>
      <c r="F342" s="52"/>
      <c r="G342" s="52"/>
      <c r="H342" s="52"/>
      <c r="I342" s="52"/>
      <c r="J342" s="52"/>
      <c r="K342" s="52"/>
    </row>
    <row r="343" spans="1:11">
      <c r="A343" s="75" t="s">
        <v>525</v>
      </c>
      <c r="B343" s="76">
        <v>18.2</v>
      </c>
      <c r="C343" s="77">
        <v>11031</v>
      </c>
      <c r="D343" s="52">
        <v>2006</v>
      </c>
      <c r="E343" s="52"/>
      <c r="F343" s="52"/>
      <c r="G343" s="52"/>
      <c r="H343" s="52"/>
      <c r="I343" s="52"/>
      <c r="J343" s="52"/>
      <c r="K343" s="52"/>
    </row>
    <row r="344" spans="1:11">
      <c r="A344" s="75" t="s">
        <v>526</v>
      </c>
      <c r="B344" s="76">
        <v>16.8</v>
      </c>
      <c r="C344" s="77">
        <v>10548</v>
      </c>
      <c r="D344" s="52">
        <v>2006</v>
      </c>
      <c r="E344" s="52"/>
      <c r="F344" s="52"/>
      <c r="G344" s="52"/>
      <c r="H344" s="52"/>
      <c r="I344" s="52"/>
      <c r="J344" s="52"/>
      <c r="K344" s="52"/>
    </row>
    <row r="345" spans="1:11">
      <c r="A345" s="75" t="s">
        <v>527</v>
      </c>
      <c r="B345" s="76">
        <v>17.399999999999999</v>
      </c>
      <c r="C345" s="77">
        <v>10377</v>
      </c>
      <c r="D345" s="52">
        <v>2006</v>
      </c>
      <c r="E345" s="52"/>
      <c r="F345" s="52"/>
      <c r="G345" s="52"/>
      <c r="H345" s="52"/>
      <c r="I345" s="52"/>
      <c r="J345" s="52"/>
      <c r="K345" s="52"/>
    </row>
    <row r="346" spans="1:11">
      <c r="A346" s="75" t="s">
        <v>528</v>
      </c>
      <c r="B346" s="76">
        <v>36.9</v>
      </c>
      <c r="C346" s="77">
        <v>10507</v>
      </c>
      <c r="D346" s="52">
        <v>2006</v>
      </c>
      <c r="E346" s="52"/>
      <c r="F346" s="52"/>
      <c r="G346" s="52"/>
      <c r="H346" s="52"/>
      <c r="I346" s="52"/>
      <c r="J346" s="52"/>
      <c r="K346" s="52"/>
    </row>
    <row r="347" spans="1:11">
      <c r="A347" s="75" t="s">
        <v>529</v>
      </c>
      <c r="B347" s="76">
        <v>41.6</v>
      </c>
      <c r="C347" s="77">
        <v>10756</v>
      </c>
      <c r="D347" s="52">
        <v>2006</v>
      </c>
      <c r="E347" s="52"/>
      <c r="F347" s="52"/>
      <c r="G347" s="52"/>
      <c r="H347" s="52"/>
      <c r="I347" s="52"/>
      <c r="J347" s="52"/>
      <c r="K347" s="52"/>
    </row>
    <row r="348" spans="1:11">
      <c r="A348" s="75" t="s">
        <v>530</v>
      </c>
      <c r="B348" s="76">
        <v>42.2</v>
      </c>
      <c r="C348" s="77">
        <v>10838</v>
      </c>
      <c r="D348" s="52">
        <v>2006</v>
      </c>
      <c r="E348" s="52"/>
      <c r="F348" s="52"/>
      <c r="G348" s="52"/>
      <c r="H348" s="52"/>
      <c r="I348" s="52"/>
      <c r="J348" s="52"/>
      <c r="K348" s="52"/>
    </row>
    <row r="349" spans="1:11">
      <c r="A349" s="75" t="s">
        <v>531</v>
      </c>
      <c r="B349" s="76">
        <v>29.1</v>
      </c>
      <c r="C349" s="77">
        <v>10767</v>
      </c>
      <c r="D349" s="52">
        <v>2006</v>
      </c>
      <c r="E349" s="52"/>
      <c r="F349" s="52"/>
      <c r="G349" s="52"/>
      <c r="H349" s="52"/>
      <c r="I349" s="52"/>
      <c r="J349" s="52"/>
      <c r="K349" s="52"/>
    </row>
    <row r="350" spans="1:11">
      <c r="A350" s="75" t="s">
        <v>532</v>
      </c>
      <c r="B350" s="76">
        <v>23.9</v>
      </c>
      <c r="C350" s="77">
        <v>10828</v>
      </c>
      <c r="D350" s="52">
        <v>2006</v>
      </c>
      <c r="E350" s="52"/>
      <c r="F350" s="52"/>
      <c r="G350" s="52"/>
      <c r="H350" s="52"/>
      <c r="I350" s="52"/>
      <c r="J350" s="52"/>
      <c r="K350" s="52"/>
    </row>
    <row r="351" spans="1:11">
      <c r="A351" s="75" t="s">
        <v>533</v>
      </c>
      <c r="B351" s="76">
        <v>21.5</v>
      </c>
      <c r="C351" s="77">
        <v>10860</v>
      </c>
      <c r="D351" s="52">
        <v>2006</v>
      </c>
      <c r="E351" s="52"/>
      <c r="F351" s="52"/>
      <c r="G351" s="52"/>
      <c r="H351" s="52"/>
      <c r="I351" s="52"/>
      <c r="J351" s="52"/>
      <c r="K351" s="52"/>
    </row>
    <row r="352" spans="1:11">
      <c r="A352" s="75" t="s">
        <v>534</v>
      </c>
      <c r="B352" s="76">
        <v>23.3</v>
      </c>
      <c r="C352" s="77">
        <v>10740</v>
      </c>
      <c r="D352" s="52">
        <v>2006</v>
      </c>
      <c r="E352" s="52"/>
      <c r="F352" s="52"/>
      <c r="G352" s="52"/>
      <c r="H352" s="52"/>
      <c r="I352" s="52"/>
      <c r="J352" s="52"/>
      <c r="K352" s="52"/>
    </row>
    <row r="353" spans="1:11">
      <c r="A353" s="75" t="s">
        <v>535</v>
      </c>
      <c r="B353" s="76">
        <v>22.3</v>
      </c>
      <c r="C353" s="77">
        <v>10894</v>
      </c>
      <c r="D353" s="52">
        <v>2006</v>
      </c>
      <c r="E353" s="52"/>
      <c r="F353" s="52"/>
      <c r="G353" s="52"/>
      <c r="H353" s="52"/>
      <c r="I353" s="52"/>
      <c r="J353" s="52"/>
      <c r="K353" s="52"/>
    </row>
    <row r="354" spans="1:11">
      <c r="A354" s="75" t="s">
        <v>536</v>
      </c>
      <c r="B354" s="76">
        <v>23.9</v>
      </c>
      <c r="C354" s="77">
        <v>10614</v>
      </c>
      <c r="D354" s="52">
        <v>2006</v>
      </c>
      <c r="E354" s="52"/>
      <c r="F354" s="52"/>
      <c r="G354" s="52"/>
      <c r="H354" s="52"/>
      <c r="I354" s="52"/>
      <c r="J354" s="52"/>
      <c r="K354" s="52"/>
    </row>
    <row r="355" spans="1:11">
      <c r="A355" s="75" t="s">
        <v>537</v>
      </c>
      <c r="B355" s="76">
        <v>15.3</v>
      </c>
      <c r="C355" s="77">
        <v>10142</v>
      </c>
      <c r="D355" s="52">
        <v>2006</v>
      </c>
      <c r="E355" s="52"/>
      <c r="F355" s="52"/>
      <c r="G355" s="52"/>
      <c r="H355" s="52"/>
      <c r="I355" s="52"/>
      <c r="J355" s="52"/>
      <c r="K355" s="52"/>
    </row>
    <row r="356" spans="1:11">
      <c r="A356" s="75" t="s">
        <v>538</v>
      </c>
      <c r="B356" s="76">
        <v>8</v>
      </c>
      <c r="C356" s="77">
        <v>10279</v>
      </c>
      <c r="D356" s="52">
        <v>2006</v>
      </c>
      <c r="E356" s="52"/>
      <c r="F356" s="52"/>
      <c r="G356" s="52"/>
      <c r="H356" s="52"/>
      <c r="I356" s="52"/>
      <c r="J356" s="52"/>
      <c r="K356" s="52"/>
    </row>
    <row r="357" spans="1:11">
      <c r="A357" s="75" t="s">
        <v>539</v>
      </c>
      <c r="B357" s="76">
        <v>7.4</v>
      </c>
      <c r="C357" s="77">
        <v>9953</v>
      </c>
      <c r="D357" s="52">
        <v>2006</v>
      </c>
      <c r="E357" s="52"/>
      <c r="F357" s="52"/>
      <c r="G357" s="52"/>
      <c r="H357" s="52"/>
      <c r="I357" s="52"/>
      <c r="J357" s="52"/>
      <c r="K357" s="52"/>
    </row>
    <row r="358" spans="1:11">
      <c r="A358" s="75" t="s">
        <v>540</v>
      </c>
      <c r="B358" s="76">
        <v>7.1</v>
      </c>
      <c r="C358" s="77">
        <v>9510</v>
      </c>
      <c r="D358" s="52">
        <v>2006</v>
      </c>
      <c r="E358" s="52"/>
      <c r="F358" s="52"/>
      <c r="G358" s="52"/>
      <c r="H358" s="52"/>
      <c r="I358" s="52"/>
      <c r="J358" s="52"/>
      <c r="K358" s="52"/>
    </row>
    <row r="359" spans="1:11">
      <c r="A359" s="75" t="s">
        <v>541</v>
      </c>
      <c r="B359" s="76">
        <v>4.7</v>
      </c>
      <c r="C359" s="77">
        <v>9464</v>
      </c>
      <c r="D359" s="52">
        <v>2006</v>
      </c>
      <c r="E359" s="52"/>
      <c r="F359" s="52"/>
      <c r="G359" s="52"/>
      <c r="H359" s="52"/>
      <c r="I359" s="52"/>
      <c r="J359" s="52"/>
      <c r="K359" s="52"/>
    </row>
    <row r="360" spans="1:11">
      <c r="A360" s="75" t="s">
        <v>542</v>
      </c>
      <c r="B360" s="76">
        <v>6</v>
      </c>
      <c r="C360" s="77">
        <v>9278</v>
      </c>
      <c r="D360" s="52">
        <v>2006</v>
      </c>
      <c r="E360" s="52"/>
      <c r="F360" s="52"/>
      <c r="G360" s="52"/>
      <c r="H360" s="52"/>
      <c r="I360" s="52"/>
      <c r="J360" s="52"/>
      <c r="K360" s="52"/>
    </row>
    <row r="361" spans="1:11">
      <c r="A361" s="75" t="s">
        <v>543</v>
      </c>
      <c r="B361" s="76">
        <v>4.7</v>
      </c>
      <c r="C361" s="77">
        <v>9138</v>
      </c>
      <c r="D361" s="52">
        <v>2006</v>
      </c>
      <c r="E361" s="52"/>
      <c r="F361" s="52"/>
      <c r="G361" s="52"/>
      <c r="H361" s="52"/>
      <c r="I361" s="52"/>
      <c r="J361" s="52"/>
      <c r="K361" s="52"/>
    </row>
    <row r="362" spans="1:11">
      <c r="A362" s="75" t="s">
        <v>544</v>
      </c>
      <c r="B362" s="76">
        <v>4</v>
      </c>
      <c r="C362" s="77">
        <v>9088</v>
      </c>
      <c r="D362" s="52">
        <v>2006</v>
      </c>
      <c r="E362" s="52"/>
      <c r="F362" s="52"/>
      <c r="G362" s="52"/>
      <c r="H362" s="52"/>
      <c r="I362" s="52"/>
      <c r="J362" s="52"/>
      <c r="K362" s="52"/>
    </row>
    <row r="363" spans="1:11">
      <c r="A363" s="75" t="s">
        <v>545</v>
      </c>
      <c r="B363" s="76">
        <v>2.7</v>
      </c>
      <c r="C363" s="77">
        <v>9207</v>
      </c>
      <c r="D363" s="52">
        <v>2006</v>
      </c>
      <c r="E363" s="52"/>
      <c r="F363" s="52"/>
      <c r="G363" s="52"/>
      <c r="H363" s="52"/>
      <c r="I363" s="52"/>
      <c r="J363" s="52"/>
      <c r="K363" s="52"/>
    </row>
    <row r="364" spans="1:11">
      <c r="A364" s="75" t="s">
        <v>546</v>
      </c>
      <c r="B364" s="76">
        <v>3.6</v>
      </c>
      <c r="C364" s="77">
        <v>9580</v>
      </c>
      <c r="D364" s="52">
        <v>2006</v>
      </c>
      <c r="E364" s="52"/>
      <c r="F364" s="52"/>
      <c r="G364" s="52"/>
      <c r="H364" s="52"/>
      <c r="I364" s="52"/>
      <c r="J364" s="52"/>
      <c r="K364" s="52"/>
    </row>
    <row r="365" spans="1:11">
      <c r="A365" s="75" t="s">
        <v>547</v>
      </c>
      <c r="B365" s="76">
        <v>1.6</v>
      </c>
      <c r="C365" s="77">
        <v>9206</v>
      </c>
      <c r="D365" s="52">
        <v>2006</v>
      </c>
      <c r="E365" s="52"/>
      <c r="F365" s="52"/>
      <c r="G365" s="52"/>
      <c r="H365" s="52"/>
      <c r="I365" s="52"/>
      <c r="J365" s="52"/>
      <c r="K365" s="52"/>
    </row>
    <row r="366" spans="1:11">
      <c r="A366" s="75" t="s">
        <v>548</v>
      </c>
      <c r="B366" s="76">
        <v>2.5</v>
      </c>
      <c r="C366" s="77">
        <v>8704</v>
      </c>
      <c r="D366" s="52">
        <v>2006</v>
      </c>
      <c r="E366" s="52"/>
      <c r="F366" s="52"/>
      <c r="G366" s="52"/>
      <c r="H366" s="52"/>
      <c r="I366" s="52"/>
      <c r="J366" s="52"/>
      <c r="K366" s="52"/>
    </row>
    <row r="367" spans="1:11">
      <c r="A367" s="75" t="s">
        <v>549</v>
      </c>
      <c r="B367" s="76">
        <v>2.2999999999999998</v>
      </c>
      <c r="C367" s="77">
        <v>9143</v>
      </c>
      <c r="D367" s="52">
        <v>2006</v>
      </c>
      <c r="E367" s="52"/>
      <c r="F367" s="52"/>
      <c r="G367" s="52"/>
      <c r="H367" s="52"/>
      <c r="I367" s="52"/>
      <c r="J367" s="52"/>
      <c r="K367" s="52"/>
    </row>
    <row r="368" spans="1:11">
      <c r="A368" s="75" t="s">
        <v>550</v>
      </c>
      <c r="B368" s="76">
        <v>1.8</v>
      </c>
      <c r="C368" s="77">
        <v>8908</v>
      </c>
      <c r="D368" s="52">
        <v>2006</v>
      </c>
      <c r="E368" s="52"/>
      <c r="F368" s="52"/>
      <c r="G368" s="52"/>
      <c r="H368" s="52"/>
      <c r="I368" s="52"/>
      <c r="J368" s="52"/>
      <c r="K368" s="52"/>
    </row>
    <row r="369" spans="1:11">
      <c r="A369" s="75" t="s">
        <v>551</v>
      </c>
      <c r="B369" s="76">
        <v>1.7</v>
      </c>
      <c r="C369" s="77">
        <v>8614</v>
      </c>
      <c r="D369" s="52">
        <v>2006</v>
      </c>
      <c r="E369" s="52"/>
      <c r="F369" s="52"/>
      <c r="G369" s="52"/>
      <c r="H369" s="52"/>
      <c r="I369" s="52"/>
      <c r="J369" s="52"/>
      <c r="K369" s="52"/>
    </row>
    <row r="370" spans="1:11">
      <c r="A370" s="75" t="s">
        <v>552</v>
      </c>
      <c r="B370" s="76">
        <v>1.5</v>
      </c>
      <c r="C370" s="77">
        <v>9727</v>
      </c>
      <c r="D370" s="52">
        <v>2006</v>
      </c>
      <c r="E370" s="52"/>
      <c r="F370" s="52"/>
      <c r="G370" s="52"/>
      <c r="H370" s="52"/>
      <c r="I370" s="52"/>
      <c r="J370" s="52"/>
      <c r="K370" s="52"/>
    </row>
    <row r="371" spans="1:11">
      <c r="A371" s="75" t="s">
        <v>553</v>
      </c>
      <c r="B371" s="76">
        <v>1.3</v>
      </c>
      <c r="C371" s="77">
        <v>9087</v>
      </c>
      <c r="D371" s="52">
        <v>2006</v>
      </c>
      <c r="E371" s="52"/>
      <c r="F371" s="52"/>
      <c r="G371" s="52"/>
      <c r="H371" s="52"/>
      <c r="I371" s="52"/>
      <c r="J371" s="52"/>
      <c r="K371" s="52"/>
    </row>
    <row r="372" spans="1:11">
      <c r="A372" s="75" t="s">
        <v>554</v>
      </c>
      <c r="B372" s="76">
        <v>0.8</v>
      </c>
      <c r="C372" s="77">
        <v>8684</v>
      </c>
      <c r="D372" s="52">
        <v>2006</v>
      </c>
      <c r="E372" s="52"/>
      <c r="F372" s="52"/>
      <c r="G372" s="52"/>
      <c r="H372" s="52"/>
      <c r="I372" s="52"/>
      <c r="J372" s="52"/>
      <c r="K372" s="52"/>
    </row>
    <row r="373" spans="1:11">
      <c r="A373" s="75" t="s">
        <v>555</v>
      </c>
      <c r="B373" s="76">
        <v>1.3</v>
      </c>
      <c r="C373" s="77">
        <v>8492</v>
      </c>
      <c r="D373" s="52">
        <v>2006</v>
      </c>
      <c r="E373" s="52"/>
      <c r="F373" s="52"/>
      <c r="G373" s="52"/>
      <c r="H373" s="52"/>
      <c r="I373" s="52"/>
      <c r="J373" s="52"/>
      <c r="K373" s="52"/>
    </row>
    <row r="374" spans="1:11">
      <c r="A374" s="75" t="s">
        <v>556</v>
      </c>
      <c r="B374" s="76">
        <v>1.6</v>
      </c>
      <c r="C374" s="77">
        <v>8612</v>
      </c>
      <c r="D374" s="52">
        <v>2006</v>
      </c>
      <c r="E374" s="52"/>
      <c r="F374" s="52"/>
      <c r="G374" s="52"/>
      <c r="H374" s="52"/>
      <c r="I374" s="52"/>
      <c r="J374" s="52"/>
      <c r="K374" s="52"/>
    </row>
    <row r="375" spans="1:11">
      <c r="A375" s="75" t="s">
        <v>557</v>
      </c>
      <c r="B375" s="76">
        <v>2.5</v>
      </c>
      <c r="C375" s="77">
        <v>8539</v>
      </c>
      <c r="D375" s="52">
        <v>2006</v>
      </c>
      <c r="E375" s="52"/>
      <c r="F375" s="52"/>
      <c r="G375" s="52"/>
      <c r="H375" s="52"/>
      <c r="I375" s="52"/>
      <c r="J375" s="52"/>
      <c r="K375" s="52"/>
    </row>
    <row r="376" spans="1:11">
      <c r="A376" s="75" t="s">
        <v>558</v>
      </c>
      <c r="B376" s="76">
        <v>2.9</v>
      </c>
      <c r="C376" s="77">
        <v>8705</v>
      </c>
      <c r="D376" s="52">
        <v>2006</v>
      </c>
      <c r="E376" s="52"/>
      <c r="F376" s="52"/>
      <c r="G376" s="52"/>
      <c r="H376" s="52"/>
      <c r="I376" s="52"/>
      <c r="J376" s="52"/>
      <c r="K376" s="52"/>
    </row>
    <row r="377" spans="1:11">
      <c r="A377" s="75" t="s">
        <v>559</v>
      </c>
      <c r="B377" s="76">
        <v>4.0999999999999996</v>
      </c>
      <c r="C377" s="77">
        <v>8574</v>
      </c>
      <c r="D377" s="52">
        <v>2006</v>
      </c>
      <c r="E377" s="52"/>
      <c r="F377" s="52"/>
      <c r="G377" s="52"/>
      <c r="H377" s="52"/>
      <c r="I377" s="52"/>
      <c r="J377" s="52"/>
      <c r="K377" s="52"/>
    </row>
    <row r="378" spans="1:11">
      <c r="A378" s="75" t="s">
        <v>560</v>
      </c>
      <c r="B378" s="76">
        <v>5.3</v>
      </c>
      <c r="C378" s="77">
        <v>8652</v>
      </c>
      <c r="D378" s="52">
        <v>2006</v>
      </c>
      <c r="E378" s="52"/>
      <c r="F378" s="52"/>
      <c r="G378" s="52"/>
      <c r="H378" s="52"/>
      <c r="I378" s="52"/>
      <c r="J378" s="52"/>
      <c r="K378" s="52"/>
    </row>
    <row r="379" spans="1:11">
      <c r="A379" s="75" t="s">
        <v>561</v>
      </c>
      <c r="B379" s="76">
        <v>3.1</v>
      </c>
      <c r="C379" s="77">
        <v>8759</v>
      </c>
      <c r="D379" s="52">
        <v>2006</v>
      </c>
      <c r="E379" s="52"/>
      <c r="F379" s="52"/>
      <c r="G379" s="52"/>
      <c r="H379" s="52"/>
      <c r="I379" s="52"/>
      <c r="J379" s="52"/>
      <c r="K379" s="52"/>
    </row>
    <row r="380" spans="1:11">
      <c r="A380" s="75" t="s">
        <v>562</v>
      </c>
      <c r="B380" s="76">
        <v>5.5</v>
      </c>
      <c r="C380" s="77">
        <v>8392</v>
      </c>
      <c r="D380" s="52">
        <v>2006</v>
      </c>
      <c r="E380" s="52"/>
      <c r="F380" s="52"/>
      <c r="G380" s="52"/>
      <c r="H380" s="52"/>
      <c r="I380" s="52"/>
      <c r="J380" s="52"/>
      <c r="K380" s="52"/>
    </row>
    <row r="381" spans="1:11">
      <c r="A381" s="75" t="s">
        <v>563</v>
      </c>
      <c r="B381" s="76">
        <v>5.6</v>
      </c>
      <c r="C381" s="77">
        <v>8671</v>
      </c>
      <c r="D381" s="52">
        <v>2006</v>
      </c>
      <c r="E381" s="52"/>
      <c r="F381" s="52"/>
      <c r="G381" s="52"/>
      <c r="H381" s="52"/>
      <c r="I381" s="52"/>
      <c r="J381" s="52"/>
      <c r="K381" s="52"/>
    </row>
    <row r="382" spans="1:11">
      <c r="A382" s="75" t="s">
        <v>564</v>
      </c>
      <c r="B382" s="76">
        <v>5.3</v>
      </c>
      <c r="C382" s="77">
        <v>9079</v>
      </c>
      <c r="D382" s="52">
        <v>2006</v>
      </c>
      <c r="E382" s="52"/>
      <c r="F382" s="52"/>
      <c r="G382" s="52"/>
      <c r="H382" s="52"/>
      <c r="I382" s="52"/>
      <c r="J382" s="52"/>
      <c r="K382" s="52"/>
    </row>
    <row r="383" spans="1:11">
      <c r="A383" s="75" t="s">
        <v>565</v>
      </c>
      <c r="B383" s="76">
        <v>8.8000000000000007</v>
      </c>
      <c r="C383" s="77">
        <v>9206</v>
      </c>
      <c r="D383" s="52">
        <v>2006</v>
      </c>
      <c r="E383" s="52"/>
      <c r="F383" s="52"/>
      <c r="G383" s="52"/>
      <c r="H383" s="52"/>
      <c r="I383" s="52"/>
      <c r="J383" s="52"/>
      <c r="K383" s="52"/>
    </row>
    <row r="384" spans="1:11">
      <c r="A384" s="75" t="s">
        <v>566</v>
      </c>
      <c r="B384" s="76">
        <v>5.3</v>
      </c>
      <c r="C384" s="77">
        <v>9519</v>
      </c>
      <c r="D384" s="52">
        <v>2006</v>
      </c>
      <c r="E384" s="52"/>
      <c r="F384" s="52"/>
      <c r="G384" s="52"/>
      <c r="H384" s="52"/>
      <c r="I384" s="52"/>
      <c r="J384" s="52"/>
      <c r="K384" s="52"/>
    </row>
    <row r="385" spans="1:11">
      <c r="A385" s="75" t="s">
        <v>567</v>
      </c>
      <c r="B385" s="76">
        <v>6.6</v>
      </c>
      <c r="C385" s="77">
        <v>9437</v>
      </c>
      <c r="D385" s="52">
        <v>2006</v>
      </c>
      <c r="E385" s="52"/>
      <c r="F385" s="52"/>
      <c r="G385" s="52"/>
      <c r="H385" s="52"/>
      <c r="I385" s="52"/>
      <c r="J385" s="52"/>
      <c r="K385" s="52"/>
    </row>
    <row r="386" spans="1:11">
      <c r="A386" s="75" t="s">
        <v>568</v>
      </c>
      <c r="B386" s="76">
        <v>7.8</v>
      </c>
      <c r="C386" s="77">
        <v>9587</v>
      </c>
      <c r="D386" s="52">
        <v>2006</v>
      </c>
      <c r="E386" s="52"/>
      <c r="F386" s="52"/>
      <c r="G386" s="52"/>
      <c r="H386" s="52"/>
      <c r="I386" s="52"/>
      <c r="J386" s="52"/>
      <c r="K386" s="52"/>
    </row>
    <row r="387" spans="1:11">
      <c r="A387" s="75" t="s">
        <v>569</v>
      </c>
      <c r="B387" s="76">
        <v>9.6999999999999993</v>
      </c>
      <c r="C387" s="77">
        <v>9723</v>
      </c>
      <c r="D387" s="52">
        <v>2006</v>
      </c>
      <c r="E387" s="52"/>
      <c r="F387" s="52"/>
      <c r="G387" s="52"/>
      <c r="H387" s="52"/>
      <c r="I387" s="52"/>
      <c r="J387" s="52"/>
      <c r="K387" s="52"/>
    </row>
    <row r="388" spans="1:11">
      <c r="A388" s="75" t="s">
        <v>570</v>
      </c>
      <c r="B388" s="76">
        <v>10.1</v>
      </c>
      <c r="C388" s="77">
        <v>9854</v>
      </c>
      <c r="D388" s="52">
        <v>2006</v>
      </c>
      <c r="E388" s="52"/>
      <c r="F388" s="52"/>
      <c r="G388" s="52"/>
      <c r="H388" s="52"/>
      <c r="I388" s="52"/>
      <c r="J388" s="52"/>
      <c r="K388" s="52"/>
    </row>
    <row r="389" spans="1:11">
      <c r="A389" s="75" t="s">
        <v>571</v>
      </c>
      <c r="B389" s="76">
        <v>10</v>
      </c>
      <c r="C389" s="77">
        <v>9588</v>
      </c>
      <c r="D389" s="52">
        <v>2006</v>
      </c>
      <c r="E389" s="52"/>
      <c r="F389" s="52"/>
      <c r="G389" s="52"/>
      <c r="H389" s="52"/>
      <c r="I389" s="52"/>
      <c r="J389" s="52"/>
      <c r="K389" s="52"/>
    </row>
    <row r="390" spans="1:11">
      <c r="A390" s="75" t="s">
        <v>572</v>
      </c>
      <c r="B390" s="76">
        <v>9.9</v>
      </c>
      <c r="C390" s="77">
        <v>9736</v>
      </c>
      <c r="D390" s="52">
        <v>2006</v>
      </c>
      <c r="E390" s="52"/>
      <c r="F390" s="52"/>
      <c r="G390" s="52"/>
      <c r="H390" s="52"/>
      <c r="I390" s="52"/>
      <c r="J390" s="52"/>
      <c r="K390" s="52"/>
    </row>
    <row r="391" spans="1:11">
      <c r="A391" s="75" t="s">
        <v>573</v>
      </c>
      <c r="B391" s="76">
        <v>8.4</v>
      </c>
      <c r="C391" s="77">
        <v>9685</v>
      </c>
      <c r="D391" s="52">
        <v>2006</v>
      </c>
      <c r="E391" s="52"/>
      <c r="F391" s="52"/>
      <c r="G391" s="52"/>
      <c r="H391" s="52"/>
      <c r="I391" s="52"/>
      <c r="J391" s="52"/>
      <c r="K391" s="52"/>
    </row>
    <row r="392" spans="1:11">
      <c r="A392" s="75" t="s">
        <v>574</v>
      </c>
      <c r="B392" s="76">
        <v>8.8000000000000007</v>
      </c>
      <c r="C392" s="77">
        <v>10157</v>
      </c>
      <c r="D392" s="52">
        <v>2006</v>
      </c>
      <c r="E392" s="52"/>
      <c r="F392" s="52"/>
      <c r="G392" s="52"/>
      <c r="H392" s="52"/>
      <c r="I392" s="52"/>
      <c r="J392" s="52"/>
      <c r="K392" s="52"/>
    </row>
    <row r="393" spans="1:11">
      <c r="A393" s="75" t="s">
        <v>575</v>
      </c>
      <c r="B393" s="76">
        <v>7.8</v>
      </c>
      <c r="C393" s="77">
        <v>10574</v>
      </c>
      <c r="D393" s="52">
        <v>2006</v>
      </c>
      <c r="E393" s="52"/>
      <c r="F393" s="52"/>
      <c r="G393" s="52"/>
      <c r="H393" s="52"/>
      <c r="I393" s="52"/>
      <c r="J393" s="52"/>
      <c r="K393" s="52"/>
    </row>
    <row r="394" spans="1:11">
      <c r="A394" s="75" t="s">
        <v>576</v>
      </c>
      <c r="B394" s="76">
        <v>17.2</v>
      </c>
      <c r="C394" s="77">
        <v>10978</v>
      </c>
      <c r="D394" s="52">
        <v>2007</v>
      </c>
      <c r="E394" s="52"/>
      <c r="F394" s="52"/>
      <c r="G394" s="52"/>
      <c r="H394" s="52"/>
      <c r="I394" s="52"/>
      <c r="J394" s="52"/>
      <c r="K394" s="52"/>
    </row>
    <row r="395" spans="1:11">
      <c r="A395" s="75" t="s">
        <v>577</v>
      </c>
      <c r="B395" s="76">
        <v>20</v>
      </c>
      <c r="C395" s="77">
        <v>10787</v>
      </c>
      <c r="D395" s="52">
        <v>2007</v>
      </c>
      <c r="E395" s="52"/>
      <c r="F395" s="52"/>
      <c r="G395" s="52"/>
      <c r="H395" s="52"/>
      <c r="I395" s="52"/>
      <c r="J395" s="52"/>
      <c r="K395" s="52"/>
    </row>
    <row r="396" spans="1:11">
      <c r="A396" s="75" t="s">
        <v>578</v>
      </c>
      <c r="B396" s="76">
        <v>17.600000000000001</v>
      </c>
      <c r="C396" s="77">
        <v>10586</v>
      </c>
      <c r="D396" s="52">
        <v>2007</v>
      </c>
      <c r="E396" s="52"/>
      <c r="F396" s="52"/>
      <c r="G396" s="52"/>
      <c r="H396" s="52"/>
      <c r="I396" s="52"/>
      <c r="J396" s="52"/>
      <c r="K396" s="52"/>
    </row>
    <row r="397" spans="1:11">
      <c r="A397" s="75" t="s">
        <v>579</v>
      </c>
      <c r="B397" s="76">
        <v>16.5</v>
      </c>
      <c r="C397" s="77">
        <v>10580</v>
      </c>
      <c r="D397" s="52">
        <v>2007</v>
      </c>
      <c r="E397" s="52"/>
      <c r="F397" s="52"/>
      <c r="G397" s="52"/>
      <c r="H397" s="52"/>
      <c r="I397" s="52"/>
      <c r="J397" s="52"/>
      <c r="K397" s="52"/>
    </row>
    <row r="398" spans="1:11">
      <c r="A398" s="75" t="s">
        <v>580</v>
      </c>
      <c r="B398" s="76">
        <v>29.7</v>
      </c>
      <c r="C398" s="77">
        <v>10765</v>
      </c>
      <c r="D398" s="52">
        <v>2007</v>
      </c>
      <c r="E398" s="52"/>
      <c r="F398" s="52"/>
      <c r="G398" s="52"/>
      <c r="H398" s="52"/>
      <c r="I398" s="52"/>
      <c r="J398" s="52"/>
      <c r="K398" s="52"/>
    </row>
    <row r="399" spans="1:11">
      <c r="A399" s="75" t="s">
        <v>581</v>
      </c>
      <c r="B399" s="76">
        <v>37.6</v>
      </c>
      <c r="C399" s="77">
        <v>11356</v>
      </c>
      <c r="D399" s="52">
        <v>2007</v>
      </c>
      <c r="E399" s="52"/>
      <c r="F399" s="52"/>
      <c r="G399" s="52"/>
      <c r="H399" s="52"/>
      <c r="I399" s="52"/>
      <c r="J399" s="52"/>
      <c r="K399" s="52"/>
    </row>
    <row r="400" spans="1:11">
      <c r="A400" s="75" t="s">
        <v>582</v>
      </c>
      <c r="B400" s="76">
        <v>43.8</v>
      </c>
      <c r="C400" s="77">
        <v>11526</v>
      </c>
      <c r="D400" s="52">
        <v>2007</v>
      </c>
      <c r="E400" s="52"/>
      <c r="F400" s="52"/>
      <c r="G400" s="52"/>
      <c r="H400" s="52"/>
      <c r="I400" s="52"/>
      <c r="J400" s="52"/>
      <c r="K400" s="52"/>
    </row>
    <row r="401" spans="1:11">
      <c r="A401" s="75" t="s">
        <v>583</v>
      </c>
      <c r="B401" s="76">
        <v>38.200000000000003</v>
      </c>
      <c r="C401" s="77">
        <v>11271</v>
      </c>
      <c r="D401" s="52">
        <v>2007</v>
      </c>
      <c r="E401" s="52"/>
      <c r="F401" s="52"/>
      <c r="G401" s="52"/>
      <c r="H401" s="52"/>
      <c r="I401" s="52"/>
      <c r="J401" s="52"/>
      <c r="K401" s="52"/>
    </row>
    <row r="402" spans="1:11">
      <c r="A402" s="75" t="s">
        <v>584</v>
      </c>
      <c r="B402" s="76">
        <v>29</v>
      </c>
      <c r="C402" s="77">
        <v>10814</v>
      </c>
      <c r="D402" s="52">
        <v>2007</v>
      </c>
      <c r="E402" s="52"/>
      <c r="F402" s="52"/>
      <c r="G402" s="52"/>
      <c r="H402" s="52"/>
      <c r="I402" s="52"/>
      <c r="J402" s="52"/>
      <c r="K402" s="52"/>
    </row>
    <row r="403" spans="1:11">
      <c r="A403" s="75" t="s">
        <v>585</v>
      </c>
      <c r="B403" s="76">
        <v>18.2</v>
      </c>
      <c r="C403" s="77">
        <v>10296</v>
      </c>
      <c r="D403" s="52">
        <v>2007</v>
      </c>
      <c r="E403" s="52"/>
      <c r="F403" s="52"/>
      <c r="G403" s="52"/>
      <c r="H403" s="52"/>
      <c r="I403" s="52"/>
      <c r="J403" s="52"/>
      <c r="K403" s="52"/>
    </row>
    <row r="404" spans="1:11">
      <c r="A404" s="75" t="s">
        <v>586</v>
      </c>
      <c r="B404" s="76">
        <v>12.4</v>
      </c>
      <c r="C404" s="77">
        <v>10023</v>
      </c>
      <c r="D404" s="52">
        <v>2007</v>
      </c>
      <c r="E404" s="52"/>
      <c r="F404" s="52"/>
      <c r="G404" s="52"/>
      <c r="H404" s="52"/>
      <c r="I404" s="52"/>
      <c r="J404" s="52"/>
      <c r="K404" s="52"/>
    </row>
    <row r="405" spans="1:11">
      <c r="A405" s="75" t="s">
        <v>587</v>
      </c>
      <c r="B405" s="76">
        <v>11.7</v>
      </c>
      <c r="C405" s="77">
        <v>9957</v>
      </c>
      <c r="D405" s="52">
        <v>2007</v>
      </c>
      <c r="E405" s="52"/>
      <c r="F405" s="52"/>
      <c r="G405" s="52"/>
      <c r="H405" s="52"/>
      <c r="I405" s="52"/>
      <c r="J405" s="52"/>
      <c r="K405" s="52"/>
    </row>
    <row r="406" spans="1:11">
      <c r="A406" s="75" t="s">
        <v>588</v>
      </c>
      <c r="B406" s="76">
        <v>11.8</v>
      </c>
      <c r="C406" s="77">
        <v>9948</v>
      </c>
      <c r="D406" s="52">
        <v>2007</v>
      </c>
      <c r="E406" s="52"/>
      <c r="F406" s="52"/>
      <c r="G406" s="52"/>
      <c r="H406" s="52"/>
      <c r="I406" s="52"/>
      <c r="J406" s="52"/>
      <c r="K406" s="52"/>
    </row>
    <row r="407" spans="1:11">
      <c r="A407" s="75" t="s">
        <v>589</v>
      </c>
      <c r="B407" s="76">
        <v>5.6</v>
      </c>
      <c r="C407" s="77">
        <v>10062</v>
      </c>
      <c r="D407" s="52">
        <v>2007</v>
      </c>
      <c r="E407" s="52"/>
      <c r="F407" s="52"/>
      <c r="G407" s="52"/>
      <c r="H407" s="52"/>
      <c r="I407" s="52"/>
      <c r="J407" s="52"/>
      <c r="K407" s="52"/>
    </row>
    <row r="408" spans="1:11">
      <c r="A408" s="75" t="s">
        <v>590</v>
      </c>
      <c r="B408" s="76">
        <v>4.8</v>
      </c>
      <c r="C408" s="77">
        <v>9895</v>
      </c>
      <c r="D408" s="52">
        <v>2007</v>
      </c>
      <c r="E408" s="52"/>
      <c r="F408" s="52"/>
      <c r="G408" s="52"/>
      <c r="H408" s="52"/>
      <c r="I408" s="52"/>
      <c r="J408" s="52"/>
      <c r="K408" s="52"/>
    </row>
    <row r="409" spans="1:11">
      <c r="A409" s="75" t="s">
        <v>591</v>
      </c>
      <c r="B409" s="76">
        <v>6.7</v>
      </c>
      <c r="C409" s="77">
        <v>9515</v>
      </c>
      <c r="D409" s="52">
        <v>2007</v>
      </c>
      <c r="E409" s="52"/>
      <c r="F409" s="52"/>
      <c r="G409" s="52"/>
      <c r="H409" s="52"/>
      <c r="I409" s="52"/>
      <c r="J409" s="52"/>
      <c r="K409" s="52"/>
    </row>
    <row r="410" spans="1:11">
      <c r="A410" s="75" t="s">
        <v>592</v>
      </c>
      <c r="B410" s="76">
        <v>5.8</v>
      </c>
      <c r="C410" s="77">
        <v>9272</v>
      </c>
      <c r="D410" s="52">
        <v>2007</v>
      </c>
      <c r="E410" s="52"/>
      <c r="F410" s="52"/>
      <c r="G410" s="52"/>
      <c r="H410" s="52"/>
      <c r="I410" s="52"/>
      <c r="J410" s="52"/>
      <c r="K410" s="52"/>
    </row>
    <row r="411" spans="1:11">
      <c r="A411" s="75" t="s">
        <v>593</v>
      </c>
      <c r="B411" s="76">
        <v>3.9</v>
      </c>
      <c r="C411" s="77">
        <v>9178</v>
      </c>
      <c r="D411" s="52">
        <v>2007</v>
      </c>
      <c r="E411" s="52"/>
      <c r="F411" s="52"/>
      <c r="G411" s="52"/>
      <c r="H411" s="52"/>
      <c r="I411" s="52"/>
      <c r="J411" s="52"/>
      <c r="K411" s="52"/>
    </row>
    <row r="412" spans="1:11">
      <c r="A412" s="75" t="s">
        <v>594</v>
      </c>
      <c r="B412" s="76">
        <v>3.2</v>
      </c>
      <c r="C412" s="77">
        <v>9185</v>
      </c>
      <c r="D412" s="52">
        <v>2007</v>
      </c>
      <c r="E412" s="52"/>
      <c r="F412" s="52"/>
      <c r="G412" s="52"/>
      <c r="H412" s="52"/>
      <c r="I412" s="52"/>
      <c r="J412" s="52"/>
      <c r="K412" s="52"/>
    </row>
    <row r="413" spans="1:11">
      <c r="A413" s="75" t="s">
        <v>595</v>
      </c>
      <c r="B413" s="76">
        <v>4.8</v>
      </c>
      <c r="C413" s="77">
        <v>9213</v>
      </c>
      <c r="D413" s="52">
        <v>2007</v>
      </c>
      <c r="E413" s="52"/>
      <c r="F413" s="52"/>
      <c r="G413" s="52"/>
      <c r="H413" s="52"/>
      <c r="I413" s="52"/>
      <c r="J413" s="52"/>
      <c r="K413" s="52"/>
    </row>
    <row r="414" spans="1:11">
      <c r="A414" s="75" t="s">
        <v>596</v>
      </c>
      <c r="B414" s="76">
        <v>4.7</v>
      </c>
      <c r="C414" s="77">
        <v>9155</v>
      </c>
      <c r="D414" s="52">
        <v>2007</v>
      </c>
      <c r="E414" s="52"/>
      <c r="F414" s="52"/>
      <c r="G414" s="52"/>
      <c r="H414" s="52"/>
      <c r="I414" s="52"/>
      <c r="J414" s="52"/>
      <c r="K414" s="52"/>
    </row>
    <row r="415" spans="1:11">
      <c r="A415" s="75" t="s">
        <v>597</v>
      </c>
      <c r="B415" s="76">
        <v>3.7</v>
      </c>
      <c r="C415" s="77">
        <v>9076</v>
      </c>
      <c r="D415" s="52">
        <v>2007</v>
      </c>
      <c r="E415" s="52"/>
      <c r="F415" s="52"/>
      <c r="G415" s="52"/>
      <c r="H415" s="52"/>
      <c r="I415" s="52"/>
      <c r="J415" s="52"/>
      <c r="K415" s="52"/>
    </row>
    <row r="416" spans="1:11">
      <c r="A416" s="75" t="s">
        <v>598</v>
      </c>
      <c r="B416" s="76">
        <v>4.8</v>
      </c>
      <c r="C416" s="77">
        <v>9080</v>
      </c>
      <c r="D416" s="52">
        <v>2007</v>
      </c>
      <c r="E416" s="52"/>
      <c r="F416" s="52"/>
      <c r="G416" s="52"/>
      <c r="H416" s="52"/>
      <c r="I416" s="52"/>
      <c r="J416" s="52"/>
      <c r="K416" s="52"/>
    </row>
    <row r="417" spans="1:11">
      <c r="A417" s="75" t="s">
        <v>599</v>
      </c>
      <c r="B417" s="76">
        <v>3.2</v>
      </c>
      <c r="C417" s="77">
        <v>8925</v>
      </c>
      <c r="D417" s="52">
        <v>2007</v>
      </c>
      <c r="E417" s="52"/>
      <c r="F417" s="52"/>
      <c r="G417" s="52"/>
      <c r="H417" s="52"/>
      <c r="I417" s="52"/>
      <c r="J417" s="52"/>
      <c r="K417" s="52"/>
    </row>
    <row r="418" spans="1:11">
      <c r="A418" s="75" t="s">
        <v>600</v>
      </c>
      <c r="B418" s="76">
        <v>3.5</v>
      </c>
      <c r="C418" s="77">
        <v>8732</v>
      </c>
      <c r="D418" s="52">
        <v>2007</v>
      </c>
      <c r="E418" s="52"/>
      <c r="F418" s="52"/>
      <c r="G418" s="52"/>
      <c r="H418" s="52"/>
      <c r="I418" s="52"/>
      <c r="J418" s="52"/>
      <c r="K418" s="52"/>
    </row>
    <row r="419" spans="1:11">
      <c r="A419" s="75" t="s">
        <v>601</v>
      </c>
      <c r="B419" s="76">
        <v>5.0999999999999996</v>
      </c>
      <c r="C419" s="77">
        <v>8983</v>
      </c>
      <c r="D419" s="52">
        <v>2007</v>
      </c>
      <c r="E419" s="52"/>
      <c r="F419" s="52"/>
      <c r="G419" s="52"/>
      <c r="H419" s="52"/>
      <c r="I419" s="52"/>
      <c r="J419" s="52"/>
      <c r="K419" s="52"/>
    </row>
    <row r="420" spans="1:11">
      <c r="A420" s="75" t="s">
        <v>602</v>
      </c>
      <c r="B420" s="76">
        <v>3.2</v>
      </c>
      <c r="C420" s="77">
        <v>8721</v>
      </c>
      <c r="D420" s="52">
        <v>2007</v>
      </c>
      <c r="E420" s="52"/>
      <c r="F420" s="52"/>
      <c r="G420" s="52"/>
      <c r="H420" s="52"/>
      <c r="I420" s="52"/>
      <c r="J420" s="52"/>
      <c r="K420" s="52"/>
    </row>
    <row r="421" spans="1:11">
      <c r="A421" s="75" t="s">
        <v>603</v>
      </c>
      <c r="B421" s="76">
        <v>3.4</v>
      </c>
      <c r="C421" s="77">
        <v>8708</v>
      </c>
      <c r="D421" s="52">
        <v>2007</v>
      </c>
      <c r="E421" s="52"/>
      <c r="F421" s="52"/>
      <c r="G421" s="52"/>
      <c r="H421" s="52"/>
      <c r="I421" s="52"/>
      <c r="J421" s="52"/>
      <c r="K421" s="52"/>
    </row>
    <row r="422" spans="1:11">
      <c r="A422" s="75" t="s">
        <v>604</v>
      </c>
      <c r="B422" s="76">
        <v>3.3</v>
      </c>
      <c r="C422" s="77">
        <v>8930</v>
      </c>
      <c r="D422" s="52">
        <v>2007</v>
      </c>
      <c r="E422" s="52"/>
      <c r="F422" s="52"/>
      <c r="G422" s="52"/>
      <c r="H422" s="52"/>
      <c r="I422" s="52"/>
      <c r="J422" s="52"/>
      <c r="K422" s="52"/>
    </row>
    <row r="423" spans="1:11">
      <c r="A423" s="75" t="s">
        <v>605</v>
      </c>
      <c r="B423" s="76">
        <v>3.3</v>
      </c>
      <c r="C423" s="77">
        <v>8624</v>
      </c>
      <c r="D423" s="52">
        <v>2007</v>
      </c>
      <c r="E423" s="52"/>
      <c r="F423" s="52"/>
      <c r="G423" s="52"/>
      <c r="H423" s="52"/>
      <c r="I423" s="52"/>
      <c r="J423" s="52"/>
      <c r="K423" s="52"/>
    </row>
    <row r="424" spans="1:11">
      <c r="A424" s="75" t="s">
        <v>606</v>
      </c>
      <c r="B424" s="76">
        <v>2.5</v>
      </c>
      <c r="C424" s="77">
        <v>8931</v>
      </c>
      <c r="D424" s="52">
        <v>2007</v>
      </c>
      <c r="E424" s="52"/>
      <c r="F424" s="52"/>
      <c r="G424" s="52"/>
      <c r="H424" s="52"/>
      <c r="I424" s="52"/>
      <c r="J424" s="52"/>
      <c r="K424" s="52"/>
    </row>
    <row r="425" spans="1:11">
      <c r="A425" s="75" t="s">
        <v>607</v>
      </c>
      <c r="B425" s="76">
        <v>3.4</v>
      </c>
      <c r="C425" s="77">
        <v>8510</v>
      </c>
      <c r="D425" s="52">
        <v>2007</v>
      </c>
      <c r="E425" s="52"/>
      <c r="F425" s="52"/>
      <c r="G425" s="52"/>
      <c r="H425" s="52"/>
      <c r="I425" s="52"/>
      <c r="J425" s="52"/>
      <c r="K425" s="52"/>
    </row>
    <row r="426" spans="1:11">
      <c r="A426" s="75" t="s">
        <v>608</v>
      </c>
      <c r="B426" s="76">
        <v>2.9</v>
      </c>
      <c r="C426" s="77">
        <v>8534</v>
      </c>
      <c r="D426" s="52">
        <v>2007</v>
      </c>
      <c r="E426" s="52"/>
      <c r="F426" s="52"/>
      <c r="G426" s="52"/>
      <c r="H426" s="52"/>
      <c r="I426" s="52"/>
      <c r="J426" s="52"/>
      <c r="K426" s="52"/>
    </row>
    <row r="427" spans="1:11">
      <c r="A427" s="75" t="s">
        <v>609</v>
      </c>
      <c r="B427" s="76">
        <v>3.9</v>
      </c>
      <c r="C427" s="77">
        <v>8735</v>
      </c>
      <c r="D427" s="52">
        <v>2007</v>
      </c>
      <c r="E427" s="52"/>
      <c r="F427" s="52"/>
      <c r="G427" s="52"/>
      <c r="H427" s="52"/>
      <c r="I427" s="52"/>
      <c r="J427" s="52"/>
      <c r="K427" s="52"/>
    </row>
    <row r="428" spans="1:11">
      <c r="A428" s="75" t="s">
        <v>610</v>
      </c>
      <c r="B428" s="76">
        <v>2</v>
      </c>
      <c r="C428" s="77">
        <v>8502</v>
      </c>
      <c r="D428" s="52">
        <v>2007</v>
      </c>
      <c r="E428" s="52"/>
      <c r="F428" s="52"/>
      <c r="G428" s="52"/>
      <c r="H428" s="52"/>
      <c r="I428" s="52"/>
      <c r="J428" s="52"/>
      <c r="K428" s="52"/>
    </row>
    <row r="429" spans="1:11">
      <c r="A429" s="75" t="s">
        <v>611</v>
      </c>
      <c r="B429" s="76">
        <v>2.2000000000000002</v>
      </c>
      <c r="C429" s="77">
        <v>8554</v>
      </c>
      <c r="D429" s="52">
        <v>2007</v>
      </c>
      <c r="E429" s="52"/>
      <c r="F429" s="52"/>
      <c r="G429" s="52"/>
      <c r="H429" s="52"/>
      <c r="I429" s="52"/>
      <c r="J429" s="52"/>
      <c r="K429" s="52"/>
    </row>
    <row r="430" spans="1:11">
      <c r="A430" s="75" t="s">
        <v>612</v>
      </c>
      <c r="B430" s="76">
        <v>3.1</v>
      </c>
      <c r="C430" s="77">
        <v>8537</v>
      </c>
      <c r="D430" s="52">
        <v>2007</v>
      </c>
      <c r="E430" s="52"/>
      <c r="F430" s="52"/>
      <c r="G430" s="52"/>
      <c r="H430" s="52"/>
      <c r="I430" s="52"/>
      <c r="J430" s="52"/>
      <c r="K430" s="52"/>
    </row>
    <row r="431" spans="1:11">
      <c r="A431" s="75" t="s">
        <v>613</v>
      </c>
      <c r="B431" s="76">
        <v>3.3</v>
      </c>
      <c r="C431" s="77">
        <v>8886</v>
      </c>
      <c r="D431" s="52">
        <v>2007</v>
      </c>
      <c r="E431" s="52"/>
      <c r="F431" s="52"/>
      <c r="G431" s="52"/>
      <c r="H431" s="52"/>
      <c r="I431" s="52"/>
      <c r="J431" s="52"/>
      <c r="K431" s="52"/>
    </row>
    <row r="432" spans="1:11">
      <c r="A432" s="75" t="s">
        <v>614</v>
      </c>
      <c r="B432" s="76">
        <v>3.8</v>
      </c>
      <c r="C432" s="77">
        <v>8938</v>
      </c>
      <c r="D432" s="52">
        <v>2007</v>
      </c>
      <c r="E432" s="52"/>
      <c r="F432" s="52"/>
      <c r="G432" s="52"/>
      <c r="H432" s="52"/>
      <c r="I432" s="52"/>
      <c r="J432" s="52"/>
      <c r="K432" s="52"/>
    </row>
    <row r="433" spans="1:11">
      <c r="A433" s="75" t="s">
        <v>615</v>
      </c>
      <c r="B433" s="76">
        <v>5.9</v>
      </c>
      <c r="C433" s="77">
        <v>8962</v>
      </c>
      <c r="D433" s="52">
        <v>2007</v>
      </c>
      <c r="E433" s="52"/>
      <c r="F433" s="52"/>
      <c r="G433" s="52"/>
      <c r="H433" s="52"/>
      <c r="I433" s="52"/>
      <c r="J433" s="52"/>
      <c r="K433" s="52"/>
    </row>
    <row r="434" spans="1:11">
      <c r="A434" s="75" t="s">
        <v>616</v>
      </c>
      <c r="B434" s="76">
        <v>6.8</v>
      </c>
      <c r="C434" s="77">
        <v>9006</v>
      </c>
      <c r="D434" s="52">
        <v>2007</v>
      </c>
      <c r="E434" s="52"/>
      <c r="F434" s="52"/>
      <c r="G434" s="52"/>
      <c r="H434" s="52"/>
      <c r="I434" s="52"/>
      <c r="J434" s="52"/>
      <c r="K434" s="52"/>
    </row>
    <row r="435" spans="1:11">
      <c r="A435" s="75" t="s">
        <v>617</v>
      </c>
      <c r="B435" s="76">
        <v>7.1</v>
      </c>
      <c r="C435" s="77">
        <v>9094</v>
      </c>
      <c r="D435" s="52">
        <v>2007</v>
      </c>
      <c r="E435" s="52"/>
      <c r="F435" s="52"/>
      <c r="G435" s="52"/>
      <c r="H435" s="52"/>
      <c r="I435" s="52"/>
      <c r="J435" s="52"/>
      <c r="K435" s="52"/>
    </row>
    <row r="436" spans="1:11">
      <c r="A436" s="75" t="s">
        <v>618</v>
      </c>
      <c r="B436" s="76">
        <v>7.7</v>
      </c>
      <c r="C436" s="77">
        <v>9700</v>
      </c>
      <c r="D436" s="52">
        <v>2007</v>
      </c>
      <c r="E436" s="52"/>
      <c r="F436" s="52"/>
      <c r="G436" s="52"/>
      <c r="H436" s="52"/>
      <c r="I436" s="52"/>
      <c r="J436" s="52"/>
      <c r="K436" s="52"/>
    </row>
    <row r="437" spans="1:11">
      <c r="A437" s="75" t="s">
        <v>619</v>
      </c>
      <c r="B437" s="76">
        <v>9.6</v>
      </c>
      <c r="C437" s="77">
        <v>9292</v>
      </c>
      <c r="D437" s="52">
        <v>2007</v>
      </c>
      <c r="E437" s="52"/>
      <c r="F437" s="52"/>
      <c r="G437" s="52"/>
      <c r="H437" s="52"/>
      <c r="I437" s="52"/>
      <c r="J437" s="52"/>
      <c r="K437" s="52"/>
    </row>
    <row r="438" spans="1:11">
      <c r="A438" s="75" t="s">
        <v>620</v>
      </c>
      <c r="B438" s="76">
        <v>8.3000000000000007</v>
      </c>
      <c r="C438" s="77">
        <v>9429</v>
      </c>
      <c r="D438" s="52">
        <v>2007</v>
      </c>
      <c r="E438" s="52"/>
      <c r="F438" s="52"/>
      <c r="G438" s="52"/>
      <c r="H438" s="52"/>
      <c r="I438" s="52"/>
      <c r="J438" s="52"/>
      <c r="K438" s="52"/>
    </row>
    <row r="439" spans="1:11">
      <c r="A439" s="75" t="s">
        <v>621</v>
      </c>
      <c r="B439" s="76">
        <v>9.1999999999999993</v>
      </c>
      <c r="C439" s="77">
        <v>9715</v>
      </c>
      <c r="D439" s="52">
        <v>2007</v>
      </c>
      <c r="E439" s="52"/>
      <c r="F439" s="52"/>
      <c r="G439" s="52"/>
      <c r="H439" s="52"/>
      <c r="I439" s="52"/>
      <c r="J439" s="52"/>
      <c r="K439" s="52"/>
    </row>
    <row r="440" spans="1:11">
      <c r="A440" s="75" t="s">
        <v>622</v>
      </c>
      <c r="B440" s="76">
        <v>11.8</v>
      </c>
      <c r="C440" s="77">
        <v>10022</v>
      </c>
      <c r="D440" s="52">
        <v>2007</v>
      </c>
      <c r="E440" s="52"/>
      <c r="F440" s="52"/>
      <c r="G440" s="52"/>
      <c r="H440" s="52"/>
      <c r="I440" s="52"/>
      <c r="J440" s="52"/>
      <c r="K440" s="52"/>
    </row>
    <row r="441" spans="1:11">
      <c r="A441" s="75" t="s">
        <v>623</v>
      </c>
      <c r="B441" s="76">
        <v>12.7</v>
      </c>
      <c r="C441" s="77">
        <v>10319</v>
      </c>
      <c r="D441" s="52">
        <v>2007</v>
      </c>
      <c r="E441" s="52"/>
      <c r="F441" s="52"/>
      <c r="G441" s="52"/>
      <c r="H441" s="52"/>
      <c r="I441" s="52"/>
      <c r="J441" s="52"/>
      <c r="K441" s="52"/>
    </row>
    <row r="442" spans="1:11">
      <c r="A442" s="75" t="s">
        <v>624</v>
      </c>
      <c r="B442" s="76">
        <v>15.4</v>
      </c>
      <c r="C442" s="77">
        <v>10356</v>
      </c>
      <c r="D442" s="52">
        <v>2007</v>
      </c>
      <c r="E442" s="52"/>
      <c r="F442" s="52"/>
      <c r="G442" s="52"/>
      <c r="H442" s="52"/>
      <c r="I442" s="52"/>
      <c r="J442" s="52"/>
      <c r="K442" s="52"/>
    </row>
    <row r="443" spans="1:11">
      <c r="A443" s="75" t="s">
        <v>625</v>
      </c>
      <c r="B443" s="76">
        <v>13.9</v>
      </c>
      <c r="C443" s="77">
        <v>10149</v>
      </c>
      <c r="D443" s="52">
        <v>2007</v>
      </c>
      <c r="E443" s="52"/>
      <c r="F443" s="52"/>
      <c r="G443" s="52"/>
      <c r="H443" s="52"/>
      <c r="I443" s="52"/>
      <c r="J443" s="52"/>
      <c r="K443" s="52"/>
    </row>
    <row r="444" spans="1:11">
      <c r="A444" s="75" t="s">
        <v>626</v>
      </c>
      <c r="B444" s="76">
        <v>21.6</v>
      </c>
      <c r="C444" s="77">
        <v>10863</v>
      </c>
      <c r="D444" s="52">
        <v>2007</v>
      </c>
      <c r="E444" s="52"/>
      <c r="F444" s="52"/>
      <c r="G444" s="52"/>
      <c r="H444" s="52"/>
      <c r="I444" s="52"/>
      <c r="J444" s="52"/>
      <c r="K444" s="52"/>
    </row>
    <row r="445" spans="1:11">
      <c r="A445" s="75" t="s">
        <v>627</v>
      </c>
      <c r="B445" s="76">
        <v>19.899999999999999</v>
      </c>
      <c r="C445" s="77">
        <v>11611</v>
      </c>
      <c r="D445" s="52">
        <v>2007</v>
      </c>
      <c r="E445" s="52"/>
      <c r="F445" s="52"/>
      <c r="G445" s="52"/>
      <c r="H445" s="52"/>
      <c r="I445" s="52"/>
      <c r="J445" s="52"/>
      <c r="K445" s="52"/>
    </row>
    <row r="446" spans="1:11">
      <c r="A446" s="75" t="s">
        <v>628</v>
      </c>
      <c r="B446" s="76">
        <v>29.7</v>
      </c>
      <c r="C446" s="77">
        <v>11957</v>
      </c>
      <c r="D446" s="52">
        <v>2008</v>
      </c>
      <c r="E446" s="52"/>
      <c r="F446" s="52"/>
      <c r="G446" s="52"/>
      <c r="H446" s="52"/>
      <c r="I446" s="52"/>
      <c r="J446" s="52"/>
      <c r="K446" s="52"/>
    </row>
    <row r="447" spans="1:11">
      <c r="A447" s="75" t="s">
        <v>629</v>
      </c>
      <c r="B447" s="76">
        <v>30.1</v>
      </c>
      <c r="C447" s="77">
        <v>11703</v>
      </c>
      <c r="D447" s="52">
        <v>2008</v>
      </c>
      <c r="E447" s="52"/>
      <c r="F447" s="52"/>
      <c r="G447" s="52"/>
      <c r="H447" s="52"/>
      <c r="I447" s="52"/>
      <c r="J447" s="52"/>
      <c r="K447" s="52"/>
    </row>
    <row r="448" spans="1:11">
      <c r="A448" s="75" t="s">
        <v>630</v>
      </c>
      <c r="B448" s="76">
        <v>19</v>
      </c>
      <c r="C448" s="77">
        <v>11019</v>
      </c>
      <c r="D448" s="52">
        <v>2008</v>
      </c>
      <c r="E448" s="52"/>
      <c r="F448" s="52"/>
      <c r="G448" s="52"/>
      <c r="H448" s="52"/>
      <c r="I448" s="52"/>
      <c r="J448" s="52"/>
      <c r="K448" s="52"/>
    </row>
    <row r="449" spans="1:11">
      <c r="A449" s="75" t="s">
        <v>631</v>
      </c>
      <c r="B449" s="76">
        <v>15.1</v>
      </c>
      <c r="C449" s="77">
        <v>10129</v>
      </c>
      <c r="D449" s="52">
        <v>2008</v>
      </c>
      <c r="E449" s="52"/>
      <c r="F449" s="52"/>
      <c r="G449" s="52"/>
      <c r="H449" s="52"/>
      <c r="I449" s="52"/>
      <c r="J449" s="52"/>
      <c r="K449" s="52"/>
    </row>
    <row r="450" spans="1:11">
      <c r="A450" s="75" t="s">
        <v>632</v>
      </c>
      <c r="B450" s="76">
        <v>13.1</v>
      </c>
      <c r="C450" s="77">
        <v>10076</v>
      </c>
      <c r="D450" s="52">
        <v>2008</v>
      </c>
      <c r="E450" s="52"/>
      <c r="F450" s="52"/>
      <c r="G450" s="52"/>
      <c r="H450" s="52"/>
      <c r="I450" s="52"/>
      <c r="J450" s="52"/>
      <c r="K450" s="52"/>
    </row>
    <row r="451" spans="1:11">
      <c r="A451" s="75" t="s">
        <v>633</v>
      </c>
      <c r="B451" s="76">
        <v>11.5</v>
      </c>
      <c r="C451" s="77">
        <v>10075</v>
      </c>
      <c r="D451" s="52">
        <v>2008</v>
      </c>
      <c r="E451" s="52"/>
      <c r="F451" s="52"/>
      <c r="G451" s="52"/>
      <c r="H451" s="52"/>
      <c r="I451" s="52"/>
      <c r="J451" s="52"/>
      <c r="K451" s="52"/>
    </row>
    <row r="452" spans="1:11">
      <c r="A452" s="75" t="s">
        <v>634</v>
      </c>
      <c r="B452" s="76">
        <v>10.5</v>
      </c>
      <c r="C452" s="77">
        <v>9876</v>
      </c>
      <c r="D452" s="52">
        <v>2008</v>
      </c>
      <c r="E452" s="52"/>
      <c r="F452" s="52"/>
      <c r="G452" s="52"/>
      <c r="H452" s="52"/>
      <c r="I452" s="52"/>
      <c r="J452" s="52"/>
      <c r="K452" s="52"/>
    </row>
    <row r="453" spans="1:11">
      <c r="A453" s="75" t="s">
        <v>635</v>
      </c>
      <c r="B453" s="76">
        <v>10.8</v>
      </c>
      <c r="C453" s="77">
        <v>10454</v>
      </c>
      <c r="D453" s="52">
        <v>2008</v>
      </c>
      <c r="E453" s="52"/>
      <c r="F453" s="52"/>
      <c r="G453" s="52"/>
      <c r="H453" s="52"/>
      <c r="I453" s="52"/>
      <c r="J453" s="52"/>
      <c r="K453" s="52"/>
    </row>
    <row r="454" spans="1:11">
      <c r="A454" s="75" t="s">
        <v>636</v>
      </c>
      <c r="B454" s="76">
        <v>15.5</v>
      </c>
      <c r="C454" s="77">
        <v>10375</v>
      </c>
      <c r="D454" s="52">
        <v>2008</v>
      </c>
      <c r="E454" s="52"/>
      <c r="F454" s="52"/>
      <c r="G454" s="52"/>
      <c r="H454" s="52"/>
      <c r="I454" s="52"/>
      <c r="J454" s="52"/>
      <c r="K454" s="52"/>
    </row>
    <row r="455" spans="1:11">
      <c r="A455" s="75" t="s">
        <v>637</v>
      </c>
      <c r="B455" s="76">
        <v>11.1</v>
      </c>
      <c r="C455" s="77">
        <v>9968</v>
      </c>
      <c r="D455" s="52">
        <v>2008</v>
      </c>
      <c r="E455" s="52"/>
      <c r="F455" s="52"/>
      <c r="G455" s="52"/>
      <c r="H455" s="52"/>
      <c r="I455" s="52"/>
      <c r="J455" s="52"/>
      <c r="K455" s="52"/>
    </row>
    <row r="456" spans="1:11">
      <c r="A456" s="75" t="s">
        <v>638</v>
      </c>
      <c r="B456" s="76">
        <v>12.9</v>
      </c>
      <c r="C456" s="77">
        <v>10124</v>
      </c>
      <c r="D456" s="52">
        <v>2008</v>
      </c>
      <c r="E456" s="52"/>
      <c r="F456" s="52"/>
      <c r="G456" s="52"/>
      <c r="H456" s="52"/>
      <c r="I456" s="52"/>
      <c r="J456" s="52"/>
      <c r="K456" s="52"/>
    </row>
    <row r="457" spans="1:11">
      <c r="A457" s="75" t="s">
        <v>639</v>
      </c>
      <c r="B457" s="76">
        <v>8.1999999999999993</v>
      </c>
      <c r="C457" s="77">
        <v>9890</v>
      </c>
      <c r="D457" s="52">
        <v>2008</v>
      </c>
      <c r="E457" s="52"/>
      <c r="F457" s="52"/>
      <c r="G457" s="52"/>
      <c r="H457" s="52"/>
      <c r="I457" s="52"/>
      <c r="J457" s="52"/>
      <c r="K457" s="52"/>
    </row>
    <row r="458" spans="1:11">
      <c r="A458" s="75" t="s">
        <v>640</v>
      </c>
      <c r="B458" s="76">
        <v>11</v>
      </c>
      <c r="C458" s="77">
        <v>10380</v>
      </c>
      <c r="D458" s="52">
        <v>2008</v>
      </c>
      <c r="E458" s="52"/>
      <c r="F458" s="52"/>
      <c r="G458" s="52"/>
      <c r="H458" s="52"/>
      <c r="I458" s="52"/>
      <c r="J458" s="52"/>
      <c r="K458" s="52"/>
    </row>
    <row r="459" spans="1:11">
      <c r="A459" s="75" t="s">
        <v>641</v>
      </c>
      <c r="B459" s="76">
        <v>14.6</v>
      </c>
      <c r="C459" s="77">
        <v>10326</v>
      </c>
      <c r="D459" s="52">
        <v>2008</v>
      </c>
      <c r="E459" s="52"/>
      <c r="F459" s="52"/>
      <c r="G459" s="52"/>
      <c r="H459" s="52"/>
      <c r="I459" s="52"/>
      <c r="J459" s="52"/>
      <c r="K459" s="52"/>
    </row>
    <row r="460" spans="1:11">
      <c r="A460" s="75" t="s">
        <v>642</v>
      </c>
      <c r="B460" s="76">
        <v>9.1</v>
      </c>
      <c r="C460" s="77">
        <v>10357</v>
      </c>
      <c r="D460" s="52">
        <v>2008</v>
      </c>
      <c r="E460" s="52"/>
      <c r="F460" s="52"/>
      <c r="G460" s="52"/>
      <c r="H460" s="52"/>
      <c r="I460" s="52"/>
      <c r="J460" s="52"/>
      <c r="K460" s="52"/>
    </row>
    <row r="461" spans="1:11">
      <c r="A461" s="75" t="s">
        <v>643</v>
      </c>
      <c r="B461" s="76">
        <v>10.1</v>
      </c>
      <c r="C461" s="77">
        <v>9968</v>
      </c>
      <c r="D461" s="52">
        <v>2008</v>
      </c>
      <c r="E461" s="52"/>
      <c r="F461" s="52"/>
      <c r="G461" s="52"/>
      <c r="H461" s="52"/>
      <c r="I461" s="52"/>
      <c r="J461" s="52"/>
      <c r="K461" s="52"/>
    </row>
    <row r="462" spans="1:11">
      <c r="A462" s="75" t="s">
        <v>644</v>
      </c>
      <c r="B462" s="76">
        <v>9.3000000000000007</v>
      </c>
      <c r="C462" s="77">
        <v>9948</v>
      </c>
      <c r="D462" s="52">
        <v>2008</v>
      </c>
      <c r="E462" s="52"/>
      <c r="F462" s="52"/>
      <c r="G462" s="52"/>
      <c r="H462" s="52"/>
      <c r="I462" s="52"/>
      <c r="J462" s="52"/>
      <c r="K462" s="52"/>
    </row>
    <row r="463" spans="1:11">
      <c r="A463" s="75" t="s">
        <v>645</v>
      </c>
      <c r="B463" s="76">
        <v>8.4</v>
      </c>
      <c r="C463" s="77">
        <v>9525</v>
      </c>
      <c r="D463" s="52">
        <v>2008</v>
      </c>
      <c r="E463" s="52"/>
      <c r="F463" s="52"/>
      <c r="G463" s="52"/>
      <c r="H463" s="52"/>
      <c r="I463" s="52"/>
      <c r="J463" s="52"/>
      <c r="K463" s="52"/>
    </row>
    <row r="464" spans="1:11">
      <c r="A464" s="75" t="s">
        <v>646</v>
      </c>
      <c r="B464" s="76">
        <v>4.7</v>
      </c>
      <c r="C464" s="77">
        <v>9184</v>
      </c>
      <c r="D464" s="52">
        <v>2008</v>
      </c>
      <c r="E464" s="52"/>
      <c r="F464" s="52"/>
      <c r="G464" s="52"/>
      <c r="H464" s="52"/>
      <c r="I464" s="52"/>
      <c r="J464" s="52"/>
      <c r="K464" s="52"/>
    </row>
    <row r="465" spans="1:11">
      <c r="A465" s="75" t="s">
        <v>647</v>
      </c>
      <c r="B465" s="76">
        <v>4.8</v>
      </c>
      <c r="C465" s="77">
        <v>8976</v>
      </c>
      <c r="D465" s="52">
        <v>2008</v>
      </c>
      <c r="E465" s="52"/>
      <c r="F465" s="52"/>
      <c r="G465" s="52"/>
      <c r="H465" s="52"/>
      <c r="I465" s="52"/>
      <c r="J465" s="52"/>
      <c r="K465" s="52"/>
    </row>
    <row r="466" spans="1:11">
      <c r="A466" s="75" t="s">
        <v>648</v>
      </c>
      <c r="B466" s="76">
        <v>5.8</v>
      </c>
      <c r="C466" s="77">
        <v>9022</v>
      </c>
      <c r="D466" s="52">
        <v>2008</v>
      </c>
      <c r="E466" s="52"/>
      <c r="F466" s="52"/>
      <c r="G466" s="52"/>
      <c r="H466" s="52"/>
      <c r="I466" s="52"/>
      <c r="J466" s="52"/>
      <c r="K466" s="52"/>
    </row>
    <row r="467" spans="1:11">
      <c r="A467" s="75" t="s">
        <v>649</v>
      </c>
      <c r="B467" s="76">
        <v>3.2</v>
      </c>
      <c r="C467" s="77">
        <v>8884</v>
      </c>
      <c r="D467" s="52">
        <v>2008</v>
      </c>
      <c r="E467" s="52"/>
      <c r="F467" s="52"/>
      <c r="G467" s="52"/>
      <c r="H467" s="52"/>
      <c r="I467" s="52"/>
      <c r="J467" s="52"/>
      <c r="K467" s="52"/>
    </row>
    <row r="468" spans="1:11">
      <c r="A468" s="75" t="s">
        <v>650</v>
      </c>
      <c r="B468" s="76">
        <v>5.0999999999999996</v>
      </c>
      <c r="C468" s="77">
        <v>8701</v>
      </c>
      <c r="D468" s="52">
        <v>2008</v>
      </c>
      <c r="E468" s="52"/>
      <c r="F468" s="52"/>
      <c r="G468" s="52"/>
      <c r="H468" s="52"/>
      <c r="I468" s="52"/>
      <c r="J468" s="52"/>
      <c r="K468" s="52"/>
    </row>
    <row r="469" spans="1:11">
      <c r="A469" s="75" t="s">
        <v>651</v>
      </c>
      <c r="B469" s="76">
        <v>2.8</v>
      </c>
      <c r="C469" s="77">
        <v>8692</v>
      </c>
      <c r="D469" s="52">
        <v>2008</v>
      </c>
      <c r="E469" s="52"/>
      <c r="F469" s="52"/>
      <c r="G469" s="52"/>
      <c r="H469" s="52"/>
      <c r="I469" s="52"/>
      <c r="J469" s="52"/>
      <c r="K469" s="52"/>
    </row>
    <row r="470" spans="1:11">
      <c r="A470" s="75" t="s">
        <v>652</v>
      </c>
      <c r="B470" s="76">
        <v>3.5</v>
      </c>
      <c r="C470" s="77">
        <v>8829</v>
      </c>
      <c r="D470" s="52">
        <v>2008</v>
      </c>
      <c r="E470" s="52"/>
      <c r="F470" s="52"/>
      <c r="G470" s="52"/>
      <c r="H470" s="52"/>
      <c r="I470" s="52"/>
      <c r="J470" s="52"/>
      <c r="K470" s="52"/>
    </row>
    <row r="471" spans="1:11">
      <c r="A471" s="75" t="s">
        <v>653</v>
      </c>
      <c r="B471" s="76">
        <v>3.3</v>
      </c>
      <c r="C471" s="77">
        <v>8646</v>
      </c>
      <c r="D471" s="52">
        <v>2008</v>
      </c>
      <c r="E471" s="52"/>
      <c r="F471" s="52"/>
      <c r="G471" s="52"/>
      <c r="H471" s="52"/>
      <c r="I471" s="52"/>
      <c r="J471" s="52"/>
      <c r="K471" s="52"/>
    </row>
    <row r="472" spans="1:11">
      <c r="A472" s="75" t="s">
        <v>654</v>
      </c>
      <c r="B472" s="76">
        <v>3.6</v>
      </c>
      <c r="C472" s="77">
        <v>8669</v>
      </c>
      <c r="D472" s="52">
        <v>2008</v>
      </c>
      <c r="E472" s="52"/>
      <c r="F472" s="52"/>
      <c r="G472" s="52"/>
      <c r="H472" s="52"/>
      <c r="I472" s="52"/>
      <c r="J472" s="52"/>
      <c r="K472" s="52"/>
    </row>
    <row r="473" spans="1:11">
      <c r="A473" s="75" t="s">
        <v>655</v>
      </c>
      <c r="B473" s="76">
        <v>2.5</v>
      </c>
      <c r="C473" s="77">
        <v>8508</v>
      </c>
      <c r="D473" s="52">
        <v>2008</v>
      </c>
      <c r="E473" s="52"/>
      <c r="F473" s="52"/>
      <c r="G473" s="52"/>
      <c r="H473" s="52"/>
      <c r="I473" s="52"/>
      <c r="J473" s="52"/>
      <c r="K473" s="52"/>
    </row>
    <row r="474" spans="1:11">
      <c r="A474" s="75" t="s">
        <v>656</v>
      </c>
      <c r="B474" s="76">
        <v>2.7</v>
      </c>
      <c r="C474" s="77">
        <v>8497</v>
      </c>
      <c r="D474" s="52">
        <v>2008</v>
      </c>
      <c r="E474" s="52"/>
      <c r="F474" s="52"/>
      <c r="G474" s="52"/>
      <c r="H474" s="52"/>
      <c r="I474" s="52"/>
      <c r="J474" s="52"/>
      <c r="K474" s="52"/>
    </row>
    <row r="475" spans="1:11">
      <c r="A475" s="75" t="s">
        <v>657</v>
      </c>
      <c r="B475" s="76">
        <v>1.9</v>
      </c>
      <c r="C475" s="77">
        <v>8787</v>
      </c>
      <c r="D475" s="52">
        <v>2008</v>
      </c>
      <c r="E475" s="52"/>
      <c r="F475" s="52"/>
      <c r="G475" s="52"/>
      <c r="H475" s="52"/>
      <c r="I475" s="52"/>
      <c r="J475" s="52"/>
      <c r="K475" s="52"/>
    </row>
    <row r="476" spans="1:11">
      <c r="A476" s="75" t="s">
        <v>658</v>
      </c>
      <c r="B476" s="76">
        <v>3.2</v>
      </c>
      <c r="C476" s="77">
        <v>8739</v>
      </c>
      <c r="D476" s="52">
        <v>2008</v>
      </c>
      <c r="E476" s="52"/>
      <c r="F476" s="52"/>
      <c r="G476" s="52"/>
      <c r="H476" s="52"/>
      <c r="I476" s="52"/>
      <c r="J476" s="52"/>
      <c r="K476" s="52"/>
    </row>
    <row r="477" spans="1:11">
      <c r="A477" s="75" t="s">
        <v>659</v>
      </c>
      <c r="B477" s="76">
        <v>2.2000000000000002</v>
      </c>
      <c r="C477" s="77">
        <v>8189</v>
      </c>
      <c r="D477" s="52">
        <v>2008</v>
      </c>
      <c r="E477" s="52"/>
      <c r="F477" s="52"/>
      <c r="G477" s="52"/>
      <c r="H477" s="52"/>
      <c r="I477" s="52"/>
      <c r="J477" s="52"/>
      <c r="K477" s="52"/>
    </row>
    <row r="478" spans="1:11">
      <c r="A478" s="75" t="s">
        <v>660</v>
      </c>
      <c r="B478" s="76">
        <v>2.2000000000000002</v>
      </c>
      <c r="C478" s="77">
        <v>8294</v>
      </c>
      <c r="D478" s="52">
        <v>2008</v>
      </c>
      <c r="E478" s="52"/>
      <c r="F478" s="52"/>
      <c r="G478" s="52"/>
      <c r="H478" s="52"/>
      <c r="I478" s="52"/>
      <c r="J478" s="52"/>
      <c r="K478" s="52"/>
    </row>
    <row r="479" spans="1:11">
      <c r="A479" s="75" t="s">
        <v>661</v>
      </c>
      <c r="B479" s="76">
        <v>2</v>
      </c>
      <c r="C479" s="77">
        <v>8310</v>
      </c>
      <c r="D479" s="52">
        <v>2008</v>
      </c>
      <c r="E479" s="52"/>
      <c r="F479" s="52"/>
      <c r="G479" s="52"/>
      <c r="H479" s="52"/>
      <c r="I479" s="52"/>
      <c r="J479" s="52"/>
      <c r="K479" s="52"/>
    </row>
    <row r="480" spans="1:11">
      <c r="A480" s="75" t="s">
        <v>662</v>
      </c>
      <c r="B480" s="76">
        <v>1.8</v>
      </c>
      <c r="C480" s="77">
        <v>8532</v>
      </c>
      <c r="D480" s="52">
        <v>2008</v>
      </c>
      <c r="E480" s="52"/>
      <c r="F480" s="52"/>
      <c r="G480" s="52"/>
      <c r="H480" s="52"/>
      <c r="I480" s="52"/>
      <c r="J480" s="52"/>
      <c r="K480" s="52"/>
    </row>
    <row r="481" spans="1:11">
      <c r="A481" s="75" t="s">
        <v>663</v>
      </c>
      <c r="B481" s="76">
        <v>1.9</v>
      </c>
      <c r="C481" s="77">
        <v>8311</v>
      </c>
      <c r="D481" s="52">
        <v>2008</v>
      </c>
      <c r="E481" s="52"/>
      <c r="F481" s="52"/>
      <c r="G481" s="52"/>
      <c r="H481" s="52"/>
      <c r="I481" s="52"/>
      <c r="J481" s="52"/>
      <c r="K481" s="52"/>
    </row>
    <row r="482" spans="1:11">
      <c r="A482" s="75" t="s">
        <v>664</v>
      </c>
      <c r="B482" s="76">
        <v>2.6</v>
      </c>
      <c r="C482" s="77">
        <v>8519</v>
      </c>
      <c r="D482" s="52">
        <v>2008</v>
      </c>
      <c r="E482" s="52"/>
      <c r="F482" s="52"/>
      <c r="G482" s="52"/>
      <c r="H482" s="52"/>
      <c r="I482" s="52"/>
      <c r="J482" s="52"/>
      <c r="K482" s="52"/>
    </row>
    <row r="483" spans="1:11">
      <c r="A483" s="75" t="s">
        <v>665</v>
      </c>
      <c r="B483" s="76">
        <v>3.8</v>
      </c>
      <c r="C483" s="77">
        <v>8633</v>
      </c>
      <c r="D483" s="52">
        <v>2008</v>
      </c>
      <c r="E483" s="52"/>
      <c r="F483" s="52"/>
      <c r="G483" s="52"/>
      <c r="H483" s="52"/>
      <c r="I483" s="52"/>
      <c r="J483" s="52"/>
      <c r="K483" s="52"/>
    </row>
    <row r="484" spans="1:11">
      <c r="A484" s="75" t="s">
        <v>666</v>
      </c>
      <c r="B484" s="76">
        <v>5.5</v>
      </c>
      <c r="C484" s="77">
        <v>8783</v>
      </c>
      <c r="D484" s="52">
        <v>2008</v>
      </c>
      <c r="E484" s="52"/>
      <c r="F484" s="52"/>
      <c r="G484" s="52"/>
      <c r="H484" s="52"/>
      <c r="I484" s="52"/>
      <c r="J484" s="52"/>
      <c r="K484" s="52"/>
    </row>
    <row r="485" spans="1:11">
      <c r="A485" s="75" t="s">
        <v>667</v>
      </c>
      <c r="B485" s="76">
        <v>6.4</v>
      </c>
      <c r="C485" s="77">
        <v>9225</v>
      </c>
      <c r="D485" s="52">
        <v>2008</v>
      </c>
      <c r="E485" s="52"/>
      <c r="F485" s="52"/>
      <c r="G485" s="52"/>
      <c r="H485" s="52"/>
      <c r="I485" s="52"/>
      <c r="J485" s="52"/>
      <c r="K485" s="52"/>
    </row>
    <row r="486" spans="1:11">
      <c r="A486" s="75" t="s">
        <v>668</v>
      </c>
      <c r="B486" s="76">
        <v>7</v>
      </c>
      <c r="C486" s="77">
        <v>9321</v>
      </c>
      <c r="D486" s="52">
        <v>2008</v>
      </c>
      <c r="E486" s="52"/>
      <c r="F486" s="52"/>
      <c r="G486" s="52"/>
      <c r="H486" s="52"/>
      <c r="I486" s="52"/>
      <c r="J486" s="52"/>
      <c r="K486" s="52"/>
    </row>
    <row r="487" spans="1:11">
      <c r="A487" s="75" t="s">
        <v>669</v>
      </c>
      <c r="B487" s="76">
        <v>8.1</v>
      </c>
      <c r="C487" s="77">
        <v>9170</v>
      </c>
      <c r="D487" s="52">
        <v>2008</v>
      </c>
      <c r="E487" s="52"/>
      <c r="F487" s="52"/>
      <c r="G487" s="52"/>
      <c r="H487" s="52"/>
      <c r="I487" s="52"/>
      <c r="J487" s="52"/>
      <c r="K487" s="52"/>
    </row>
    <row r="488" spans="1:11">
      <c r="A488" s="75" t="s">
        <v>670</v>
      </c>
      <c r="B488" s="76">
        <v>8.4</v>
      </c>
      <c r="C488" s="77">
        <v>9172</v>
      </c>
      <c r="D488" s="52">
        <v>2008</v>
      </c>
      <c r="E488" s="52"/>
      <c r="F488" s="52"/>
      <c r="G488" s="52"/>
      <c r="H488" s="52"/>
      <c r="I488" s="52"/>
      <c r="J488" s="52"/>
      <c r="K488" s="52"/>
    </row>
    <row r="489" spans="1:11">
      <c r="A489" s="75" t="s">
        <v>671</v>
      </c>
      <c r="B489" s="76">
        <v>6.4</v>
      </c>
      <c r="C489" s="77">
        <v>9577</v>
      </c>
      <c r="D489" s="52">
        <v>2008</v>
      </c>
      <c r="E489" s="52"/>
      <c r="F489" s="52"/>
      <c r="G489" s="52"/>
      <c r="H489" s="52"/>
      <c r="I489" s="52"/>
      <c r="J489" s="52"/>
      <c r="K489" s="52"/>
    </row>
    <row r="490" spans="1:11">
      <c r="A490" s="75" t="s">
        <v>672</v>
      </c>
      <c r="B490" s="76">
        <v>9.6999999999999993</v>
      </c>
      <c r="C490" s="77">
        <v>9814</v>
      </c>
      <c r="D490" s="52">
        <v>2008</v>
      </c>
      <c r="E490" s="52"/>
      <c r="F490" s="52"/>
      <c r="G490" s="52"/>
      <c r="H490" s="52"/>
      <c r="I490" s="52"/>
      <c r="J490" s="52"/>
      <c r="K490" s="52"/>
    </row>
    <row r="491" spans="1:11">
      <c r="A491" s="75" t="s">
        <v>673</v>
      </c>
      <c r="B491" s="76">
        <v>10.4</v>
      </c>
      <c r="C491" s="77">
        <v>9614</v>
      </c>
      <c r="D491" s="52">
        <v>2008</v>
      </c>
      <c r="E491" s="52"/>
      <c r="F491" s="52"/>
      <c r="G491" s="52"/>
      <c r="H491" s="52"/>
      <c r="I491" s="52"/>
      <c r="J491" s="52"/>
      <c r="K491" s="52"/>
    </row>
    <row r="492" spans="1:11">
      <c r="A492" s="75" t="s">
        <v>674</v>
      </c>
      <c r="B492" s="76">
        <v>13.2</v>
      </c>
      <c r="C492" s="77">
        <v>9589</v>
      </c>
      <c r="D492" s="52">
        <v>2008</v>
      </c>
      <c r="E492" s="52"/>
      <c r="F492" s="52"/>
      <c r="G492" s="52"/>
      <c r="H492" s="52"/>
      <c r="I492" s="52"/>
      <c r="J492" s="52"/>
      <c r="K492" s="52"/>
    </row>
    <row r="493" spans="1:11">
      <c r="A493" s="75" t="s">
        <v>675</v>
      </c>
      <c r="B493" s="76">
        <v>17.8</v>
      </c>
      <c r="C493" s="77">
        <v>10095</v>
      </c>
      <c r="D493" s="52">
        <v>2008</v>
      </c>
      <c r="E493" s="52"/>
      <c r="F493" s="52"/>
      <c r="G493" s="52"/>
      <c r="H493" s="52"/>
      <c r="I493" s="52"/>
      <c r="J493" s="52"/>
      <c r="K493" s="52"/>
    </row>
    <row r="494" spans="1:11">
      <c r="A494" s="75" t="s">
        <v>676</v>
      </c>
      <c r="B494" s="76">
        <v>27.8</v>
      </c>
      <c r="C494" s="77">
        <v>10980</v>
      </c>
      <c r="D494" s="52">
        <v>2008</v>
      </c>
      <c r="E494" s="52"/>
      <c r="F494" s="52"/>
      <c r="G494" s="52"/>
      <c r="H494" s="52"/>
      <c r="I494" s="52"/>
      <c r="J494" s="52"/>
      <c r="K494" s="52"/>
    </row>
    <row r="495" spans="1:11">
      <c r="A495" s="75" t="s">
        <v>677</v>
      </c>
      <c r="B495" s="76">
        <v>40.799999999999997</v>
      </c>
      <c r="C495" s="77">
        <v>11874</v>
      </c>
      <c r="D495" s="52">
        <v>2008</v>
      </c>
      <c r="E495" s="52"/>
      <c r="F495" s="52"/>
      <c r="G495" s="52"/>
      <c r="H495" s="52"/>
      <c r="I495" s="52"/>
      <c r="J495" s="52"/>
      <c r="K495" s="52"/>
    </row>
    <row r="496" spans="1:11">
      <c r="A496" s="75" t="s">
        <v>678</v>
      </c>
      <c r="B496" s="76">
        <v>68.3</v>
      </c>
      <c r="C496" s="77">
        <v>12553</v>
      </c>
      <c r="D496" s="52">
        <v>2008</v>
      </c>
      <c r="E496" s="52"/>
      <c r="F496" s="52"/>
      <c r="G496" s="52"/>
      <c r="H496" s="52"/>
      <c r="I496" s="52"/>
      <c r="J496" s="52"/>
      <c r="K496" s="52"/>
    </row>
    <row r="497" spans="1:11">
      <c r="A497" s="75" t="s">
        <v>679</v>
      </c>
      <c r="B497" s="76">
        <v>41.2</v>
      </c>
      <c r="C497" s="77">
        <v>12785</v>
      </c>
      <c r="D497" s="52">
        <v>2008</v>
      </c>
      <c r="E497" s="52"/>
      <c r="F497" s="52"/>
      <c r="G497" s="52"/>
      <c r="H497" s="52"/>
      <c r="I497" s="52"/>
      <c r="J497" s="52"/>
      <c r="K497" s="52"/>
    </row>
    <row r="498" spans="1:11">
      <c r="A498" s="75" t="s">
        <v>680</v>
      </c>
      <c r="B498" s="76">
        <v>49.2</v>
      </c>
      <c r="C498" s="77">
        <v>13434</v>
      </c>
      <c r="D498" s="52">
        <v>2009</v>
      </c>
      <c r="E498" s="52"/>
      <c r="F498" s="52"/>
      <c r="G498" s="52"/>
      <c r="H498" s="52"/>
      <c r="I498" s="52"/>
      <c r="J498" s="52"/>
      <c r="K498" s="52"/>
    </row>
    <row r="499" spans="1:11">
      <c r="A499" s="75" t="s">
        <v>681</v>
      </c>
      <c r="B499" s="76">
        <v>42.9</v>
      </c>
      <c r="C499" s="77">
        <v>13185</v>
      </c>
      <c r="D499" s="52">
        <v>2009</v>
      </c>
      <c r="E499" s="52"/>
      <c r="F499" s="52"/>
      <c r="G499" s="52"/>
      <c r="H499" s="52"/>
      <c r="I499" s="52"/>
      <c r="J499" s="52"/>
      <c r="K499" s="52"/>
    </row>
    <row r="500" spans="1:11">
      <c r="A500" s="75" t="s">
        <v>682</v>
      </c>
      <c r="B500" s="76">
        <v>29.1</v>
      </c>
      <c r="C500" s="77">
        <v>12255</v>
      </c>
      <c r="D500" s="52">
        <v>2009</v>
      </c>
      <c r="E500" s="52"/>
      <c r="F500" s="52"/>
      <c r="G500" s="52"/>
      <c r="H500" s="52"/>
      <c r="I500" s="52"/>
      <c r="J500" s="52"/>
      <c r="K500" s="52"/>
    </row>
    <row r="501" spans="1:11">
      <c r="A501" s="75" t="s">
        <v>683</v>
      </c>
      <c r="B501" s="76">
        <v>16.7</v>
      </c>
      <c r="C501" s="77">
        <v>11513</v>
      </c>
      <c r="D501" s="52">
        <v>2009</v>
      </c>
      <c r="E501" s="52"/>
      <c r="F501" s="52"/>
      <c r="G501" s="52"/>
      <c r="H501" s="52"/>
      <c r="I501" s="52"/>
      <c r="J501" s="52"/>
      <c r="K501" s="52"/>
    </row>
    <row r="502" spans="1:11">
      <c r="A502" s="75" t="s">
        <v>684</v>
      </c>
      <c r="B502" s="76">
        <v>14.4</v>
      </c>
      <c r="C502" s="77">
        <v>10646</v>
      </c>
      <c r="D502" s="52">
        <v>2009</v>
      </c>
      <c r="E502" s="52"/>
      <c r="F502" s="52"/>
      <c r="G502" s="52"/>
      <c r="H502" s="52"/>
      <c r="I502" s="52"/>
      <c r="J502" s="52"/>
      <c r="K502" s="52"/>
    </row>
    <row r="503" spans="1:11">
      <c r="A503" s="75" t="s">
        <v>685</v>
      </c>
      <c r="B503" s="76">
        <v>8.1999999999999993</v>
      </c>
      <c r="C503" s="77">
        <v>10741</v>
      </c>
      <c r="D503" s="52">
        <v>2009</v>
      </c>
      <c r="E503" s="52"/>
      <c r="F503" s="52"/>
      <c r="G503" s="52"/>
      <c r="H503" s="52"/>
      <c r="I503" s="52"/>
      <c r="J503" s="52"/>
      <c r="K503" s="52"/>
    </row>
    <row r="504" spans="1:11">
      <c r="A504" s="75" t="s">
        <v>686</v>
      </c>
      <c r="B504" s="76">
        <v>7.5</v>
      </c>
      <c r="C504" s="77">
        <v>10531</v>
      </c>
      <c r="D504" s="52">
        <v>2009</v>
      </c>
      <c r="E504" s="52"/>
      <c r="F504" s="52"/>
      <c r="G504" s="52"/>
      <c r="H504" s="52"/>
      <c r="I504" s="52"/>
      <c r="J504" s="52"/>
      <c r="K504" s="52"/>
    </row>
    <row r="505" spans="1:11">
      <c r="A505" s="75" t="s">
        <v>687</v>
      </c>
      <c r="B505" s="76">
        <v>7.3</v>
      </c>
      <c r="C505" s="77">
        <v>9963</v>
      </c>
      <c r="D505" s="52">
        <v>2009</v>
      </c>
      <c r="E505" s="52"/>
      <c r="F505" s="52"/>
      <c r="G505" s="52"/>
      <c r="H505" s="52"/>
      <c r="I505" s="52"/>
      <c r="J505" s="52"/>
      <c r="K505" s="52"/>
    </row>
    <row r="506" spans="1:11">
      <c r="A506" s="75" t="s">
        <v>688</v>
      </c>
      <c r="B506" s="76">
        <v>6.6</v>
      </c>
      <c r="C506" s="77">
        <v>9683</v>
      </c>
      <c r="D506" s="52">
        <v>2009</v>
      </c>
      <c r="E506" s="52"/>
      <c r="F506" s="52"/>
      <c r="G506" s="52"/>
      <c r="H506" s="52"/>
      <c r="I506" s="52"/>
      <c r="J506" s="52"/>
      <c r="K506" s="52"/>
    </row>
    <row r="507" spans="1:11">
      <c r="A507" s="75" t="s">
        <v>689</v>
      </c>
      <c r="B507" s="76">
        <v>7.2</v>
      </c>
      <c r="C507" s="77">
        <v>9612</v>
      </c>
      <c r="D507" s="52">
        <v>2009</v>
      </c>
      <c r="E507" s="52"/>
      <c r="F507" s="52"/>
      <c r="G507" s="52"/>
      <c r="H507" s="52"/>
      <c r="I507" s="52"/>
      <c r="J507" s="52"/>
      <c r="K507" s="52"/>
    </row>
    <row r="508" spans="1:11">
      <c r="A508" s="75" t="s">
        <v>690</v>
      </c>
      <c r="B508" s="76">
        <v>6.4</v>
      </c>
      <c r="C508" s="77">
        <v>9331</v>
      </c>
      <c r="D508" s="52">
        <v>2009</v>
      </c>
      <c r="E508" s="52"/>
      <c r="F508" s="52"/>
      <c r="G508" s="52"/>
      <c r="H508" s="52"/>
      <c r="I508" s="52"/>
      <c r="J508" s="52"/>
      <c r="K508" s="52"/>
    </row>
    <row r="509" spans="1:11">
      <c r="A509" s="75" t="s">
        <v>691</v>
      </c>
      <c r="B509" s="76">
        <v>5.9</v>
      </c>
      <c r="C509" s="77">
        <v>9243</v>
      </c>
      <c r="D509" s="52">
        <v>2009</v>
      </c>
      <c r="E509" s="52"/>
      <c r="F509" s="52"/>
      <c r="G509" s="52"/>
      <c r="H509" s="52"/>
      <c r="I509" s="52"/>
      <c r="J509" s="52"/>
      <c r="K509" s="52"/>
    </row>
    <row r="510" spans="1:11">
      <c r="A510" s="75" t="s">
        <v>692</v>
      </c>
      <c r="B510" s="76">
        <v>3.4</v>
      </c>
      <c r="C510" s="77">
        <v>9422</v>
      </c>
      <c r="D510" s="52">
        <v>2009</v>
      </c>
      <c r="E510" s="52"/>
      <c r="F510" s="52"/>
      <c r="G510" s="52"/>
      <c r="H510" s="52"/>
      <c r="I510" s="52"/>
      <c r="J510" s="52"/>
      <c r="K510" s="52"/>
    </row>
    <row r="511" spans="1:11">
      <c r="A511" s="75" t="s">
        <v>693</v>
      </c>
      <c r="B511" s="76">
        <v>4.4000000000000004</v>
      </c>
      <c r="C511" s="77">
        <v>9383</v>
      </c>
      <c r="D511" s="52">
        <v>2009</v>
      </c>
      <c r="E511" s="52"/>
      <c r="F511" s="52"/>
      <c r="G511" s="52"/>
      <c r="H511" s="52"/>
      <c r="I511" s="52"/>
      <c r="J511" s="52"/>
      <c r="K511" s="52"/>
    </row>
    <row r="512" spans="1:11">
      <c r="A512" s="75" t="s">
        <v>694</v>
      </c>
      <c r="B512" s="76">
        <v>4</v>
      </c>
      <c r="C512" s="77">
        <v>9547</v>
      </c>
      <c r="D512" s="52">
        <v>2009</v>
      </c>
      <c r="E512" s="52"/>
      <c r="F512" s="52"/>
      <c r="G512" s="52"/>
      <c r="H512" s="52"/>
      <c r="I512" s="52"/>
      <c r="J512" s="52"/>
      <c r="K512" s="52"/>
    </row>
    <row r="513" spans="1:11">
      <c r="A513" s="75" t="s">
        <v>695</v>
      </c>
      <c r="B513" s="76">
        <v>2.6</v>
      </c>
      <c r="C513" s="77">
        <v>9051</v>
      </c>
      <c r="D513" s="52">
        <v>2009</v>
      </c>
      <c r="E513" s="52"/>
      <c r="F513" s="52"/>
      <c r="G513" s="52"/>
      <c r="H513" s="52"/>
      <c r="I513" s="52"/>
      <c r="J513" s="52"/>
      <c r="K513" s="52"/>
    </row>
    <row r="514" spans="1:11">
      <c r="A514" s="75" t="s">
        <v>696</v>
      </c>
      <c r="B514" s="76">
        <v>4.2</v>
      </c>
      <c r="C514" s="77">
        <v>8778</v>
      </c>
      <c r="D514" s="52">
        <v>2009</v>
      </c>
      <c r="E514" s="52"/>
      <c r="F514" s="52"/>
      <c r="G514" s="52"/>
      <c r="H514" s="52"/>
      <c r="I514" s="52"/>
      <c r="J514" s="52"/>
      <c r="K514" s="52"/>
    </row>
    <row r="515" spans="1:11">
      <c r="A515" s="75" t="s">
        <v>697</v>
      </c>
      <c r="B515" s="76">
        <v>9.4</v>
      </c>
      <c r="C515" s="77">
        <v>8761</v>
      </c>
      <c r="D515" s="52">
        <v>2009</v>
      </c>
      <c r="E515" s="52"/>
      <c r="F515" s="52"/>
      <c r="G515" s="52"/>
      <c r="H515" s="52"/>
      <c r="I515" s="52"/>
      <c r="J515" s="52"/>
      <c r="K515" s="52"/>
    </row>
    <row r="516" spans="1:11">
      <c r="A516" s="75" t="s">
        <v>698</v>
      </c>
      <c r="B516" s="76">
        <v>14</v>
      </c>
      <c r="C516" s="77">
        <v>8730</v>
      </c>
      <c r="D516" s="52">
        <v>2009</v>
      </c>
      <c r="E516" s="52"/>
      <c r="F516" s="52"/>
      <c r="G516" s="52"/>
      <c r="H516" s="52"/>
      <c r="I516" s="52"/>
      <c r="J516" s="52"/>
      <c r="K516" s="52"/>
    </row>
    <row r="517" spans="1:11">
      <c r="A517" s="75" t="s">
        <v>699</v>
      </c>
      <c r="B517" s="76">
        <v>10.3</v>
      </c>
      <c r="C517" s="77">
        <v>8742</v>
      </c>
      <c r="D517" s="52">
        <v>2009</v>
      </c>
      <c r="E517" s="52"/>
      <c r="F517" s="52"/>
      <c r="G517" s="52"/>
      <c r="H517" s="52"/>
      <c r="I517" s="52"/>
      <c r="J517" s="52"/>
      <c r="K517" s="52"/>
    </row>
    <row r="518" spans="1:11">
      <c r="A518" s="75" t="s">
        <v>700</v>
      </c>
      <c r="B518" s="76">
        <v>7.3</v>
      </c>
      <c r="C518" s="77">
        <v>8929</v>
      </c>
      <c r="D518" s="52">
        <v>2009</v>
      </c>
      <c r="E518" s="52"/>
      <c r="F518" s="52"/>
      <c r="G518" s="52"/>
      <c r="H518" s="52"/>
      <c r="I518" s="52"/>
      <c r="J518" s="52"/>
      <c r="K518" s="52"/>
    </row>
    <row r="519" spans="1:11">
      <c r="A519" s="75" t="s">
        <v>701</v>
      </c>
      <c r="B519" s="76">
        <v>5</v>
      </c>
      <c r="C519" s="77">
        <v>8801</v>
      </c>
      <c r="D519" s="52">
        <v>2009</v>
      </c>
      <c r="E519" s="52"/>
      <c r="F519" s="52"/>
      <c r="G519" s="52"/>
      <c r="H519" s="52"/>
      <c r="I519" s="52"/>
      <c r="J519" s="52"/>
      <c r="K519" s="52"/>
    </row>
    <row r="520" spans="1:11">
      <c r="A520" s="75" t="s">
        <v>702</v>
      </c>
      <c r="B520" s="76">
        <v>5.8</v>
      </c>
      <c r="C520" s="77">
        <v>8529</v>
      </c>
      <c r="D520" s="52">
        <v>2009</v>
      </c>
      <c r="E520" s="52"/>
      <c r="F520" s="52"/>
      <c r="G520" s="52"/>
      <c r="H520" s="52"/>
      <c r="I520" s="52"/>
      <c r="J520" s="52"/>
      <c r="K520" s="52"/>
    </row>
    <row r="521" spans="1:11">
      <c r="A521" s="75" t="s">
        <v>703</v>
      </c>
      <c r="B521" s="76">
        <v>6.4</v>
      </c>
      <c r="C521" s="77">
        <v>8593</v>
      </c>
      <c r="D521" s="52">
        <v>2009</v>
      </c>
      <c r="E521" s="52"/>
      <c r="F521" s="52"/>
      <c r="G521" s="52"/>
      <c r="H521" s="52"/>
      <c r="I521" s="52"/>
      <c r="J521" s="52"/>
      <c r="K521" s="52"/>
    </row>
    <row r="522" spans="1:11">
      <c r="A522" s="75" t="s">
        <v>704</v>
      </c>
      <c r="B522" s="76">
        <v>11</v>
      </c>
      <c r="C522" s="77">
        <v>8396</v>
      </c>
      <c r="D522" s="52">
        <v>2009</v>
      </c>
      <c r="E522" s="52"/>
      <c r="F522" s="52"/>
      <c r="G522" s="52"/>
      <c r="H522" s="52"/>
      <c r="I522" s="52"/>
      <c r="J522" s="52"/>
      <c r="K522" s="52"/>
    </row>
    <row r="523" spans="1:11">
      <c r="A523" s="75" t="s">
        <v>705</v>
      </c>
      <c r="B523" s="76">
        <v>26.8</v>
      </c>
      <c r="C523" s="77">
        <v>8476</v>
      </c>
      <c r="D523" s="52">
        <v>2009</v>
      </c>
      <c r="E523" s="52"/>
      <c r="F523" s="52"/>
      <c r="G523" s="52"/>
      <c r="H523" s="52"/>
      <c r="I523" s="52"/>
      <c r="J523" s="52"/>
      <c r="K523" s="52"/>
    </row>
    <row r="524" spans="1:11">
      <c r="A524" s="75" t="s">
        <v>706</v>
      </c>
      <c r="B524" s="76">
        <v>47.5</v>
      </c>
      <c r="C524" s="77">
        <v>8588</v>
      </c>
      <c r="D524" s="52">
        <v>2009</v>
      </c>
      <c r="E524" s="52"/>
      <c r="F524" s="52"/>
      <c r="G524" s="52"/>
      <c r="H524" s="52"/>
      <c r="I524" s="52"/>
      <c r="J524" s="52"/>
      <c r="K524" s="52"/>
    </row>
    <row r="525" spans="1:11">
      <c r="A525" s="75" t="s">
        <v>707</v>
      </c>
      <c r="B525" s="76">
        <v>70.8</v>
      </c>
      <c r="C525" s="77">
        <v>8162</v>
      </c>
      <c r="D525" s="52">
        <v>2009</v>
      </c>
      <c r="E525" s="52"/>
      <c r="F525" s="52"/>
      <c r="G525" s="52"/>
      <c r="H525" s="52"/>
      <c r="I525" s="52"/>
      <c r="J525" s="52"/>
      <c r="K525" s="52"/>
    </row>
    <row r="526" spans="1:11">
      <c r="A526" s="75" t="s">
        <v>708</v>
      </c>
      <c r="B526" s="76">
        <v>153.6</v>
      </c>
      <c r="C526" s="77">
        <v>8224</v>
      </c>
      <c r="D526" s="52">
        <v>2009</v>
      </c>
      <c r="E526" s="52"/>
      <c r="F526" s="52"/>
      <c r="G526" s="52"/>
      <c r="H526" s="52"/>
      <c r="I526" s="52"/>
      <c r="J526" s="52"/>
      <c r="K526" s="52"/>
    </row>
    <row r="527" spans="1:11">
      <c r="A527" s="75" t="s">
        <v>709</v>
      </c>
      <c r="B527" s="76">
        <v>133.1</v>
      </c>
      <c r="C527" s="77">
        <v>8338</v>
      </c>
      <c r="D527" s="52">
        <v>2009</v>
      </c>
      <c r="E527" s="52"/>
      <c r="F527" s="52"/>
      <c r="G527" s="52"/>
      <c r="H527" s="52"/>
      <c r="I527" s="52"/>
      <c r="J527" s="52"/>
      <c r="K527" s="52"/>
    </row>
    <row r="528" spans="1:11">
      <c r="A528" s="75" t="s">
        <v>710</v>
      </c>
      <c r="B528" s="76">
        <v>41.1</v>
      </c>
      <c r="C528" s="77">
        <v>8170</v>
      </c>
      <c r="D528" s="52">
        <v>2009</v>
      </c>
      <c r="E528" s="52"/>
      <c r="F528" s="52"/>
      <c r="G528" s="52"/>
      <c r="H528" s="52"/>
      <c r="I528" s="52"/>
      <c r="J528" s="52"/>
      <c r="K528" s="52"/>
    </row>
    <row r="529" spans="1:11">
      <c r="A529" s="75" t="s">
        <v>711</v>
      </c>
      <c r="B529" s="76">
        <v>30.1</v>
      </c>
      <c r="C529" s="77">
        <v>8404</v>
      </c>
      <c r="D529" s="52">
        <v>2009</v>
      </c>
      <c r="E529" s="52"/>
      <c r="F529" s="52"/>
      <c r="G529" s="52"/>
      <c r="H529" s="52"/>
      <c r="I529" s="52"/>
      <c r="J529" s="52"/>
      <c r="K529" s="52"/>
    </row>
    <row r="530" spans="1:11">
      <c r="A530" s="75" t="s">
        <v>712</v>
      </c>
      <c r="B530" s="76">
        <v>20.5</v>
      </c>
      <c r="C530" s="77">
        <v>8286</v>
      </c>
      <c r="D530" s="52">
        <v>2009</v>
      </c>
      <c r="E530" s="52"/>
      <c r="F530" s="52"/>
      <c r="G530" s="52"/>
      <c r="H530" s="52"/>
      <c r="I530" s="52"/>
      <c r="J530" s="52"/>
      <c r="K530" s="52"/>
    </row>
    <row r="531" spans="1:11">
      <c r="A531" s="75" t="s">
        <v>713</v>
      </c>
      <c r="B531" s="76">
        <v>16.5</v>
      </c>
      <c r="C531" s="77">
        <v>8032</v>
      </c>
      <c r="D531" s="52">
        <v>2009</v>
      </c>
      <c r="E531" s="52"/>
      <c r="F531" s="52"/>
      <c r="G531" s="52"/>
      <c r="H531" s="52"/>
      <c r="I531" s="52"/>
      <c r="J531" s="52"/>
      <c r="K531" s="52"/>
    </row>
    <row r="532" spans="1:11">
      <c r="A532" s="75" t="s">
        <v>714</v>
      </c>
      <c r="B532" s="76">
        <v>12.5</v>
      </c>
      <c r="C532" s="77">
        <v>8025</v>
      </c>
      <c r="D532" s="52">
        <v>2009</v>
      </c>
      <c r="E532" s="52"/>
      <c r="F532" s="52"/>
      <c r="G532" s="52"/>
      <c r="H532" s="52"/>
      <c r="I532" s="52"/>
      <c r="J532" s="52"/>
      <c r="K532" s="52"/>
    </row>
    <row r="533" spans="1:11">
      <c r="A533" s="75" t="s">
        <v>715</v>
      </c>
      <c r="B533" s="76">
        <v>8.5</v>
      </c>
      <c r="C533" s="77">
        <v>8388</v>
      </c>
      <c r="D533" s="52">
        <v>2009</v>
      </c>
      <c r="E533" s="52"/>
      <c r="F533" s="52"/>
      <c r="G533" s="52"/>
      <c r="H533" s="52"/>
      <c r="I533" s="52"/>
      <c r="J533" s="52"/>
      <c r="K533" s="52"/>
    </row>
    <row r="534" spans="1:11">
      <c r="A534" s="75" t="s">
        <v>716</v>
      </c>
      <c r="B534" s="76">
        <v>12.9</v>
      </c>
      <c r="C534" s="77">
        <v>8398</v>
      </c>
      <c r="D534" s="52">
        <v>2009</v>
      </c>
      <c r="E534" s="52"/>
      <c r="F534" s="52"/>
      <c r="G534" s="52"/>
      <c r="H534" s="52"/>
      <c r="I534" s="52"/>
      <c r="J534" s="52"/>
      <c r="K534" s="52"/>
    </row>
    <row r="535" spans="1:11">
      <c r="A535" s="75" t="s">
        <v>717</v>
      </c>
      <c r="B535" s="76">
        <v>16.5</v>
      </c>
      <c r="C535" s="77">
        <v>8652</v>
      </c>
      <c r="D535" s="52">
        <v>2009</v>
      </c>
      <c r="E535" s="52"/>
      <c r="F535" s="52"/>
      <c r="G535" s="52"/>
      <c r="H535" s="52"/>
      <c r="I535" s="52"/>
      <c r="J535" s="52"/>
      <c r="K535" s="52"/>
    </row>
    <row r="536" spans="1:11">
      <c r="A536" s="75" t="s">
        <v>718</v>
      </c>
      <c r="B536" s="76">
        <v>22</v>
      </c>
      <c r="C536" s="77">
        <v>8451</v>
      </c>
      <c r="D536" s="52">
        <v>2009</v>
      </c>
      <c r="E536" s="52"/>
      <c r="F536" s="52"/>
      <c r="G536" s="52"/>
      <c r="H536" s="52"/>
      <c r="I536" s="52"/>
      <c r="J536" s="52"/>
      <c r="K536" s="52"/>
    </row>
    <row r="537" spans="1:11">
      <c r="A537" s="75" t="s">
        <v>719</v>
      </c>
      <c r="B537" s="76">
        <v>26</v>
      </c>
      <c r="C537" s="77">
        <v>8653</v>
      </c>
      <c r="D537" s="52">
        <v>2009</v>
      </c>
      <c r="E537" s="52"/>
      <c r="F537" s="52"/>
      <c r="G537" s="52"/>
      <c r="H537" s="52"/>
      <c r="I537" s="52"/>
      <c r="J537" s="52"/>
      <c r="K537" s="52"/>
    </row>
    <row r="538" spans="1:11">
      <c r="A538" s="75" t="s">
        <v>720</v>
      </c>
      <c r="B538" s="76">
        <v>29</v>
      </c>
      <c r="C538" s="77">
        <v>9057</v>
      </c>
      <c r="D538" s="52">
        <v>2009</v>
      </c>
      <c r="E538" s="52"/>
      <c r="F538" s="52"/>
      <c r="G538" s="52"/>
      <c r="H538" s="52"/>
      <c r="I538" s="52"/>
      <c r="J538" s="52"/>
      <c r="K538" s="52"/>
    </row>
    <row r="539" spans="1:11">
      <c r="A539" s="75" t="s">
        <v>721</v>
      </c>
      <c r="B539" s="76">
        <v>37.6</v>
      </c>
      <c r="C539" s="77">
        <v>8970</v>
      </c>
      <c r="D539" s="52">
        <v>2009</v>
      </c>
      <c r="E539" s="52"/>
      <c r="F539" s="52"/>
      <c r="G539" s="52"/>
      <c r="H539" s="52"/>
      <c r="I539" s="52"/>
      <c r="J539" s="52"/>
      <c r="K539" s="52"/>
    </row>
    <row r="540" spans="1:11">
      <c r="A540" s="75" t="s">
        <v>722</v>
      </c>
      <c r="B540" s="76">
        <v>40.700000000000003</v>
      </c>
      <c r="C540" s="77">
        <v>9619</v>
      </c>
      <c r="D540" s="52">
        <v>2009</v>
      </c>
      <c r="E540" s="52"/>
      <c r="F540" s="52"/>
      <c r="G540" s="52"/>
      <c r="H540" s="52"/>
      <c r="I540" s="52"/>
      <c r="J540" s="52"/>
      <c r="K540" s="52"/>
    </row>
    <row r="541" spans="1:11">
      <c r="A541" s="75" t="s">
        <v>723</v>
      </c>
      <c r="B541" s="76">
        <v>38.6</v>
      </c>
      <c r="C541" s="77">
        <v>9294</v>
      </c>
      <c r="D541" s="52">
        <v>2009</v>
      </c>
      <c r="E541" s="52"/>
      <c r="F541" s="52"/>
      <c r="G541" s="52"/>
      <c r="H541" s="52"/>
      <c r="I541" s="52"/>
      <c r="J541" s="52"/>
      <c r="K541" s="52"/>
    </row>
    <row r="542" spans="1:11">
      <c r="A542" s="75" t="s">
        <v>724</v>
      </c>
      <c r="B542" s="76">
        <v>37.799999999999997</v>
      </c>
      <c r="C542" s="77">
        <v>9245</v>
      </c>
      <c r="D542" s="52">
        <v>2009</v>
      </c>
      <c r="E542" s="52"/>
      <c r="F542" s="52"/>
      <c r="G542" s="52"/>
      <c r="H542" s="52"/>
      <c r="I542" s="52"/>
      <c r="J542" s="52"/>
      <c r="K542" s="52"/>
    </row>
    <row r="543" spans="1:11">
      <c r="A543" s="75" t="s">
        <v>725</v>
      </c>
      <c r="B543" s="76">
        <v>35.9</v>
      </c>
      <c r="C543" s="77">
        <v>9401</v>
      </c>
      <c r="D543" s="52">
        <v>2009</v>
      </c>
      <c r="E543" s="52"/>
      <c r="F543" s="52"/>
      <c r="G543" s="52"/>
      <c r="H543" s="52"/>
      <c r="I543" s="52"/>
      <c r="J543" s="52"/>
      <c r="K543" s="52"/>
    </row>
    <row r="544" spans="1:11">
      <c r="A544" s="75" t="s">
        <v>726</v>
      </c>
      <c r="B544" s="76">
        <v>39.200000000000003</v>
      </c>
      <c r="C544" s="77">
        <v>9324</v>
      </c>
      <c r="D544" s="52">
        <v>2009</v>
      </c>
      <c r="E544" s="52"/>
      <c r="F544" s="52"/>
      <c r="G544" s="52"/>
      <c r="H544" s="52"/>
      <c r="I544" s="52"/>
      <c r="J544" s="52"/>
      <c r="K544" s="52"/>
    </row>
    <row r="545" spans="1:11">
      <c r="A545" s="75" t="s">
        <v>727</v>
      </c>
      <c r="B545" s="76">
        <v>38.6</v>
      </c>
      <c r="C545" s="77">
        <v>9363</v>
      </c>
      <c r="D545" s="52">
        <v>2009</v>
      </c>
      <c r="E545" s="52"/>
      <c r="F545" s="52"/>
      <c r="G545" s="52"/>
      <c r="H545" s="52"/>
      <c r="I545" s="52"/>
      <c r="J545" s="52"/>
      <c r="K545" s="52"/>
    </row>
    <row r="546" spans="1:11">
      <c r="A546" s="75" t="s">
        <v>728</v>
      </c>
      <c r="B546" s="76">
        <v>33.1</v>
      </c>
      <c r="C546" s="77">
        <v>9904</v>
      </c>
      <c r="D546" s="52">
        <v>2009</v>
      </c>
      <c r="E546" s="52"/>
      <c r="F546" s="52"/>
      <c r="G546" s="52"/>
      <c r="H546" s="52"/>
      <c r="I546" s="52"/>
      <c r="J546" s="52"/>
      <c r="K546" s="52"/>
    </row>
    <row r="547" spans="1:11">
      <c r="A547" s="75" t="s">
        <v>729</v>
      </c>
      <c r="B547" s="76">
        <v>28.2</v>
      </c>
      <c r="C547" s="77">
        <v>9772</v>
      </c>
      <c r="D547" s="52">
        <v>2009</v>
      </c>
      <c r="E547" s="52"/>
      <c r="F547" s="52"/>
      <c r="G547" s="52"/>
      <c r="H547" s="52"/>
      <c r="I547" s="52"/>
      <c r="J547" s="52"/>
      <c r="K547" s="52"/>
    </row>
    <row r="548" spans="1:11">
      <c r="A548" s="75" t="s">
        <v>730</v>
      </c>
      <c r="B548" s="76">
        <v>24.4</v>
      </c>
      <c r="C548" s="77">
        <v>10166</v>
      </c>
      <c r="D548" s="52">
        <v>2009</v>
      </c>
      <c r="E548" s="52"/>
      <c r="F548" s="52"/>
      <c r="G548" s="52"/>
      <c r="H548" s="52"/>
      <c r="I548" s="52"/>
      <c r="J548" s="52"/>
      <c r="K548" s="52"/>
    </row>
    <row r="549" spans="1:11">
      <c r="A549" s="75" t="s">
        <v>731</v>
      </c>
      <c r="B549" s="76">
        <v>12.6</v>
      </c>
      <c r="C549" s="77">
        <v>11207</v>
      </c>
      <c r="D549" s="52">
        <v>2009</v>
      </c>
      <c r="E549" s="52"/>
      <c r="F549" s="52"/>
      <c r="G549" s="52"/>
      <c r="H549" s="52"/>
      <c r="I549" s="52"/>
      <c r="J549" s="52"/>
      <c r="K549" s="52"/>
    </row>
    <row r="550" spans="1:11">
      <c r="A550" s="75" t="s">
        <v>732</v>
      </c>
      <c r="B550" s="76">
        <v>11.3</v>
      </c>
      <c r="C550" s="77">
        <v>11425</v>
      </c>
      <c r="D550" s="52">
        <v>2009</v>
      </c>
      <c r="E550" s="52"/>
      <c r="F550" s="52"/>
      <c r="G550" s="52"/>
      <c r="H550" s="52"/>
      <c r="I550" s="52"/>
      <c r="J550" s="52"/>
      <c r="K550" s="52"/>
    </row>
    <row r="551" spans="1:11">
      <c r="A551" s="75" t="s">
        <v>733</v>
      </c>
      <c r="B551" s="76">
        <v>19.3</v>
      </c>
      <c r="C551" s="77">
        <v>11817</v>
      </c>
      <c r="D551" s="52">
        <v>2010</v>
      </c>
      <c r="E551" s="52"/>
      <c r="F551" s="52"/>
      <c r="G551" s="52"/>
      <c r="H551" s="52"/>
      <c r="I551" s="52"/>
      <c r="J551" s="52"/>
      <c r="K551" s="52"/>
    </row>
    <row r="552" spans="1:11">
      <c r="A552" s="75" t="s">
        <v>734</v>
      </c>
      <c r="B552" s="76">
        <v>12.6</v>
      </c>
      <c r="C552" s="77">
        <v>11772</v>
      </c>
      <c r="D552" s="52">
        <v>2010</v>
      </c>
      <c r="E552" s="52"/>
      <c r="F552" s="52"/>
      <c r="G552" s="52"/>
      <c r="H552" s="52"/>
      <c r="I552" s="52"/>
      <c r="J552" s="52"/>
      <c r="K552" s="52"/>
    </row>
    <row r="553" spans="1:11">
      <c r="A553" s="75" t="s">
        <v>735</v>
      </c>
      <c r="B553" s="76">
        <v>12.4</v>
      </c>
      <c r="C553" s="77">
        <v>10782</v>
      </c>
      <c r="D553" s="52">
        <v>2010</v>
      </c>
      <c r="E553" s="52"/>
      <c r="F553" s="52"/>
      <c r="G553" s="52"/>
      <c r="H553" s="52"/>
      <c r="I553" s="52"/>
      <c r="J553" s="52"/>
      <c r="K553" s="52"/>
    </row>
    <row r="554" spans="1:11">
      <c r="A554" s="75" t="s">
        <v>736</v>
      </c>
      <c r="B554" s="76">
        <v>12.6</v>
      </c>
      <c r="C554" s="77">
        <v>10510</v>
      </c>
      <c r="D554" s="52">
        <v>2010</v>
      </c>
      <c r="E554" s="52"/>
      <c r="F554" s="52"/>
      <c r="G554" s="52"/>
      <c r="H554" s="52"/>
      <c r="I554" s="52"/>
      <c r="J554" s="52"/>
      <c r="K554" s="52"/>
    </row>
    <row r="555" spans="1:11">
      <c r="A555" s="75" t="s">
        <v>737</v>
      </c>
      <c r="B555" s="76">
        <v>12.1</v>
      </c>
      <c r="C555" s="77">
        <v>10363</v>
      </c>
      <c r="D555" s="52">
        <v>2010</v>
      </c>
      <c r="E555" s="52"/>
      <c r="F555" s="52"/>
      <c r="G555" s="52"/>
      <c r="H555" s="52"/>
      <c r="I555" s="52"/>
      <c r="J555" s="52"/>
      <c r="K555" s="52"/>
    </row>
    <row r="556" spans="1:11">
      <c r="A556" s="75" t="s">
        <v>738</v>
      </c>
      <c r="B556" s="76">
        <v>11.8</v>
      </c>
      <c r="C556" s="77">
        <v>10063</v>
      </c>
      <c r="D556" s="52">
        <v>2010</v>
      </c>
      <c r="E556" s="52"/>
      <c r="F556" s="52"/>
      <c r="G556" s="52"/>
      <c r="H556" s="52"/>
      <c r="I556" s="52"/>
      <c r="J556" s="52"/>
      <c r="K556" s="52"/>
    </row>
    <row r="557" spans="1:11">
      <c r="A557" s="75" t="s">
        <v>739</v>
      </c>
      <c r="B557" s="76">
        <v>8</v>
      </c>
      <c r="C557" s="77">
        <v>10172</v>
      </c>
      <c r="D557" s="52">
        <v>2010</v>
      </c>
      <c r="E557" s="52"/>
      <c r="F557" s="52"/>
      <c r="G557" s="52"/>
      <c r="H557" s="52"/>
      <c r="I557" s="52"/>
      <c r="J557" s="52"/>
      <c r="K557" s="52"/>
    </row>
    <row r="558" spans="1:11">
      <c r="A558" s="75" t="s">
        <v>740</v>
      </c>
      <c r="B558" s="76">
        <v>9.5</v>
      </c>
      <c r="C558" s="77">
        <v>10143</v>
      </c>
      <c r="D558" s="52">
        <v>2010</v>
      </c>
      <c r="E558" s="52"/>
      <c r="F558" s="52"/>
      <c r="G558" s="52"/>
      <c r="H558" s="52"/>
      <c r="I558" s="52"/>
      <c r="J558" s="52"/>
      <c r="K558" s="52"/>
    </row>
    <row r="559" spans="1:11">
      <c r="A559" s="75" t="s">
        <v>741</v>
      </c>
      <c r="B559" s="76">
        <v>6</v>
      </c>
      <c r="C559" s="77">
        <v>9508</v>
      </c>
      <c r="D559" s="52">
        <v>2010</v>
      </c>
      <c r="E559" s="52"/>
      <c r="F559" s="52"/>
      <c r="G559" s="52"/>
      <c r="H559" s="52"/>
      <c r="I559" s="52"/>
      <c r="J559" s="52"/>
      <c r="K559" s="52"/>
    </row>
    <row r="560" spans="1:11">
      <c r="A560" s="75" t="s">
        <v>742</v>
      </c>
      <c r="B560" s="76">
        <v>6.5</v>
      </c>
      <c r="C560" s="77">
        <v>9687</v>
      </c>
      <c r="D560" s="52">
        <v>2010</v>
      </c>
      <c r="E560" s="52"/>
      <c r="F560" s="52"/>
      <c r="G560" s="52"/>
      <c r="H560" s="52"/>
      <c r="I560" s="52"/>
      <c r="J560" s="52"/>
      <c r="K560" s="52"/>
    </row>
    <row r="561" spans="1:11">
      <c r="A561" s="75" t="s">
        <v>743</v>
      </c>
      <c r="B561" s="76">
        <v>7.7</v>
      </c>
      <c r="C561" s="77">
        <v>9665</v>
      </c>
      <c r="D561" s="52">
        <v>2010</v>
      </c>
      <c r="E561" s="52"/>
      <c r="F561" s="52"/>
      <c r="G561" s="52"/>
      <c r="H561" s="52"/>
      <c r="I561" s="52"/>
      <c r="J561" s="52"/>
      <c r="K561" s="52"/>
    </row>
    <row r="562" spans="1:11">
      <c r="A562" s="75" t="s">
        <v>744</v>
      </c>
      <c r="B562" s="76">
        <v>6.1</v>
      </c>
      <c r="C562" s="77">
        <v>9446</v>
      </c>
      <c r="D562" s="52">
        <v>2010</v>
      </c>
      <c r="E562" s="52"/>
      <c r="F562" s="52"/>
      <c r="G562" s="52"/>
      <c r="H562" s="52"/>
      <c r="I562" s="52"/>
      <c r="J562" s="52"/>
      <c r="K562" s="52"/>
    </row>
    <row r="563" spans="1:11">
      <c r="A563" s="75" t="s">
        <v>745</v>
      </c>
      <c r="B563" s="76">
        <v>4.0999999999999996</v>
      </c>
      <c r="C563" s="77">
        <v>9335</v>
      </c>
      <c r="D563" s="52">
        <v>2010</v>
      </c>
      <c r="E563" s="52"/>
      <c r="F563" s="52"/>
      <c r="G563" s="52"/>
      <c r="H563" s="52"/>
      <c r="I563" s="52"/>
      <c r="J563" s="52"/>
      <c r="K563" s="52"/>
    </row>
    <row r="564" spans="1:11">
      <c r="A564" s="75" t="s">
        <v>746</v>
      </c>
      <c r="B564" s="76">
        <v>3.9</v>
      </c>
      <c r="C564" s="77">
        <v>9365</v>
      </c>
      <c r="D564" s="52">
        <v>2010</v>
      </c>
      <c r="E564" s="52"/>
      <c r="F564" s="52"/>
      <c r="G564" s="52"/>
      <c r="H564" s="52"/>
      <c r="I564" s="52"/>
      <c r="J564" s="52"/>
      <c r="K564" s="52"/>
    </row>
    <row r="565" spans="1:11">
      <c r="A565" s="75" t="s">
        <v>747</v>
      </c>
      <c r="B565" s="76">
        <v>5.7</v>
      </c>
      <c r="C565" s="77">
        <v>9065</v>
      </c>
      <c r="D565" s="52">
        <v>2010</v>
      </c>
      <c r="E565" s="52"/>
      <c r="F565" s="52"/>
      <c r="G565" s="52"/>
      <c r="H565" s="52"/>
      <c r="I565" s="52"/>
      <c r="J565" s="52"/>
      <c r="K565" s="52"/>
    </row>
    <row r="566" spans="1:11">
      <c r="A566" s="75" t="s">
        <v>748</v>
      </c>
      <c r="B566" s="76">
        <v>4.3</v>
      </c>
      <c r="C566" s="77">
        <v>9348</v>
      </c>
      <c r="D566" s="52">
        <v>2010</v>
      </c>
      <c r="E566" s="52"/>
      <c r="F566" s="52"/>
      <c r="G566" s="52"/>
      <c r="H566" s="52"/>
      <c r="I566" s="52"/>
      <c r="J566" s="52"/>
      <c r="K566" s="52"/>
    </row>
    <row r="567" spans="1:11">
      <c r="A567" s="75" t="s">
        <v>749</v>
      </c>
      <c r="B567" s="76">
        <v>3.3</v>
      </c>
      <c r="C567" s="77">
        <v>8996</v>
      </c>
      <c r="D567" s="52">
        <v>2010</v>
      </c>
      <c r="E567" s="52"/>
      <c r="F567" s="52"/>
      <c r="G567" s="52"/>
      <c r="H567" s="52"/>
      <c r="I567" s="52"/>
      <c r="J567" s="52"/>
      <c r="K567" s="52"/>
    </row>
    <row r="568" spans="1:11">
      <c r="A568" s="75" t="s">
        <v>750</v>
      </c>
      <c r="B568" s="76">
        <v>3.6</v>
      </c>
      <c r="C568" s="77">
        <v>8889</v>
      </c>
      <c r="D568" s="52">
        <v>2010</v>
      </c>
      <c r="E568" s="52"/>
      <c r="F568" s="52"/>
      <c r="G568" s="52"/>
      <c r="H568" s="52"/>
      <c r="I568" s="52"/>
      <c r="J568" s="52"/>
      <c r="K568" s="52"/>
    </row>
    <row r="569" spans="1:11">
      <c r="A569" s="75" t="s">
        <v>751</v>
      </c>
      <c r="B569" s="76">
        <v>3.9</v>
      </c>
      <c r="C569" s="77">
        <v>9063</v>
      </c>
      <c r="D569" s="52">
        <v>2010</v>
      </c>
      <c r="E569" s="52"/>
      <c r="F569" s="52"/>
      <c r="G569" s="52"/>
      <c r="H569" s="52"/>
      <c r="I569" s="52"/>
      <c r="J569" s="52"/>
      <c r="K569" s="52"/>
    </row>
    <row r="570" spans="1:11">
      <c r="A570" s="75" t="s">
        <v>752</v>
      </c>
      <c r="B570" s="76">
        <v>3.7</v>
      </c>
      <c r="C570" s="77">
        <v>9331</v>
      </c>
      <c r="D570" s="52">
        <v>2010</v>
      </c>
      <c r="E570" s="52"/>
      <c r="F570" s="52"/>
      <c r="G570" s="52"/>
      <c r="H570" s="52"/>
      <c r="I570" s="52"/>
      <c r="J570" s="52"/>
      <c r="K570" s="52"/>
    </row>
    <row r="571" spans="1:11">
      <c r="A571" s="75" t="s">
        <v>753</v>
      </c>
      <c r="B571" s="76">
        <v>2.4</v>
      </c>
      <c r="C571" s="77">
        <v>8733</v>
      </c>
      <c r="D571" s="52">
        <v>2010</v>
      </c>
      <c r="E571" s="52"/>
      <c r="F571" s="52"/>
      <c r="G571" s="52"/>
      <c r="H571" s="52"/>
      <c r="I571" s="52"/>
      <c r="J571" s="52"/>
      <c r="K571" s="52"/>
    </row>
    <row r="572" spans="1:11">
      <c r="A572" s="75" t="s">
        <v>754</v>
      </c>
      <c r="B572" s="76">
        <v>2.8</v>
      </c>
      <c r="C572" s="77">
        <v>8926</v>
      </c>
      <c r="D572" s="52">
        <v>2010</v>
      </c>
      <c r="E572" s="52"/>
      <c r="F572" s="52"/>
      <c r="G572" s="52"/>
      <c r="H572" s="52"/>
      <c r="I572" s="52"/>
      <c r="J572" s="52"/>
      <c r="K572" s="52"/>
    </row>
    <row r="573" spans="1:11">
      <c r="A573" s="75" t="s">
        <v>755</v>
      </c>
      <c r="B573" s="76">
        <v>2.2999999999999998</v>
      </c>
      <c r="C573" s="77">
        <v>8283</v>
      </c>
      <c r="D573" s="52">
        <v>2010</v>
      </c>
      <c r="E573" s="52"/>
      <c r="F573" s="52"/>
      <c r="G573" s="52"/>
      <c r="H573" s="52"/>
      <c r="I573" s="52"/>
      <c r="J573" s="52"/>
      <c r="K573" s="52"/>
    </row>
    <row r="574" spans="1:11">
      <c r="A574" s="75" t="s">
        <v>756</v>
      </c>
      <c r="B574" s="76">
        <v>2.1</v>
      </c>
      <c r="C574" s="77">
        <v>8292</v>
      </c>
      <c r="D574" s="52">
        <v>2010</v>
      </c>
      <c r="E574" s="52"/>
      <c r="F574" s="52"/>
      <c r="G574" s="52"/>
      <c r="H574" s="52"/>
      <c r="I574" s="52"/>
      <c r="J574" s="52"/>
      <c r="K574" s="52"/>
    </row>
    <row r="575" spans="1:11">
      <c r="A575" s="75" t="s">
        <v>757</v>
      </c>
      <c r="B575" s="76">
        <v>1.7</v>
      </c>
      <c r="C575" s="77">
        <v>8934</v>
      </c>
      <c r="D575" s="52">
        <v>2010</v>
      </c>
      <c r="E575" s="52"/>
      <c r="F575" s="52"/>
      <c r="G575" s="52"/>
      <c r="H575" s="52"/>
      <c r="I575" s="52"/>
      <c r="J575" s="52"/>
      <c r="K575" s="52"/>
    </row>
    <row r="576" spans="1:11">
      <c r="A576" s="75" t="s">
        <v>758</v>
      </c>
      <c r="B576" s="76">
        <v>2</v>
      </c>
      <c r="C576" s="77">
        <v>8775</v>
      </c>
      <c r="D576" s="52">
        <v>2010</v>
      </c>
      <c r="E576" s="52"/>
      <c r="F576" s="52"/>
      <c r="G576" s="52"/>
      <c r="H576" s="52"/>
      <c r="I576" s="52"/>
      <c r="J576" s="52"/>
      <c r="K576" s="52"/>
    </row>
    <row r="577" spans="1:11">
      <c r="A577" s="75" t="s">
        <v>759</v>
      </c>
      <c r="B577" s="76">
        <v>2</v>
      </c>
      <c r="C577" s="77">
        <v>8378</v>
      </c>
      <c r="D577" s="52">
        <v>2010</v>
      </c>
      <c r="E577" s="52"/>
      <c r="F577" s="52"/>
      <c r="G577" s="52"/>
      <c r="H577" s="52"/>
      <c r="I577" s="52"/>
      <c r="J577" s="52"/>
      <c r="K577" s="52"/>
    </row>
    <row r="578" spans="1:11">
      <c r="A578" s="75" t="s">
        <v>760</v>
      </c>
      <c r="B578" s="76">
        <v>1.7</v>
      </c>
      <c r="C578" s="77">
        <v>8142</v>
      </c>
      <c r="D578" s="52">
        <v>2010</v>
      </c>
      <c r="E578" s="52"/>
      <c r="F578" s="52"/>
      <c r="G578" s="52"/>
      <c r="H578" s="52"/>
      <c r="I578" s="52"/>
      <c r="J578" s="52"/>
      <c r="K578" s="52"/>
    </row>
    <row r="579" spans="1:11">
      <c r="A579" s="75" t="s">
        <v>761</v>
      </c>
      <c r="B579" s="76">
        <v>1.7</v>
      </c>
      <c r="C579" s="77">
        <v>8218</v>
      </c>
      <c r="D579" s="52">
        <v>2010</v>
      </c>
      <c r="E579" s="52"/>
      <c r="F579" s="52"/>
      <c r="G579" s="52"/>
      <c r="H579" s="52"/>
      <c r="I579" s="52"/>
      <c r="J579" s="52"/>
      <c r="K579" s="52"/>
    </row>
    <row r="580" spans="1:11">
      <c r="A580" s="75" t="s">
        <v>762</v>
      </c>
      <c r="B580" s="76">
        <v>2.5</v>
      </c>
      <c r="C580" s="77">
        <v>8175</v>
      </c>
      <c r="D580" s="52">
        <v>2010</v>
      </c>
      <c r="E580" s="52"/>
      <c r="F580" s="52"/>
      <c r="G580" s="52"/>
      <c r="H580" s="52"/>
      <c r="I580" s="52"/>
      <c r="J580" s="52"/>
      <c r="K580" s="52"/>
    </row>
    <row r="581" spans="1:11">
      <c r="A581" s="75" t="s">
        <v>763</v>
      </c>
      <c r="B581" s="76">
        <v>1.6</v>
      </c>
      <c r="C581" s="77">
        <v>8185</v>
      </c>
      <c r="D581" s="52">
        <v>2010</v>
      </c>
      <c r="E581" s="52"/>
      <c r="F581" s="52"/>
      <c r="G581" s="52"/>
      <c r="H581" s="52"/>
      <c r="I581" s="52"/>
      <c r="J581" s="52"/>
      <c r="K581" s="52"/>
    </row>
    <row r="582" spans="1:11">
      <c r="A582" s="75" t="s">
        <v>764</v>
      </c>
      <c r="B582" s="76">
        <v>2.6</v>
      </c>
      <c r="C582" s="77">
        <v>8446</v>
      </c>
      <c r="D582" s="52">
        <v>2010</v>
      </c>
      <c r="E582" s="52"/>
      <c r="F582" s="52"/>
      <c r="G582" s="52"/>
      <c r="H582" s="52"/>
      <c r="I582" s="52"/>
      <c r="J582" s="52"/>
      <c r="K582" s="52"/>
    </row>
    <row r="583" spans="1:11">
      <c r="A583" s="75" t="s">
        <v>765</v>
      </c>
      <c r="B583" s="76">
        <v>2.7</v>
      </c>
      <c r="C583" s="77">
        <v>8570</v>
      </c>
      <c r="D583" s="52">
        <v>2010</v>
      </c>
      <c r="E583" s="52"/>
      <c r="F583" s="52"/>
      <c r="G583" s="52"/>
      <c r="H583" s="52"/>
      <c r="I583" s="52"/>
      <c r="J583" s="52"/>
      <c r="K583" s="52"/>
    </row>
    <row r="584" spans="1:11">
      <c r="A584" s="75" t="s">
        <v>766</v>
      </c>
      <c r="B584" s="76">
        <v>1.7</v>
      </c>
      <c r="C584" s="77">
        <v>8274</v>
      </c>
      <c r="D584" s="52">
        <v>2010</v>
      </c>
      <c r="E584" s="52"/>
      <c r="F584" s="52"/>
      <c r="G584" s="52"/>
      <c r="H584" s="52"/>
      <c r="I584" s="52"/>
      <c r="J584" s="52"/>
      <c r="K584" s="52"/>
    </row>
    <row r="585" spans="1:11">
      <c r="A585" s="75" t="s">
        <v>767</v>
      </c>
      <c r="B585" s="76">
        <v>2.4</v>
      </c>
      <c r="C585" s="77">
        <v>8514</v>
      </c>
      <c r="D585" s="52">
        <v>2010</v>
      </c>
      <c r="E585" s="52"/>
      <c r="F585" s="52"/>
      <c r="G585" s="52"/>
      <c r="H585" s="52"/>
      <c r="I585" s="52"/>
      <c r="J585" s="52"/>
      <c r="K585" s="52"/>
    </row>
    <row r="586" spans="1:11">
      <c r="A586" s="75" t="s">
        <v>768</v>
      </c>
      <c r="B586" s="76">
        <v>3.6</v>
      </c>
      <c r="C586" s="77">
        <v>8507</v>
      </c>
      <c r="D586" s="52">
        <v>2010</v>
      </c>
      <c r="E586" s="52"/>
      <c r="F586" s="52"/>
      <c r="G586" s="52"/>
      <c r="H586" s="52"/>
      <c r="I586" s="52"/>
      <c r="J586" s="52"/>
      <c r="K586" s="52"/>
    </row>
    <row r="587" spans="1:11">
      <c r="A587" s="75" t="s">
        <v>769</v>
      </c>
      <c r="B587" s="76">
        <v>3.3</v>
      </c>
      <c r="C587" s="77">
        <v>8570</v>
      </c>
      <c r="D587" s="52">
        <v>2010</v>
      </c>
      <c r="E587" s="52"/>
      <c r="F587" s="52"/>
      <c r="G587" s="52"/>
      <c r="H587" s="52"/>
      <c r="I587" s="52"/>
      <c r="J587" s="52"/>
      <c r="K587" s="52"/>
    </row>
    <row r="588" spans="1:11">
      <c r="A588" s="75" t="s">
        <v>770</v>
      </c>
      <c r="B588" s="76">
        <v>4.3</v>
      </c>
      <c r="C588" s="77">
        <v>8727</v>
      </c>
      <c r="D588" s="52">
        <v>2010</v>
      </c>
      <c r="E588" s="52"/>
      <c r="F588" s="52"/>
      <c r="G588" s="52"/>
      <c r="H588" s="52"/>
      <c r="I588" s="52"/>
      <c r="J588" s="52"/>
      <c r="K588" s="52"/>
    </row>
    <row r="589" spans="1:11">
      <c r="A589" s="75" t="s">
        <v>771</v>
      </c>
      <c r="B589" s="76">
        <v>4.5</v>
      </c>
      <c r="C589" s="77">
        <v>9103</v>
      </c>
      <c r="D589" s="52">
        <v>2010</v>
      </c>
      <c r="E589" s="52"/>
      <c r="F589" s="52"/>
      <c r="G589" s="52"/>
      <c r="H589" s="52"/>
      <c r="I589" s="52"/>
      <c r="J589" s="52"/>
      <c r="K589" s="52"/>
    </row>
    <row r="590" spans="1:11">
      <c r="A590" s="75" t="s">
        <v>772</v>
      </c>
      <c r="B590" s="76">
        <v>6.1</v>
      </c>
      <c r="C590" s="77">
        <v>8995</v>
      </c>
      <c r="D590" s="52">
        <v>2010</v>
      </c>
      <c r="E590" s="52"/>
      <c r="F590" s="52"/>
      <c r="G590" s="52"/>
      <c r="H590" s="52"/>
      <c r="I590" s="52"/>
      <c r="J590" s="52"/>
      <c r="K590" s="52"/>
    </row>
    <row r="591" spans="1:11">
      <c r="A591" s="75" t="s">
        <v>773</v>
      </c>
      <c r="B591" s="76">
        <v>8.6</v>
      </c>
      <c r="C591" s="77">
        <v>9088</v>
      </c>
      <c r="D591" s="52">
        <v>2010</v>
      </c>
      <c r="E591" s="52"/>
      <c r="F591" s="52"/>
      <c r="G591" s="52"/>
      <c r="H591" s="52"/>
      <c r="I591" s="52"/>
      <c r="J591" s="52"/>
      <c r="K591" s="52"/>
    </row>
    <row r="592" spans="1:11">
      <c r="A592" s="75" t="s">
        <v>774</v>
      </c>
      <c r="B592" s="76">
        <v>9.3000000000000007</v>
      </c>
      <c r="C592" s="77">
        <v>9396</v>
      </c>
      <c r="D592" s="52">
        <v>2010</v>
      </c>
      <c r="E592" s="52"/>
      <c r="F592" s="52"/>
      <c r="G592" s="52"/>
      <c r="H592" s="52"/>
      <c r="I592" s="52"/>
      <c r="J592" s="52"/>
      <c r="K592" s="52"/>
    </row>
    <row r="593" spans="1:11">
      <c r="A593" s="75" t="s">
        <v>775</v>
      </c>
      <c r="B593" s="76">
        <v>8.8000000000000007</v>
      </c>
      <c r="C593" s="77">
        <v>9440</v>
      </c>
      <c r="D593" s="52">
        <v>2010</v>
      </c>
      <c r="E593" s="52"/>
      <c r="F593" s="52"/>
      <c r="G593" s="52"/>
      <c r="H593" s="52"/>
      <c r="I593" s="52"/>
      <c r="J593" s="52"/>
      <c r="K593" s="52"/>
    </row>
    <row r="594" spans="1:11">
      <c r="A594" s="75" t="s">
        <v>776</v>
      </c>
      <c r="B594" s="76">
        <v>7.6</v>
      </c>
      <c r="C594" s="77">
        <v>9234</v>
      </c>
      <c r="D594" s="52">
        <v>2010</v>
      </c>
      <c r="E594" s="52"/>
      <c r="F594" s="52"/>
      <c r="G594" s="52"/>
      <c r="H594" s="52"/>
      <c r="I594" s="52"/>
      <c r="J594" s="52"/>
      <c r="K594" s="52"/>
    </row>
    <row r="595" spans="1:11">
      <c r="A595" s="75" t="s">
        <v>777</v>
      </c>
      <c r="B595" s="76">
        <v>7.7</v>
      </c>
      <c r="C595" s="77">
        <v>9365</v>
      </c>
      <c r="D595" s="52">
        <v>2010</v>
      </c>
      <c r="E595" s="52"/>
      <c r="F595" s="52"/>
      <c r="G595" s="52"/>
      <c r="H595" s="52"/>
      <c r="I595" s="52"/>
      <c r="J595" s="52"/>
      <c r="K595" s="52"/>
    </row>
    <row r="596" spans="1:11">
      <c r="A596" s="75" t="s">
        <v>778</v>
      </c>
      <c r="B596" s="76">
        <v>7.7</v>
      </c>
      <c r="C596" s="77">
        <v>9245</v>
      </c>
      <c r="D596" s="52">
        <v>2010</v>
      </c>
      <c r="E596" s="52"/>
      <c r="F596" s="52"/>
      <c r="G596" s="52"/>
      <c r="H596" s="52"/>
      <c r="I596" s="52"/>
      <c r="J596" s="52"/>
      <c r="K596" s="52"/>
    </row>
    <row r="597" spans="1:11">
      <c r="A597" s="75" t="s">
        <v>779</v>
      </c>
      <c r="B597" s="76">
        <v>11.4</v>
      </c>
      <c r="C597" s="77">
        <v>9687</v>
      </c>
      <c r="D597" s="52">
        <v>2010</v>
      </c>
      <c r="E597" s="52"/>
      <c r="F597" s="52"/>
      <c r="G597" s="52"/>
      <c r="H597" s="52"/>
      <c r="I597" s="52"/>
      <c r="J597" s="52"/>
      <c r="K597" s="52"/>
    </row>
    <row r="598" spans="1:11">
      <c r="A598" s="75" t="s">
        <v>780</v>
      </c>
      <c r="B598" s="76">
        <v>13.6</v>
      </c>
      <c r="C598" s="77">
        <v>10392</v>
      </c>
      <c r="D598" s="52">
        <v>2010</v>
      </c>
      <c r="E598" s="52"/>
      <c r="F598" s="52"/>
      <c r="G598" s="52"/>
      <c r="H598" s="52"/>
      <c r="I598" s="52"/>
      <c r="J598" s="52"/>
      <c r="K598" s="52"/>
    </row>
    <row r="599" spans="1:11">
      <c r="A599" s="75" t="s">
        <v>781</v>
      </c>
      <c r="B599" s="76">
        <v>31.6</v>
      </c>
      <c r="C599" s="77">
        <v>10886</v>
      </c>
      <c r="D599" s="52">
        <v>2010</v>
      </c>
      <c r="E599" s="52"/>
      <c r="F599" s="52"/>
      <c r="G599" s="52"/>
      <c r="H599" s="52"/>
      <c r="I599" s="52"/>
      <c r="J599" s="52"/>
      <c r="K599" s="52"/>
    </row>
    <row r="600" spans="1:11">
      <c r="A600" s="75" t="s">
        <v>782</v>
      </c>
      <c r="B600" s="76">
        <v>89.4</v>
      </c>
      <c r="C600" s="77">
        <v>11114</v>
      </c>
      <c r="D600" s="52">
        <v>2010</v>
      </c>
      <c r="E600" s="52"/>
      <c r="F600" s="52"/>
      <c r="G600" s="52"/>
      <c r="H600" s="52"/>
      <c r="I600" s="52"/>
      <c r="J600" s="52"/>
      <c r="K600" s="52"/>
    </row>
    <row r="601" spans="1:11">
      <c r="A601" s="75" t="s">
        <v>783</v>
      </c>
      <c r="B601" s="76">
        <v>120.8</v>
      </c>
      <c r="C601" s="77">
        <v>11882</v>
      </c>
      <c r="D601" s="52">
        <v>2010</v>
      </c>
      <c r="E601" s="52"/>
      <c r="F601" s="52"/>
      <c r="G601" s="52"/>
      <c r="H601" s="52"/>
      <c r="I601" s="52"/>
      <c r="J601" s="52"/>
      <c r="K601" s="52"/>
    </row>
    <row r="602" spans="1:11">
      <c r="A602" s="75" t="s">
        <v>784</v>
      </c>
      <c r="B602" s="76">
        <v>99.1</v>
      </c>
      <c r="C602" s="77">
        <v>12554</v>
      </c>
      <c r="D602" s="52">
        <v>2010</v>
      </c>
      <c r="E602" s="52"/>
      <c r="F602" s="52"/>
      <c r="G602" s="52"/>
      <c r="H602" s="52"/>
      <c r="I602" s="52"/>
      <c r="J602" s="52"/>
      <c r="K602" s="52"/>
    </row>
    <row r="603" spans="1:11">
      <c r="A603" s="75" t="s">
        <v>785</v>
      </c>
      <c r="B603" s="76">
        <v>101.8</v>
      </c>
      <c r="C603" s="77">
        <v>12425</v>
      </c>
      <c r="D603" s="52">
        <v>2011</v>
      </c>
      <c r="E603" s="52"/>
      <c r="F603" s="52"/>
      <c r="G603" s="52"/>
      <c r="H603" s="52"/>
      <c r="I603" s="52"/>
      <c r="J603" s="52"/>
      <c r="K603" s="52"/>
    </row>
    <row r="604" spans="1:11">
      <c r="A604" s="75" t="s">
        <v>786</v>
      </c>
      <c r="B604" s="76">
        <v>65.3</v>
      </c>
      <c r="C604" s="77">
        <v>11430</v>
      </c>
      <c r="D604" s="52">
        <v>2011</v>
      </c>
      <c r="E604" s="52"/>
      <c r="F604" s="52"/>
      <c r="G604" s="52"/>
      <c r="H604" s="52"/>
      <c r="I604" s="52"/>
      <c r="J604" s="52"/>
      <c r="K604" s="52"/>
    </row>
    <row r="605" spans="1:11">
      <c r="A605" s="75" t="s">
        <v>787</v>
      </c>
      <c r="B605" s="76">
        <v>38.799999999999997</v>
      </c>
      <c r="C605" s="77">
        <v>10284</v>
      </c>
      <c r="D605" s="52">
        <v>2011</v>
      </c>
      <c r="E605" s="52"/>
      <c r="F605" s="52"/>
      <c r="G605" s="52"/>
      <c r="H605" s="52"/>
      <c r="I605" s="52"/>
      <c r="J605" s="52"/>
      <c r="K605" s="52"/>
    </row>
    <row r="606" spans="1:11">
      <c r="A606" s="75" t="s">
        <v>788</v>
      </c>
      <c r="B606" s="76">
        <v>23.2</v>
      </c>
      <c r="C606" s="77">
        <v>9958</v>
      </c>
      <c r="D606" s="52">
        <v>2011</v>
      </c>
      <c r="E606" s="52"/>
      <c r="F606" s="52"/>
      <c r="G606" s="52"/>
      <c r="H606" s="52"/>
      <c r="I606" s="52"/>
      <c r="J606" s="52"/>
      <c r="K606" s="52"/>
    </row>
    <row r="607" spans="1:11">
      <c r="A607" s="75" t="s">
        <v>789</v>
      </c>
      <c r="B607" s="76">
        <v>23</v>
      </c>
      <c r="C607" s="77">
        <v>10070</v>
      </c>
      <c r="D607" s="52">
        <v>2011</v>
      </c>
      <c r="E607" s="52"/>
      <c r="F607" s="52"/>
      <c r="G607" s="52"/>
      <c r="H607" s="52"/>
      <c r="I607" s="52"/>
      <c r="J607" s="52"/>
      <c r="K607" s="52"/>
    </row>
    <row r="608" spans="1:11">
      <c r="A608" s="75" t="s">
        <v>790</v>
      </c>
      <c r="B608" s="76">
        <v>18.100000000000001</v>
      </c>
      <c r="C608" s="77">
        <v>9692</v>
      </c>
      <c r="D608" s="52">
        <v>2011</v>
      </c>
      <c r="E608" s="52"/>
      <c r="F608" s="52"/>
      <c r="G608" s="52"/>
      <c r="H608" s="52"/>
      <c r="I608" s="52"/>
      <c r="J608" s="52"/>
      <c r="K608" s="52"/>
    </row>
    <row r="609" spans="1:11">
      <c r="A609" s="75" t="s">
        <v>791</v>
      </c>
      <c r="B609" s="76">
        <v>11.5</v>
      </c>
      <c r="C609" s="77">
        <v>9588</v>
      </c>
      <c r="D609" s="52">
        <v>2011</v>
      </c>
      <c r="E609" s="52"/>
      <c r="F609" s="52"/>
      <c r="G609" s="52"/>
      <c r="H609" s="52"/>
      <c r="I609" s="52"/>
      <c r="J609" s="52"/>
      <c r="K609" s="52"/>
    </row>
    <row r="610" spans="1:11">
      <c r="A610" s="75" t="s">
        <v>792</v>
      </c>
      <c r="B610" s="76">
        <v>8.6</v>
      </c>
      <c r="C610" s="77">
        <v>9409</v>
      </c>
      <c r="D610" s="52">
        <v>2011</v>
      </c>
      <c r="E610" s="52"/>
      <c r="F610" s="52"/>
      <c r="G610" s="52"/>
      <c r="H610" s="52"/>
      <c r="I610" s="52"/>
      <c r="J610" s="52"/>
      <c r="K610" s="52"/>
    </row>
    <row r="611" spans="1:11">
      <c r="A611" s="75" t="s">
        <v>793</v>
      </c>
      <c r="B611" s="76">
        <v>7.3</v>
      </c>
      <c r="C611" s="77">
        <v>9368</v>
      </c>
      <c r="D611" s="52">
        <v>2011</v>
      </c>
      <c r="E611" s="52"/>
      <c r="F611" s="52"/>
      <c r="G611" s="52"/>
      <c r="H611" s="52"/>
      <c r="I611" s="52"/>
      <c r="J611" s="52"/>
      <c r="K611" s="52"/>
    </row>
    <row r="612" spans="1:11">
      <c r="A612" s="75" t="s">
        <v>794</v>
      </c>
      <c r="B612" s="76">
        <v>7.6</v>
      </c>
      <c r="C612" s="77">
        <v>9919</v>
      </c>
      <c r="D612" s="52">
        <v>2011</v>
      </c>
      <c r="E612" s="52"/>
      <c r="F612" s="52"/>
      <c r="G612" s="52"/>
      <c r="H612" s="52"/>
      <c r="I612" s="52"/>
      <c r="J612" s="52"/>
      <c r="K612" s="52"/>
    </row>
    <row r="613" spans="1:11">
      <c r="A613" s="75" t="s">
        <v>795</v>
      </c>
      <c r="B613" s="76">
        <v>7.1</v>
      </c>
      <c r="C613" s="77">
        <v>9540</v>
      </c>
      <c r="D613" s="52">
        <v>2011</v>
      </c>
      <c r="E613" s="52"/>
      <c r="F613" s="52"/>
      <c r="G613" s="52"/>
      <c r="H613" s="52"/>
      <c r="I613" s="52"/>
      <c r="J613" s="52"/>
      <c r="K613" s="52"/>
    </row>
    <row r="614" spans="1:11">
      <c r="A614" s="75" t="s">
        <v>796</v>
      </c>
      <c r="B614" s="76">
        <v>5.5</v>
      </c>
      <c r="C614" s="77">
        <v>9481</v>
      </c>
      <c r="D614" s="52">
        <v>2011</v>
      </c>
      <c r="E614" s="52"/>
      <c r="F614" s="52"/>
      <c r="G614" s="52"/>
      <c r="H614" s="52"/>
      <c r="I614" s="52"/>
      <c r="J614" s="52"/>
      <c r="K614" s="52"/>
    </row>
    <row r="615" spans="1:11">
      <c r="A615" s="75" t="s">
        <v>797</v>
      </c>
      <c r="B615" s="76">
        <v>8</v>
      </c>
      <c r="C615" s="77">
        <v>9459</v>
      </c>
      <c r="D615" s="52">
        <v>2011</v>
      </c>
      <c r="E615" s="52"/>
      <c r="F615" s="52"/>
      <c r="G615" s="52"/>
      <c r="H615" s="52"/>
      <c r="I615" s="52"/>
      <c r="J615" s="52"/>
      <c r="K615" s="52"/>
    </row>
    <row r="616" spans="1:11">
      <c r="A616" s="75" t="s">
        <v>798</v>
      </c>
      <c r="B616" s="76">
        <v>4.5</v>
      </c>
      <c r="C616" s="77">
        <v>9226</v>
      </c>
      <c r="D616" s="52">
        <v>2011</v>
      </c>
      <c r="E616" s="52"/>
      <c r="F616" s="52"/>
      <c r="G616" s="52"/>
      <c r="H616" s="52"/>
      <c r="I616" s="52"/>
      <c r="J616" s="52"/>
      <c r="K616" s="52"/>
    </row>
    <row r="617" spans="1:11">
      <c r="A617" s="75" t="s">
        <v>799</v>
      </c>
      <c r="B617" s="76">
        <v>5.2</v>
      </c>
      <c r="C617" s="77">
        <v>9252</v>
      </c>
      <c r="D617" s="52">
        <v>2011</v>
      </c>
      <c r="E617" s="52"/>
      <c r="F617" s="52"/>
      <c r="G617" s="52"/>
      <c r="H617" s="52"/>
      <c r="I617" s="52"/>
      <c r="J617" s="52"/>
      <c r="K617" s="52"/>
    </row>
    <row r="618" spans="1:11">
      <c r="A618" s="75" t="s">
        <v>800</v>
      </c>
      <c r="B618" s="76">
        <v>3</v>
      </c>
      <c r="C618" s="77">
        <v>9445</v>
      </c>
      <c r="D618" s="52">
        <v>2011</v>
      </c>
      <c r="E618" s="52"/>
      <c r="F618" s="52"/>
      <c r="G618" s="52"/>
      <c r="H618" s="52"/>
      <c r="I618" s="52"/>
      <c r="J618" s="52"/>
      <c r="K618" s="52"/>
    </row>
    <row r="619" spans="1:11">
      <c r="A619" s="75" t="s">
        <v>801</v>
      </c>
      <c r="B619" s="76">
        <v>2.6</v>
      </c>
      <c r="C619" s="77">
        <v>8933</v>
      </c>
      <c r="D619" s="52">
        <v>2011</v>
      </c>
      <c r="E619" s="52"/>
      <c r="F619" s="52"/>
      <c r="G619" s="52"/>
      <c r="H619" s="52"/>
      <c r="I619" s="52"/>
      <c r="J619" s="52"/>
      <c r="K619" s="52"/>
    </row>
    <row r="620" spans="1:11">
      <c r="A620" s="75" t="s">
        <v>802</v>
      </c>
      <c r="B620" s="76">
        <v>3.1</v>
      </c>
      <c r="C620" s="77">
        <v>9223</v>
      </c>
      <c r="D620" s="52">
        <v>2011</v>
      </c>
      <c r="E620" s="52"/>
      <c r="F620" s="52"/>
      <c r="G620" s="52"/>
      <c r="H620" s="52"/>
      <c r="I620" s="52"/>
      <c r="J620" s="52"/>
      <c r="K620" s="52"/>
    </row>
    <row r="621" spans="1:11">
      <c r="A621" s="75" t="s">
        <v>803</v>
      </c>
      <c r="B621" s="76">
        <v>1.9</v>
      </c>
      <c r="C621" s="77">
        <v>8604</v>
      </c>
      <c r="D621" s="52">
        <v>2011</v>
      </c>
      <c r="E621" s="52"/>
      <c r="F621" s="52"/>
      <c r="G621" s="52"/>
      <c r="H621" s="52"/>
      <c r="I621" s="52"/>
      <c r="J621" s="52"/>
      <c r="K621" s="52"/>
    </row>
    <row r="622" spans="1:11">
      <c r="A622" s="75" t="s">
        <v>804</v>
      </c>
      <c r="B622" s="76">
        <v>2</v>
      </c>
      <c r="C622" s="77">
        <v>8960</v>
      </c>
      <c r="D622" s="52">
        <v>2011</v>
      </c>
      <c r="E622" s="52"/>
      <c r="F622" s="52"/>
      <c r="G622" s="52"/>
      <c r="H622" s="52"/>
      <c r="I622" s="52"/>
      <c r="J622" s="52"/>
      <c r="K622" s="52"/>
    </row>
    <row r="623" spans="1:11">
      <c r="A623" s="75" t="s">
        <v>805</v>
      </c>
      <c r="B623" s="76">
        <v>4.5999999999999996</v>
      </c>
      <c r="C623" s="77">
        <v>8718</v>
      </c>
      <c r="D623" s="52">
        <v>2011</v>
      </c>
      <c r="E623" s="52"/>
      <c r="F623" s="52"/>
      <c r="G623" s="52"/>
      <c r="H623" s="52"/>
      <c r="I623" s="52"/>
      <c r="J623" s="52"/>
      <c r="K623" s="52"/>
    </row>
    <row r="624" spans="1:11">
      <c r="A624" s="75" t="s">
        <v>806</v>
      </c>
      <c r="B624" s="76">
        <v>3.2</v>
      </c>
      <c r="C624" s="77">
        <v>8657</v>
      </c>
      <c r="D624" s="52">
        <v>2011</v>
      </c>
      <c r="E624" s="52"/>
      <c r="F624" s="52"/>
      <c r="G624" s="52"/>
      <c r="H624" s="52"/>
      <c r="I624" s="52"/>
      <c r="J624" s="52"/>
      <c r="K624" s="52"/>
    </row>
    <row r="625" spans="1:11">
      <c r="A625" s="75" t="s">
        <v>807</v>
      </c>
      <c r="B625" s="76">
        <v>3.4</v>
      </c>
      <c r="C625" s="77">
        <v>8616</v>
      </c>
      <c r="D625" s="52">
        <v>2011</v>
      </c>
      <c r="E625" s="52"/>
      <c r="F625" s="52"/>
      <c r="G625" s="52"/>
      <c r="H625" s="52"/>
      <c r="I625" s="52"/>
      <c r="J625" s="52"/>
      <c r="K625" s="52"/>
    </row>
    <row r="626" spans="1:11">
      <c r="A626" s="75" t="s">
        <v>808</v>
      </c>
      <c r="B626" s="76">
        <v>1.6</v>
      </c>
      <c r="C626" s="77">
        <v>8664</v>
      </c>
      <c r="D626" s="52">
        <v>2011</v>
      </c>
      <c r="E626" s="52"/>
      <c r="F626" s="52"/>
      <c r="G626" s="52"/>
      <c r="H626" s="52"/>
      <c r="I626" s="52"/>
      <c r="J626" s="52"/>
      <c r="K626" s="52"/>
    </row>
    <row r="627" spans="1:11">
      <c r="A627" s="75" t="s">
        <v>809</v>
      </c>
      <c r="B627" s="76">
        <v>3</v>
      </c>
      <c r="C627" s="77">
        <v>8630</v>
      </c>
      <c r="D627" s="52">
        <v>2011</v>
      </c>
      <c r="E627" s="52"/>
      <c r="F627" s="52"/>
      <c r="G627" s="52"/>
      <c r="H627" s="52"/>
      <c r="I627" s="52"/>
      <c r="J627" s="52"/>
      <c r="K627" s="52"/>
    </row>
    <row r="628" spans="1:11">
      <c r="A628" s="75" t="s">
        <v>810</v>
      </c>
      <c r="B628" s="76">
        <v>2</v>
      </c>
      <c r="C628" s="77">
        <v>8551</v>
      </c>
      <c r="D628" s="52">
        <v>2011</v>
      </c>
      <c r="E628" s="52"/>
      <c r="F628" s="52"/>
      <c r="G628" s="52"/>
      <c r="H628" s="52"/>
      <c r="I628" s="52"/>
      <c r="J628" s="52"/>
      <c r="K628" s="52"/>
    </row>
    <row r="629" spans="1:11">
      <c r="A629" s="75" t="s">
        <v>811</v>
      </c>
      <c r="B629" s="76">
        <v>1.5</v>
      </c>
      <c r="C629" s="77">
        <v>8466</v>
      </c>
      <c r="D629" s="52">
        <v>2011</v>
      </c>
      <c r="E629" s="52"/>
      <c r="F629" s="52"/>
      <c r="G629" s="52"/>
      <c r="H629" s="52"/>
      <c r="I629" s="52"/>
      <c r="J629" s="52"/>
      <c r="K629" s="52"/>
    </row>
    <row r="630" spans="1:11">
      <c r="A630" s="75" t="s">
        <v>812</v>
      </c>
      <c r="B630" s="76">
        <v>2.8</v>
      </c>
      <c r="C630" s="77">
        <v>8400</v>
      </c>
      <c r="D630" s="52">
        <v>2011</v>
      </c>
      <c r="E630" s="52"/>
      <c r="F630" s="52"/>
      <c r="G630" s="52"/>
      <c r="H630" s="52"/>
      <c r="I630" s="52"/>
      <c r="J630" s="52"/>
      <c r="K630" s="52"/>
    </row>
    <row r="631" spans="1:11">
      <c r="A631" s="75" t="s">
        <v>813</v>
      </c>
      <c r="B631" s="76">
        <v>1.8</v>
      </c>
      <c r="C631" s="77">
        <v>8381</v>
      </c>
      <c r="D631" s="52">
        <v>2011</v>
      </c>
      <c r="E631" s="52"/>
      <c r="F631" s="52"/>
      <c r="G631" s="52"/>
      <c r="H631" s="52"/>
      <c r="I631" s="52"/>
      <c r="J631" s="52"/>
      <c r="K631" s="52"/>
    </row>
    <row r="632" spans="1:11">
      <c r="A632" s="75" t="s">
        <v>814</v>
      </c>
      <c r="B632" s="76">
        <v>2.1</v>
      </c>
      <c r="C632" s="77">
        <v>8525</v>
      </c>
      <c r="D632" s="52">
        <v>2011</v>
      </c>
      <c r="E632" s="52"/>
      <c r="F632" s="52"/>
      <c r="G632" s="52"/>
      <c r="H632" s="52"/>
      <c r="I632" s="52"/>
      <c r="J632" s="52"/>
      <c r="K632" s="52"/>
    </row>
    <row r="633" spans="1:11">
      <c r="A633" s="75" t="s">
        <v>815</v>
      </c>
      <c r="B633" s="76">
        <v>1.9</v>
      </c>
      <c r="C633" s="77">
        <v>8590</v>
      </c>
      <c r="D633" s="52">
        <v>2011</v>
      </c>
      <c r="E633" s="52"/>
      <c r="F633" s="52"/>
      <c r="G633" s="52"/>
      <c r="H633" s="52"/>
      <c r="I633" s="52"/>
      <c r="J633" s="52"/>
      <c r="K633" s="52"/>
    </row>
    <row r="634" spans="1:11">
      <c r="A634" s="75" t="s">
        <v>816</v>
      </c>
      <c r="B634" s="76">
        <v>3.1</v>
      </c>
      <c r="C634" s="77">
        <v>8342</v>
      </c>
      <c r="D634" s="52">
        <v>2011</v>
      </c>
      <c r="E634" s="52"/>
      <c r="F634" s="52"/>
      <c r="G634" s="52"/>
      <c r="H634" s="52"/>
      <c r="I634" s="52"/>
      <c r="J634" s="52"/>
      <c r="K634" s="52"/>
    </row>
    <row r="635" spans="1:11">
      <c r="A635" s="75" t="s">
        <v>817</v>
      </c>
      <c r="B635" s="76">
        <v>2.6</v>
      </c>
      <c r="C635" s="77">
        <v>8238</v>
      </c>
      <c r="D635" s="52">
        <v>2011</v>
      </c>
      <c r="E635" s="52"/>
      <c r="F635" s="52"/>
      <c r="G635" s="52"/>
      <c r="H635" s="52"/>
      <c r="I635" s="52"/>
      <c r="J635" s="52"/>
      <c r="K635" s="52"/>
    </row>
    <row r="636" spans="1:11">
      <c r="A636" s="75" t="s">
        <v>818</v>
      </c>
      <c r="B636" s="76">
        <v>2.2999999999999998</v>
      </c>
      <c r="C636" s="77">
        <v>8201</v>
      </c>
      <c r="D636" s="52">
        <v>2011</v>
      </c>
      <c r="E636" s="52"/>
      <c r="F636" s="52"/>
      <c r="G636" s="52"/>
      <c r="H636" s="52"/>
      <c r="I636" s="52"/>
      <c r="J636" s="52"/>
      <c r="K636" s="52"/>
    </row>
    <row r="637" spans="1:11">
      <c r="A637" s="75" t="s">
        <v>819</v>
      </c>
      <c r="B637" s="76">
        <v>2.8</v>
      </c>
      <c r="C637" s="77">
        <v>8418</v>
      </c>
      <c r="D637" s="52">
        <v>2011</v>
      </c>
      <c r="E637" s="52"/>
      <c r="F637" s="52"/>
      <c r="G637" s="52"/>
      <c r="H637" s="52"/>
      <c r="I637" s="52"/>
      <c r="J637" s="52"/>
      <c r="K637" s="52"/>
    </row>
    <row r="638" spans="1:11">
      <c r="A638" s="75" t="s">
        <v>820</v>
      </c>
      <c r="B638" s="76">
        <v>2.4</v>
      </c>
      <c r="C638" s="77">
        <v>8558</v>
      </c>
      <c r="D638" s="52">
        <v>2011</v>
      </c>
      <c r="E638" s="52"/>
      <c r="F638" s="52"/>
      <c r="G638" s="52"/>
      <c r="H638" s="52"/>
      <c r="I638" s="52"/>
      <c r="J638" s="52"/>
      <c r="K638" s="52"/>
    </row>
    <row r="639" spans="1:11">
      <c r="A639" s="75" t="s">
        <v>821</v>
      </c>
      <c r="B639" s="76">
        <v>3.9</v>
      </c>
      <c r="C639" s="77">
        <v>8378</v>
      </c>
      <c r="D639" s="52">
        <v>2011</v>
      </c>
      <c r="E639" s="52"/>
      <c r="F639" s="52"/>
      <c r="G639" s="52"/>
      <c r="H639" s="52"/>
      <c r="I639" s="52"/>
      <c r="J639" s="52"/>
      <c r="K639" s="52"/>
    </row>
    <row r="640" spans="1:11">
      <c r="A640" s="75" t="s">
        <v>822</v>
      </c>
      <c r="B640" s="76">
        <v>3.4</v>
      </c>
      <c r="C640" s="77">
        <v>8665</v>
      </c>
      <c r="D640" s="52">
        <v>2011</v>
      </c>
      <c r="E640" s="52"/>
      <c r="F640" s="52"/>
      <c r="G640" s="52"/>
      <c r="H640" s="52"/>
      <c r="I640" s="52"/>
      <c r="J640" s="52"/>
      <c r="K640" s="52"/>
    </row>
    <row r="641" spans="1:11">
      <c r="A641" s="75" t="s">
        <v>823</v>
      </c>
      <c r="B641" s="76">
        <v>4.4000000000000004</v>
      </c>
      <c r="C641" s="77">
        <v>8788</v>
      </c>
      <c r="D641" s="52">
        <v>2011</v>
      </c>
      <c r="E641" s="52"/>
      <c r="F641" s="52"/>
      <c r="G641" s="52"/>
      <c r="H641" s="52"/>
      <c r="I641" s="52"/>
      <c r="J641" s="52"/>
      <c r="K641" s="52"/>
    </row>
    <row r="642" spans="1:11">
      <c r="A642" s="75" t="s">
        <v>824</v>
      </c>
      <c r="B642" s="76">
        <v>5</v>
      </c>
      <c r="C642" s="77">
        <v>8466</v>
      </c>
      <c r="D642" s="52">
        <v>2011</v>
      </c>
      <c r="E642" s="52"/>
      <c r="F642" s="52"/>
      <c r="G642" s="52"/>
      <c r="H642" s="52"/>
      <c r="I642" s="52"/>
      <c r="J642" s="52"/>
      <c r="K642" s="52"/>
    </row>
    <row r="643" spans="1:11">
      <c r="A643" s="75" t="s">
        <v>825</v>
      </c>
      <c r="B643" s="76">
        <v>6.3</v>
      </c>
      <c r="C643" s="77">
        <v>8411</v>
      </c>
      <c r="D643" s="52">
        <v>2011</v>
      </c>
      <c r="E643" s="52"/>
      <c r="F643" s="52"/>
      <c r="G643" s="52"/>
      <c r="H643" s="52"/>
      <c r="I643" s="52"/>
      <c r="J643" s="52"/>
      <c r="K643" s="52"/>
    </row>
    <row r="644" spans="1:11">
      <c r="A644" s="75" t="s">
        <v>826</v>
      </c>
      <c r="B644" s="76">
        <v>6.2</v>
      </c>
      <c r="C644" s="77">
        <v>8964</v>
      </c>
      <c r="D644" s="52">
        <v>2011</v>
      </c>
      <c r="E644" s="52"/>
      <c r="F644" s="52"/>
      <c r="G644" s="52"/>
      <c r="H644" s="52"/>
      <c r="I644" s="52"/>
      <c r="J644" s="52"/>
      <c r="K644" s="52"/>
    </row>
    <row r="645" spans="1:11">
      <c r="A645" s="75" t="s">
        <v>827</v>
      </c>
      <c r="B645" s="76">
        <v>8.5</v>
      </c>
      <c r="C645" s="77">
        <v>9312</v>
      </c>
      <c r="D645" s="52">
        <v>2011</v>
      </c>
      <c r="E645" s="52"/>
      <c r="F645" s="52"/>
      <c r="G645" s="52"/>
      <c r="H645" s="52"/>
      <c r="I645" s="52"/>
      <c r="J645" s="52"/>
      <c r="K645" s="52"/>
    </row>
    <row r="646" spans="1:11">
      <c r="A646" s="75" t="s">
        <v>828</v>
      </c>
      <c r="B646" s="76">
        <v>7.2</v>
      </c>
      <c r="C646" s="77">
        <v>9228</v>
      </c>
      <c r="D646" s="52">
        <v>2011</v>
      </c>
      <c r="E646" s="52"/>
      <c r="F646" s="52"/>
      <c r="G646" s="52"/>
      <c r="H646" s="52"/>
      <c r="I646" s="52"/>
      <c r="J646" s="52"/>
      <c r="K646" s="52"/>
    </row>
    <row r="647" spans="1:11">
      <c r="A647" s="75" t="s">
        <v>829</v>
      </c>
      <c r="B647" s="76">
        <v>8.5</v>
      </c>
      <c r="C647" s="77">
        <v>9025</v>
      </c>
      <c r="D647" s="52">
        <v>2011</v>
      </c>
      <c r="E647" s="52"/>
      <c r="F647" s="52"/>
      <c r="G647" s="52"/>
      <c r="H647" s="52"/>
      <c r="I647" s="52"/>
      <c r="J647" s="52"/>
      <c r="K647" s="52"/>
    </row>
    <row r="648" spans="1:11">
      <c r="A648" s="75" t="s">
        <v>830</v>
      </c>
      <c r="B648" s="76">
        <v>8.5</v>
      </c>
      <c r="C648" s="77">
        <v>9060</v>
      </c>
      <c r="D648" s="52">
        <v>2011</v>
      </c>
      <c r="E648" s="52"/>
      <c r="F648" s="52"/>
      <c r="G648" s="52"/>
      <c r="H648" s="52"/>
      <c r="I648" s="52"/>
      <c r="J648" s="52"/>
      <c r="K648" s="52"/>
    </row>
    <row r="649" spans="1:11">
      <c r="A649" s="75" t="s">
        <v>831</v>
      </c>
      <c r="B649" s="76">
        <v>9</v>
      </c>
      <c r="C649" s="77">
        <v>9163</v>
      </c>
      <c r="D649" s="52">
        <v>2011</v>
      </c>
      <c r="E649" s="52"/>
      <c r="F649" s="52"/>
      <c r="G649" s="52"/>
      <c r="H649" s="52"/>
      <c r="I649" s="52"/>
      <c r="J649" s="52"/>
      <c r="K649" s="52"/>
    </row>
    <row r="650" spans="1:11">
      <c r="A650" s="75" t="s">
        <v>832</v>
      </c>
      <c r="B650" s="76">
        <v>9.1</v>
      </c>
      <c r="C650" s="77">
        <v>9624</v>
      </c>
      <c r="D650" s="52">
        <v>2011</v>
      </c>
      <c r="E650" s="52"/>
      <c r="F650" s="52"/>
      <c r="G650" s="52"/>
      <c r="H650" s="52"/>
      <c r="I650" s="52"/>
      <c r="J650" s="52"/>
      <c r="K650" s="52"/>
    </row>
    <row r="651" spans="1:11">
      <c r="A651" s="75" t="s">
        <v>833</v>
      </c>
      <c r="B651" s="76">
        <v>9.4</v>
      </c>
      <c r="C651" s="77">
        <v>9874</v>
      </c>
      <c r="D651" s="52">
        <v>2011</v>
      </c>
      <c r="E651" s="52"/>
      <c r="F651" s="52"/>
      <c r="G651" s="52"/>
      <c r="H651" s="52"/>
      <c r="I651" s="52"/>
      <c r="J651" s="52"/>
      <c r="K651" s="52"/>
    </row>
    <row r="652" spans="1:11">
      <c r="A652" s="75" t="s">
        <v>834</v>
      </c>
      <c r="B652" s="76">
        <v>5.8</v>
      </c>
      <c r="C652" s="77">
        <v>10507</v>
      </c>
      <c r="D652" s="52">
        <v>2011</v>
      </c>
      <c r="E652" s="52"/>
      <c r="F652" s="52"/>
      <c r="G652" s="52"/>
      <c r="H652" s="52"/>
      <c r="I652" s="52"/>
      <c r="J652" s="52"/>
      <c r="K652" s="52"/>
    </row>
    <row r="653" spans="1:11">
      <c r="A653" s="75" t="s">
        <v>835</v>
      </c>
      <c r="B653" s="76">
        <v>9.6999999999999993</v>
      </c>
      <c r="C653" s="77">
        <v>10794</v>
      </c>
      <c r="D653" s="52">
        <v>2011</v>
      </c>
      <c r="E653" s="52"/>
      <c r="F653" s="52"/>
      <c r="G653" s="52"/>
      <c r="H653" s="52"/>
      <c r="I653" s="52"/>
      <c r="J653" s="52"/>
      <c r="K653" s="52"/>
    </row>
    <row r="654" spans="1:11">
      <c r="A654" s="75" t="s">
        <v>836</v>
      </c>
      <c r="B654" s="76">
        <v>7.4</v>
      </c>
      <c r="C654" s="77">
        <v>10637</v>
      </c>
      <c r="D654" s="52">
        <v>2011</v>
      </c>
      <c r="E654" s="52"/>
      <c r="F654" s="52"/>
      <c r="G654" s="52"/>
      <c r="H654" s="52"/>
      <c r="I654" s="52"/>
      <c r="J654" s="52"/>
      <c r="K654" s="52"/>
    </row>
    <row r="655" spans="1:11">
      <c r="A655" s="75" t="s">
        <v>837</v>
      </c>
      <c r="B655" s="76">
        <v>10.1</v>
      </c>
      <c r="C655" s="77">
        <v>10692</v>
      </c>
      <c r="D655" s="52">
        <v>2012</v>
      </c>
      <c r="E655" s="52"/>
      <c r="F655" s="52"/>
      <c r="G655" s="52"/>
      <c r="H655" s="52"/>
      <c r="I655" s="52"/>
      <c r="J655" s="52"/>
      <c r="K655" s="52"/>
    </row>
    <row r="656" spans="1:11">
      <c r="A656" s="75" t="s">
        <v>838</v>
      </c>
      <c r="B656" s="76">
        <v>7.5</v>
      </c>
      <c r="C656" s="77">
        <v>10083</v>
      </c>
      <c r="D656" s="52">
        <v>2012</v>
      </c>
      <c r="E656" s="52"/>
      <c r="F656" s="52"/>
      <c r="G656" s="52"/>
      <c r="H656" s="52"/>
      <c r="I656" s="52"/>
      <c r="J656" s="52"/>
      <c r="K656" s="52"/>
    </row>
    <row r="657" spans="1:11">
      <c r="A657" s="75" t="s">
        <v>839</v>
      </c>
      <c r="B657" s="76">
        <v>6.2</v>
      </c>
      <c r="C657" s="77">
        <v>10236</v>
      </c>
      <c r="D657" s="52">
        <v>2012</v>
      </c>
      <c r="E657" s="52"/>
      <c r="F657" s="52"/>
      <c r="G657" s="52"/>
      <c r="H657" s="52"/>
      <c r="I657" s="52"/>
      <c r="J657" s="52"/>
      <c r="K657" s="52"/>
    </row>
    <row r="658" spans="1:11">
      <c r="A658" s="75" t="s">
        <v>840</v>
      </c>
      <c r="B658" s="76">
        <v>7.4</v>
      </c>
      <c r="C658" s="77">
        <v>9944</v>
      </c>
      <c r="D658" s="52">
        <v>2012</v>
      </c>
      <c r="E658" s="52"/>
      <c r="F658" s="52"/>
      <c r="G658" s="52"/>
      <c r="H658" s="52"/>
      <c r="I658" s="52"/>
      <c r="J658" s="52"/>
      <c r="K658" s="52"/>
    </row>
    <row r="659" spans="1:11">
      <c r="A659" s="75" t="s">
        <v>841</v>
      </c>
      <c r="B659" s="76">
        <v>9.8000000000000007</v>
      </c>
      <c r="C659" s="77">
        <v>10459</v>
      </c>
      <c r="D659" s="52">
        <v>2012</v>
      </c>
      <c r="E659" s="52"/>
      <c r="F659" s="52"/>
      <c r="G659" s="52"/>
      <c r="H659" s="52"/>
      <c r="I659" s="52"/>
      <c r="J659" s="52"/>
      <c r="K659" s="52"/>
    </row>
    <row r="660" spans="1:11">
      <c r="A660" s="75" t="s">
        <v>842</v>
      </c>
      <c r="B660" s="76">
        <v>14.7</v>
      </c>
      <c r="C660" s="77">
        <v>10557</v>
      </c>
      <c r="D660" s="52">
        <v>2012</v>
      </c>
      <c r="E660" s="52"/>
      <c r="F660" s="52"/>
      <c r="G660" s="52"/>
      <c r="H660" s="52"/>
      <c r="I660" s="52"/>
      <c r="J660" s="52"/>
      <c r="K660" s="52"/>
    </row>
    <row r="661" spans="1:11">
      <c r="A661" s="75" t="s">
        <v>843</v>
      </c>
      <c r="B661" s="76">
        <v>19.3</v>
      </c>
      <c r="C661" s="77">
        <v>11035</v>
      </c>
      <c r="D661" s="52">
        <v>2012</v>
      </c>
      <c r="E661" s="52"/>
      <c r="F661" s="52"/>
      <c r="G661" s="52"/>
      <c r="H661" s="52"/>
      <c r="I661" s="52"/>
      <c r="J661" s="52"/>
      <c r="K661" s="52"/>
    </row>
    <row r="662" spans="1:11">
      <c r="A662" s="75" t="s">
        <v>844</v>
      </c>
      <c r="B662" s="76">
        <v>17.399999999999999</v>
      </c>
      <c r="C662" s="77">
        <v>10941</v>
      </c>
      <c r="D662" s="52">
        <v>2012</v>
      </c>
      <c r="E662" s="52"/>
      <c r="F662" s="52"/>
      <c r="G662" s="52"/>
      <c r="H662" s="52"/>
      <c r="I662" s="52"/>
      <c r="J662" s="52"/>
      <c r="K662" s="52"/>
    </row>
    <row r="663" spans="1:11">
      <c r="A663" s="75" t="s">
        <v>845</v>
      </c>
      <c r="B663" s="76">
        <v>15.1</v>
      </c>
      <c r="C663" s="77">
        <v>10424</v>
      </c>
      <c r="D663" s="52">
        <v>2012</v>
      </c>
      <c r="E663" s="52"/>
      <c r="F663" s="52"/>
      <c r="G663" s="52"/>
      <c r="H663" s="52"/>
      <c r="I663" s="52"/>
      <c r="J663" s="52"/>
      <c r="K663" s="52"/>
    </row>
    <row r="664" spans="1:11">
      <c r="A664" s="75" t="s">
        <v>846</v>
      </c>
      <c r="B664" s="76">
        <v>12.8</v>
      </c>
      <c r="C664" s="77">
        <v>10248</v>
      </c>
      <c r="D664" s="52">
        <v>2012</v>
      </c>
      <c r="E664" s="52"/>
      <c r="F664" s="52"/>
      <c r="G664" s="52"/>
      <c r="H664" s="52"/>
      <c r="I664" s="52"/>
      <c r="J664" s="52"/>
      <c r="K664" s="52"/>
    </row>
    <row r="665" spans="1:11">
      <c r="A665" s="75" t="s">
        <v>847</v>
      </c>
      <c r="B665" s="76">
        <v>14.5</v>
      </c>
      <c r="C665" s="77">
        <v>9795</v>
      </c>
      <c r="D665" s="52">
        <v>2012</v>
      </c>
      <c r="E665" s="52"/>
      <c r="F665" s="52"/>
      <c r="G665" s="52"/>
      <c r="H665" s="52"/>
      <c r="I665" s="52"/>
      <c r="J665" s="52"/>
      <c r="K665" s="52"/>
    </row>
    <row r="666" spans="1:11">
      <c r="A666" s="75" t="s">
        <v>848</v>
      </c>
      <c r="B666" s="76">
        <v>9.4</v>
      </c>
      <c r="C666" s="77">
        <v>9746</v>
      </c>
      <c r="D666" s="52">
        <v>2012</v>
      </c>
      <c r="E666" s="52"/>
      <c r="F666" s="52"/>
      <c r="G666" s="52"/>
      <c r="H666" s="52"/>
      <c r="I666" s="52"/>
      <c r="J666" s="52"/>
      <c r="K666" s="52"/>
    </row>
    <row r="667" spans="1:11">
      <c r="A667" s="75" t="s">
        <v>849</v>
      </c>
      <c r="B667" s="76">
        <v>8.8000000000000007</v>
      </c>
      <c r="C667" s="77">
        <v>9805</v>
      </c>
      <c r="D667" s="52">
        <v>2012</v>
      </c>
      <c r="E667" s="52"/>
      <c r="F667" s="52"/>
      <c r="G667" s="52"/>
      <c r="H667" s="52"/>
      <c r="I667" s="52"/>
      <c r="J667" s="52"/>
      <c r="K667" s="52"/>
    </row>
    <row r="668" spans="1:11">
      <c r="A668" s="75" t="s">
        <v>850</v>
      </c>
      <c r="B668" s="76">
        <v>6.1</v>
      </c>
      <c r="C668" s="77">
        <v>9752</v>
      </c>
      <c r="D668" s="52">
        <v>2012</v>
      </c>
      <c r="E668" s="52"/>
      <c r="F668" s="52"/>
      <c r="G668" s="52"/>
      <c r="H668" s="52"/>
      <c r="I668" s="52"/>
      <c r="J668" s="52"/>
      <c r="K668" s="52"/>
    </row>
    <row r="669" spans="1:11">
      <c r="A669" s="75" t="s">
        <v>851</v>
      </c>
      <c r="B669" s="76">
        <v>5.3</v>
      </c>
      <c r="C669" s="77">
        <v>9824</v>
      </c>
      <c r="D669" s="52">
        <v>2012</v>
      </c>
      <c r="E669" s="52"/>
      <c r="F669" s="52"/>
      <c r="G669" s="52"/>
      <c r="H669" s="52"/>
      <c r="I669" s="52"/>
      <c r="J669" s="52"/>
      <c r="K669" s="52"/>
    </row>
    <row r="670" spans="1:11">
      <c r="A670" s="75" t="s">
        <v>852</v>
      </c>
      <c r="B670" s="76">
        <v>4.8</v>
      </c>
      <c r="C670" s="77">
        <v>9986</v>
      </c>
      <c r="D670" s="52">
        <v>2012</v>
      </c>
      <c r="E670" s="52"/>
      <c r="F670" s="52"/>
      <c r="G670" s="52"/>
      <c r="H670" s="52"/>
      <c r="I670" s="52"/>
      <c r="J670" s="52"/>
      <c r="K670" s="52"/>
    </row>
    <row r="671" spans="1:11">
      <c r="A671" s="75" t="s">
        <v>853</v>
      </c>
      <c r="B671" s="76">
        <v>4.5999999999999996</v>
      </c>
      <c r="C671" s="77">
        <v>9765</v>
      </c>
      <c r="D671" s="52">
        <v>2012</v>
      </c>
      <c r="E671" s="52"/>
      <c r="F671" s="52"/>
      <c r="G671" s="52"/>
      <c r="H671" s="52"/>
      <c r="I671" s="52"/>
      <c r="J671" s="52"/>
      <c r="K671" s="52"/>
    </row>
    <row r="672" spans="1:11">
      <c r="A672" s="75" t="s">
        <v>854</v>
      </c>
      <c r="B672" s="76">
        <v>6.2</v>
      </c>
      <c r="C672" s="77">
        <v>9428</v>
      </c>
      <c r="D672" s="52">
        <v>2012</v>
      </c>
      <c r="E672" s="52"/>
      <c r="F672" s="52"/>
      <c r="G672" s="52"/>
      <c r="H672" s="52"/>
      <c r="I672" s="52"/>
      <c r="J672" s="52"/>
      <c r="K672" s="52"/>
    </row>
    <row r="673" spans="1:11">
      <c r="A673" s="75" t="s">
        <v>855</v>
      </c>
      <c r="B673" s="76">
        <v>5.2</v>
      </c>
      <c r="C673" s="77">
        <v>9373</v>
      </c>
      <c r="D673" s="52">
        <v>2012</v>
      </c>
      <c r="E673" s="52"/>
      <c r="F673" s="52"/>
      <c r="G673" s="52"/>
      <c r="H673" s="52"/>
      <c r="I673" s="52"/>
      <c r="J673" s="52"/>
      <c r="K673" s="52"/>
    </row>
    <row r="674" spans="1:11">
      <c r="A674" s="75" t="s">
        <v>856</v>
      </c>
      <c r="B674" s="76">
        <v>7</v>
      </c>
      <c r="C674" s="77">
        <v>9338</v>
      </c>
      <c r="D674" s="52">
        <v>2012</v>
      </c>
      <c r="E674" s="52"/>
      <c r="F674" s="52"/>
      <c r="G674" s="52"/>
      <c r="H674" s="52"/>
      <c r="I674" s="52"/>
      <c r="J674" s="52"/>
      <c r="K674" s="52"/>
    </row>
    <row r="675" spans="1:11">
      <c r="A675" s="75" t="s">
        <v>857</v>
      </c>
      <c r="B675" s="76">
        <v>3.5</v>
      </c>
      <c r="C675" s="77">
        <v>9376</v>
      </c>
      <c r="D675" s="52">
        <v>2012</v>
      </c>
      <c r="E675" s="52"/>
      <c r="F675" s="52"/>
      <c r="G675" s="52"/>
      <c r="H675" s="52"/>
      <c r="I675" s="52"/>
      <c r="J675" s="52"/>
      <c r="K675" s="52"/>
    </row>
    <row r="676" spans="1:11">
      <c r="A676" s="75" t="s">
        <v>858</v>
      </c>
      <c r="B676" s="76">
        <v>3.6</v>
      </c>
      <c r="C676" s="77">
        <v>8933</v>
      </c>
      <c r="D676" s="52">
        <v>2012</v>
      </c>
      <c r="E676" s="52"/>
      <c r="F676" s="52"/>
      <c r="G676" s="52"/>
      <c r="H676" s="52"/>
      <c r="I676" s="52"/>
      <c r="J676" s="52"/>
      <c r="K676" s="52"/>
    </row>
    <row r="677" spans="1:11">
      <c r="A677" s="75" t="s">
        <v>859</v>
      </c>
      <c r="B677" s="76">
        <v>2.2999999999999998</v>
      </c>
      <c r="C677" s="77">
        <v>8924</v>
      </c>
      <c r="D677" s="52">
        <v>2012</v>
      </c>
      <c r="E677" s="52"/>
      <c r="F677" s="52"/>
      <c r="G677" s="52"/>
      <c r="H677" s="52"/>
      <c r="I677" s="52"/>
      <c r="J677" s="52"/>
      <c r="K677" s="52"/>
    </row>
    <row r="678" spans="1:11">
      <c r="A678" s="75" t="s">
        <v>860</v>
      </c>
      <c r="B678" s="76">
        <v>3.2</v>
      </c>
      <c r="C678" s="77">
        <v>8811</v>
      </c>
      <c r="D678" s="52">
        <v>2012</v>
      </c>
      <c r="E678" s="52"/>
      <c r="F678" s="52"/>
      <c r="G678" s="52"/>
      <c r="H678" s="52"/>
      <c r="I678" s="52"/>
      <c r="J678" s="52"/>
      <c r="K678" s="52"/>
    </row>
    <row r="679" spans="1:11">
      <c r="A679" s="75" t="s">
        <v>861</v>
      </c>
      <c r="B679" s="76">
        <v>3.1</v>
      </c>
      <c r="C679" s="77">
        <v>8721</v>
      </c>
      <c r="D679" s="52">
        <v>2012</v>
      </c>
      <c r="E679" s="52"/>
      <c r="F679" s="52"/>
      <c r="G679" s="52"/>
      <c r="H679" s="52"/>
      <c r="I679" s="52"/>
      <c r="J679" s="52"/>
      <c r="K679" s="52"/>
    </row>
    <row r="680" spans="1:11">
      <c r="A680" s="75" t="s">
        <v>862</v>
      </c>
      <c r="B680" s="76">
        <v>2.2000000000000002</v>
      </c>
      <c r="C680" s="77">
        <v>8829</v>
      </c>
      <c r="D680" s="52">
        <v>2012</v>
      </c>
      <c r="E680" s="52"/>
      <c r="F680" s="52"/>
      <c r="G680" s="52"/>
      <c r="H680" s="52"/>
      <c r="I680" s="52"/>
      <c r="J680" s="52"/>
      <c r="K680" s="52"/>
    </row>
    <row r="681" spans="1:11">
      <c r="A681" s="75" t="s">
        <v>863</v>
      </c>
      <c r="B681" s="76">
        <v>2.9</v>
      </c>
      <c r="C681" s="77">
        <v>8630</v>
      </c>
      <c r="D681" s="52">
        <v>2012</v>
      </c>
      <c r="E681" s="52"/>
      <c r="F681" s="52"/>
      <c r="G681" s="52"/>
      <c r="H681" s="52"/>
      <c r="I681" s="52"/>
      <c r="J681" s="52"/>
      <c r="K681" s="52"/>
    </row>
    <row r="682" spans="1:11">
      <c r="A682" s="75" t="s">
        <v>864</v>
      </c>
      <c r="B682" s="76">
        <v>4</v>
      </c>
      <c r="C682" s="77">
        <v>8562</v>
      </c>
      <c r="D682" s="52">
        <v>2012</v>
      </c>
      <c r="E682" s="52"/>
      <c r="F682" s="52"/>
      <c r="G682" s="52"/>
      <c r="H682" s="52"/>
      <c r="I682" s="52"/>
      <c r="J682" s="52"/>
      <c r="K682" s="52"/>
    </row>
    <row r="683" spans="1:11">
      <c r="A683" s="75" t="s">
        <v>865</v>
      </c>
      <c r="B683" s="76">
        <v>3</v>
      </c>
      <c r="C683" s="77">
        <v>8694</v>
      </c>
      <c r="D683" s="52">
        <v>2012</v>
      </c>
      <c r="E683" s="52"/>
      <c r="F683" s="52"/>
      <c r="G683" s="52"/>
      <c r="H683" s="52"/>
      <c r="I683" s="52"/>
      <c r="J683" s="52"/>
      <c r="K683" s="52"/>
    </row>
    <row r="684" spans="1:11">
      <c r="A684" s="75" t="s">
        <v>866</v>
      </c>
      <c r="B684" s="76">
        <v>3.4</v>
      </c>
      <c r="C684" s="77">
        <v>8956</v>
      </c>
      <c r="D684" s="52">
        <v>2012</v>
      </c>
      <c r="E684" s="52"/>
      <c r="F684" s="52"/>
      <c r="G684" s="52"/>
      <c r="H684" s="52"/>
      <c r="I684" s="52"/>
      <c r="J684" s="52"/>
      <c r="K684" s="52"/>
    </row>
    <row r="685" spans="1:11">
      <c r="A685" s="75" t="s">
        <v>867</v>
      </c>
      <c r="B685" s="76">
        <v>2</v>
      </c>
      <c r="C685" s="77">
        <v>8801</v>
      </c>
      <c r="D685" s="52">
        <v>2012</v>
      </c>
      <c r="E685" s="52"/>
      <c r="F685" s="52"/>
      <c r="G685" s="52"/>
      <c r="H685" s="52"/>
      <c r="I685" s="52"/>
      <c r="J685" s="52"/>
      <c r="K685" s="52"/>
    </row>
    <row r="686" spans="1:11">
      <c r="A686" s="75" t="s">
        <v>868</v>
      </c>
      <c r="B686" s="76">
        <v>1.7</v>
      </c>
      <c r="C686" s="77">
        <v>8745</v>
      </c>
      <c r="D686" s="52">
        <v>2012</v>
      </c>
      <c r="E686" s="52"/>
      <c r="F686" s="52"/>
      <c r="G686" s="52"/>
      <c r="H686" s="52"/>
      <c r="I686" s="52"/>
      <c r="J686" s="52"/>
      <c r="K686" s="52"/>
    </row>
    <row r="687" spans="1:11">
      <c r="A687" s="75" t="s">
        <v>869</v>
      </c>
      <c r="B687" s="76">
        <v>2</v>
      </c>
      <c r="C687" s="77">
        <v>8857</v>
      </c>
      <c r="D687" s="52">
        <v>2012</v>
      </c>
      <c r="E687" s="52"/>
      <c r="F687" s="52"/>
      <c r="G687" s="52"/>
      <c r="H687" s="52"/>
      <c r="I687" s="52"/>
      <c r="J687" s="52"/>
      <c r="K687" s="52"/>
    </row>
    <row r="688" spans="1:11">
      <c r="A688" s="75" t="s">
        <v>870</v>
      </c>
      <c r="B688" s="76">
        <v>2</v>
      </c>
      <c r="C688" s="77">
        <v>8220</v>
      </c>
      <c r="D688" s="52">
        <v>2012</v>
      </c>
      <c r="E688" s="52"/>
      <c r="F688" s="52"/>
      <c r="G688" s="52"/>
      <c r="H688" s="52"/>
      <c r="I688" s="52"/>
      <c r="J688" s="52"/>
      <c r="K688" s="52"/>
    </row>
    <row r="689" spans="1:11">
      <c r="A689" s="75" t="s">
        <v>871</v>
      </c>
      <c r="B689" s="76">
        <v>1.2</v>
      </c>
      <c r="C689" s="77">
        <v>8515</v>
      </c>
      <c r="D689" s="52">
        <v>2012</v>
      </c>
      <c r="E689" s="52"/>
      <c r="F689" s="52"/>
      <c r="G689" s="52"/>
      <c r="H689" s="52"/>
      <c r="I689" s="52"/>
      <c r="J689" s="52"/>
      <c r="K689" s="52"/>
    </row>
    <row r="690" spans="1:11">
      <c r="A690" s="75" t="s">
        <v>872</v>
      </c>
      <c r="B690" s="76">
        <v>1.8</v>
      </c>
      <c r="C690" s="77">
        <v>8528</v>
      </c>
      <c r="D690" s="52">
        <v>2012</v>
      </c>
      <c r="E690" s="52"/>
      <c r="F690" s="52"/>
      <c r="G690" s="52"/>
      <c r="H690" s="52"/>
      <c r="I690" s="52"/>
      <c r="J690" s="52"/>
      <c r="K690" s="52"/>
    </row>
    <row r="691" spans="1:11">
      <c r="A691" s="75" t="s">
        <v>873</v>
      </c>
      <c r="B691" s="76">
        <v>2.7</v>
      </c>
      <c r="C691" s="77">
        <v>8610</v>
      </c>
      <c r="D691" s="52">
        <v>2012</v>
      </c>
      <c r="E691" s="52"/>
      <c r="F691" s="52"/>
      <c r="G691" s="52"/>
      <c r="H691" s="52"/>
      <c r="I691" s="52"/>
      <c r="J691" s="52"/>
      <c r="K691" s="52"/>
    </row>
    <row r="692" spans="1:11">
      <c r="A692" s="75" t="s">
        <v>874</v>
      </c>
      <c r="B692" s="76">
        <v>3.1</v>
      </c>
      <c r="C692" s="77">
        <v>8684</v>
      </c>
      <c r="D692" s="52">
        <v>2012</v>
      </c>
      <c r="E692" s="52"/>
      <c r="F692" s="52"/>
      <c r="G692" s="52"/>
      <c r="H692" s="52"/>
      <c r="I692" s="52"/>
      <c r="J692" s="52"/>
      <c r="K692" s="52"/>
    </row>
    <row r="693" spans="1:11">
      <c r="A693" s="75" t="s">
        <v>875</v>
      </c>
      <c r="B693" s="76">
        <v>3.9</v>
      </c>
      <c r="C693" s="77">
        <v>9053</v>
      </c>
      <c r="D693" s="52">
        <v>2012</v>
      </c>
      <c r="E693" s="52"/>
      <c r="F693" s="52"/>
      <c r="G693" s="52"/>
      <c r="H693" s="52"/>
      <c r="I693" s="52"/>
      <c r="J693" s="52"/>
      <c r="K693" s="52"/>
    </row>
    <row r="694" spans="1:11">
      <c r="A694" s="75" t="s">
        <v>876</v>
      </c>
      <c r="B694" s="76">
        <v>4.4000000000000004</v>
      </c>
      <c r="C694" s="77">
        <v>9297</v>
      </c>
      <c r="D694" s="52">
        <v>2012</v>
      </c>
      <c r="E694" s="52"/>
      <c r="F694" s="52"/>
      <c r="G694" s="52"/>
      <c r="H694" s="52"/>
      <c r="I694" s="52"/>
      <c r="J694" s="52"/>
      <c r="K694" s="52"/>
    </row>
    <row r="695" spans="1:11">
      <c r="A695" s="75" t="s">
        <v>877</v>
      </c>
      <c r="B695" s="76">
        <v>5.2</v>
      </c>
      <c r="C695" s="77">
        <v>9238</v>
      </c>
      <c r="D695" s="52">
        <v>2012</v>
      </c>
      <c r="E695" s="52"/>
      <c r="F695" s="52"/>
      <c r="G695" s="52"/>
      <c r="H695" s="52"/>
      <c r="I695" s="52"/>
      <c r="J695" s="52"/>
      <c r="K695" s="52"/>
    </row>
    <row r="696" spans="1:11">
      <c r="A696" s="75" t="s">
        <v>878</v>
      </c>
      <c r="B696" s="76">
        <v>6.9</v>
      </c>
      <c r="C696" s="77">
        <v>9480</v>
      </c>
      <c r="D696" s="52">
        <v>2012</v>
      </c>
      <c r="E696" s="52"/>
      <c r="F696" s="52"/>
      <c r="G696" s="52"/>
      <c r="H696" s="52"/>
      <c r="I696" s="52"/>
      <c r="J696" s="52"/>
      <c r="K696" s="52"/>
    </row>
    <row r="697" spans="1:11">
      <c r="A697" s="75" t="s">
        <v>879</v>
      </c>
      <c r="B697" s="76">
        <v>4.3</v>
      </c>
      <c r="C697" s="77">
        <v>9100</v>
      </c>
      <c r="D697" s="52">
        <v>2012</v>
      </c>
      <c r="E697" s="52"/>
      <c r="F697" s="52"/>
      <c r="G697" s="52"/>
      <c r="H697" s="52"/>
      <c r="I697" s="52"/>
      <c r="J697" s="52"/>
      <c r="K697" s="52"/>
    </row>
    <row r="698" spans="1:11">
      <c r="A698" s="75" t="s">
        <v>880</v>
      </c>
      <c r="B698" s="76">
        <v>4.4000000000000004</v>
      </c>
      <c r="C698" s="77">
        <v>9442</v>
      </c>
      <c r="D698" s="52">
        <v>2012</v>
      </c>
      <c r="E698" s="52"/>
      <c r="F698" s="52"/>
      <c r="G698" s="52"/>
      <c r="H698" s="52"/>
      <c r="I698" s="52"/>
      <c r="J698" s="52"/>
      <c r="K698" s="52"/>
    </row>
    <row r="699" spans="1:11">
      <c r="A699" s="75" t="s">
        <v>881</v>
      </c>
      <c r="B699" s="76">
        <v>4.5</v>
      </c>
      <c r="C699" s="77">
        <v>9590</v>
      </c>
      <c r="D699" s="52">
        <v>2012</v>
      </c>
      <c r="E699" s="52"/>
      <c r="F699" s="52"/>
      <c r="G699" s="52"/>
      <c r="H699" s="52"/>
      <c r="I699" s="52"/>
      <c r="J699" s="52"/>
      <c r="K699" s="52"/>
    </row>
    <row r="700" spans="1:11">
      <c r="A700" s="75" t="s">
        <v>882</v>
      </c>
      <c r="B700" s="76">
        <v>6.7</v>
      </c>
      <c r="C700" s="77">
        <v>9516</v>
      </c>
      <c r="D700" s="52">
        <v>2012</v>
      </c>
      <c r="E700" s="52"/>
      <c r="F700" s="52"/>
      <c r="G700" s="52"/>
      <c r="H700" s="52"/>
      <c r="I700" s="52"/>
      <c r="J700" s="52"/>
      <c r="K700" s="52"/>
    </row>
    <row r="701" spans="1:11">
      <c r="A701" s="75" t="s">
        <v>883</v>
      </c>
      <c r="B701" s="76">
        <v>7.8</v>
      </c>
      <c r="C701" s="77">
        <v>9415</v>
      </c>
      <c r="D701" s="52">
        <v>2012</v>
      </c>
      <c r="E701" s="52"/>
      <c r="F701" s="52"/>
      <c r="G701" s="52"/>
      <c r="H701" s="52"/>
      <c r="I701" s="52"/>
      <c r="J701" s="52"/>
      <c r="K701" s="52"/>
    </row>
    <row r="702" spans="1:11">
      <c r="A702" s="75" t="s">
        <v>884</v>
      </c>
      <c r="B702" s="76">
        <v>9.5</v>
      </c>
      <c r="C702" s="77">
        <v>9559</v>
      </c>
      <c r="D702" s="52">
        <v>2012</v>
      </c>
      <c r="E702" s="52"/>
      <c r="F702" s="52"/>
      <c r="G702" s="52"/>
      <c r="H702" s="52"/>
      <c r="I702" s="52"/>
      <c r="J702" s="52"/>
      <c r="K702" s="52"/>
    </row>
    <row r="703" spans="1:11">
      <c r="A703" s="75" t="s">
        <v>885</v>
      </c>
      <c r="B703" s="76">
        <v>13.8</v>
      </c>
      <c r="C703" s="77">
        <v>10161</v>
      </c>
      <c r="D703" s="52">
        <v>2012</v>
      </c>
      <c r="E703" s="52"/>
      <c r="F703" s="52"/>
      <c r="G703" s="52"/>
      <c r="H703" s="52"/>
      <c r="I703" s="52"/>
      <c r="J703" s="52"/>
      <c r="K703" s="52"/>
    </row>
    <row r="704" spans="1:11">
      <c r="A704" s="75" t="s">
        <v>886</v>
      </c>
      <c r="B704" s="76">
        <v>23.4</v>
      </c>
      <c r="C704" s="77">
        <v>10809</v>
      </c>
      <c r="D704" s="52">
        <v>2012</v>
      </c>
      <c r="E704" s="52"/>
      <c r="F704" s="52"/>
      <c r="G704" s="52"/>
      <c r="H704" s="52"/>
      <c r="I704" s="52"/>
      <c r="J704" s="52"/>
      <c r="K704" s="52"/>
    </row>
    <row r="705" spans="1:11">
      <c r="A705" s="75" t="s">
        <v>887</v>
      </c>
      <c r="B705" s="76">
        <v>29.4</v>
      </c>
      <c r="C705" s="77">
        <v>11228</v>
      </c>
      <c r="D705" s="52">
        <v>2012</v>
      </c>
      <c r="E705" s="52"/>
      <c r="F705" s="52"/>
      <c r="G705" s="52"/>
      <c r="H705" s="52"/>
      <c r="I705" s="52"/>
      <c r="J705" s="52"/>
      <c r="K705" s="52"/>
    </row>
    <row r="706" spans="1:11">
      <c r="A706" s="75" t="s">
        <v>888</v>
      </c>
      <c r="B706" s="76">
        <v>30</v>
      </c>
      <c r="C706" s="77">
        <v>11195</v>
      </c>
      <c r="D706" s="52">
        <v>2012</v>
      </c>
      <c r="E706" s="52"/>
      <c r="F706" s="52"/>
      <c r="G706" s="52"/>
      <c r="H706" s="52"/>
      <c r="I706" s="52"/>
      <c r="J706" s="52"/>
      <c r="K706" s="52"/>
    </row>
    <row r="707" spans="1:11">
      <c r="A707" s="75" t="s">
        <v>889</v>
      </c>
      <c r="B707" s="76">
        <v>28.5</v>
      </c>
      <c r="C707" s="77">
        <v>11621</v>
      </c>
      <c r="D707" s="52">
        <v>2013</v>
      </c>
      <c r="E707" s="52"/>
      <c r="F707" s="52"/>
      <c r="G707" s="52"/>
      <c r="H707" s="52"/>
      <c r="I707" s="52"/>
      <c r="J707" s="52"/>
      <c r="K707" s="52"/>
    </row>
    <row r="708" spans="1:11">
      <c r="A708" s="75" t="s">
        <v>890</v>
      </c>
      <c r="B708" s="76">
        <v>25.3</v>
      </c>
      <c r="C708" s="77">
        <v>11017</v>
      </c>
      <c r="D708" s="52">
        <v>2013</v>
      </c>
      <c r="E708" s="52"/>
      <c r="F708" s="52"/>
      <c r="G708" s="52"/>
      <c r="H708" s="52"/>
      <c r="I708" s="52"/>
      <c r="J708" s="52"/>
      <c r="K708" s="52"/>
    </row>
    <row r="709" spans="1:11">
      <c r="A709" s="75" t="s">
        <v>891</v>
      </c>
      <c r="B709" s="76">
        <v>13.6</v>
      </c>
      <c r="C709" s="77">
        <v>11102</v>
      </c>
      <c r="D709" s="52">
        <v>2013</v>
      </c>
      <c r="E709" s="52"/>
      <c r="F709" s="52"/>
      <c r="G709" s="52"/>
      <c r="H709" s="52"/>
      <c r="I709" s="52"/>
      <c r="J709" s="52"/>
      <c r="K709" s="52"/>
    </row>
    <row r="710" spans="1:11">
      <c r="A710" s="75" t="s">
        <v>892</v>
      </c>
      <c r="B710" s="76">
        <v>10.8</v>
      </c>
      <c r="C710" s="77">
        <v>11147</v>
      </c>
      <c r="D710" s="52">
        <v>2013</v>
      </c>
      <c r="E710" s="52"/>
      <c r="F710" s="52"/>
      <c r="G710" s="52"/>
      <c r="H710" s="52"/>
      <c r="I710" s="52"/>
      <c r="J710" s="52"/>
      <c r="K710" s="52"/>
    </row>
    <row r="711" spans="1:11">
      <c r="A711" s="75" t="s">
        <v>893</v>
      </c>
      <c r="B711" s="76">
        <v>12.7</v>
      </c>
      <c r="C711" s="77">
        <v>11186</v>
      </c>
      <c r="D711" s="52">
        <v>2013</v>
      </c>
      <c r="E711" s="52"/>
      <c r="F711" s="52"/>
      <c r="G711" s="52"/>
      <c r="H711" s="52"/>
      <c r="I711" s="52"/>
      <c r="J711" s="52"/>
      <c r="K711" s="52"/>
    </row>
    <row r="712" spans="1:11">
      <c r="A712" s="75" t="s">
        <v>894</v>
      </c>
      <c r="B712" s="76">
        <v>13.8</v>
      </c>
      <c r="C712" s="77">
        <v>11002</v>
      </c>
      <c r="D712" s="52">
        <v>2013</v>
      </c>
      <c r="E712" s="52"/>
      <c r="F712" s="52"/>
      <c r="G712" s="52"/>
      <c r="H712" s="52"/>
      <c r="I712" s="52"/>
      <c r="J712" s="52"/>
      <c r="K712" s="52"/>
    </row>
    <row r="713" spans="1:11">
      <c r="A713" s="75" t="s">
        <v>895</v>
      </c>
      <c r="B713" s="76">
        <v>21.4</v>
      </c>
      <c r="C713" s="77">
        <v>10906</v>
      </c>
      <c r="D713" s="52">
        <v>2013</v>
      </c>
      <c r="E713" s="52"/>
      <c r="F713" s="52"/>
      <c r="G713" s="52"/>
      <c r="H713" s="52"/>
      <c r="I713" s="52"/>
      <c r="J713" s="52"/>
      <c r="K713" s="52"/>
    </row>
    <row r="714" spans="1:11">
      <c r="A714" s="75" t="s">
        <v>896</v>
      </c>
      <c r="B714" s="76">
        <v>15.9</v>
      </c>
      <c r="C714" s="77">
        <v>10717</v>
      </c>
      <c r="D714" s="52">
        <v>2013</v>
      </c>
      <c r="E714" s="52"/>
      <c r="F714" s="52"/>
      <c r="G714" s="52"/>
      <c r="H714" s="52"/>
      <c r="I714" s="52"/>
      <c r="J714" s="52"/>
      <c r="K714" s="52"/>
    </row>
    <row r="715" spans="1:11">
      <c r="A715" s="75" t="s">
        <v>897</v>
      </c>
      <c r="B715" s="76">
        <v>14.8</v>
      </c>
      <c r="C715" s="77">
        <v>11290</v>
      </c>
      <c r="D715" s="52">
        <v>2013</v>
      </c>
      <c r="E715" s="52"/>
      <c r="F715" s="52"/>
      <c r="G715" s="52"/>
      <c r="H715" s="52"/>
      <c r="I715" s="52"/>
      <c r="J715" s="52"/>
      <c r="K715" s="52"/>
    </row>
    <row r="716" spans="1:11">
      <c r="A716" s="75" t="s">
        <v>898</v>
      </c>
      <c r="B716" s="76">
        <v>16.399999999999999</v>
      </c>
      <c r="C716" s="77">
        <v>11266</v>
      </c>
      <c r="D716" s="52">
        <v>2013</v>
      </c>
      <c r="E716" s="52"/>
      <c r="F716" s="52"/>
      <c r="G716" s="52"/>
      <c r="H716" s="52"/>
      <c r="I716" s="52"/>
      <c r="J716" s="52"/>
      <c r="K716" s="52"/>
    </row>
    <row r="717" spans="1:11">
      <c r="A717" s="75" t="s">
        <v>899</v>
      </c>
      <c r="B717" s="76">
        <v>10.9</v>
      </c>
      <c r="C717" s="77">
        <v>11099</v>
      </c>
      <c r="D717" s="52">
        <v>2013</v>
      </c>
      <c r="E717" s="52"/>
      <c r="F717" s="52"/>
      <c r="G717" s="52"/>
      <c r="H717" s="52"/>
      <c r="I717" s="52"/>
      <c r="J717" s="52"/>
      <c r="K717" s="52"/>
    </row>
    <row r="718" spans="1:11">
      <c r="A718" s="75" t="s">
        <v>900</v>
      </c>
      <c r="B718" s="76">
        <v>11.6</v>
      </c>
      <c r="C718" s="77">
        <v>10908</v>
      </c>
      <c r="D718" s="52">
        <v>2013</v>
      </c>
      <c r="E718" s="52"/>
      <c r="F718" s="52"/>
      <c r="G718" s="52"/>
      <c r="H718" s="52"/>
      <c r="I718" s="52"/>
      <c r="J718" s="52"/>
      <c r="K718" s="52"/>
    </row>
    <row r="719" spans="1:11">
      <c r="A719" s="75" t="s">
        <v>901</v>
      </c>
      <c r="B719" s="76">
        <v>7</v>
      </c>
      <c r="C719" s="77">
        <v>11068</v>
      </c>
      <c r="D719" s="52">
        <v>2013</v>
      </c>
      <c r="E719" s="52"/>
      <c r="F719" s="52"/>
      <c r="G719" s="52"/>
      <c r="H719" s="52"/>
      <c r="I719" s="52"/>
      <c r="J719" s="52"/>
      <c r="K719" s="52"/>
    </row>
    <row r="720" spans="1:11">
      <c r="A720" s="75" t="s">
        <v>902</v>
      </c>
      <c r="B720" s="76">
        <v>6</v>
      </c>
      <c r="C720" s="77">
        <v>11261</v>
      </c>
      <c r="D720" s="52">
        <v>2013</v>
      </c>
      <c r="E720" s="52"/>
      <c r="F720" s="52"/>
      <c r="G720" s="52"/>
      <c r="H720" s="52"/>
      <c r="I720" s="52"/>
      <c r="J720" s="52"/>
      <c r="K720" s="52"/>
    </row>
    <row r="721" spans="1:11">
      <c r="A721" s="75" t="s">
        <v>903</v>
      </c>
      <c r="B721" s="76">
        <v>5.4</v>
      </c>
      <c r="C721" s="77">
        <v>11354</v>
      </c>
      <c r="D721" s="52">
        <v>2013</v>
      </c>
      <c r="E721" s="52"/>
      <c r="F721" s="52"/>
      <c r="G721" s="52"/>
      <c r="H721" s="52"/>
      <c r="I721" s="52"/>
      <c r="J721" s="52"/>
      <c r="K721" s="52"/>
    </row>
    <row r="722" spans="1:11">
      <c r="A722" s="75" t="s">
        <v>904</v>
      </c>
      <c r="B722" s="76">
        <v>5.3</v>
      </c>
      <c r="C722" s="77">
        <v>10230</v>
      </c>
      <c r="D722" s="52">
        <v>2013</v>
      </c>
      <c r="E722" s="52"/>
      <c r="F722" s="52"/>
      <c r="G722" s="52"/>
      <c r="H722" s="52"/>
      <c r="I722" s="52"/>
      <c r="J722" s="52"/>
      <c r="K722" s="52"/>
    </row>
    <row r="723" spans="1:11">
      <c r="A723" s="75" t="s">
        <v>905</v>
      </c>
      <c r="B723" s="76">
        <v>5.3</v>
      </c>
      <c r="C723" s="77">
        <v>9882</v>
      </c>
      <c r="D723" s="52">
        <v>2013</v>
      </c>
      <c r="E723" s="52"/>
      <c r="F723" s="52"/>
      <c r="G723" s="52"/>
      <c r="H723" s="52"/>
      <c r="I723" s="52"/>
      <c r="J723" s="52"/>
      <c r="K723" s="52"/>
    </row>
    <row r="724" spans="1:11">
      <c r="A724" s="75" t="s">
        <v>906</v>
      </c>
      <c r="B724" s="76">
        <v>3.9</v>
      </c>
      <c r="C724" s="77">
        <v>9563</v>
      </c>
      <c r="D724" s="52">
        <v>2013</v>
      </c>
      <c r="E724" s="52"/>
      <c r="F724" s="52"/>
      <c r="G724" s="52"/>
      <c r="H724" s="52"/>
      <c r="I724" s="52"/>
      <c r="J724" s="52"/>
      <c r="K724" s="52"/>
    </row>
    <row r="725" spans="1:11">
      <c r="A725" s="75" t="s">
        <v>907</v>
      </c>
      <c r="B725" s="76">
        <v>5.3</v>
      </c>
      <c r="C725" s="77">
        <v>9188</v>
      </c>
      <c r="D725" s="52">
        <v>2013</v>
      </c>
      <c r="E725" s="52"/>
      <c r="F725" s="52"/>
      <c r="G725" s="52"/>
      <c r="H725" s="52"/>
      <c r="I725" s="52"/>
      <c r="J725" s="52"/>
      <c r="K725" s="52"/>
    </row>
    <row r="726" spans="1:11">
      <c r="A726" s="75" t="s">
        <v>908</v>
      </c>
      <c r="B726" s="76">
        <v>3.2</v>
      </c>
      <c r="C726" s="77">
        <v>9424</v>
      </c>
      <c r="D726" s="52">
        <v>2013</v>
      </c>
      <c r="E726" s="52"/>
      <c r="F726" s="52"/>
      <c r="G726" s="52"/>
      <c r="H726" s="52"/>
      <c r="I726" s="52"/>
      <c r="J726" s="52"/>
      <c r="K726" s="52"/>
    </row>
    <row r="727" spans="1:11">
      <c r="A727" s="75" t="s">
        <v>909</v>
      </c>
      <c r="B727" s="76">
        <v>3.1</v>
      </c>
      <c r="C727" s="77">
        <v>9098</v>
      </c>
      <c r="D727" s="52">
        <v>2013</v>
      </c>
      <c r="E727" s="52"/>
      <c r="F727" s="52"/>
      <c r="G727" s="52"/>
      <c r="H727" s="52"/>
      <c r="I727" s="52"/>
      <c r="J727" s="52"/>
      <c r="K727" s="52"/>
    </row>
    <row r="728" spans="1:11">
      <c r="A728" s="75" t="s">
        <v>910</v>
      </c>
      <c r="B728" s="76">
        <v>1.9</v>
      </c>
      <c r="C728" s="77">
        <v>8929</v>
      </c>
      <c r="D728" s="52">
        <v>2013</v>
      </c>
      <c r="E728" s="52"/>
      <c r="F728" s="52"/>
      <c r="G728" s="52"/>
      <c r="H728" s="52"/>
      <c r="I728" s="52"/>
      <c r="J728" s="52"/>
      <c r="K728" s="52"/>
    </row>
    <row r="729" spans="1:11">
      <c r="A729" s="75" t="s">
        <v>911</v>
      </c>
      <c r="B729" s="76">
        <v>0.9</v>
      </c>
      <c r="C729" s="77">
        <v>8692</v>
      </c>
      <c r="D729" s="52">
        <v>2013</v>
      </c>
      <c r="E729" s="52"/>
      <c r="F729" s="52"/>
      <c r="G729" s="52"/>
      <c r="H729" s="52"/>
      <c r="I729" s="52"/>
      <c r="J729" s="52"/>
      <c r="K729" s="52"/>
    </row>
    <row r="730" spans="1:11">
      <c r="A730" s="75" t="s">
        <v>912</v>
      </c>
      <c r="B730" s="76">
        <v>1.7</v>
      </c>
      <c r="C730" s="77">
        <v>8774</v>
      </c>
      <c r="D730" s="52">
        <v>2013</v>
      </c>
      <c r="E730" s="52"/>
      <c r="F730" s="52"/>
      <c r="G730" s="52"/>
      <c r="H730" s="52"/>
      <c r="I730" s="52"/>
      <c r="J730" s="52"/>
      <c r="K730" s="52"/>
    </row>
    <row r="731" spans="1:11">
      <c r="A731" s="75" t="s">
        <v>913</v>
      </c>
      <c r="B731" s="76">
        <v>4.5999999999999996</v>
      </c>
      <c r="C731" s="77">
        <v>8702</v>
      </c>
      <c r="D731" s="52">
        <v>2013</v>
      </c>
      <c r="E731" s="52"/>
      <c r="F731" s="52"/>
      <c r="G731" s="52"/>
      <c r="H731" s="52"/>
      <c r="I731" s="52"/>
      <c r="J731" s="52"/>
      <c r="K731" s="52"/>
    </row>
    <row r="732" spans="1:11">
      <c r="A732" s="75" t="s">
        <v>914</v>
      </c>
      <c r="B732" s="76">
        <v>1.9</v>
      </c>
      <c r="C732" s="77">
        <v>8408</v>
      </c>
      <c r="D732" s="52">
        <v>2013</v>
      </c>
      <c r="E732" s="52"/>
      <c r="F732" s="52"/>
      <c r="G732" s="52"/>
      <c r="H732" s="52"/>
      <c r="I732" s="52"/>
      <c r="J732" s="52"/>
      <c r="K732" s="52"/>
    </row>
    <row r="733" spans="1:11">
      <c r="A733" s="75" t="s">
        <v>915</v>
      </c>
      <c r="B733" s="76">
        <v>1.6</v>
      </c>
      <c r="C733" s="77">
        <v>8573</v>
      </c>
      <c r="D733" s="52">
        <v>2013</v>
      </c>
      <c r="E733" s="52"/>
      <c r="F733" s="52"/>
      <c r="G733" s="52"/>
      <c r="H733" s="52"/>
      <c r="I733" s="52"/>
      <c r="J733" s="52"/>
      <c r="K733" s="52"/>
    </row>
    <row r="734" spans="1:11">
      <c r="A734" s="75" t="s">
        <v>916</v>
      </c>
      <c r="B734" s="76">
        <v>0.8</v>
      </c>
      <c r="C734" s="77">
        <v>8652</v>
      </c>
      <c r="D734" s="52">
        <v>2013</v>
      </c>
      <c r="E734" s="52"/>
      <c r="F734" s="52"/>
      <c r="G734" s="52"/>
      <c r="H734" s="52"/>
      <c r="I734" s="52"/>
      <c r="J734" s="52"/>
      <c r="K734" s="52"/>
    </row>
    <row r="735" spans="1:11">
      <c r="A735" s="75" t="s">
        <v>917</v>
      </c>
      <c r="B735" s="76">
        <v>0.4</v>
      </c>
      <c r="C735" s="77">
        <v>8574</v>
      </c>
      <c r="D735" s="52">
        <v>2013</v>
      </c>
      <c r="E735" s="52"/>
      <c r="F735" s="52"/>
      <c r="G735" s="52"/>
      <c r="H735" s="52"/>
      <c r="I735" s="52"/>
      <c r="J735" s="52"/>
      <c r="K735" s="52"/>
    </row>
    <row r="736" spans="1:11">
      <c r="A736" s="75" t="s">
        <v>918</v>
      </c>
      <c r="B736" s="76">
        <v>0.9</v>
      </c>
      <c r="C736" s="77">
        <v>8191</v>
      </c>
      <c r="D736" s="52">
        <v>2013</v>
      </c>
      <c r="E736" s="52"/>
      <c r="F736" s="52"/>
      <c r="G736" s="52"/>
      <c r="H736" s="52"/>
      <c r="I736" s="52"/>
      <c r="J736" s="52"/>
      <c r="K736" s="52"/>
    </row>
    <row r="737" spans="1:11">
      <c r="A737" s="75" t="s">
        <v>919</v>
      </c>
      <c r="B737" s="76">
        <v>1.4</v>
      </c>
      <c r="C737" s="77">
        <v>8288</v>
      </c>
      <c r="D737" s="52">
        <v>2013</v>
      </c>
      <c r="E737" s="52"/>
      <c r="F737" s="52"/>
      <c r="G737" s="52"/>
      <c r="H737" s="52"/>
      <c r="I737" s="52"/>
      <c r="J737" s="52"/>
      <c r="K737" s="52"/>
    </row>
    <row r="738" spans="1:11">
      <c r="A738" s="75" t="s">
        <v>920</v>
      </c>
      <c r="B738" s="76">
        <v>1.1000000000000001</v>
      </c>
      <c r="C738" s="77">
        <v>8107</v>
      </c>
      <c r="D738" s="52">
        <v>2013</v>
      </c>
      <c r="E738" s="52"/>
      <c r="F738" s="52"/>
      <c r="G738" s="52"/>
      <c r="H738" s="52"/>
      <c r="I738" s="52"/>
      <c r="J738" s="52"/>
      <c r="K738" s="52"/>
    </row>
    <row r="739" spans="1:11">
      <c r="A739" s="75" t="s">
        <v>921</v>
      </c>
      <c r="B739" s="76">
        <v>0</v>
      </c>
      <c r="C739" s="77">
        <v>8368</v>
      </c>
      <c r="D739" s="52">
        <v>2013</v>
      </c>
      <c r="E739" s="52"/>
      <c r="F739" s="52"/>
      <c r="G739" s="52"/>
      <c r="H739" s="52"/>
      <c r="I739" s="52"/>
      <c r="J739" s="52"/>
      <c r="K739" s="52"/>
    </row>
    <row r="740" spans="1:11">
      <c r="A740" s="75" t="s">
        <v>922</v>
      </c>
      <c r="B740" s="76">
        <v>0</v>
      </c>
      <c r="C740" s="77">
        <v>8347</v>
      </c>
      <c r="D740" s="52">
        <v>2013</v>
      </c>
      <c r="E740" s="52"/>
      <c r="F740" s="52"/>
      <c r="G740" s="52"/>
      <c r="H740" s="52"/>
      <c r="I740" s="52"/>
      <c r="J740" s="52"/>
      <c r="K740" s="52"/>
    </row>
    <row r="741" spans="1:11">
      <c r="A741" s="75" t="s">
        <v>923</v>
      </c>
      <c r="B741" s="76">
        <v>0.5</v>
      </c>
      <c r="C741" s="77">
        <v>8363</v>
      </c>
      <c r="D741" s="52">
        <v>2013</v>
      </c>
      <c r="E741" s="52"/>
      <c r="F741" s="52"/>
      <c r="G741" s="52"/>
      <c r="H741" s="52"/>
      <c r="I741" s="52"/>
      <c r="J741" s="52"/>
      <c r="K741" s="52"/>
    </row>
    <row r="742" spans="1:11">
      <c r="A742" s="75" t="s">
        <v>924</v>
      </c>
      <c r="B742" s="76">
        <v>2.9</v>
      </c>
      <c r="C742" s="77">
        <v>8149</v>
      </c>
      <c r="D742" s="52">
        <v>2013</v>
      </c>
      <c r="E742" s="52"/>
      <c r="F742" s="52"/>
      <c r="G742" s="52"/>
      <c r="H742" s="52"/>
      <c r="I742" s="52"/>
      <c r="J742" s="52"/>
      <c r="K742" s="52"/>
    </row>
    <row r="743" spans="1:11">
      <c r="A743" s="75" t="s">
        <v>925</v>
      </c>
      <c r="B743" s="76">
        <v>1</v>
      </c>
      <c r="C743" s="77">
        <v>8650</v>
      </c>
      <c r="D743" s="52">
        <v>2013</v>
      </c>
      <c r="E743" s="52"/>
      <c r="F743" s="52"/>
      <c r="G743" s="52"/>
      <c r="H743" s="52"/>
      <c r="I743" s="52"/>
      <c r="J743" s="52"/>
      <c r="K743" s="52"/>
    </row>
    <row r="744" spans="1:11">
      <c r="A744" s="75" t="s">
        <v>926</v>
      </c>
      <c r="B744" s="76">
        <v>3.1</v>
      </c>
      <c r="C744" s="77">
        <v>9036</v>
      </c>
      <c r="D744" s="52">
        <v>2013</v>
      </c>
      <c r="E744" s="52"/>
      <c r="F744" s="52"/>
      <c r="G744" s="52"/>
      <c r="H744" s="52"/>
      <c r="I744" s="52"/>
      <c r="J744" s="52"/>
      <c r="K744" s="52"/>
    </row>
    <row r="745" spans="1:11">
      <c r="A745" s="75" t="s">
        <v>927</v>
      </c>
      <c r="B745" s="76">
        <v>4.3</v>
      </c>
      <c r="C745" s="77">
        <v>8815</v>
      </c>
      <c r="D745" s="52">
        <v>2013</v>
      </c>
      <c r="E745" s="52"/>
      <c r="F745" s="52"/>
      <c r="G745" s="52"/>
      <c r="H745" s="52"/>
      <c r="I745" s="52"/>
      <c r="J745" s="52"/>
      <c r="K745" s="52"/>
    </row>
    <row r="746" spans="1:11">
      <c r="A746" s="75" t="s">
        <v>928</v>
      </c>
      <c r="B746" s="76">
        <v>3.6</v>
      </c>
      <c r="C746" s="77">
        <v>8924</v>
      </c>
      <c r="D746" s="52">
        <v>2013</v>
      </c>
      <c r="E746" s="52"/>
      <c r="F746" s="52"/>
      <c r="G746" s="52"/>
      <c r="H746" s="52"/>
      <c r="I746" s="52"/>
      <c r="J746" s="52"/>
      <c r="K746" s="52"/>
    </row>
    <row r="747" spans="1:11">
      <c r="A747" s="75" t="s">
        <v>929</v>
      </c>
      <c r="B747" s="76">
        <v>5.3</v>
      </c>
      <c r="C747" s="77">
        <v>9003</v>
      </c>
      <c r="D747" s="52">
        <v>2013</v>
      </c>
      <c r="E747" s="52"/>
      <c r="F747" s="52"/>
      <c r="G747" s="52"/>
      <c r="H747" s="52"/>
      <c r="I747" s="52"/>
      <c r="J747" s="52"/>
      <c r="K747" s="52"/>
    </row>
    <row r="748" spans="1:11">
      <c r="A748" s="75" t="s">
        <v>930</v>
      </c>
      <c r="B748" s="76">
        <v>9.6999999999999993</v>
      </c>
      <c r="C748" s="77">
        <v>9198</v>
      </c>
      <c r="D748" s="52">
        <v>2013</v>
      </c>
      <c r="E748" s="52"/>
      <c r="F748" s="52"/>
      <c r="G748" s="52"/>
      <c r="H748" s="52"/>
      <c r="I748" s="52"/>
      <c r="J748" s="52"/>
      <c r="K748" s="52"/>
    </row>
    <row r="749" spans="1:11">
      <c r="A749" s="75" t="s">
        <v>931</v>
      </c>
      <c r="B749" s="76">
        <v>6.5</v>
      </c>
      <c r="C749" s="77">
        <v>9192</v>
      </c>
      <c r="D749" s="52">
        <v>2013</v>
      </c>
      <c r="E749" s="52"/>
      <c r="F749" s="52"/>
      <c r="G749" s="52"/>
      <c r="H749" s="52"/>
      <c r="I749" s="52"/>
      <c r="J749" s="52"/>
      <c r="K749" s="52"/>
    </row>
    <row r="750" spans="1:11">
      <c r="A750" s="75" t="s">
        <v>932</v>
      </c>
      <c r="B750" s="76">
        <v>7</v>
      </c>
      <c r="C750" s="77">
        <v>8920</v>
      </c>
      <c r="D750" s="52">
        <v>2013</v>
      </c>
      <c r="E750" s="52"/>
      <c r="F750" s="52"/>
      <c r="G750" s="52"/>
      <c r="H750" s="52"/>
      <c r="I750" s="52"/>
      <c r="J750" s="52"/>
      <c r="K750" s="52"/>
    </row>
    <row r="751" spans="1:11">
      <c r="A751" s="75" t="s">
        <v>933</v>
      </c>
      <c r="B751" s="76">
        <v>6.3</v>
      </c>
      <c r="C751" s="77">
        <v>9205</v>
      </c>
      <c r="D751" s="52">
        <v>2013</v>
      </c>
      <c r="E751" s="52"/>
      <c r="F751" s="52"/>
      <c r="G751" s="52"/>
      <c r="H751" s="52"/>
      <c r="I751" s="52"/>
      <c r="J751" s="52"/>
      <c r="K751" s="52"/>
    </row>
    <row r="752" spans="1:11">
      <c r="A752" s="75" t="s">
        <v>934</v>
      </c>
      <c r="B752" s="76">
        <v>4.3</v>
      </c>
      <c r="C752" s="77">
        <v>9509</v>
      </c>
      <c r="D752" s="52">
        <v>2013</v>
      </c>
      <c r="E752" s="52"/>
      <c r="F752" s="52"/>
      <c r="G752" s="52"/>
      <c r="H752" s="52"/>
      <c r="I752" s="52"/>
      <c r="J752" s="52"/>
      <c r="K752" s="52"/>
    </row>
    <row r="753" spans="1:11">
      <c r="A753" s="75" t="s">
        <v>935</v>
      </c>
      <c r="B753" s="76">
        <v>4.8</v>
      </c>
      <c r="C753" s="77">
        <v>9463</v>
      </c>
      <c r="D753" s="52">
        <v>2013</v>
      </c>
      <c r="E753" s="52"/>
      <c r="F753" s="52"/>
      <c r="G753" s="52"/>
      <c r="H753" s="52"/>
      <c r="I753" s="52"/>
      <c r="J753" s="52"/>
      <c r="K753" s="52"/>
    </row>
    <row r="754" spans="1:11">
      <c r="A754" s="75" t="s">
        <v>936</v>
      </c>
      <c r="B754" s="76">
        <v>7.4</v>
      </c>
      <c r="C754" s="77">
        <v>9592</v>
      </c>
      <c r="D754" s="52">
        <v>2013</v>
      </c>
      <c r="E754" s="52"/>
      <c r="F754" s="52"/>
      <c r="G754" s="52"/>
      <c r="H754" s="52"/>
      <c r="I754" s="52"/>
      <c r="J754" s="52"/>
      <c r="K754" s="52"/>
    </row>
    <row r="755" spans="1:11">
      <c r="A755" s="75" t="s">
        <v>937</v>
      </c>
      <c r="B755" s="76">
        <v>10.5</v>
      </c>
      <c r="C755" s="77">
        <v>9807</v>
      </c>
      <c r="D755" s="52">
        <v>2013</v>
      </c>
      <c r="E755" s="52"/>
      <c r="F755" s="52"/>
      <c r="G755" s="52"/>
      <c r="H755" s="52"/>
      <c r="I755" s="52"/>
      <c r="J755" s="52"/>
      <c r="K755" s="52"/>
    </row>
    <row r="756" spans="1:11">
      <c r="A756" s="75" t="s">
        <v>938</v>
      </c>
      <c r="B756" s="76">
        <v>9.1</v>
      </c>
      <c r="C756" s="77">
        <v>9928</v>
      </c>
      <c r="D756" s="52">
        <v>2013</v>
      </c>
      <c r="E756" s="52"/>
      <c r="F756" s="52"/>
      <c r="G756" s="52"/>
      <c r="H756" s="52"/>
      <c r="I756" s="52"/>
      <c r="J756" s="52"/>
      <c r="K756" s="52"/>
    </row>
    <row r="757" spans="1:11">
      <c r="A757" s="75" t="s">
        <v>939</v>
      </c>
      <c r="B757" s="76">
        <v>7.4</v>
      </c>
      <c r="C757" s="77">
        <v>10046</v>
      </c>
      <c r="D757" s="52">
        <v>2013</v>
      </c>
      <c r="E757" s="52"/>
      <c r="F757" s="52"/>
      <c r="G757" s="52"/>
      <c r="H757" s="52"/>
      <c r="I757" s="52"/>
      <c r="J757" s="52"/>
      <c r="K757" s="52"/>
    </row>
    <row r="758" spans="1:11">
      <c r="A758" s="75" t="s">
        <v>940</v>
      </c>
      <c r="B758" s="76">
        <v>4.8</v>
      </c>
      <c r="C758" s="77">
        <v>10451</v>
      </c>
      <c r="D758" s="52">
        <v>2013</v>
      </c>
      <c r="E758" s="52"/>
      <c r="F758" s="52"/>
      <c r="G758" s="52"/>
      <c r="H758" s="52"/>
      <c r="I758" s="52"/>
      <c r="J758" s="52"/>
      <c r="K758" s="52"/>
    </row>
    <row r="759" spans="1:11">
      <c r="A759" s="75" t="s">
        <v>941</v>
      </c>
      <c r="B759" s="76">
        <v>7.1</v>
      </c>
      <c r="C759" s="77">
        <v>10727</v>
      </c>
      <c r="D759" s="52">
        <v>2014</v>
      </c>
      <c r="E759" s="52"/>
      <c r="F759" s="52"/>
      <c r="G759" s="52"/>
      <c r="H759" s="52"/>
      <c r="I759" s="52"/>
      <c r="J759" s="52"/>
      <c r="K759" s="52"/>
    </row>
    <row r="760" spans="1:11">
      <c r="A760" s="75" t="s">
        <v>942</v>
      </c>
      <c r="B760" s="76">
        <v>10</v>
      </c>
      <c r="C760" s="77">
        <v>10521</v>
      </c>
      <c r="D760" s="52">
        <v>2014</v>
      </c>
      <c r="E760" s="52"/>
      <c r="F760" s="52"/>
      <c r="G760" s="52"/>
      <c r="H760" s="52"/>
      <c r="I760" s="52"/>
      <c r="J760" s="52"/>
      <c r="K760" s="52"/>
    </row>
    <row r="761" spans="1:11">
      <c r="A761" s="75" t="s">
        <v>943</v>
      </c>
      <c r="B761" s="76">
        <v>8.5</v>
      </c>
      <c r="C761" s="77">
        <v>10080</v>
      </c>
      <c r="D761" s="52">
        <v>2014</v>
      </c>
      <c r="E761" s="52"/>
      <c r="F761" s="52"/>
      <c r="G761" s="52"/>
      <c r="H761" s="52"/>
      <c r="I761" s="52"/>
      <c r="J761" s="52"/>
      <c r="K761" s="52"/>
    </row>
    <row r="762" spans="1:11">
      <c r="A762" s="75" t="s">
        <v>944</v>
      </c>
      <c r="B762" s="76">
        <v>6.9</v>
      </c>
      <c r="C762" s="77">
        <v>9993</v>
      </c>
      <c r="D762" s="52">
        <v>2014</v>
      </c>
      <c r="E762" s="52"/>
      <c r="F762" s="52"/>
      <c r="G762" s="52"/>
      <c r="H762" s="52"/>
      <c r="I762" s="52"/>
      <c r="J762" s="52"/>
      <c r="K762" s="52"/>
    </row>
    <row r="763" spans="1:11">
      <c r="A763" s="75" t="s">
        <v>945</v>
      </c>
      <c r="B763" s="76">
        <v>8.1999999999999993</v>
      </c>
      <c r="C763" s="77">
        <v>9947</v>
      </c>
      <c r="D763" s="52">
        <v>2014</v>
      </c>
      <c r="E763" s="52"/>
      <c r="F763" s="52"/>
      <c r="G763" s="52"/>
      <c r="H763" s="52"/>
      <c r="I763" s="52"/>
      <c r="J763" s="52"/>
      <c r="K763" s="52"/>
    </row>
    <row r="764" spans="1:11">
      <c r="A764" s="75" t="s">
        <v>946</v>
      </c>
      <c r="B764" s="76">
        <v>10.4</v>
      </c>
      <c r="C764" s="77">
        <v>10180</v>
      </c>
      <c r="D764" s="52">
        <v>2014</v>
      </c>
      <c r="E764" s="52"/>
      <c r="F764" s="52"/>
      <c r="G764" s="52"/>
      <c r="H764" s="52"/>
      <c r="I764" s="52"/>
      <c r="J764" s="52"/>
      <c r="K764" s="52"/>
    </row>
    <row r="765" spans="1:11">
      <c r="A765" s="75" t="s">
        <v>947</v>
      </c>
      <c r="B765" s="76">
        <v>10.9</v>
      </c>
      <c r="C765" s="77">
        <v>10376</v>
      </c>
      <c r="D765" s="52">
        <v>2014</v>
      </c>
      <c r="E765" s="52"/>
      <c r="F765" s="52"/>
      <c r="G765" s="52"/>
      <c r="H765" s="52"/>
      <c r="I765" s="52"/>
      <c r="J765" s="52"/>
      <c r="K765" s="52"/>
    </row>
    <row r="766" spans="1:11">
      <c r="A766" s="75" t="s">
        <v>948</v>
      </c>
      <c r="B766" s="76">
        <v>10.3</v>
      </c>
      <c r="C766" s="77">
        <v>10245</v>
      </c>
      <c r="D766" s="52">
        <v>2014</v>
      </c>
      <c r="E766" s="52"/>
      <c r="F766" s="52"/>
      <c r="G766" s="52"/>
      <c r="H766" s="52"/>
      <c r="I766" s="52"/>
      <c r="J766" s="52"/>
      <c r="K766" s="52"/>
    </row>
    <row r="767" spans="1:11">
      <c r="A767" s="75" t="s">
        <v>949</v>
      </c>
      <c r="B767" s="76">
        <v>11.2</v>
      </c>
      <c r="C767" s="77">
        <v>10011</v>
      </c>
      <c r="D767" s="52">
        <v>2014</v>
      </c>
      <c r="E767" s="52"/>
      <c r="F767" s="52"/>
      <c r="G767" s="52"/>
      <c r="H767" s="52"/>
      <c r="I767" s="52"/>
      <c r="J767" s="52"/>
      <c r="K767" s="52"/>
    </row>
    <row r="768" spans="1:11">
      <c r="A768" s="75" t="s">
        <v>950</v>
      </c>
      <c r="B768" s="76">
        <v>7.6</v>
      </c>
      <c r="C768" s="77">
        <v>9679</v>
      </c>
      <c r="D768" s="52">
        <v>2014</v>
      </c>
      <c r="E768" s="52"/>
      <c r="F768" s="52"/>
      <c r="G768" s="52"/>
      <c r="H768" s="52"/>
      <c r="I768" s="52"/>
      <c r="J768" s="52"/>
      <c r="K768" s="52"/>
    </row>
    <row r="769" spans="1:11">
      <c r="A769" s="75" t="s">
        <v>951</v>
      </c>
      <c r="B769" s="76">
        <v>8.9</v>
      </c>
      <c r="C769" s="77">
        <v>9562</v>
      </c>
      <c r="D769" s="52">
        <v>2014</v>
      </c>
      <c r="E769" s="52"/>
      <c r="F769" s="52"/>
      <c r="G769" s="52"/>
      <c r="H769" s="52"/>
      <c r="I769" s="52"/>
      <c r="J769" s="52"/>
      <c r="K769" s="52"/>
    </row>
    <row r="770" spans="1:11">
      <c r="A770" s="75" t="s">
        <v>952</v>
      </c>
      <c r="B770" s="76">
        <v>7.3</v>
      </c>
      <c r="C770" s="77">
        <v>9553</v>
      </c>
      <c r="D770" s="52">
        <v>2014</v>
      </c>
      <c r="E770" s="52"/>
      <c r="F770" s="52"/>
      <c r="G770" s="52"/>
      <c r="H770" s="52"/>
      <c r="I770" s="52"/>
      <c r="J770" s="52"/>
      <c r="K770" s="52"/>
    </row>
    <row r="771" spans="1:11">
      <c r="A771" s="75" t="s">
        <v>953</v>
      </c>
      <c r="B771" s="76">
        <v>8.4</v>
      </c>
      <c r="C771" s="77">
        <v>9520</v>
      </c>
      <c r="D771" s="52">
        <v>2014</v>
      </c>
      <c r="E771" s="52"/>
      <c r="F771" s="52"/>
      <c r="G771" s="52"/>
      <c r="H771" s="52"/>
      <c r="I771" s="52"/>
      <c r="J771" s="52"/>
      <c r="K771" s="52"/>
    </row>
    <row r="772" spans="1:11">
      <c r="A772" s="75" t="s">
        <v>954</v>
      </c>
      <c r="B772" s="76">
        <v>7.2</v>
      </c>
      <c r="C772" s="77">
        <v>9746</v>
      </c>
      <c r="D772" s="52">
        <v>2014</v>
      </c>
      <c r="E772" s="52"/>
      <c r="F772" s="52"/>
      <c r="G772" s="52"/>
      <c r="H772" s="52"/>
      <c r="I772" s="52"/>
      <c r="J772" s="52"/>
      <c r="K772" s="52"/>
    </row>
    <row r="773" spans="1:11">
      <c r="A773" s="75" t="s">
        <v>955</v>
      </c>
      <c r="B773" s="76">
        <v>3.6</v>
      </c>
      <c r="C773" s="77">
        <v>9227</v>
      </c>
      <c r="D773" s="52">
        <v>2014</v>
      </c>
      <c r="E773" s="52"/>
      <c r="F773" s="52"/>
      <c r="G773" s="52"/>
      <c r="H773" s="52"/>
      <c r="I773" s="52"/>
      <c r="J773" s="52"/>
      <c r="K773" s="52"/>
    </row>
    <row r="774" spans="1:11">
      <c r="A774" s="75" t="s">
        <v>956</v>
      </c>
      <c r="B774" s="76">
        <v>3.5</v>
      </c>
      <c r="C774" s="77">
        <v>9296</v>
      </c>
      <c r="D774" s="52">
        <v>2014</v>
      </c>
      <c r="E774" s="52"/>
      <c r="F774" s="52"/>
      <c r="G774" s="52"/>
      <c r="H774" s="52"/>
      <c r="I774" s="52"/>
      <c r="J774" s="52"/>
      <c r="K774" s="52"/>
    </row>
    <row r="775" spans="1:11">
      <c r="A775" s="75" t="s">
        <v>957</v>
      </c>
      <c r="B775" s="76">
        <v>3.7</v>
      </c>
      <c r="C775" s="77">
        <v>9362</v>
      </c>
      <c r="D775" s="52">
        <v>2014</v>
      </c>
      <c r="E775" s="52"/>
      <c r="F775" s="52"/>
      <c r="G775" s="52"/>
      <c r="H775" s="52"/>
      <c r="I775" s="52"/>
      <c r="J775" s="52"/>
      <c r="K775" s="52"/>
    </row>
    <row r="776" spans="1:11">
      <c r="A776" s="75" t="s">
        <v>958</v>
      </c>
      <c r="B776" s="76">
        <v>4.5999999999999996</v>
      </c>
      <c r="C776" s="77">
        <v>9241</v>
      </c>
      <c r="D776" s="52">
        <v>2014</v>
      </c>
      <c r="E776" s="52"/>
      <c r="F776" s="52"/>
      <c r="G776" s="52"/>
      <c r="H776" s="52"/>
      <c r="I776" s="52"/>
      <c r="J776" s="52"/>
      <c r="K776" s="52"/>
    </row>
    <row r="777" spans="1:11">
      <c r="A777" s="75" t="s">
        <v>959</v>
      </c>
      <c r="B777" s="76">
        <v>2.4</v>
      </c>
      <c r="C777" s="77">
        <v>9093</v>
      </c>
      <c r="D777" s="52">
        <v>2014</v>
      </c>
      <c r="E777" s="52"/>
      <c r="F777" s="52"/>
      <c r="G777" s="52"/>
      <c r="H777" s="52"/>
      <c r="I777" s="52"/>
      <c r="J777" s="52"/>
      <c r="K777" s="52"/>
    </row>
    <row r="778" spans="1:11">
      <c r="A778" s="75" t="s">
        <v>960</v>
      </c>
      <c r="B778" s="76">
        <v>2.4</v>
      </c>
      <c r="C778" s="77">
        <v>8910</v>
      </c>
      <c r="D778" s="52">
        <v>2014</v>
      </c>
      <c r="E778" s="52"/>
      <c r="F778" s="52"/>
      <c r="G778" s="52"/>
      <c r="H778" s="52"/>
      <c r="I778" s="52"/>
      <c r="J778" s="52"/>
      <c r="K778" s="52"/>
    </row>
    <row r="779" spans="1:11">
      <c r="A779" s="75" t="s">
        <v>961</v>
      </c>
      <c r="B779" s="76">
        <v>3.2</v>
      </c>
      <c r="C779" s="77">
        <v>8923</v>
      </c>
      <c r="D779" s="52">
        <v>2014</v>
      </c>
      <c r="E779" s="52"/>
      <c r="F779" s="52"/>
      <c r="G779" s="52"/>
      <c r="H779" s="52"/>
      <c r="I779" s="52"/>
      <c r="J779" s="52"/>
      <c r="K779" s="52"/>
    </row>
    <row r="780" spans="1:11">
      <c r="A780" s="75" t="s">
        <v>962</v>
      </c>
      <c r="B780" s="76">
        <v>2</v>
      </c>
      <c r="C780" s="77">
        <v>8717</v>
      </c>
      <c r="D780" s="52">
        <v>2014</v>
      </c>
      <c r="E780" s="52"/>
      <c r="F780" s="52"/>
      <c r="G780" s="52"/>
      <c r="H780" s="52"/>
      <c r="I780" s="52"/>
      <c r="J780" s="52"/>
      <c r="K780" s="52"/>
    </row>
    <row r="781" spans="1:11">
      <c r="A781" s="75" t="s">
        <v>963</v>
      </c>
      <c r="B781" s="76">
        <v>3.2</v>
      </c>
      <c r="C781" s="77">
        <v>9073</v>
      </c>
      <c r="D781" s="52">
        <v>2014</v>
      </c>
      <c r="E781" s="52"/>
      <c r="F781" s="52"/>
      <c r="G781" s="52"/>
      <c r="H781" s="52"/>
      <c r="I781" s="52"/>
      <c r="J781" s="52"/>
      <c r="K781" s="52"/>
    </row>
    <row r="782" spans="1:11">
      <c r="A782" s="75" t="s">
        <v>964</v>
      </c>
      <c r="B782" s="76">
        <v>2.2000000000000002</v>
      </c>
      <c r="C782" s="77">
        <v>8997</v>
      </c>
      <c r="D782" s="52">
        <v>2014</v>
      </c>
      <c r="E782" s="52"/>
      <c r="F782" s="52"/>
      <c r="G782" s="52"/>
      <c r="H782" s="52"/>
      <c r="I782" s="52"/>
      <c r="J782" s="52"/>
      <c r="K782" s="52"/>
    </row>
    <row r="783" spans="1:11">
      <c r="A783" s="75" t="s">
        <v>965</v>
      </c>
      <c r="B783" s="76">
        <v>1.6</v>
      </c>
      <c r="C783" s="77">
        <v>8663</v>
      </c>
      <c r="D783" s="52">
        <v>2014</v>
      </c>
      <c r="E783" s="52"/>
      <c r="F783" s="52"/>
      <c r="G783" s="52"/>
      <c r="H783" s="52"/>
      <c r="I783" s="52"/>
      <c r="J783" s="52"/>
      <c r="K783" s="52"/>
    </row>
    <row r="784" spans="1:11">
      <c r="A784" s="75" t="s">
        <v>966</v>
      </c>
      <c r="B784" s="76">
        <v>3</v>
      </c>
      <c r="C784" s="77">
        <v>8741</v>
      </c>
      <c r="D784" s="52">
        <v>2014</v>
      </c>
      <c r="E784" s="52"/>
      <c r="F784" s="52"/>
      <c r="G784" s="52"/>
      <c r="H784" s="52"/>
      <c r="I784" s="52"/>
      <c r="J784" s="52"/>
      <c r="K784" s="52"/>
    </row>
    <row r="785" spans="1:11">
      <c r="A785" s="75" t="s">
        <v>967</v>
      </c>
      <c r="B785" s="76">
        <v>1.9</v>
      </c>
      <c r="C785" s="77">
        <v>8759</v>
      </c>
      <c r="D785" s="52">
        <v>2014</v>
      </c>
      <c r="E785" s="52"/>
      <c r="F785" s="52"/>
      <c r="G785" s="52"/>
      <c r="H785" s="52"/>
      <c r="I785" s="52"/>
      <c r="J785" s="52"/>
      <c r="K785" s="52"/>
    </row>
    <row r="786" spans="1:11">
      <c r="A786" s="75" t="s">
        <v>968</v>
      </c>
      <c r="B786" s="76">
        <v>2.2000000000000002</v>
      </c>
      <c r="C786" s="77">
        <v>8895</v>
      </c>
      <c r="D786" s="52">
        <v>2014</v>
      </c>
      <c r="E786" s="52"/>
      <c r="F786" s="52"/>
      <c r="G786" s="52"/>
      <c r="H786" s="52"/>
      <c r="I786" s="52"/>
      <c r="J786" s="52"/>
      <c r="K786" s="52"/>
    </row>
    <row r="787" spans="1:11">
      <c r="A787" s="75" t="s">
        <v>969</v>
      </c>
      <c r="B787" s="76">
        <v>0.9</v>
      </c>
      <c r="C787" s="77">
        <v>9036</v>
      </c>
      <c r="D787" s="52">
        <v>2014</v>
      </c>
      <c r="E787" s="52"/>
      <c r="F787" s="52"/>
      <c r="G787" s="52"/>
      <c r="H787" s="52"/>
      <c r="I787" s="52"/>
      <c r="J787" s="52"/>
      <c r="K787" s="52"/>
    </row>
    <row r="788" spans="1:11">
      <c r="A788" s="75" t="s">
        <v>970</v>
      </c>
      <c r="B788" s="76">
        <v>0.9</v>
      </c>
      <c r="C788" s="77">
        <v>8775</v>
      </c>
      <c r="D788" s="52">
        <v>2014</v>
      </c>
      <c r="E788" s="52"/>
      <c r="F788" s="52"/>
      <c r="G788" s="52"/>
      <c r="H788" s="52"/>
      <c r="I788" s="52"/>
      <c r="J788" s="52"/>
      <c r="K788" s="52"/>
    </row>
    <row r="789" spans="1:11">
      <c r="A789" s="75" t="s">
        <v>971</v>
      </c>
      <c r="B789" s="76">
        <v>2</v>
      </c>
      <c r="C789" s="77">
        <v>8560</v>
      </c>
      <c r="D789" s="52">
        <v>2014</v>
      </c>
      <c r="E789" s="52"/>
      <c r="F789" s="52"/>
      <c r="G789" s="52"/>
      <c r="H789" s="52"/>
      <c r="I789" s="52"/>
      <c r="J789" s="52"/>
      <c r="K789" s="52"/>
    </row>
    <row r="790" spans="1:11">
      <c r="A790" s="75" t="s">
        <v>972</v>
      </c>
      <c r="B790" s="76">
        <v>2.2000000000000002</v>
      </c>
      <c r="C790" s="77">
        <v>8567</v>
      </c>
      <c r="D790" s="52">
        <v>2014</v>
      </c>
      <c r="E790" s="52"/>
      <c r="F790" s="52"/>
      <c r="G790" s="52"/>
      <c r="H790" s="52"/>
      <c r="I790" s="52"/>
      <c r="J790" s="52"/>
      <c r="K790" s="52"/>
    </row>
    <row r="791" spans="1:11">
      <c r="A791" s="75" t="s">
        <v>973</v>
      </c>
      <c r="B791" s="76">
        <v>1.3</v>
      </c>
      <c r="C791" s="77">
        <v>8547</v>
      </c>
      <c r="D791" s="52">
        <v>2014</v>
      </c>
      <c r="E791" s="52"/>
      <c r="F791" s="52"/>
      <c r="G791" s="52"/>
      <c r="H791" s="52"/>
      <c r="I791" s="52"/>
      <c r="J791" s="52"/>
      <c r="K791" s="52"/>
    </row>
    <row r="792" spans="1:11">
      <c r="A792" s="75" t="s">
        <v>974</v>
      </c>
      <c r="B792" s="76">
        <v>2</v>
      </c>
      <c r="C792" s="77">
        <v>8900</v>
      </c>
      <c r="D792" s="52">
        <v>2014</v>
      </c>
      <c r="E792" s="52"/>
      <c r="F792" s="52"/>
      <c r="G792" s="52"/>
      <c r="H792" s="52"/>
      <c r="I792" s="52"/>
      <c r="J792" s="52"/>
      <c r="K792" s="52"/>
    </row>
    <row r="793" spans="1:11">
      <c r="A793" s="75" t="s">
        <v>975</v>
      </c>
      <c r="B793" s="76">
        <v>1.8</v>
      </c>
      <c r="C793" s="77">
        <v>9094</v>
      </c>
      <c r="D793" s="52">
        <v>2014</v>
      </c>
      <c r="E793" s="52"/>
      <c r="F793" s="52"/>
      <c r="G793" s="52"/>
      <c r="H793" s="52"/>
      <c r="I793" s="52"/>
      <c r="J793" s="52"/>
      <c r="K793" s="52"/>
    </row>
    <row r="794" spans="1:11">
      <c r="A794" s="75" t="s">
        <v>976</v>
      </c>
      <c r="B794" s="76">
        <v>3.4</v>
      </c>
      <c r="C794" s="77">
        <v>9025</v>
      </c>
      <c r="D794" s="52">
        <v>2014</v>
      </c>
      <c r="E794" s="52"/>
      <c r="F794" s="52"/>
      <c r="G794" s="52"/>
      <c r="H794" s="52"/>
      <c r="I794" s="52"/>
      <c r="J794" s="52"/>
      <c r="K794" s="52"/>
    </row>
    <row r="795" spans="1:11">
      <c r="A795" s="75" t="s">
        <v>977</v>
      </c>
      <c r="B795" s="76">
        <v>3.7</v>
      </c>
      <c r="C795" s="77">
        <v>8804</v>
      </c>
      <c r="D795" s="52">
        <v>2014</v>
      </c>
      <c r="E795" s="52"/>
      <c r="F795" s="52"/>
      <c r="G795" s="52"/>
      <c r="H795" s="52"/>
      <c r="I795" s="52"/>
      <c r="J795" s="52"/>
      <c r="K795" s="52"/>
    </row>
    <row r="796" spans="1:11">
      <c r="A796" s="75" t="s">
        <v>978</v>
      </c>
      <c r="B796" s="76">
        <v>3.4</v>
      </c>
      <c r="C796" s="77">
        <v>8942</v>
      </c>
      <c r="D796" s="52">
        <v>2014</v>
      </c>
      <c r="E796" s="52"/>
      <c r="F796" s="52"/>
      <c r="G796" s="52"/>
      <c r="H796" s="52"/>
      <c r="I796" s="52"/>
      <c r="J796" s="52"/>
      <c r="K796" s="52"/>
    </row>
    <row r="797" spans="1:11">
      <c r="A797" s="75" t="s">
        <v>979</v>
      </c>
      <c r="B797" s="76">
        <v>4.9000000000000004</v>
      </c>
      <c r="C797" s="77">
        <v>8948</v>
      </c>
      <c r="D797" s="52">
        <v>2014</v>
      </c>
      <c r="E797" s="52"/>
      <c r="F797" s="52"/>
      <c r="G797" s="52"/>
      <c r="H797" s="52"/>
      <c r="I797" s="52"/>
      <c r="J797" s="52"/>
      <c r="K797" s="52"/>
    </row>
    <row r="798" spans="1:11">
      <c r="A798" s="75" t="s">
        <v>980</v>
      </c>
      <c r="B798" s="76">
        <v>4.2</v>
      </c>
      <c r="C798" s="77">
        <v>9108</v>
      </c>
      <c r="D798" s="52">
        <v>2014</v>
      </c>
      <c r="E798" s="52"/>
      <c r="F798" s="52"/>
      <c r="G798" s="52"/>
      <c r="H798" s="52"/>
      <c r="I798" s="52"/>
      <c r="J798" s="52"/>
      <c r="K798" s="52"/>
    </row>
    <row r="799" spans="1:11">
      <c r="A799" s="75" t="s">
        <v>981</v>
      </c>
      <c r="B799" s="76">
        <v>6.8</v>
      </c>
      <c r="C799" s="77">
        <v>9331</v>
      </c>
      <c r="D799" s="52">
        <v>2014</v>
      </c>
      <c r="E799" s="52"/>
      <c r="F799" s="52"/>
      <c r="G799" s="52"/>
      <c r="H799" s="52"/>
      <c r="I799" s="52"/>
      <c r="J799" s="52"/>
      <c r="K799" s="52"/>
    </row>
    <row r="800" spans="1:11">
      <c r="A800" s="75" t="s">
        <v>982</v>
      </c>
      <c r="B800" s="76">
        <v>7.7</v>
      </c>
      <c r="C800" s="77">
        <v>9707</v>
      </c>
      <c r="D800" s="52">
        <v>2014</v>
      </c>
      <c r="E800" s="52"/>
      <c r="F800" s="52"/>
      <c r="G800" s="52"/>
      <c r="H800" s="52"/>
      <c r="I800" s="52"/>
      <c r="J800" s="52"/>
      <c r="K800" s="52"/>
    </row>
    <row r="801" spans="1:11">
      <c r="A801" s="75" t="s">
        <v>983</v>
      </c>
      <c r="B801" s="76">
        <v>7.7</v>
      </c>
      <c r="C801" s="77">
        <v>9498</v>
      </c>
      <c r="D801" s="52">
        <v>2014</v>
      </c>
      <c r="E801" s="52"/>
      <c r="F801" s="52"/>
      <c r="G801" s="52"/>
      <c r="H801" s="52"/>
      <c r="I801" s="52"/>
      <c r="J801" s="52"/>
      <c r="K801" s="52"/>
    </row>
    <row r="802" spans="1:11">
      <c r="A802" s="75" t="s">
        <v>984</v>
      </c>
      <c r="B802" s="76">
        <v>9.3000000000000007</v>
      </c>
      <c r="C802" s="77">
        <v>9578</v>
      </c>
      <c r="D802" s="52">
        <v>2014</v>
      </c>
      <c r="E802" s="52"/>
      <c r="F802" s="52"/>
      <c r="G802" s="52"/>
      <c r="H802" s="52"/>
      <c r="I802" s="52"/>
      <c r="J802" s="52"/>
      <c r="K802" s="52"/>
    </row>
    <row r="803" spans="1:11">
      <c r="A803" s="75" t="s">
        <v>985</v>
      </c>
      <c r="B803" s="76">
        <v>10.1</v>
      </c>
      <c r="C803" s="77">
        <v>9756</v>
      </c>
      <c r="D803" s="52">
        <v>2014</v>
      </c>
      <c r="E803" s="52"/>
      <c r="F803" s="52"/>
      <c r="G803" s="52"/>
      <c r="H803" s="52"/>
      <c r="I803" s="52"/>
      <c r="J803" s="52"/>
      <c r="K803" s="52"/>
    </row>
    <row r="804" spans="1:11">
      <c r="A804" s="75" t="s">
        <v>986</v>
      </c>
      <c r="B804" s="76">
        <v>8.6999999999999993</v>
      </c>
      <c r="C804" s="77">
        <v>9989</v>
      </c>
      <c r="D804" s="52">
        <v>2014</v>
      </c>
      <c r="E804" s="52"/>
      <c r="F804" s="52"/>
      <c r="G804" s="52"/>
      <c r="H804" s="52"/>
      <c r="I804" s="52"/>
      <c r="J804" s="52"/>
      <c r="K804" s="52"/>
    </row>
    <row r="805" spans="1:11">
      <c r="A805" s="75" t="s">
        <v>987</v>
      </c>
      <c r="B805" s="76">
        <v>8.6</v>
      </c>
      <c r="C805" s="77">
        <v>9699</v>
      </c>
      <c r="D805" s="52">
        <v>2014</v>
      </c>
      <c r="E805" s="52"/>
      <c r="F805" s="52"/>
      <c r="G805" s="52"/>
      <c r="H805" s="52"/>
      <c r="I805" s="52"/>
      <c r="J805" s="52"/>
      <c r="K805" s="52"/>
    </row>
    <row r="806" spans="1:11">
      <c r="A806" s="75" t="s">
        <v>988</v>
      </c>
      <c r="B806" s="76">
        <v>9.6999999999999993</v>
      </c>
      <c r="C806" s="77">
        <v>10017</v>
      </c>
      <c r="D806" s="52">
        <v>2014</v>
      </c>
      <c r="E806" s="52"/>
      <c r="F806" s="52"/>
      <c r="G806" s="52"/>
      <c r="H806" s="52"/>
      <c r="I806" s="52"/>
      <c r="J806" s="52"/>
      <c r="K806" s="52"/>
    </row>
    <row r="807" spans="1:11">
      <c r="A807" s="75" t="s">
        <v>989</v>
      </c>
      <c r="B807" s="76">
        <v>13.8</v>
      </c>
      <c r="C807" s="77">
        <v>10473</v>
      </c>
      <c r="D807" s="52">
        <v>2014</v>
      </c>
      <c r="E807" s="52"/>
      <c r="F807" s="52"/>
      <c r="G807" s="52"/>
      <c r="H807" s="52"/>
      <c r="I807" s="52"/>
      <c r="J807" s="52"/>
      <c r="K807" s="52"/>
    </row>
    <row r="808" spans="1:11">
      <c r="A808" s="75" t="s">
        <v>990</v>
      </c>
      <c r="B808" s="76">
        <v>16.899999999999999</v>
      </c>
      <c r="C808" s="77">
        <v>11360</v>
      </c>
      <c r="D808" s="52">
        <v>2014</v>
      </c>
      <c r="E808" s="52"/>
      <c r="F808" s="52"/>
      <c r="G808" s="52"/>
      <c r="H808" s="52"/>
      <c r="I808" s="52"/>
      <c r="J808" s="52"/>
      <c r="K808" s="52"/>
    </row>
    <row r="809" spans="1:11">
      <c r="A809" s="75" t="s">
        <v>991</v>
      </c>
      <c r="B809" s="76">
        <v>24</v>
      </c>
      <c r="C809" s="77">
        <v>12256</v>
      </c>
      <c r="D809" s="52">
        <v>2014</v>
      </c>
      <c r="E809" s="52"/>
      <c r="F809" s="52"/>
      <c r="G809" s="52"/>
      <c r="H809" s="52"/>
      <c r="I809" s="52"/>
      <c r="J809" s="52"/>
      <c r="K809" s="52"/>
    </row>
    <row r="810" spans="1:11">
      <c r="A810" s="75" t="s">
        <v>992</v>
      </c>
      <c r="B810" s="76">
        <v>17.5</v>
      </c>
      <c r="C810" s="77">
        <v>12941</v>
      </c>
      <c r="D810" s="52">
        <v>2014</v>
      </c>
      <c r="E810" s="52"/>
      <c r="F810" s="52"/>
      <c r="G810" s="52"/>
      <c r="H810" s="52"/>
      <c r="I810" s="52"/>
      <c r="J810" s="52"/>
      <c r="K810" s="52"/>
    </row>
    <row r="811" spans="1:11">
      <c r="A811" s="75" t="s">
        <v>993</v>
      </c>
      <c r="B811" s="76">
        <v>29.8</v>
      </c>
      <c r="C811" s="77">
        <v>14428</v>
      </c>
      <c r="D811" s="52">
        <v>2015</v>
      </c>
      <c r="E811" s="52"/>
      <c r="F811" s="52"/>
      <c r="G811" s="52"/>
      <c r="H811" s="52"/>
      <c r="I811" s="52"/>
      <c r="J811" s="52"/>
      <c r="K811" s="52"/>
    </row>
    <row r="812" spans="1:11">
      <c r="A812" s="75" t="s">
        <v>994</v>
      </c>
      <c r="B812" s="76">
        <v>29.7</v>
      </c>
      <c r="C812" s="77">
        <v>14628</v>
      </c>
      <c r="D812" s="52">
        <v>2015</v>
      </c>
      <c r="E812" s="52"/>
      <c r="F812" s="52"/>
      <c r="G812" s="52"/>
      <c r="H812" s="52"/>
      <c r="I812" s="52"/>
      <c r="J812" s="52"/>
      <c r="K812" s="52"/>
    </row>
    <row r="813" spans="1:11">
      <c r="A813" s="75" t="s">
        <v>995</v>
      </c>
      <c r="B813" s="76">
        <v>25</v>
      </c>
      <c r="C813" s="77">
        <v>13425</v>
      </c>
      <c r="D813" s="52">
        <v>2015</v>
      </c>
      <c r="E813" s="52"/>
      <c r="F813" s="52"/>
      <c r="G813" s="52"/>
      <c r="H813" s="52"/>
      <c r="I813" s="52"/>
      <c r="J813" s="52"/>
      <c r="K813" s="52"/>
    </row>
    <row r="814" spans="1:11">
      <c r="A814" s="75" t="s">
        <v>996</v>
      </c>
      <c r="B814" s="76">
        <v>18.8</v>
      </c>
      <c r="C814" s="77">
        <v>12453</v>
      </c>
      <c r="D814" s="52">
        <v>2015</v>
      </c>
      <c r="E814" s="52"/>
      <c r="F814" s="52"/>
      <c r="G814" s="52"/>
      <c r="H814" s="52"/>
      <c r="I814" s="52"/>
      <c r="J814" s="52"/>
      <c r="K814" s="52"/>
    </row>
    <row r="815" spans="1:11">
      <c r="A815" s="75" t="s">
        <v>997</v>
      </c>
      <c r="B815" s="76">
        <v>20.3</v>
      </c>
      <c r="C815" s="77">
        <v>12186</v>
      </c>
      <c r="D815" s="52">
        <v>2015</v>
      </c>
      <c r="E815" s="52"/>
      <c r="F815" s="52"/>
      <c r="G815" s="52"/>
      <c r="H815" s="52"/>
      <c r="I815" s="52"/>
      <c r="J815" s="52"/>
      <c r="K815" s="52"/>
    </row>
    <row r="816" spans="1:11">
      <c r="A816" s="75" t="s">
        <v>998</v>
      </c>
      <c r="B816" s="76">
        <v>19.3</v>
      </c>
      <c r="C816" s="77">
        <v>11663</v>
      </c>
      <c r="D816" s="52">
        <v>2015</v>
      </c>
      <c r="E816" s="52"/>
      <c r="F816" s="52"/>
      <c r="G816" s="52"/>
      <c r="H816" s="52"/>
      <c r="I816" s="52"/>
      <c r="J816" s="52"/>
      <c r="K816" s="52"/>
    </row>
    <row r="817" spans="1:11">
      <c r="A817" s="75" t="s">
        <v>999</v>
      </c>
      <c r="B817" s="76">
        <v>24.2</v>
      </c>
      <c r="C817" s="77">
        <v>11834</v>
      </c>
      <c r="D817" s="52">
        <v>2015</v>
      </c>
      <c r="E817" s="52"/>
      <c r="F817" s="52"/>
      <c r="G817" s="52"/>
      <c r="H817" s="52"/>
      <c r="I817" s="52"/>
      <c r="J817" s="52"/>
      <c r="K817" s="52"/>
    </row>
    <row r="818" spans="1:11">
      <c r="A818" s="75" t="s">
        <v>1000</v>
      </c>
      <c r="B818" s="76">
        <v>21.8</v>
      </c>
      <c r="C818" s="77">
        <v>11368</v>
      </c>
      <c r="D818" s="52">
        <v>2015</v>
      </c>
      <c r="E818" s="52"/>
      <c r="F818" s="52"/>
      <c r="G818" s="52"/>
      <c r="H818" s="52"/>
      <c r="I818" s="52"/>
      <c r="J818" s="52"/>
      <c r="K818" s="52"/>
    </row>
    <row r="819" spans="1:11">
      <c r="A819" s="75" t="s">
        <v>1001</v>
      </c>
      <c r="B819" s="76">
        <v>19</v>
      </c>
      <c r="C819" s="77">
        <v>11324</v>
      </c>
      <c r="D819" s="52">
        <v>2015</v>
      </c>
      <c r="E819" s="52"/>
      <c r="F819" s="52"/>
      <c r="G819" s="52"/>
      <c r="H819" s="52"/>
      <c r="I819" s="52"/>
      <c r="J819" s="52"/>
      <c r="K819" s="52"/>
    </row>
    <row r="820" spans="1:11">
      <c r="A820" s="75" t="s">
        <v>1002</v>
      </c>
      <c r="B820" s="76">
        <v>17.100000000000001</v>
      </c>
      <c r="C820" s="77">
        <v>10825</v>
      </c>
      <c r="D820" s="52">
        <v>2015</v>
      </c>
      <c r="E820" s="52"/>
      <c r="F820" s="52"/>
      <c r="G820" s="52"/>
      <c r="H820" s="52"/>
      <c r="I820" s="52"/>
      <c r="J820" s="52"/>
      <c r="K820" s="52"/>
    </row>
    <row r="821" spans="1:11">
      <c r="A821" s="75" t="s">
        <v>1003</v>
      </c>
      <c r="B821" s="76">
        <v>14.4</v>
      </c>
      <c r="C821" s="77">
        <v>10513</v>
      </c>
      <c r="D821" s="52">
        <v>2015</v>
      </c>
      <c r="E821" s="52"/>
      <c r="F821" s="52"/>
      <c r="G821" s="52"/>
      <c r="H821" s="52"/>
      <c r="I821" s="52"/>
      <c r="J821" s="52"/>
      <c r="K821" s="52"/>
    </row>
    <row r="822" spans="1:11">
      <c r="A822" s="75" t="s">
        <v>1004</v>
      </c>
      <c r="B822" s="76">
        <v>15.7</v>
      </c>
      <c r="C822" s="77">
        <v>10486</v>
      </c>
      <c r="D822" s="52">
        <v>2015</v>
      </c>
      <c r="E822" s="52"/>
      <c r="F822" s="52"/>
      <c r="G822" s="52"/>
      <c r="H822" s="52"/>
      <c r="I822" s="52"/>
      <c r="J822" s="52"/>
      <c r="K822" s="52"/>
    </row>
    <row r="823" spans="1:11">
      <c r="A823" s="75" t="s">
        <v>1005</v>
      </c>
      <c r="B823" s="76">
        <v>15.4</v>
      </c>
      <c r="C823" s="77">
        <v>10717</v>
      </c>
      <c r="D823" s="52">
        <v>2015</v>
      </c>
      <c r="E823" s="52"/>
      <c r="F823" s="52"/>
      <c r="G823" s="52"/>
      <c r="H823" s="52"/>
      <c r="I823" s="52"/>
      <c r="J823" s="52"/>
      <c r="K823" s="52"/>
    </row>
    <row r="824" spans="1:11">
      <c r="A824" s="75" t="s">
        <v>1006</v>
      </c>
      <c r="B824" s="76">
        <v>11.8</v>
      </c>
      <c r="C824" s="77">
        <v>10581</v>
      </c>
      <c r="D824" s="52">
        <v>2015</v>
      </c>
      <c r="E824" s="52"/>
      <c r="F824" s="52"/>
      <c r="G824" s="52"/>
      <c r="H824" s="52"/>
      <c r="I824" s="52"/>
      <c r="J824" s="52"/>
      <c r="K824" s="52"/>
    </row>
    <row r="825" spans="1:11">
      <c r="A825" s="75" t="s">
        <v>1007</v>
      </c>
      <c r="B825" s="76">
        <v>11.2</v>
      </c>
      <c r="C825" s="77">
        <v>10166</v>
      </c>
      <c r="D825" s="52">
        <v>2015</v>
      </c>
      <c r="E825" s="52"/>
      <c r="F825" s="52"/>
      <c r="G825" s="52"/>
      <c r="H825" s="52"/>
      <c r="I825" s="52"/>
      <c r="J825" s="52"/>
      <c r="K825" s="52"/>
    </row>
    <row r="826" spans="1:11">
      <c r="A826" s="75" t="s">
        <v>1008</v>
      </c>
      <c r="B826" s="76">
        <v>9.9</v>
      </c>
      <c r="C826" s="77">
        <v>10008</v>
      </c>
      <c r="D826" s="52">
        <v>2015</v>
      </c>
      <c r="E826" s="52"/>
      <c r="F826" s="52"/>
      <c r="G826" s="52"/>
      <c r="H826" s="52"/>
      <c r="I826" s="52"/>
      <c r="J826" s="52"/>
      <c r="K826" s="52"/>
    </row>
    <row r="827" spans="1:11">
      <c r="A827" s="75" t="s">
        <v>1009</v>
      </c>
      <c r="B827" s="76">
        <v>6.7</v>
      </c>
      <c r="C827" s="77">
        <v>9849</v>
      </c>
      <c r="D827" s="52">
        <v>2015</v>
      </c>
      <c r="E827" s="52"/>
      <c r="F827" s="52"/>
      <c r="G827" s="52"/>
      <c r="H827" s="52"/>
      <c r="I827" s="52"/>
      <c r="J827" s="52"/>
      <c r="K827" s="52"/>
    </row>
    <row r="828" spans="1:11">
      <c r="A828" s="75" t="s">
        <v>1010</v>
      </c>
      <c r="B828" s="76">
        <v>6.2</v>
      </c>
      <c r="C828" s="77">
        <v>9806</v>
      </c>
      <c r="D828" s="52">
        <v>2015</v>
      </c>
      <c r="E828" s="52"/>
      <c r="F828" s="52"/>
      <c r="G828" s="52"/>
      <c r="H828" s="52"/>
      <c r="I828" s="52"/>
      <c r="J828" s="52"/>
      <c r="K828" s="52"/>
    </row>
    <row r="829" spans="1:11">
      <c r="A829" s="75" t="s">
        <v>1011</v>
      </c>
      <c r="B829" s="76">
        <v>4.0999999999999996</v>
      </c>
      <c r="C829" s="77">
        <v>9585</v>
      </c>
      <c r="D829" s="52">
        <v>2015</v>
      </c>
      <c r="E829" s="52"/>
      <c r="F829" s="52"/>
      <c r="G829" s="52"/>
      <c r="H829" s="52"/>
      <c r="I829" s="52"/>
      <c r="J829" s="52"/>
      <c r="K829" s="52"/>
    </row>
    <row r="830" spans="1:11">
      <c r="A830" s="75" t="s">
        <v>1012</v>
      </c>
      <c r="B830" s="76">
        <v>5.4</v>
      </c>
      <c r="C830" s="77">
        <v>9545</v>
      </c>
      <c r="D830" s="52">
        <v>2015</v>
      </c>
      <c r="E830" s="52"/>
      <c r="F830" s="52"/>
      <c r="G830" s="52"/>
      <c r="H830" s="52"/>
      <c r="I830" s="52"/>
      <c r="J830" s="52"/>
      <c r="K830" s="52"/>
    </row>
    <row r="831" spans="1:11">
      <c r="A831" s="75" t="s">
        <v>1013</v>
      </c>
      <c r="B831" s="76">
        <v>3.8</v>
      </c>
      <c r="C831" s="77">
        <v>9526</v>
      </c>
      <c r="D831" s="52">
        <v>2015</v>
      </c>
      <c r="E831" s="52"/>
      <c r="F831" s="52"/>
      <c r="G831" s="52"/>
      <c r="H831" s="52"/>
      <c r="I831" s="52"/>
      <c r="J831" s="52"/>
      <c r="K831" s="52"/>
    </row>
    <row r="832" spans="1:11">
      <c r="A832" s="75" t="s">
        <v>1014</v>
      </c>
      <c r="B832" s="76">
        <v>2.6</v>
      </c>
      <c r="C832" s="77">
        <v>9260</v>
      </c>
      <c r="D832" s="52">
        <v>2015</v>
      </c>
      <c r="E832" s="52"/>
      <c r="F832" s="52"/>
      <c r="G832" s="52"/>
      <c r="H832" s="52"/>
      <c r="I832" s="52"/>
      <c r="J832" s="52"/>
      <c r="K832" s="52"/>
    </row>
    <row r="833" spans="1:11">
      <c r="A833" s="75" t="s">
        <v>1015</v>
      </c>
      <c r="B833" s="76">
        <v>3.5</v>
      </c>
      <c r="C833" s="77">
        <v>9372</v>
      </c>
      <c r="D833" s="52">
        <v>2015</v>
      </c>
      <c r="E833" s="52"/>
      <c r="F833" s="52"/>
      <c r="G833" s="52"/>
      <c r="H833" s="52"/>
      <c r="I833" s="52"/>
      <c r="J833" s="52"/>
      <c r="K833" s="52"/>
    </row>
    <row r="834" spans="1:11">
      <c r="A834" s="75" t="s">
        <v>1016</v>
      </c>
      <c r="B834" s="76">
        <v>2</v>
      </c>
      <c r="C834" s="77">
        <v>9338</v>
      </c>
      <c r="D834" s="52">
        <v>2015</v>
      </c>
      <c r="E834" s="52"/>
      <c r="F834" s="52"/>
      <c r="G834" s="52"/>
      <c r="H834" s="52"/>
      <c r="I834" s="52"/>
      <c r="J834" s="52"/>
      <c r="K834" s="52"/>
    </row>
    <row r="835" spans="1:11">
      <c r="A835" s="75" t="s">
        <v>1017</v>
      </c>
      <c r="B835" s="76">
        <v>2.2999999999999998</v>
      </c>
      <c r="C835" s="77">
        <v>8959</v>
      </c>
      <c r="D835" s="52">
        <v>2015</v>
      </c>
      <c r="E835" s="52"/>
      <c r="F835" s="52"/>
      <c r="G835" s="52"/>
      <c r="H835" s="52"/>
      <c r="I835" s="52"/>
      <c r="J835" s="52"/>
      <c r="K835" s="52"/>
    </row>
    <row r="836" spans="1:11">
      <c r="A836" s="75" t="s">
        <v>1018</v>
      </c>
      <c r="B836" s="76">
        <v>1.8</v>
      </c>
      <c r="C836" s="77">
        <v>9013</v>
      </c>
      <c r="D836" s="52">
        <v>2015</v>
      </c>
      <c r="E836" s="52"/>
      <c r="F836" s="52"/>
      <c r="G836" s="52"/>
      <c r="H836" s="52"/>
      <c r="I836" s="52"/>
      <c r="J836" s="52"/>
      <c r="K836" s="52"/>
    </row>
    <row r="837" spans="1:11">
      <c r="A837" s="75" t="s">
        <v>1019</v>
      </c>
      <c r="B837" s="76">
        <v>1</v>
      </c>
      <c r="C837" s="77">
        <v>9121</v>
      </c>
      <c r="D837" s="52">
        <v>2015</v>
      </c>
      <c r="E837" s="52"/>
      <c r="F837" s="52"/>
      <c r="G837" s="52"/>
      <c r="H837" s="52"/>
      <c r="I837" s="52"/>
      <c r="J837" s="52"/>
      <c r="K837" s="52"/>
    </row>
    <row r="838" spans="1:11">
      <c r="A838" s="75" t="s">
        <v>1020</v>
      </c>
      <c r="B838" s="76">
        <v>1.6</v>
      </c>
      <c r="C838" s="77">
        <v>8585</v>
      </c>
      <c r="D838" s="52">
        <v>2015</v>
      </c>
      <c r="E838" s="52"/>
      <c r="F838" s="52"/>
      <c r="G838" s="52"/>
      <c r="H838" s="52"/>
      <c r="I838" s="52"/>
      <c r="J838" s="52"/>
      <c r="K838" s="52"/>
    </row>
    <row r="839" spans="1:11">
      <c r="A839" s="75" t="s">
        <v>1021</v>
      </c>
      <c r="B839" s="76">
        <v>1.9</v>
      </c>
      <c r="C839" s="77">
        <v>8553</v>
      </c>
      <c r="D839" s="52">
        <v>2015</v>
      </c>
      <c r="E839" s="52"/>
      <c r="F839" s="52"/>
      <c r="G839" s="52"/>
      <c r="H839" s="52"/>
      <c r="I839" s="52"/>
      <c r="J839" s="52"/>
      <c r="K839" s="52"/>
    </row>
    <row r="840" spans="1:11">
      <c r="A840" s="75" t="s">
        <v>1022</v>
      </c>
      <c r="B840" s="76">
        <v>1.1000000000000001</v>
      </c>
      <c r="C840" s="77">
        <v>8518</v>
      </c>
      <c r="D840" s="52">
        <v>2015</v>
      </c>
      <c r="E840" s="52"/>
      <c r="F840" s="52"/>
      <c r="G840" s="52"/>
      <c r="H840" s="52"/>
      <c r="I840" s="52"/>
      <c r="J840" s="52"/>
      <c r="K840" s="52"/>
    </row>
    <row r="841" spans="1:11">
      <c r="A841" s="75" t="s">
        <v>1023</v>
      </c>
      <c r="B841" s="76">
        <v>1.4</v>
      </c>
      <c r="C841" s="77">
        <v>8912</v>
      </c>
      <c r="D841" s="52">
        <v>2015</v>
      </c>
      <c r="E841" s="52"/>
      <c r="F841" s="52"/>
      <c r="G841" s="52"/>
      <c r="H841" s="52"/>
      <c r="I841" s="52"/>
      <c r="J841" s="52"/>
      <c r="K841" s="52"/>
    </row>
    <row r="842" spans="1:11">
      <c r="A842" s="75" t="s">
        <v>1024</v>
      </c>
      <c r="B842" s="76">
        <v>1.6</v>
      </c>
      <c r="C842" s="77">
        <v>9126</v>
      </c>
      <c r="D842" s="52">
        <v>2015</v>
      </c>
      <c r="E842" s="52"/>
      <c r="F842" s="52"/>
      <c r="G842" s="52"/>
      <c r="H842" s="52"/>
      <c r="I842" s="52"/>
      <c r="J842" s="52"/>
      <c r="K842" s="52"/>
    </row>
    <row r="843" spans="1:11">
      <c r="A843" s="75" t="s">
        <v>1025</v>
      </c>
      <c r="B843" s="76">
        <v>1.8</v>
      </c>
      <c r="C843" s="77">
        <v>8947</v>
      </c>
      <c r="D843" s="52">
        <v>2015</v>
      </c>
      <c r="E843" s="52"/>
      <c r="F843" s="52"/>
      <c r="G843" s="52"/>
      <c r="H843" s="52"/>
      <c r="I843" s="52"/>
      <c r="J843" s="52"/>
      <c r="K843" s="52"/>
    </row>
    <row r="844" spans="1:11">
      <c r="A844" s="75" t="s">
        <v>1026</v>
      </c>
      <c r="B844" s="76">
        <v>1.8</v>
      </c>
      <c r="C844" s="77">
        <v>8937</v>
      </c>
      <c r="D844" s="52">
        <v>2015</v>
      </c>
      <c r="E844" s="52"/>
      <c r="F844" s="52"/>
      <c r="G844" s="52"/>
      <c r="H844" s="52"/>
      <c r="I844" s="52"/>
      <c r="J844" s="52"/>
      <c r="K844" s="52"/>
    </row>
    <row r="845" spans="1:11">
      <c r="A845" s="75" t="s">
        <v>1027</v>
      </c>
      <c r="B845" s="76">
        <v>1.5</v>
      </c>
      <c r="C845" s="77">
        <v>8742</v>
      </c>
      <c r="D845" s="52">
        <v>2015</v>
      </c>
      <c r="E845" s="52"/>
      <c r="F845" s="52"/>
      <c r="G845" s="52"/>
      <c r="H845" s="52"/>
      <c r="I845" s="52"/>
      <c r="J845" s="52"/>
      <c r="K845" s="52"/>
    </row>
    <row r="846" spans="1:11">
      <c r="A846" s="75" t="s">
        <v>1028</v>
      </c>
      <c r="B846" s="76">
        <v>2</v>
      </c>
      <c r="C846" s="77">
        <v>8574</v>
      </c>
      <c r="D846" s="52">
        <v>2015</v>
      </c>
      <c r="E846" s="52"/>
      <c r="F846" s="52"/>
      <c r="G846" s="52"/>
      <c r="H846" s="52"/>
      <c r="I846" s="52"/>
      <c r="J846" s="52"/>
      <c r="K846" s="52"/>
    </row>
    <row r="847" spans="1:11">
      <c r="A847" s="75" t="s">
        <v>1029</v>
      </c>
      <c r="B847" s="76">
        <v>2</v>
      </c>
      <c r="C847" s="77">
        <v>9007</v>
      </c>
      <c r="D847" s="52">
        <v>2015</v>
      </c>
      <c r="E847" s="52"/>
      <c r="F847" s="52"/>
      <c r="G847" s="52"/>
      <c r="H847" s="52"/>
      <c r="I847" s="52"/>
      <c r="J847" s="52"/>
      <c r="K847" s="52"/>
    </row>
    <row r="848" spans="1:11">
      <c r="A848" s="75" t="s">
        <v>1030</v>
      </c>
      <c r="B848" s="76">
        <v>3.2</v>
      </c>
      <c r="C848" s="77">
        <v>9357</v>
      </c>
      <c r="D848" s="52">
        <v>2015</v>
      </c>
      <c r="E848" s="52"/>
      <c r="F848" s="52"/>
      <c r="G848" s="52"/>
      <c r="H848" s="52"/>
      <c r="I848" s="52"/>
      <c r="J848" s="52"/>
      <c r="K848" s="52"/>
    </row>
    <row r="849" spans="1:11">
      <c r="A849" s="75" t="s">
        <v>1031</v>
      </c>
      <c r="B849" s="76">
        <v>3.2</v>
      </c>
      <c r="C849" s="77">
        <v>9329</v>
      </c>
      <c r="D849" s="52">
        <v>2015</v>
      </c>
      <c r="E849" s="52"/>
      <c r="F849" s="52"/>
      <c r="G849" s="52"/>
      <c r="H849" s="52"/>
      <c r="I849" s="52"/>
      <c r="J849" s="52"/>
      <c r="K849" s="52"/>
    </row>
    <row r="850" spans="1:11">
      <c r="A850" s="75" t="s">
        <v>1032</v>
      </c>
      <c r="B850" s="76">
        <v>4.3</v>
      </c>
      <c r="C850" s="77">
        <v>9657</v>
      </c>
      <c r="D850" s="52">
        <v>2015</v>
      </c>
      <c r="E850" s="52"/>
      <c r="F850" s="52"/>
      <c r="G850" s="52"/>
      <c r="H850" s="52"/>
      <c r="I850" s="52"/>
      <c r="J850" s="52"/>
      <c r="K850" s="52"/>
    </row>
    <row r="851" spans="1:11">
      <c r="A851" s="75" t="s">
        <v>1033</v>
      </c>
      <c r="B851" s="76">
        <v>5.7</v>
      </c>
      <c r="C851" s="77">
        <v>9557</v>
      </c>
      <c r="D851" s="52">
        <v>2015</v>
      </c>
      <c r="E851" s="52"/>
      <c r="F851" s="52"/>
      <c r="G851" s="52"/>
      <c r="H851" s="52"/>
      <c r="I851" s="52"/>
      <c r="J851" s="52"/>
      <c r="K851" s="52"/>
    </row>
    <row r="852" spans="1:11">
      <c r="A852" s="75" t="s">
        <v>1034</v>
      </c>
      <c r="B852" s="76">
        <v>6.4</v>
      </c>
      <c r="C852" s="77">
        <v>9624</v>
      </c>
      <c r="D852" s="52">
        <v>2015</v>
      </c>
      <c r="E852" s="52"/>
      <c r="F852" s="52"/>
      <c r="G852" s="52"/>
      <c r="H852" s="52"/>
      <c r="I852" s="52"/>
      <c r="J852" s="52"/>
      <c r="K852" s="52"/>
    </row>
    <row r="853" spans="1:11">
      <c r="A853" s="75" t="s">
        <v>1035</v>
      </c>
      <c r="B853" s="76">
        <v>6.8</v>
      </c>
      <c r="C853" s="77">
        <v>9691</v>
      </c>
      <c r="D853" s="52">
        <v>2015</v>
      </c>
      <c r="E853" s="52"/>
      <c r="F853" s="52"/>
      <c r="G853" s="52"/>
      <c r="H853" s="52"/>
      <c r="I853" s="52"/>
      <c r="J853" s="52"/>
      <c r="K853" s="52"/>
    </row>
    <row r="854" spans="1:11">
      <c r="A854" s="75" t="s">
        <v>1036</v>
      </c>
      <c r="B854" s="76">
        <v>5.2</v>
      </c>
      <c r="C854" s="77">
        <v>9813</v>
      </c>
      <c r="D854" s="52">
        <v>2015</v>
      </c>
      <c r="E854" s="52"/>
      <c r="F854" s="52"/>
      <c r="G854" s="52"/>
      <c r="H854" s="52"/>
      <c r="I854" s="52"/>
      <c r="J854" s="52"/>
      <c r="K854" s="52"/>
    </row>
    <row r="855" spans="1:11">
      <c r="A855" s="75" t="s">
        <v>1037</v>
      </c>
      <c r="B855" s="76">
        <v>5.3</v>
      </c>
      <c r="C855" s="77">
        <v>9773</v>
      </c>
      <c r="D855" s="52">
        <v>2015</v>
      </c>
      <c r="E855" s="52"/>
      <c r="F855" s="52"/>
      <c r="G855" s="52"/>
      <c r="H855" s="52"/>
      <c r="I855" s="52"/>
      <c r="J855" s="52"/>
      <c r="K855" s="52"/>
    </row>
    <row r="856" spans="1:11">
      <c r="A856" s="75" t="s">
        <v>1038</v>
      </c>
      <c r="B856" s="76">
        <v>6.7</v>
      </c>
      <c r="C856" s="77">
        <v>9524</v>
      </c>
      <c r="D856" s="52">
        <v>2015</v>
      </c>
      <c r="E856" s="52"/>
      <c r="F856" s="52"/>
      <c r="G856" s="52"/>
      <c r="H856" s="52"/>
      <c r="I856" s="52"/>
      <c r="J856" s="52"/>
      <c r="K856" s="52"/>
    </row>
    <row r="857" spans="1:11">
      <c r="A857" s="75" t="s">
        <v>1039</v>
      </c>
      <c r="B857" s="76">
        <v>6.1</v>
      </c>
      <c r="C857" s="77">
        <v>9553</v>
      </c>
      <c r="D857" s="52">
        <v>2015</v>
      </c>
      <c r="E857" s="52"/>
      <c r="F857" s="52"/>
      <c r="G857" s="52"/>
      <c r="H857" s="52"/>
      <c r="I857" s="52"/>
      <c r="J857" s="52"/>
      <c r="K857" s="52"/>
    </row>
    <row r="858" spans="1:11">
      <c r="A858" s="75" t="s">
        <v>1040</v>
      </c>
      <c r="B858" s="76">
        <v>8.1999999999999993</v>
      </c>
      <c r="C858" s="77">
        <v>10107</v>
      </c>
      <c r="D858" s="52">
        <v>2015</v>
      </c>
      <c r="E858" s="52"/>
      <c r="F858" s="52"/>
      <c r="G858" s="52"/>
      <c r="H858" s="52"/>
      <c r="I858" s="52"/>
      <c r="J858" s="52"/>
      <c r="K858" s="52"/>
    </row>
    <row r="859" spans="1:11">
      <c r="A859" s="75" t="s">
        <v>1041</v>
      </c>
      <c r="B859" s="76">
        <v>8.1</v>
      </c>
      <c r="C859" s="77">
        <v>10408</v>
      </c>
      <c r="D859" s="52">
        <v>2015</v>
      </c>
      <c r="E859" s="52"/>
      <c r="F859" s="52"/>
      <c r="G859" s="52"/>
      <c r="H859" s="52"/>
      <c r="I859" s="52"/>
      <c r="J859" s="52"/>
      <c r="K859" s="52"/>
    </row>
    <row r="860" spans="1:11">
      <c r="A860" s="75" t="s">
        <v>1042</v>
      </c>
      <c r="B860" s="76">
        <v>8.8000000000000007</v>
      </c>
      <c r="C860" s="77">
        <v>10339</v>
      </c>
      <c r="D860" s="52">
        <v>2015</v>
      </c>
      <c r="E860" s="52"/>
      <c r="F860" s="52"/>
      <c r="G860" s="52"/>
      <c r="H860" s="52"/>
      <c r="I860" s="52"/>
      <c r="J860" s="52"/>
      <c r="K860" s="52"/>
    </row>
    <row r="861" spans="1:11">
      <c r="A861" s="75" t="s">
        <v>1043</v>
      </c>
      <c r="B861" s="76">
        <v>7.9</v>
      </c>
      <c r="C861" s="77">
        <v>10172</v>
      </c>
      <c r="D861" s="52">
        <v>2015</v>
      </c>
      <c r="E861" s="52"/>
      <c r="F861" s="52"/>
      <c r="G861" s="52"/>
      <c r="H861" s="52"/>
      <c r="I861" s="52"/>
      <c r="J861" s="52"/>
      <c r="K861" s="52"/>
    </row>
    <row r="862" spans="1:11">
      <c r="A862" s="75" t="s">
        <v>1044</v>
      </c>
      <c r="B862" s="76">
        <v>6.4</v>
      </c>
      <c r="C862" s="77">
        <v>10221</v>
      </c>
      <c r="D862" s="52">
        <v>2015</v>
      </c>
      <c r="E862" s="52"/>
      <c r="F862" s="52"/>
      <c r="G862" s="52"/>
      <c r="H862" s="52"/>
      <c r="I862" s="52"/>
      <c r="J862" s="52"/>
      <c r="K862" s="52"/>
    </row>
    <row r="863" spans="1:11">
      <c r="A863" s="75" t="s">
        <v>1045</v>
      </c>
      <c r="B863" s="76">
        <v>8.6</v>
      </c>
      <c r="C863" s="77">
        <v>10661</v>
      </c>
      <c r="D863" s="52">
        <v>2015</v>
      </c>
      <c r="E863" s="52"/>
      <c r="F863" s="52"/>
      <c r="G863" s="52"/>
      <c r="H863" s="52"/>
      <c r="I863" s="52"/>
      <c r="J863" s="52"/>
      <c r="K863" s="52"/>
    </row>
    <row r="864" spans="1:11">
      <c r="A864" s="75" t="s">
        <v>1046</v>
      </c>
      <c r="B864" s="76">
        <v>14.9</v>
      </c>
      <c r="C864" s="77">
        <v>11104</v>
      </c>
      <c r="D864" s="52">
        <v>2016</v>
      </c>
      <c r="E864" s="52"/>
      <c r="F864" s="52"/>
      <c r="G864" s="52"/>
      <c r="H864" s="52"/>
      <c r="I864" s="52"/>
      <c r="J864" s="52"/>
      <c r="K864" s="52"/>
    </row>
    <row r="865" spans="1:11">
      <c r="A865" s="75" t="s">
        <v>1047</v>
      </c>
      <c r="B865" s="76">
        <v>12.7</v>
      </c>
      <c r="C865" s="77">
        <v>11114</v>
      </c>
      <c r="D865" s="52">
        <v>2016</v>
      </c>
      <c r="E865" s="52"/>
      <c r="F865" s="52"/>
      <c r="G865" s="52"/>
      <c r="H865" s="52"/>
      <c r="I865" s="52"/>
      <c r="J865" s="52"/>
      <c r="K865" s="52"/>
    </row>
    <row r="866" spans="1:11">
      <c r="A866" s="75" t="s">
        <v>1048</v>
      </c>
      <c r="B866" s="76">
        <v>15.2</v>
      </c>
      <c r="C866" s="77">
        <v>11459</v>
      </c>
      <c r="D866" s="52">
        <v>2016</v>
      </c>
      <c r="E866" s="52"/>
      <c r="F866" s="52"/>
      <c r="G866" s="52"/>
      <c r="H866" s="52"/>
      <c r="I866" s="52"/>
      <c r="J866" s="52"/>
      <c r="K866" s="52"/>
    </row>
    <row r="867" spans="1:11">
      <c r="A867" s="75" t="s">
        <v>1049</v>
      </c>
      <c r="B867" s="76">
        <v>17.600000000000001</v>
      </c>
      <c r="C867" s="77">
        <v>10821</v>
      </c>
      <c r="D867" s="52">
        <v>2016</v>
      </c>
      <c r="E867" s="52"/>
      <c r="F867" s="52"/>
      <c r="G867" s="52"/>
      <c r="H867" s="52"/>
      <c r="I867" s="52"/>
      <c r="J867" s="52"/>
      <c r="K867" s="52"/>
    </row>
    <row r="868" spans="1:11">
      <c r="A868" s="75" t="s">
        <v>1050</v>
      </c>
      <c r="B868" s="76">
        <v>17.100000000000001</v>
      </c>
      <c r="C868" s="77">
        <v>11193</v>
      </c>
      <c r="D868" s="52">
        <v>2016</v>
      </c>
      <c r="E868" s="52"/>
      <c r="F868" s="52"/>
      <c r="G868" s="52"/>
      <c r="H868" s="52"/>
      <c r="I868" s="52"/>
      <c r="J868" s="52"/>
      <c r="K868" s="52"/>
    </row>
    <row r="869" spans="1:11">
      <c r="A869" s="75" t="s">
        <v>1051</v>
      </c>
      <c r="B869" s="76">
        <v>18.2</v>
      </c>
      <c r="C869" s="77">
        <v>10903</v>
      </c>
      <c r="D869" s="52">
        <v>2016</v>
      </c>
      <c r="E869" s="52"/>
      <c r="F869" s="52"/>
      <c r="G869" s="52"/>
      <c r="H869" s="52"/>
      <c r="I869" s="52"/>
      <c r="J869" s="52"/>
      <c r="K869" s="52"/>
    </row>
    <row r="870" spans="1:11">
      <c r="A870" s="75" t="s">
        <v>1052</v>
      </c>
      <c r="B870" s="76">
        <v>15.7</v>
      </c>
      <c r="C870" s="77">
        <v>10962</v>
      </c>
      <c r="D870" s="52">
        <v>2016</v>
      </c>
      <c r="E870" s="52"/>
      <c r="F870" s="52"/>
      <c r="G870" s="52"/>
      <c r="H870" s="52"/>
      <c r="I870" s="52"/>
      <c r="J870" s="52"/>
      <c r="K870" s="52"/>
    </row>
    <row r="871" spans="1:11">
      <c r="A871" s="75" t="s">
        <v>1053</v>
      </c>
      <c r="B871" s="76">
        <v>18.100000000000001</v>
      </c>
      <c r="C871" s="77">
        <v>10902</v>
      </c>
      <c r="D871" s="52">
        <v>2016</v>
      </c>
      <c r="E871" s="52"/>
      <c r="F871" s="52"/>
      <c r="G871" s="52"/>
      <c r="H871" s="52"/>
      <c r="I871" s="52"/>
      <c r="J871" s="52"/>
      <c r="K871" s="52"/>
    </row>
    <row r="872" spans="1:11">
      <c r="A872" s="75" t="s">
        <v>1054</v>
      </c>
      <c r="B872" s="76">
        <v>23.5</v>
      </c>
      <c r="C872" s="77">
        <v>11238</v>
      </c>
      <c r="D872" s="52">
        <v>2016</v>
      </c>
      <c r="E872" s="52"/>
      <c r="F872" s="52"/>
      <c r="G872" s="52"/>
      <c r="H872" s="52"/>
      <c r="I872" s="52"/>
      <c r="J872" s="52"/>
      <c r="K872" s="52"/>
    </row>
    <row r="873" spans="1:11">
      <c r="A873" s="75" t="s">
        <v>1055</v>
      </c>
      <c r="B873" s="76">
        <v>25.1</v>
      </c>
      <c r="C873" s="77">
        <v>11241</v>
      </c>
      <c r="D873" s="52">
        <v>2016</v>
      </c>
      <c r="E873" s="52"/>
      <c r="F873" s="52"/>
      <c r="G873" s="52"/>
      <c r="H873" s="52"/>
      <c r="I873" s="52"/>
      <c r="J873" s="52"/>
      <c r="K873" s="52"/>
    </row>
    <row r="874" spans="1:11">
      <c r="A874" s="75" t="s">
        <v>1056</v>
      </c>
      <c r="B874" s="76">
        <v>27.6</v>
      </c>
      <c r="C874" s="77">
        <v>11125</v>
      </c>
      <c r="D874" s="52">
        <v>2016</v>
      </c>
      <c r="E874" s="52"/>
      <c r="F874" s="52"/>
      <c r="G874" s="52"/>
      <c r="H874" s="52"/>
      <c r="I874" s="52"/>
      <c r="J874" s="52"/>
      <c r="K874" s="52"/>
    </row>
    <row r="875" spans="1:11">
      <c r="A875" s="75" t="s">
        <v>1057</v>
      </c>
      <c r="B875" s="76">
        <v>22.4</v>
      </c>
      <c r="C875" s="77">
        <v>10845</v>
      </c>
      <c r="D875" s="52">
        <v>2016</v>
      </c>
      <c r="E875" s="52"/>
      <c r="F875" s="52"/>
      <c r="G875" s="52"/>
      <c r="H875" s="52"/>
      <c r="I875" s="52"/>
      <c r="J875" s="52"/>
      <c r="K875" s="52"/>
    </row>
    <row r="876" spans="1:11">
      <c r="A876" s="75" t="s">
        <v>1058</v>
      </c>
      <c r="B876" s="76">
        <v>20.8</v>
      </c>
      <c r="C876" s="77">
        <v>10534</v>
      </c>
      <c r="D876" s="52">
        <v>2016</v>
      </c>
      <c r="E876" s="52"/>
      <c r="F876" s="52"/>
      <c r="G876" s="52"/>
      <c r="H876" s="52"/>
      <c r="I876" s="52"/>
      <c r="J876" s="52"/>
      <c r="K876" s="52"/>
    </row>
    <row r="877" spans="1:11">
      <c r="A877" s="75" t="s">
        <v>1059</v>
      </c>
      <c r="B877" s="76">
        <v>17.899999999999999</v>
      </c>
      <c r="C877" s="77">
        <v>10571</v>
      </c>
      <c r="D877" s="52">
        <v>2016</v>
      </c>
      <c r="E877" s="52"/>
      <c r="F877" s="52"/>
      <c r="G877" s="52"/>
      <c r="H877" s="52"/>
      <c r="I877" s="52"/>
      <c r="J877" s="52"/>
      <c r="K877" s="52"/>
    </row>
    <row r="878" spans="1:11">
      <c r="A878" s="75" t="s">
        <v>1060</v>
      </c>
      <c r="B878" s="76">
        <v>12.8</v>
      </c>
      <c r="C878" s="77">
        <v>10404</v>
      </c>
      <c r="D878" s="52">
        <v>2016</v>
      </c>
      <c r="E878" s="52"/>
      <c r="F878" s="52"/>
      <c r="G878" s="52"/>
      <c r="H878" s="52"/>
      <c r="I878" s="52"/>
      <c r="J878" s="52"/>
      <c r="K878" s="52"/>
    </row>
    <row r="879" spans="1:11">
      <c r="A879" s="75" t="s">
        <v>1061</v>
      </c>
      <c r="B879" s="76">
        <v>8.3000000000000007</v>
      </c>
      <c r="C879" s="77">
        <v>10071</v>
      </c>
      <c r="D879" s="52">
        <v>2016</v>
      </c>
      <c r="E879" s="52"/>
      <c r="F879" s="52"/>
      <c r="G879" s="52"/>
      <c r="H879" s="52"/>
      <c r="I879" s="52"/>
      <c r="J879" s="52"/>
      <c r="K879" s="52"/>
    </row>
    <row r="880" spans="1:11">
      <c r="A880" s="75" t="s">
        <v>1062</v>
      </c>
      <c r="B880" s="76">
        <v>7.9</v>
      </c>
      <c r="C880" s="77">
        <v>9933</v>
      </c>
      <c r="D880" s="52">
        <v>2016</v>
      </c>
      <c r="E880" s="52"/>
      <c r="F880" s="52"/>
      <c r="G880" s="52"/>
      <c r="H880" s="52"/>
      <c r="I880" s="52"/>
      <c r="J880" s="52"/>
      <c r="K880" s="52"/>
    </row>
    <row r="881" spans="1:11">
      <c r="A881" s="75" t="s">
        <v>1063</v>
      </c>
      <c r="B881" s="76">
        <v>5.2</v>
      </c>
      <c r="C881" s="77">
        <v>9861</v>
      </c>
      <c r="D881" s="52">
        <v>2016</v>
      </c>
      <c r="E881" s="52"/>
      <c r="F881" s="52"/>
      <c r="G881" s="52"/>
      <c r="H881" s="52"/>
      <c r="I881" s="52"/>
      <c r="J881" s="52"/>
      <c r="K881" s="52"/>
    </row>
    <row r="882" spans="1:11">
      <c r="A882" s="75" t="s">
        <v>1064</v>
      </c>
      <c r="B882" s="76">
        <v>4.7</v>
      </c>
      <c r="C882" s="77">
        <v>9538</v>
      </c>
      <c r="D882" s="52">
        <v>2016</v>
      </c>
      <c r="E882" s="52"/>
      <c r="F882" s="52"/>
      <c r="G882" s="52"/>
      <c r="H882" s="52"/>
      <c r="I882" s="52"/>
      <c r="J882" s="52"/>
      <c r="K882" s="52"/>
    </row>
    <row r="883" spans="1:11">
      <c r="A883" s="75" t="s">
        <v>1065</v>
      </c>
      <c r="B883" s="76">
        <v>4.3</v>
      </c>
      <c r="C883" s="77">
        <v>9432</v>
      </c>
      <c r="D883" s="52">
        <v>2016</v>
      </c>
      <c r="E883" s="52"/>
      <c r="F883" s="52"/>
      <c r="G883" s="52"/>
      <c r="H883" s="52"/>
      <c r="I883" s="52"/>
      <c r="J883" s="52"/>
      <c r="K883" s="52"/>
    </row>
    <row r="884" spans="1:11">
      <c r="A884" s="75" t="s">
        <v>1066</v>
      </c>
      <c r="B884" s="76">
        <v>3.3</v>
      </c>
      <c r="C884" s="77">
        <v>8963</v>
      </c>
      <c r="D884" s="52">
        <v>2016</v>
      </c>
      <c r="E884" s="52"/>
      <c r="F884" s="52"/>
      <c r="G884" s="52"/>
      <c r="H884" s="52"/>
      <c r="I884" s="52"/>
      <c r="J884" s="52"/>
      <c r="K884" s="52"/>
    </row>
    <row r="885" spans="1:11">
      <c r="A885" s="75" t="s">
        <v>1067</v>
      </c>
      <c r="B885" s="76">
        <v>2.6</v>
      </c>
      <c r="C885" s="77">
        <v>9133</v>
      </c>
      <c r="D885" s="52">
        <v>2016</v>
      </c>
      <c r="E885" s="52"/>
      <c r="F885" s="52"/>
      <c r="G885" s="52"/>
      <c r="H885" s="52"/>
      <c r="I885" s="52"/>
      <c r="J885" s="52"/>
      <c r="K885" s="52"/>
    </row>
    <row r="886" spans="1:11">
      <c r="A886" s="75" t="s">
        <v>1068</v>
      </c>
      <c r="B886" s="76">
        <v>1.5</v>
      </c>
      <c r="C886" s="77">
        <v>9312</v>
      </c>
      <c r="D886" s="52">
        <v>2016</v>
      </c>
      <c r="E886" s="52"/>
      <c r="F886" s="52"/>
      <c r="G886" s="52"/>
      <c r="H886" s="52"/>
      <c r="I886" s="52"/>
      <c r="J886" s="52"/>
      <c r="K886" s="52"/>
    </row>
    <row r="887" spans="1:11">
      <c r="A887" s="75" t="s">
        <v>1069</v>
      </c>
      <c r="B887" s="76">
        <v>2.1</v>
      </c>
      <c r="C887" s="77">
        <v>9109</v>
      </c>
      <c r="D887" s="52">
        <v>2016</v>
      </c>
      <c r="E887" s="52"/>
      <c r="F887" s="52"/>
      <c r="G887" s="52"/>
      <c r="H887" s="52"/>
      <c r="I887" s="52"/>
      <c r="J887" s="52"/>
      <c r="K887" s="52"/>
    </row>
    <row r="888" spans="1:11">
      <c r="A888" s="75" t="s">
        <v>1070</v>
      </c>
      <c r="B888" s="76">
        <v>1.6</v>
      </c>
      <c r="C888" s="77">
        <v>8922</v>
      </c>
      <c r="D888" s="52">
        <v>2016</v>
      </c>
      <c r="E888" s="52"/>
      <c r="F888" s="52"/>
      <c r="G888" s="52"/>
      <c r="H888" s="52"/>
      <c r="I888" s="52"/>
      <c r="J888" s="52"/>
      <c r="K888" s="52"/>
    </row>
    <row r="889" spans="1:11">
      <c r="A889" s="75" t="s">
        <v>1071</v>
      </c>
      <c r="B889" s="76">
        <v>2.6</v>
      </c>
      <c r="C889" s="77">
        <v>8796</v>
      </c>
      <c r="D889" s="52">
        <v>2016</v>
      </c>
      <c r="E889" s="52"/>
      <c r="F889" s="52"/>
      <c r="G889" s="52"/>
      <c r="H889" s="52"/>
      <c r="I889" s="52"/>
      <c r="J889" s="52"/>
      <c r="K889" s="52"/>
    </row>
    <row r="890" spans="1:11">
      <c r="A890" s="75" t="s">
        <v>1072</v>
      </c>
      <c r="B890" s="76">
        <v>2.2999999999999998</v>
      </c>
      <c r="C890" s="77">
        <v>9398</v>
      </c>
      <c r="D890" s="52">
        <v>2016</v>
      </c>
      <c r="E890" s="52"/>
      <c r="F890" s="52"/>
      <c r="G890" s="52"/>
      <c r="H890" s="52"/>
      <c r="I890" s="52"/>
      <c r="J890" s="52"/>
      <c r="K890" s="52"/>
    </row>
    <row r="891" spans="1:11">
      <c r="A891" s="75" t="s">
        <v>1073</v>
      </c>
      <c r="B891" s="76">
        <v>3</v>
      </c>
      <c r="C891" s="77">
        <v>9081</v>
      </c>
      <c r="D891" s="52">
        <v>2016</v>
      </c>
      <c r="E891" s="52"/>
      <c r="F891" s="52"/>
      <c r="G891" s="52"/>
      <c r="H891" s="52"/>
      <c r="I891" s="52"/>
      <c r="J891" s="52"/>
      <c r="K891" s="52"/>
    </row>
    <row r="892" spans="1:11">
      <c r="A892" s="75" t="s">
        <v>1074</v>
      </c>
      <c r="B892" s="76">
        <v>1.7</v>
      </c>
      <c r="C892" s="77">
        <v>9664</v>
      </c>
      <c r="D892" s="52">
        <v>2016</v>
      </c>
      <c r="E892" s="52"/>
      <c r="F892" s="52"/>
      <c r="G892" s="52"/>
      <c r="H892" s="52"/>
      <c r="I892" s="52"/>
      <c r="J892" s="52"/>
      <c r="K892" s="52"/>
    </row>
    <row r="893" spans="1:11">
      <c r="A893" s="78" t="s">
        <v>1075</v>
      </c>
      <c r="B893" s="79">
        <v>2.1</v>
      </c>
      <c r="C893" s="80">
        <v>8907</v>
      </c>
      <c r="D893" s="52">
        <v>2016</v>
      </c>
      <c r="E893" s="52"/>
      <c r="F893" s="52"/>
      <c r="G893" s="52"/>
      <c r="H893" s="52"/>
      <c r="I893" s="52"/>
      <c r="J893" s="52"/>
      <c r="K893" s="52"/>
    </row>
    <row r="894" spans="1:11">
      <c r="A894" s="52"/>
      <c r="B894" s="52"/>
      <c r="C894" s="52"/>
      <c r="D894" s="52"/>
      <c r="E894" s="52"/>
      <c r="F894" s="52"/>
      <c r="G894" s="52"/>
      <c r="H894" s="52"/>
      <c r="I894" s="52"/>
      <c r="J894" s="52"/>
      <c r="K894" s="52"/>
    </row>
    <row r="895" spans="1:11" ht="28" customHeight="1">
      <c r="A895" s="240" t="s">
        <v>1076</v>
      </c>
      <c r="B895" s="240"/>
      <c r="C895" s="240"/>
      <c r="D895" s="240"/>
      <c r="E895" s="240"/>
      <c r="F895" s="240"/>
      <c r="G895" s="240"/>
      <c r="H895" s="240"/>
      <c r="I895" s="240"/>
      <c r="J895" s="240"/>
      <c r="K895" s="240"/>
    </row>
    <row r="896" spans="1:11" ht="28" customHeight="1">
      <c r="A896" s="240" t="s">
        <v>1077</v>
      </c>
      <c r="B896" s="240"/>
      <c r="C896" s="240"/>
      <c r="D896" s="240"/>
      <c r="E896" s="240"/>
      <c r="F896" s="240"/>
      <c r="G896" s="240"/>
      <c r="H896" s="240"/>
      <c r="I896" s="240"/>
      <c r="J896" s="240"/>
      <c r="K896" s="240"/>
    </row>
    <row r="897" spans="1:11" ht="15">
      <c r="A897" s="81" t="s">
        <v>1078</v>
      </c>
      <c r="B897" s="81"/>
      <c r="C897" s="81"/>
      <c r="D897" s="81"/>
      <c r="E897" s="81"/>
      <c r="F897" s="81"/>
      <c r="G897" s="52"/>
      <c r="H897" s="52"/>
      <c r="I897" s="52"/>
      <c r="J897" s="52"/>
      <c r="K897" s="52"/>
    </row>
    <row r="898" spans="1:11">
      <c r="A898" s="52"/>
      <c r="B898" s="52"/>
      <c r="C898" s="52"/>
      <c r="D898" s="52"/>
      <c r="E898" s="52"/>
      <c r="F898" s="52"/>
      <c r="G898" s="52"/>
      <c r="H898" s="52"/>
      <c r="I898" s="52"/>
      <c r="J898" s="52"/>
      <c r="K898" s="52"/>
    </row>
    <row r="899" spans="1:11">
      <c r="A899" s="82" t="s">
        <v>1079</v>
      </c>
      <c r="B899" s="82"/>
      <c r="C899" s="82"/>
      <c r="D899" s="82"/>
      <c r="E899" s="82"/>
      <c r="F899" s="82"/>
      <c r="G899" s="82"/>
      <c r="H899" s="82"/>
      <c r="I899" s="82"/>
      <c r="J899" s="82"/>
      <c r="K899" s="82"/>
    </row>
  </sheetData>
  <mergeCells count="4">
    <mergeCell ref="A3:K3"/>
    <mergeCell ref="A895:K895"/>
    <mergeCell ref="A896:K896"/>
    <mergeCell ref="A4:P5"/>
  </mergeCells>
  <pageMargins left="0.7" right="0.7" top="0.75" bottom="0.75" header="0.3" footer="0.3"/>
  <drawing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AF86048-D155-C04D-B6A3-973A184D8C36}">
  <dimension ref="A1:O33"/>
  <sheetViews>
    <sheetView workbookViewId="0">
      <selection activeCell="A2" sqref="A2"/>
    </sheetView>
  </sheetViews>
  <sheetFormatPr baseColWidth="10" defaultRowHeight="13"/>
  <cols>
    <col min="3" max="3" width="17" customWidth="1"/>
  </cols>
  <sheetData>
    <row r="1" spans="1:15" ht="25">
      <c r="A1" s="174" t="s">
        <v>2585</v>
      </c>
    </row>
    <row r="3" spans="1:15">
      <c r="A3" s="228" t="s">
        <v>2589</v>
      </c>
      <c r="B3" s="228"/>
      <c r="C3" s="228"/>
      <c r="D3" s="228"/>
      <c r="E3" s="228"/>
      <c r="F3" s="228"/>
      <c r="G3" s="228"/>
      <c r="H3" s="228"/>
      <c r="I3" s="228"/>
      <c r="J3" s="228"/>
      <c r="K3" s="228"/>
      <c r="L3" s="228"/>
      <c r="M3" s="228"/>
      <c r="N3" s="228"/>
      <c r="O3" s="228"/>
    </row>
    <row r="4" spans="1:15">
      <c r="A4" s="228"/>
      <c r="B4" s="228"/>
      <c r="C4" s="228"/>
      <c r="D4" s="228"/>
      <c r="E4" s="228"/>
      <c r="F4" s="228"/>
      <c r="G4" s="228"/>
      <c r="H4" s="228"/>
      <c r="I4" s="228"/>
      <c r="J4" s="228"/>
      <c r="K4" s="228"/>
      <c r="L4" s="228"/>
      <c r="M4" s="228"/>
      <c r="N4" s="228"/>
      <c r="O4" s="228"/>
    </row>
    <row r="5" spans="1:15">
      <c r="A5" s="196"/>
      <c r="B5" s="196"/>
      <c r="C5" s="196"/>
      <c r="D5" s="196"/>
      <c r="E5" s="196"/>
      <c r="F5" s="196"/>
      <c r="G5" s="196"/>
      <c r="H5" s="196"/>
      <c r="I5" s="196"/>
      <c r="J5" s="196"/>
      <c r="K5" s="196"/>
      <c r="L5" s="196"/>
      <c r="M5" s="196"/>
      <c r="N5" s="196"/>
      <c r="O5" s="196"/>
    </row>
    <row r="6" spans="1:15" ht="16">
      <c r="A6" s="83"/>
      <c r="B6" s="210" t="s">
        <v>2586</v>
      </c>
      <c r="C6" s="210" t="s">
        <v>2588</v>
      </c>
      <c r="D6" s="242" t="s">
        <v>2590</v>
      </c>
      <c r="E6" s="242"/>
      <c r="F6" s="83"/>
      <c r="G6" s="83"/>
      <c r="H6" s="83"/>
      <c r="I6" s="209" t="s">
        <v>2587</v>
      </c>
    </row>
    <row r="7" spans="1:15" ht="16">
      <c r="A7" s="83" t="s">
        <v>1081</v>
      </c>
      <c r="B7" s="83">
        <v>0.46800000000000003</v>
      </c>
      <c r="C7" s="83">
        <v>1</v>
      </c>
      <c r="D7" s="83">
        <v>0.46800000000000003</v>
      </c>
      <c r="E7" s="84">
        <v>0.18</v>
      </c>
      <c r="F7" s="83"/>
      <c r="G7" s="83"/>
      <c r="H7" s="83" t="s">
        <v>1081</v>
      </c>
      <c r="I7" s="83">
        <v>490</v>
      </c>
    </row>
    <row r="8" spans="1:15" ht="16">
      <c r="A8" s="83" t="s">
        <v>1082</v>
      </c>
      <c r="B8" s="83">
        <v>0.53200000000000003</v>
      </c>
      <c r="C8" s="83">
        <v>4</v>
      </c>
      <c r="D8" s="83">
        <v>2.1280000000000001</v>
      </c>
      <c r="E8" s="84">
        <v>0.82</v>
      </c>
      <c r="F8" s="83"/>
      <c r="G8" s="83"/>
      <c r="H8" s="83" t="s">
        <v>1082</v>
      </c>
      <c r="I8" s="83">
        <v>467</v>
      </c>
    </row>
    <row r="9" spans="1:15" ht="16">
      <c r="A9" s="83"/>
      <c r="B9" s="83"/>
      <c r="C9" s="83" t="s">
        <v>59</v>
      </c>
      <c r="D9" s="83">
        <v>2.5960000000000001</v>
      </c>
      <c r="E9" s="84">
        <v>1</v>
      </c>
      <c r="F9" s="83"/>
      <c r="G9" s="83"/>
      <c r="H9" s="83"/>
      <c r="I9" s="83"/>
    </row>
    <row r="10" spans="1:15" ht="16">
      <c r="A10" s="83" t="s">
        <v>1083</v>
      </c>
      <c r="B10" s="83">
        <v>0.89800000000000002</v>
      </c>
      <c r="C10" s="83">
        <v>2</v>
      </c>
      <c r="D10" s="83">
        <v>1.796</v>
      </c>
      <c r="E10" s="84">
        <v>0.85</v>
      </c>
      <c r="F10" s="83"/>
      <c r="G10" s="83"/>
      <c r="H10" s="83" t="s">
        <v>1083</v>
      </c>
      <c r="I10" s="83">
        <v>490</v>
      </c>
    </row>
    <row r="11" spans="1:15" ht="16">
      <c r="A11" s="83" t="s">
        <v>1084</v>
      </c>
      <c r="B11" s="83">
        <v>0.10199999999999999</v>
      </c>
      <c r="C11" s="83">
        <v>3</v>
      </c>
      <c r="D11" s="83">
        <v>0.30599999999999999</v>
      </c>
      <c r="E11" s="84">
        <v>0.15</v>
      </c>
      <c r="F11" s="83"/>
      <c r="G11" s="83"/>
      <c r="H11" s="83" t="s">
        <v>1084</v>
      </c>
      <c r="I11" s="83">
        <v>368</v>
      </c>
    </row>
    <row r="12" spans="1:15" ht="16">
      <c r="A12" s="83"/>
      <c r="B12" s="83"/>
      <c r="C12" s="83" t="s">
        <v>59</v>
      </c>
      <c r="D12" s="83">
        <v>2.1019999999999999</v>
      </c>
      <c r="E12" s="84">
        <v>1</v>
      </c>
      <c r="F12" s="83"/>
      <c r="G12" s="83"/>
      <c r="H12" s="83"/>
      <c r="I12" s="83"/>
    </row>
    <row r="13" spans="1:15" ht="16">
      <c r="A13" s="209" t="s">
        <v>1085</v>
      </c>
      <c r="B13" s="83"/>
      <c r="C13" s="83"/>
      <c r="D13" s="83"/>
      <c r="E13" s="84"/>
      <c r="F13" s="83"/>
      <c r="G13" s="83"/>
      <c r="H13" s="83" t="s">
        <v>1096</v>
      </c>
      <c r="I13" s="83"/>
    </row>
    <row r="14" spans="1:15" ht="16">
      <c r="A14" s="83" t="s">
        <v>1086</v>
      </c>
      <c r="B14" s="83">
        <v>0.19800000000000001</v>
      </c>
      <c r="C14" s="83">
        <v>3</v>
      </c>
      <c r="D14" s="83">
        <v>0.59399999999999997</v>
      </c>
      <c r="E14" s="84">
        <v>0.26</v>
      </c>
      <c r="F14" s="83"/>
      <c r="G14" s="83"/>
      <c r="H14" s="83">
        <v>1</v>
      </c>
      <c r="I14" s="83">
        <v>228</v>
      </c>
    </row>
    <row r="15" spans="1:15" ht="16">
      <c r="A15" s="83" t="s">
        <v>1087</v>
      </c>
      <c r="B15" s="83">
        <v>0.19500000000000001</v>
      </c>
      <c r="C15" s="83">
        <v>2</v>
      </c>
      <c r="D15" s="83">
        <v>0.39</v>
      </c>
      <c r="E15" s="84">
        <v>0.17</v>
      </c>
      <c r="F15" s="83"/>
      <c r="G15" s="83"/>
      <c r="H15" s="83">
        <v>2</v>
      </c>
      <c r="I15" s="83">
        <v>365</v>
      </c>
    </row>
    <row r="16" spans="1:15" ht="16">
      <c r="A16" s="83" t="s">
        <v>1088</v>
      </c>
      <c r="B16" s="83">
        <v>0.222</v>
      </c>
      <c r="C16" s="83">
        <v>1</v>
      </c>
      <c r="D16" s="83">
        <v>0.222</v>
      </c>
      <c r="E16" s="84">
        <v>0.1</v>
      </c>
      <c r="F16" s="83"/>
      <c r="G16" s="83"/>
      <c r="H16" s="83">
        <v>3</v>
      </c>
      <c r="I16" s="83">
        <v>428</v>
      </c>
    </row>
    <row r="17" spans="1:9" ht="16">
      <c r="A17" s="83" t="s">
        <v>1089</v>
      </c>
      <c r="B17" s="83">
        <v>0.26500000000000001</v>
      </c>
      <c r="C17" s="83">
        <v>1</v>
      </c>
      <c r="D17" s="83">
        <v>0.26500000000000001</v>
      </c>
      <c r="E17" s="84">
        <v>0.11</v>
      </c>
      <c r="F17" s="83"/>
      <c r="G17" s="83"/>
      <c r="H17" s="83">
        <v>4</v>
      </c>
      <c r="I17" s="83">
        <v>559</v>
      </c>
    </row>
    <row r="18" spans="1:9" ht="16">
      <c r="A18" s="83" t="s">
        <v>1090</v>
      </c>
      <c r="B18" s="83">
        <v>0.121</v>
      </c>
      <c r="C18" s="83">
        <v>7</v>
      </c>
      <c r="D18" s="83">
        <v>0.84699999999999998</v>
      </c>
      <c r="E18" s="84">
        <v>0.37</v>
      </c>
      <c r="F18" s="83"/>
      <c r="G18" s="83"/>
      <c r="H18" s="83">
        <v>5</v>
      </c>
      <c r="I18" s="83">
        <v>765</v>
      </c>
    </row>
    <row r="19" spans="1:9" ht="16">
      <c r="A19" s="83"/>
      <c r="B19" s="83"/>
      <c r="C19" s="83"/>
      <c r="D19" s="83">
        <v>2.3180000000000001</v>
      </c>
      <c r="E19" s="84">
        <v>1</v>
      </c>
      <c r="F19" s="83"/>
      <c r="G19" s="83"/>
      <c r="H19" s="83"/>
      <c r="I19" s="83"/>
    </row>
    <row r="20" spans="1:9" ht="16">
      <c r="A20" s="209" t="s">
        <v>1091</v>
      </c>
      <c r="B20" s="83"/>
      <c r="C20" s="83"/>
      <c r="D20" s="83"/>
      <c r="E20" s="83"/>
      <c r="F20" s="83"/>
      <c r="G20" s="83"/>
      <c r="H20" s="83"/>
      <c r="I20" s="83"/>
    </row>
    <row r="21" spans="1:9" ht="16">
      <c r="A21" s="83" t="s">
        <v>1092</v>
      </c>
      <c r="B21" s="83">
        <v>0.126</v>
      </c>
      <c r="C21" s="83">
        <v>4</v>
      </c>
      <c r="D21" s="83">
        <v>0.504</v>
      </c>
      <c r="E21" s="84">
        <v>0.19</v>
      </c>
      <c r="F21" s="83"/>
      <c r="G21" s="83"/>
      <c r="H21" s="83"/>
      <c r="I21" s="83"/>
    </row>
    <row r="22" spans="1:9" ht="16">
      <c r="A22" s="83" t="s">
        <v>1093</v>
      </c>
      <c r="B22" s="83">
        <v>3.2000000000000001E-2</v>
      </c>
      <c r="C22" s="83">
        <v>12</v>
      </c>
      <c r="D22" s="83">
        <v>0.38400000000000001</v>
      </c>
      <c r="E22" s="84">
        <v>0.14000000000000001</v>
      </c>
      <c r="F22" s="83"/>
      <c r="G22" s="83"/>
      <c r="H22" s="83"/>
      <c r="I22" s="83"/>
    </row>
    <row r="23" spans="1:9" ht="16">
      <c r="A23" s="83" t="s">
        <v>1094</v>
      </c>
      <c r="B23" s="83">
        <v>0.47199999999999998</v>
      </c>
      <c r="C23" s="83">
        <v>3</v>
      </c>
      <c r="D23" s="83">
        <v>1.4159999999999999</v>
      </c>
      <c r="E23" s="84">
        <v>0.53</v>
      </c>
      <c r="F23" s="83"/>
      <c r="G23" s="83"/>
      <c r="H23" s="83"/>
      <c r="I23" s="83"/>
    </row>
    <row r="24" spans="1:9" ht="16">
      <c r="A24" s="83" t="s">
        <v>1095</v>
      </c>
      <c r="B24" s="83">
        <v>0.37</v>
      </c>
      <c r="C24" s="83">
        <v>1</v>
      </c>
      <c r="D24" s="83">
        <v>0.37</v>
      </c>
      <c r="E24" s="84">
        <v>0.14000000000000001</v>
      </c>
      <c r="F24" s="83"/>
      <c r="G24" s="83"/>
      <c r="H24" s="83"/>
      <c r="I24" s="83"/>
    </row>
    <row r="25" spans="1:9" ht="16">
      <c r="A25" s="83"/>
      <c r="B25" s="83"/>
      <c r="C25" s="83"/>
      <c r="D25" s="83">
        <v>2.6739999999999999</v>
      </c>
      <c r="E25" s="83">
        <v>1</v>
      </c>
      <c r="F25" s="83"/>
      <c r="G25" s="83"/>
      <c r="H25" s="83"/>
      <c r="I25" s="83"/>
    </row>
    <row r="26" spans="1:9" ht="16">
      <c r="A26" s="83"/>
      <c r="B26" s="83"/>
      <c r="C26" s="83"/>
      <c r="D26" s="83"/>
      <c r="E26" s="83"/>
      <c r="F26" s="83"/>
      <c r="G26" s="83"/>
      <c r="H26" s="83"/>
      <c r="I26" s="83"/>
    </row>
    <row r="27" spans="1:9" ht="16">
      <c r="A27" s="83" t="s">
        <v>2591</v>
      </c>
      <c r="B27" s="83"/>
      <c r="C27" s="83"/>
      <c r="D27" s="83"/>
      <c r="E27" s="83"/>
      <c r="F27" s="83"/>
      <c r="G27" s="83"/>
      <c r="H27" s="83"/>
      <c r="I27" s="83"/>
    </row>
    <row r="28" spans="1:9" ht="16">
      <c r="A28" s="83">
        <v>1</v>
      </c>
      <c r="B28" s="83">
        <v>0.189</v>
      </c>
      <c r="C28" s="83">
        <v>8</v>
      </c>
      <c r="D28" s="83">
        <v>1.512</v>
      </c>
      <c r="E28" s="84">
        <v>0.65</v>
      </c>
      <c r="F28" s="83"/>
      <c r="G28" s="83"/>
      <c r="H28" s="83"/>
      <c r="I28" s="83"/>
    </row>
    <row r="29" spans="1:9" ht="16">
      <c r="A29" s="83">
        <v>2</v>
      </c>
      <c r="B29" s="83">
        <v>0.20200000000000001</v>
      </c>
      <c r="C29" s="83">
        <v>2</v>
      </c>
      <c r="D29" s="83">
        <v>0.40400000000000003</v>
      </c>
      <c r="E29" s="84">
        <v>0.17</v>
      </c>
      <c r="F29" s="83"/>
      <c r="G29" s="83"/>
      <c r="H29" s="83"/>
      <c r="I29" s="83"/>
    </row>
    <row r="30" spans="1:9" ht="16">
      <c r="A30" s="83">
        <v>3</v>
      </c>
      <c r="B30" s="83">
        <v>0.20599999999999999</v>
      </c>
      <c r="C30" s="83">
        <v>2</v>
      </c>
      <c r="D30" s="83">
        <v>0.41199999999999998</v>
      </c>
      <c r="E30" s="84">
        <v>0.18</v>
      </c>
      <c r="F30" s="83"/>
      <c r="G30" s="83"/>
      <c r="H30" s="83"/>
      <c r="I30" s="83"/>
    </row>
    <row r="31" spans="1:9" ht="16">
      <c r="A31" s="83">
        <v>4</v>
      </c>
      <c r="B31" s="83">
        <v>0.20499999999999999</v>
      </c>
      <c r="C31" s="83">
        <v>0</v>
      </c>
      <c r="D31" s="83">
        <v>0</v>
      </c>
      <c r="E31" s="84">
        <v>0</v>
      </c>
      <c r="F31" s="83"/>
      <c r="G31" s="83"/>
      <c r="H31" s="83"/>
      <c r="I31" s="83"/>
    </row>
    <row r="32" spans="1:9" ht="16">
      <c r="A32" s="83">
        <v>5</v>
      </c>
      <c r="B32" s="83">
        <v>0.19800000000000001</v>
      </c>
      <c r="C32" s="83">
        <v>0</v>
      </c>
      <c r="D32" s="83">
        <v>0</v>
      </c>
      <c r="E32" s="84">
        <v>0</v>
      </c>
      <c r="F32" s="83"/>
      <c r="G32" s="83"/>
      <c r="H32" s="83"/>
      <c r="I32" s="83"/>
    </row>
    <row r="33" spans="1:9" ht="16">
      <c r="A33" s="83"/>
      <c r="B33" s="83"/>
      <c r="C33" s="83"/>
      <c r="D33" s="83">
        <v>2.3279999999999998</v>
      </c>
      <c r="E33" s="83">
        <v>1</v>
      </c>
      <c r="F33" s="83"/>
      <c r="G33" s="83"/>
      <c r="H33" s="83"/>
      <c r="I33" s="83"/>
    </row>
  </sheetData>
  <mergeCells count="2">
    <mergeCell ref="A3:O4"/>
    <mergeCell ref="D6:E6"/>
  </mergeCells>
  <pageMargins left="0.7" right="0.7" top="0.75" bottom="0.75" header="0.3" footer="0.3"/>
  <drawing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0DCF3A9-3F25-2D41-8EF5-2E7A833EB01C}">
  <dimension ref="A1:J58"/>
  <sheetViews>
    <sheetView workbookViewId="0">
      <selection activeCell="A2" sqref="A2"/>
    </sheetView>
  </sheetViews>
  <sheetFormatPr baseColWidth="10" defaultRowHeight="13"/>
  <sheetData>
    <row r="1" spans="1:1" ht="25">
      <c r="A1" s="174" t="s">
        <v>2592</v>
      </c>
    </row>
    <row r="53" spans="1:10">
      <c r="A53" s="49" t="s">
        <v>1097</v>
      </c>
    </row>
    <row r="55" spans="1:10" ht="13" customHeight="1">
      <c r="A55" s="243" t="s">
        <v>1098</v>
      </c>
      <c r="B55" s="243"/>
      <c r="C55" s="243"/>
      <c r="D55" s="243"/>
      <c r="E55" s="243"/>
      <c r="F55" s="243"/>
      <c r="G55" s="243"/>
      <c r="H55" s="243"/>
      <c r="I55" s="243"/>
      <c r="J55" s="243"/>
    </row>
    <row r="56" spans="1:10">
      <c r="A56" s="243"/>
      <c r="B56" s="243"/>
      <c r="C56" s="243"/>
      <c r="D56" s="243"/>
      <c r="E56" s="243"/>
      <c r="F56" s="243"/>
      <c r="G56" s="243"/>
      <c r="H56" s="243"/>
      <c r="I56" s="243"/>
      <c r="J56" s="243"/>
    </row>
    <row r="57" spans="1:10">
      <c r="A57" s="243"/>
      <c r="B57" s="243"/>
      <c r="C57" s="243"/>
      <c r="D57" s="243"/>
      <c r="E57" s="243"/>
      <c r="F57" s="243"/>
      <c r="G57" s="243"/>
      <c r="H57" s="243"/>
      <c r="I57" s="243"/>
      <c r="J57" s="243"/>
    </row>
    <row r="58" spans="1:10">
      <c r="A58" s="243"/>
      <c r="B58" s="243"/>
      <c r="C58" s="243"/>
      <c r="D58" s="243"/>
      <c r="E58" s="243"/>
      <c r="F58" s="243"/>
      <c r="G58" s="243"/>
      <c r="H58" s="243"/>
      <c r="I58" s="243"/>
      <c r="J58" s="243"/>
    </row>
  </sheetData>
  <mergeCells count="1">
    <mergeCell ref="A55:J58"/>
  </mergeCells>
  <pageMargins left="0.7" right="0.7" top="0.75" bottom="0.75" header="0.3" footer="0.3"/>
  <drawing r:id="rId1"/>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19D563C-75F6-B84A-9BF1-C193151FAB55}">
  <dimension ref="A1:C107"/>
  <sheetViews>
    <sheetView workbookViewId="0">
      <selection activeCell="A2" sqref="A2"/>
    </sheetView>
  </sheetViews>
  <sheetFormatPr baseColWidth="10" defaultRowHeight="13"/>
  <sheetData>
    <row r="1" spans="1:1" ht="25">
      <c r="A1" s="194" t="s">
        <v>2593</v>
      </c>
    </row>
    <row r="52" spans="1:3">
      <c r="A52" s="85" t="s">
        <v>1123</v>
      </c>
    </row>
    <row r="63" spans="1:3">
      <c r="B63" t="s">
        <v>1121</v>
      </c>
      <c r="C63" t="s">
        <v>1122</v>
      </c>
    </row>
    <row r="64" spans="1:3">
      <c r="A64" t="s">
        <v>1099</v>
      </c>
      <c r="B64">
        <v>0.626</v>
      </c>
      <c r="C64">
        <v>5.2750000000000004</v>
      </c>
    </row>
    <row r="65" spans="1:3">
      <c r="A65" t="s">
        <v>1100</v>
      </c>
      <c r="B65">
        <v>0.51400000000000001</v>
      </c>
      <c r="C65">
        <v>5.8179999999999996</v>
      </c>
    </row>
    <row r="66" spans="1:3">
      <c r="A66" t="s">
        <v>1101</v>
      </c>
      <c r="B66">
        <v>0.497</v>
      </c>
      <c r="C66">
        <v>6.609</v>
      </c>
    </row>
    <row r="67" spans="1:3">
      <c r="A67" t="s">
        <v>1102</v>
      </c>
      <c r="B67">
        <v>0.495</v>
      </c>
      <c r="C67">
        <v>4.0359999999999996</v>
      </c>
    </row>
    <row r="68" spans="1:3">
      <c r="A68" t="s">
        <v>1103</v>
      </c>
      <c r="B68">
        <v>0.48199999999999998</v>
      </c>
      <c r="C68">
        <v>6.125</v>
      </c>
    </row>
    <row r="69" spans="1:3">
      <c r="A69" t="s">
        <v>1104</v>
      </c>
      <c r="B69">
        <v>0.47099999999999997</v>
      </c>
      <c r="C69">
        <v>6.3339999999999996</v>
      </c>
    </row>
    <row r="70" spans="1:3">
      <c r="A70" t="s">
        <v>1105</v>
      </c>
      <c r="B70">
        <v>0.45900000000000002</v>
      </c>
      <c r="C70">
        <v>6.33</v>
      </c>
    </row>
    <row r="71" spans="1:3">
      <c r="A71" t="s">
        <v>1106</v>
      </c>
      <c r="B71">
        <v>0.41499999999999998</v>
      </c>
      <c r="C71">
        <v>4.6139999999999999</v>
      </c>
    </row>
    <row r="72" spans="1:3">
      <c r="A72" t="s">
        <v>1107</v>
      </c>
      <c r="B72">
        <v>0.40799999999999997</v>
      </c>
      <c r="C72">
        <v>5.4660000000000002</v>
      </c>
    </row>
    <row r="73" spans="1:3">
      <c r="A73" t="s">
        <v>1108</v>
      </c>
      <c r="B73">
        <v>0.39600000000000002</v>
      </c>
      <c r="C73">
        <v>6.8940000000000001</v>
      </c>
    </row>
    <row r="74" spans="1:3">
      <c r="A74" t="s">
        <v>1109</v>
      </c>
      <c r="B74">
        <v>0.38800000000000001</v>
      </c>
      <c r="C74">
        <v>5.9509999999999996</v>
      </c>
    </row>
    <row r="75" spans="1:3">
      <c r="A75" t="s">
        <v>1110</v>
      </c>
      <c r="B75">
        <v>0.38</v>
      </c>
      <c r="C75">
        <v>6.7629999999999999</v>
      </c>
    </row>
    <row r="76" spans="1:3">
      <c r="A76" t="s">
        <v>1111</v>
      </c>
      <c r="B76">
        <v>0.376</v>
      </c>
      <c r="C76">
        <v>5.6609999999999996</v>
      </c>
    </row>
    <row r="77" spans="1:3">
      <c r="A77" t="s">
        <v>69</v>
      </c>
      <c r="B77">
        <v>0.371</v>
      </c>
      <c r="C77">
        <v>7.4729999999999999</v>
      </c>
    </row>
    <row r="78" spans="1:3">
      <c r="A78" t="s">
        <v>1112</v>
      </c>
      <c r="B78">
        <v>0.371</v>
      </c>
      <c r="C78">
        <v>6.5890000000000004</v>
      </c>
    </row>
    <row r="79" spans="1:3">
      <c r="A79" t="s">
        <v>73</v>
      </c>
      <c r="B79">
        <v>0.36599999999999999</v>
      </c>
      <c r="C79">
        <v>6.7960000000000003</v>
      </c>
    </row>
    <row r="80" spans="1:3">
      <c r="A80" t="s">
        <v>1113</v>
      </c>
      <c r="B80">
        <v>0.35599999999999998</v>
      </c>
      <c r="C80">
        <v>6.4550000000000001</v>
      </c>
    </row>
    <row r="81" spans="1:3">
      <c r="A81" t="s">
        <v>1114</v>
      </c>
      <c r="B81">
        <v>0.35499999999999998</v>
      </c>
      <c r="C81">
        <v>6.2130000000000001</v>
      </c>
    </row>
    <row r="82" spans="1:3">
      <c r="A82" t="s">
        <v>71</v>
      </c>
      <c r="B82">
        <v>0.34499999999999997</v>
      </c>
      <c r="C82">
        <v>6.4359999999999999</v>
      </c>
    </row>
    <row r="83" spans="1:3">
      <c r="A83" t="s">
        <v>70</v>
      </c>
      <c r="B83">
        <v>0.34200000000000003</v>
      </c>
      <c r="C83">
        <v>5.931</v>
      </c>
    </row>
    <row r="84" spans="1:3">
      <c r="A84" t="s">
        <v>79</v>
      </c>
      <c r="B84">
        <v>0.34100000000000003</v>
      </c>
      <c r="C84">
        <v>7.1230000000000002</v>
      </c>
    </row>
    <row r="85" spans="1:3">
      <c r="A85" t="s">
        <v>74</v>
      </c>
      <c r="B85">
        <v>0.34100000000000003</v>
      </c>
      <c r="C85">
        <v>5.968</v>
      </c>
    </row>
    <row r="86" spans="1:3">
      <c r="A86" t="s">
        <v>77</v>
      </c>
      <c r="B86">
        <v>0.33700000000000002</v>
      </c>
      <c r="C86">
        <v>7.0949999999999998</v>
      </c>
    </row>
    <row r="87" spans="1:3">
      <c r="A87" t="s">
        <v>72</v>
      </c>
      <c r="B87">
        <v>0.33400000000000002</v>
      </c>
      <c r="C87">
        <v>6.4050000000000002</v>
      </c>
    </row>
    <row r="88" spans="1:3">
      <c r="A88" t="s">
        <v>76</v>
      </c>
      <c r="B88">
        <v>0.33400000000000002</v>
      </c>
      <c r="C88">
        <v>6.1289999999999996</v>
      </c>
    </row>
    <row r="89" spans="1:3">
      <c r="A89" t="s">
        <v>1115</v>
      </c>
      <c r="B89">
        <v>0.32700000000000001</v>
      </c>
      <c r="C89">
        <v>7.2279999999999998</v>
      </c>
    </row>
    <row r="90" spans="1:3">
      <c r="A90" t="s">
        <v>78</v>
      </c>
      <c r="B90">
        <v>0.31900000000000001</v>
      </c>
      <c r="C90">
        <v>6.9610000000000003</v>
      </c>
    </row>
    <row r="91" spans="1:3">
      <c r="A91" t="s">
        <v>83</v>
      </c>
      <c r="B91">
        <v>0.316</v>
      </c>
      <c r="C91">
        <v>7.24</v>
      </c>
    </row>
    <row r="92" spans="1:3">
      <c r="A92" t="s">
        <v>80</v>
      </c>
      <c r="B92">
        <v>0.312</v>
      </c>
      <c r="C92">
        <v>6.9109999999999996</v>
      </c>
    </row>
    <row r="93" spans="1:3">
      <c r="A93" t="s">
        <v>84</v>
      </c>
      <c r="B93">
        <v>0.312</v>
      </c>
      <c r="C93">
        <v>7.4029999999999996</v>
      </c>
    </row>
    <row r="94" spans="1:3">
      <c r="A94" t="s">
        <v>81</v>
      </c>
      <c r="B94">
        <v>0.30499999999999999</v>
      </c>
      <c r="C94">
        <v>6.6609999999999996</v>
      </c>
    </row>
    <row r="95" spans="1:3">
      <c r="A95" t="s">
        <v>1116</v>
      </c>
      <c r="B95">
        <v>0.30099999999999999</v>
      </c>
      <c r="C95">
        <v>6.26</v>
      </c>
    </row>
    <row r="96" spans="1:3">
      <c r="A96" t="s">
        <v>85</v>
      </c>
      <c r="B96">
        <v>0.29599999999999999</v>
      </c>
      <c r="C96">
        <v>6.8920000000000003</v>
      </c>
    </row>
    <row r="97" spans="1:3">
      <c r="A97" t="s">
        <v>1117</v>
      </c>
      <c r="B97">
        <v>0.28899999999999998</v>
      </c>
      <c r="C97">
        <v>6.0410000000000004</v>
      </c>
    </row>
    <row r="98" spans="1:3">
      <c r="A98" t="s">
        <v>82</v>
      </c>
      <c r="B98">
        <v>0.28399999999999997</v>
      </c>
      <c r="C98">
        <v>7.0970000000000004</v>
      </c>
    </row>
    <row r="99" spans="1:3">
      <c r="A99" t="s">
        <v>86</v>
      </c>
      <c r="B99">
        <v>0.28199999999999997</v>
      </c>
      <c r="C99">
        <v>7.3949999999999996</v>
      </c>
    </row>
    <row r="100" spans="1:3">
      <c r="A100" t="s">
        <v>89</v>
      </c>
      <c r="B100">
        <v>0.27300000000000002</v>
      </c>
      <c r="C100">
        <v>7.8040000000000003</v>
      </c>
    </row>
    <row r="101" spans="1:3">
      <c r="A101" t="s">
        <v>87</v>
      </c>
      <c r="B101">
        <v>0.27200000000000002</v>
      </c>
      <c r="C101">
        <v>7.3150000000000004</v>
      </c>
    </row>
    <row r="102" spans="1:3">
      <c r="A102" t="s">
        <v>1118</v>
      </c>
      <c r="B102">
        <v>0.27</v>
      </c>
      <c r="C102">
        <v>6.4690000000000003</v>
      </c>
    </row>
    <row r="103" spans="1:3">
      <c r="A103" t="s">
        <v>91</v>
      </c>
      <c r="B103">
        <v>0.26800000000000002</v>
      </c>
      <c r="C103">
        <v>7.5860000000000003</v>
      </c>
    </row>
    <row r="104" spans="1:3">
      <c r="A104" t="s">
        <v>1119</v>
      </c>
      <c r="B104">
        <v>0.26400000000000001</v>
      </c>
      <c r="C104">
        <v>7.53</v>
      </c>
    </row>
    <row r="105" spans="1:3">
      <c r="A105" t="s">
        <v>88</v>
      </c>
      <c r="B105">
        <v>0.26200000000000001</v>
      </c>
      <c r="C105">
        <v>6.859</v>
      </c>
    </row>
    <row r="106" spans="1:3">
      <c r="A106" t="s">
        <v>1120</v>
      </c>
      <c r="B106">
        <v>0.25900000000000001</v>
      </c>
      <c r="C106">
        <v>6.8449999999999998</v>
      </c>
    </row>
    <row r="107" spans="1:3">
      <c r="A107" t="s">
        <v>90</v>
      </c>
      <c r="B107">
        <v>0.254</v>
      </c>
      <c r="C107">
        <v>6.65</v>
      </c>
    </row>
  </sheetData>
  <pageMargins left="0.7" right="0.7" top="0.75" bottom="0.75" header="0.3" footer="0.3"/>
  <drawing r:id="rId1"/>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6FF0C43-4685-6B46-9EBC-300ED239C3D7}">
  <dimension ref="A1:K68"/>
  <sheetViews>
    <sheetView workbookViewId="0">
      <selection activeCell="A2" sqref="A2"/>
    </sheetView>
  </sheetViews>
  <sheetFormatPr baseColWidth="10" defaultRowHeight="13"/>
  <sheetData>
    <row r="1" spans="1:1" ht="25">
      <c r="A1" s="174" t="s">
        <v>2594</v>
      </c>
    </row>
    <row r="40" spans="1:11" ht="14" thickBot="1"/>
    <row r="41" spans="1:11" ht="15" thickBot="1">
      <c r="A41" s="86" t="s">
        <v>1124</v>
      </c>
      <c r="B41" s="87" t="s">
        <v>1125</v>
      </c>
      <c r="C41" s="87" t="s">
        <v>1126</v>
      </c>
      <c r="D41" s="87" t="s">
        <v>1127</v>
      </c>
      <c r="E41" s="87" t="s">
        <v>1128</v>
      </c>
      <c r="F41" s="87" t="s">
        <v>1129</v>
      </c>
      <c r="G41" s="87" t="s">
        <v>1130</v>
      </c>
      <c r="H41" s="87" t="s">
        <v>1131</v>
      </c>
      <c r="I41" s="87" t="s">
        <v>1132</v>
      </c>
      <c r="J41" s="87" t="s">
        <v>1133</v>
      </c>
      <c r="K41" s="88" t="s">
        <v>1136</v>
      </c>
    </row>
    <row r="42" spans="1:11" ht="14">
      <c r="A42" s="89">
        <v>0</v>
      </c>
      <c r="B42" s="90">
        <v>100</v>
      </c>
      <c r="C42" s="90">
        <v>100</v>
      </c>
      <c r="D42" s="90">
        <v>100</v>
      </c>
      <c r="E42" s="90">
        <v>100</v>
      </c>
      <c r="F42" s="90">
        <v>100</v>
      </c>
      <c r="G42" s="90">
        <v>100</v>
      </c>
      <c r="H42" s="90">
        <v>100</v>
      </c>
      <c r="I42" s="90">
        <v>100</v>
      </c>
      <c r="J42" s="90">
        <v>100</v>
      </c>
      <c r="K42" s="92">
        <v>100</v>
      </c>
    </row>
    <row r="43" spans="1:11" ht="14">
      <c r="A43" s="89">
        <v>1</v>
      </c>
      <c r="B43" s="91">
        <v>86.7</v>
      </c>
      <c r="C43" s="91">
        <v>95.1</v>
      </c>
      <c r="D43" s="91">
        <v>93.2</v>
      </c>
      <c r="E43" s="91">
        <v>97.3</v>
      </c>
      <c r="F43" s="91">
        <v>100</v>
      </c>
      <c r="G43" s="91">
        <v>97.4</v>
      </c>
      <c r="H43" s="91">
        <v>99.4</v>
      </c>
      <c r="I43" s="91">
        <v>93.5</v>
      </c>
      <c r="J43" s="91">
        <v>99</v>
      </c>
      <c r="K43" s="93">
        <v>97.6</v>
      </c>
    </row>
    <row r="44" spans="1:11" ht="14">
      <c r="A44" s="89">
        <v>2</v>
      </c>
      <c r="B44" s="91">
        <v>70.5</v>
      </c>
      <c r="C44" s="91">
        <v>92.2</v>
      </c>
      <c r="D44" s="91">
        <v>91.4</v>
      </c>
      <c r="E44" s="91">
        <v>98</v>
      </c>
      <c r="F44" s="91">
        <v>91.8</v>
      </c>
      <c r="G44" s="91">
        <v>93.4</v>
      </c>
      <c r="H44" s="91">
        <v>99.2</v>
      </c>
      <c r="I44" s="91">
        <v>91.8</v>
      </c>
      <c r="J44" s="91">
        <v>95.8</v>
      </c>
      <c r="K44" s="93">
        <v>96.5</v>
      </c>
    </row>
    <row r="45" spans="1:11" ht="14">
      <c r="A45" s="89">
        <v>3</v>
      </c>
      <c r="B45" s="91">
        <v>74.7</v>
      </c>
      <c r="C45" s="91">
        <v>88.8</v>
      </c>
      <c r="D45" s="91">
        <v>89.5</v>
      </c>
      <c r="E45" s="91">
        <v>91.2</v>
      </c>
      <c r="F45" s="91">
        <v>89.9</v>
      </c>
      <c r="G45" s="91">
        <v>95.5</v>
      </c>
      <c r="H45" s="91">
        <v>98</v>
      </c>
      <c r="I45" s="91">
        <v>93.9</v>
      </c>
      <c r="J45" s="91">
        <v>96.7</v>
      </c>
      <c r="K45" s="93">
        <v>94.6</v>
      </c>
    </row>
    <row r="46" spans="1:11" ht="14">
      <c r="A46" s="89">
        <v>4</v>
      </c>
      <c r="B46" s="91">
        <v>94.9</v>
      </c>
      <c r="C46" s="91">
        <v>92.8</v>
      </c>
      <c r="D46" s="91">
        <v>87.9</v>
      </c>
      <c r="E46" s="91">
        <v>87.2</v>
      </c>
      <c r="F46" s="91">
        <v>90.3</v>
      </c>
      <c r="G46" s="91">
        <v>101.3</v>
      </c>
      <c r="H46" s="91">
        <v>99.2</v>
      </c>
      <c r="I46" s="91">
        <v>94.6</v>
      </c>
      <c r="J46" s="91">
        <v>97.2</v>
      </c>
      <c r="K46" s="93">
        <v>93</v>
      </c>
    </row>
    <row r="47" spans="1:11" ht="14">
      <c r="A47" s="89">
        <v>5</v>
      </c>
      <c r="B47" s="91">
        <v>98</v>
      </c>
      <c r="C47" s="91">
        <v>95.3</v>
      </c>
      <c r="D47" s="91">
        <v>89.3</v>
      </c>
      <c r="E47" s="91">
        <v>97.6</v>
      </c>
      <c r="F47" s="91">
        <v>91.3</v>
      </c>
      <c r="G47" s="94"/>
      <c r="H47" s="91">
        <v>98.6</v>
      </c>
      <c r="I47" s="91">
        <v>92.9</v>
      </c>
      <c r="J47" s="91">
        <v>98.3</v>
      </c>
      <c r="K47" s="93">
        <v>91.9</v>
      </c>
    </row>
    <row r="48" spans="1:11" ht="14">
      <c r="A48" s="89">
        <v>6</v>
      </c>
      <c r="B48" s="91">
        <v>95.8</v>
      </c>
      <c r="C48" s="91">
        <v>94.2</v>
      </c>
      <c r="D48" s="91">
        <v>90.9</v>
      </c>
      <c r="E48" s="91">
        <v>100</v>
      </c>
      <c r="F48" s="91">
        <v>92.6</v>
      </c>
      <c r="G48" s="94"/>
      <c r="H48" s="91">
        <v>101.1</v>
      </c>
      <c r="I48" s="91">
        <v>97.2</v>
      </c>
      <c r="J48" s="91">
        <v>99.7</v>
      </c>
      <c r="K48" s="93">
        <v>91.5</v>
      </c>
    </row>
    <row r="49" spans="1:11" ht="14">
      <c r="A49" s="89">
        <v>7</v>
      </c>
      <c r="B49" s="91">
        <v>91.1</v>
      </c>
      <c r="C49" s="91">
        <v>92.1</v>
      </c>
      <c r="D49" s="91">
        <v>95.8</v>
      </c>
      <c r="E49" s="94"/>
      <c r="F49" s="91">
        <v>100.1</v>
      </c>
      <c r="G49" s="94"/>
      <c r="H49" s="94"/>
      <c r="I49" s="91">
        <v>96</v>
      </c>
      <c r="J49" s="91">
        <v>100.5</v>
      </c>
      <c r="K49" s="93">
        <v>93.6</v>
      </c>
    </row>
    <row r="50" spans="1:11" ht="14">
      <c r="A50" s="89">
        <v>8</v>
      </c>
      <c r="B50" s="91">
        <v>95.6</v>
      </c>
      <c r="C50" s="91">
        <v>94.3</v>
      </c>
      <c r="D50" s="91">
        <v>102.7</v>
      </c>
      <c r="E50" s="94"/>
      <c r="F50" s="91">
        <v>100</v>
      </c>
      <c r="G50" s="94"/>
      <c r="H50" s="94"/>
      <c r="I50" s="91">
        <v>97.4</v>
      </c>
      <c r="J50" s="95"/>
      <c r="K50" s="93">
        <v>95.3</v>
      </c>
    </row>
    <row r="51" spans="1:11" ht="14">
      <c r="A51" s="89">
        <v>9</v>
      </c>
      <c r="B51" s="91">
        <v>96.9</v>
      </c>
      <c r="C51" s="91">
        <v>93.6</v>
      </c>
      <c r="D51" s="94"/>
      <c r="E51" s="94"/>
      <c r="F51" s="91">
        <v>95.3</v>
      </c>
      <c r="G51" s="94"/>
      <c r="H51" s="94"/>
      <c r="I51" s="91">
        <v>99.2</v>
      </c>
      <c r="J51" s="95"/>
      <c r="K51" s="93">
        <v>94.9</v>
      </c>
    </row>
    <row r="52" spans="1:11" ht="14">
      <c r="A52" s="89">
        <v>10</v>
      </c>
      <c r="B52" s="91">
        <v>92.3</v>
      </c>
      <c r="C52" s="91">
        <v>97.4</v>
      </c>
      <c r="D52" s="94"/>
      <c r="E52" s="94"/>
      <c r="F52" s="91">
        <v>95.4</v>
      </c>
      <c r="G52" s="94"/>
      <c r="H52" s="94"/>
      <c r="I52" s="91">
        <v>101.5</v>
      </c>
      <c r="J52" s="95"/>
      <c r="K52" s="93">
        <v>95.4</v>
      </c>
    </row>
    <row r="53" spans="1:11" ht="14">
      <c r="A53" s="89">
        <v>11</v>
      </c>
      <c r="B53" s="91">
        <v>86.6</v>
      </c>
      <c r="C53" s="91">
        <v>101.3</v>
      </c>
      <c r="D53" s="94"/>
      <c r="E53" s="94"/>
      <c r="F53" s="91">
        <v>96.7</v>
      </c>
      <c r="G53" s="94"/>
      <c r="H53" s="94"/>
      <c r="I53" s="94"/>
      <c r="J53" s="95"/>
      <c r="K53" s="93">
        <v>97</v>
      </c>
    </row>
    <row r="54" spans="1:11" ht="14">
      <c r="A54" s="89">
        <v>12</v>
      </c>
      <c r="B54" s="91">
        <v>87.5</v>
      </c>
      <c r="C54" s="94"/>
      <c r="D54" s="94"/>
      <c r="E54" s="94"/>
      <c r="F54" s="91">
        <v>100.5</v>
      </c>
      <c r="G54" s="94"/>
      <c r="H54" s="94"/>
      <c r="I54" s="94"/>
      <c r="J54" s="95"/>
      <c r="K54" s="93">
        <v>97.8</v>
      </c>
    </row>
    <row r="55" spans="1:11" ht="14">
      <c r="A55" s="89">
        <v>13</v>
      </c>
      <c r="B55" s="91">
        <v>86.4</v>
      </c>
      <c r="C55" s="94"/>
      <c r="D55" s="94"/>
      <c r="E55" s="94"/>
      <c r="F55" s="94"/>
      <c r="G55" s="94"/>
      <c r="H55" s="94"/>
      <c r="I55" s="94"/>
      <c r="J55" s="95"/>
      <c r="K55" s="211">
        <v>99.3</v>
      </c>
    </row>
    <row r="56" spans="1:11" ht="14">
      <c r="A56" s="89">
        <v>14</v>
      </c>
      <c r="B56" s="91">
        <v>79.599999999999994</v>
      </c>
      <c r="C56" s="94"/>
      <c r="D56" s="94"/>
      <c r="E56" s="94"/>
      <c r="F56" s="94"/>
      <c r="G56" s="94"/>
      <c r="H56" s="94"/>
      <c r="I56" s="94"/>
      <c r="J56" s="95"/>
      <c r="K56" s="93">
        <v>96.6</v>
      </c>
    </row>
    <row r="57" spans="1:11" ht="14">
      <c r="A57" s="89">
        <v>15</v>
      </c>
      <c r="B57" s="91">
        <v>79</v>
      </c>
      <c r="C57" s="94"/>
      <c r="D57" s="94"/>
      <c r="E57" s="94"/>
      <c r="F57" s="94"/>
      <c r="G57" s="94"/>
      <c r="H57" s="94"/>
      <c r="I57" s="94"/>
      <c r="J57" s="95"/>
      <c r="K57" s="93">
        <v>92.6</v>
      </c>
    </row>
    <row r="58" spans="1:11" ht="14">
      <c r="A58" s="89">
        <v>16</v>
      </c>
      <c r="B58" s="91">
        <v>86.6</v>
      </c>
      <c r="C58" s="94"/>
      <c r="D58" s="94"/>
      <c r="E58" s="94"/>
      <c r="F58" s="94"/>
      <c r="G58" s="94"/>
      <c r="H58" s="94"/>
      <c r="I58" s="94"/>
      <c r="J58" s="95"/>
      <c r="K58" s="93">
        <v>93.1</v>
      </c>
    </row>
    <row r="59" spans="1:11" ht="14">
      <c r="A59" s="89">
        <v>17</v>
      </c>
      <c r="B59" s="91">
        <v>96.8</v>
      </c>
      <c r="C59" s="94"/>
      <c r="D59" s="94"/>
      <c r="E59" s="94"/>
      <c r="F59" s="94"/>
      <c r="G59" s="94"/>
      <c r="H59" s="94"/>
      <c r="I59" s="94"/>
      <c r="K59" s="95"/>
    </row>
    <row r="60" spans="1:11" ht="14">
      <c r="A60" s="89">
        <v>18</v>
      </c>
      <c r="B60" s="91">
        <v>87.1</v>
      </c>
      <c r="C60" s="94"/>
      <c r="D60" s="94"/>
      <c r="E60" s="94"/>
      <c r="F60" s="94"/>
      <c r="G60" s="94"/>
      <c r="H60" s="94"/>
      <c r="I60" s="94"/>
      <c r="K60" s="95"/>
    </row>
    <row r="61" spans="1:11" ht="14">
      <c r="A61" s="89">
        <v>19</v>
      </c>
      <c r="B61" s="91">
        <v>84.9</v>
      </c>
      <c r="C61" s="94"/>
      <c r="D61" s="94"/>
      <c r="E61" s="94"/>
      <c r="F61" s="94"/>
      <c r="G61" s="94"/>
      <c r="H61" s="94"/>
      <c r="I61" s="94"/>
      <c r="K61" s="95"/>
    </row>
    <row r="62" spans="1:11" ht="14">
      <c r="A62" s="89">
        <v>20</v>
      </c>
      <c r="B62" s="91">
        <v>85.1</v>
      </c>
      <c r="C62" s="94"/>
      <c r="D62" s="94"/>
      <c r="E62" s="94"/>
      <c r="F62" s="94"/>
      <c r="G62" s="94"/>
      <c r="H62" s="94"/>
      <c r="I62" s="94"/>
      <c r="K62" s="95"/>
    </row>
    <row r="63" spans="1:11" ht="14">
      <c r="A63" s="89">
        <v>21</v>
      </c>
      <c r="B63" s="91">
        <v>88.1</v>
      </c>
      <c r="C63" s="94"/>
      <c r="D63" s="94"/>
      <c r="E63" s="94"/>
      <c r="F63" s="94"/>
      <c r="G63" s="94"/>
      <c r="H63" s="94"/>
      <c r="I63" s="94"/>
      <c r="K63" s="95"/>
    </row>
    <row r="64" spans="1:11" ht="14">
      <c r="A64" s="89">
        <v>22</v>
      </c>
      <c r="B64" s="91">
        <v>92.1</v>
      </c>
      <c r="C64" s="94"/>
      <c r="D64" s="94"/>
      <c r="E64" s="94"/>
      <c r="F64" s="94"/>
      <c r="G64" s="94"/>
      <c r="H64" s="94"/>
      <c r="I64" s="94"/>
      <c r="K64" s="95"/>
    </row>
    <row r="65" spans="1:11" ht="14">
      <c r="A65" s="89">
        <v>23</v>
      </c>
      <c r="B65" s="91">
        <v>94.4</v>
      </c>
      <c r="C65" s="94"/>
      <c r="D65" s="94"/>
      <c r="E65" s="94"/>
      <c r="F65" s="94"/>
      <c r="G65" s="94"/>
      <c r="H65" s="94"/>
      <c r="I65" s="94"/>
      <c r="K65" s="95"/>
    </row>
    <row r="66" spans="1:11" ht="15" thickBot="1">
      <c r="A66" s="89">
        <v>24</v>
      </c>
      <c r="B66" s="91">
        <v>100.7</v>
      </c>
      <c r="C66" s="94"/>
      <c r="D66" s="94"/>
      <c r="E66" s="94"/>
      <c r="F66" s="94"/>
      <c r="G66" s="94"/>
      <c r="H66" s="94"/>
      <c r="I66" s="94"/>
      <c r="K66" s="95"/>
    </row>
    <row r="67" spans="1:11" ht="14">
      <c r="A67" s="96" t="s">
        <v>1134</v>
      </c>
      <c r="B67" s="97">
        <v>24</v>
      </c>
      <c r="C67" s="97">
        <v>11</v>
      </c>
      <c r="D67" s="97">
        <v>8</v>
      </c>
      <c r="E67" s="97">
        <v>6</v>
      </c>
      <c r="F67" s="97">
        <v>12</v>
      </c>
      <c r="G67" s="97">
        <v>4</v>
      </c>
      <c r="H67" s="97">
        <v>6</v>
      </c>
      <c r="I67" s="97">
        <v>10</v>
      </c>
      <c r="J67" s="97">
        <v>7</v>
      </c>
      <c r="K67" s="98">
        <v>17</v>
      </c>
    </row>
    <row r="68" spans="1:11" ht="15" thickBot="1">
      <c r="A68" s="99" t="s">
        <v>1135</v>
      </c>
      <c r="B68" s="100">
        <v>72018.17</v>
      </c>
      <c r="C68" s="100">
        <v>17172.71</v>
      </c>
      <c r="D68" s="100">
        <v>16574.810000000001</v>
      </c>
      <c r="E68" s="100">
        <v>7658.72</v>
      </c>
      <c r="F68" s="100">
        <v>15123.97</v>
      </c>
      <c r="G68" s="100">
        <v>3666.74</v>
      </c>
      <c r="H68" s="100">
        <v>1501</v>
      </c>
      <c r="I68" s="100">
        <v>11637.56</v>
      </c>
      <c r="J68" s="100">
        <v>3573.19</v>
      </c>
      <c r="K68" s="101">
        <v>19070.27</v>
      </c>
    </row>
  </sheetData>
  <pageMargins left="0.7" right="0.7" top="0.75" bottom="0.75" header="0.3" footer="0.3"/>
  <drawing r:id="rId1"/>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DBC7B15-1F7B-464D-9F46-E9A32EA67971}">
  <dimension ref="A1:A33"/>
  <sheetViews>
    <sheetView workbookViewId="0">
      <selection activeCell="A2" sqref="A2"/>
    </sheetView>
  </sheetViews>
  <sheetFormatPr baseColWidth="10" defaultRowHeight="13"/>
  <sheetData>
    <row r="1" spans="1:1" ht="25">
      <c r="A1" s="174" t="s">
        <v>2595</v>
      </c>
    </row>
    <row r="33" spans="1:1">
      <c r="A33" s="1" t="s">
        <v>1137</v>
      </c>
    </row>
  </sheetData>
  <pageMargins left="0.7" right="0.7" top="0.75" bottom="0.75" header="0.3" footer="0.3"/>
  <drawing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E83757F-90ED-F749-9D5E-4551FA51A605}">
  <dimension ref="A1:L90"/>
  <sheetViews>
    <sheetView workbookViewId="0">
      <selection activeCell="A2" sqref="A2"/>
    </sheetView>
  </sheetViews>
  <sheetFormatPr baseColWidth="10" defaultRowHeight="13"/>
  <cols>
    <col min="1" max="1" width="19.5" customWidth="1"/>
  </cols>
  <sheetData>
    <row r="1" spans="1:1" ht="25">
      <c r="A1" s="212" t="s">
        <v>2609</v>
      </c>
    </row>
    <row r="42" spans="1:2">
      <c r="A42" s="102" t="s">
        <v>1138</v>
      </c>
    </row>
    <row r="45" spans="1:2">
      <c r="B45" t="s">
        <v>2416</v>
      </c>
    </row>
    <row r="46" spans="1:2">
      <c r="A46" s="14" t="s">
        <v>2596</v>
      </c>
      <c r="B46">
        <v>43</v>
      </c>
    </row>
    <row r="47" spans="1:2">
      <c r="A47" s="14" t="s">
        <v>2597</v>
      </c>
      <c r="B47">
        <v>62</v>
      </c>
    </row>
    <row r="48" spans="1:2">
      <c r="A48" s="14" t="s">
        <v>2598</v>
      </c>
      <c r="B48">
        <v>64</v>
      </c>
    </row>
    <row r="49" spans="1:2">
      <c r="A49" s="14" t="s">
        <v>2599</v>
      </c>
      <c r="B49">
        <v>66</v>
      </c>
    </row>
    <row r="50" spans="1:2">
      <c r="A50" s="14" t="s">
        <v>2600</v>
      </c>
      <c r="B50">
        <v>55</v>
      </c>
    </row>
    <row r="51" spans="1:2">
      <c r="A51" s="14" t="s">
        <v>2601</v>
      </c>
      <c r="B51">
        <v>56</v>
      </c>
    </row>
    <row r="52" spans="1:2">
      <c r="A52" s="14" t="s">
        <v>2602</v>
      </c>
      <c r="B52">
        <v>54</v>
      </c>
    </row>
    <row r="53" spans="1:2">
      <c r="A53" s="14" t="s">
        <v>2603</v>
      </c>
      <c r="B53">
        <v>54</v>
      </c>
    </row>
    <row r="54" spans="1:2">
      <c r="A54" s="14" t="s">
        <v>2604</v>
      </c>
      <c r="B54">
        <v>54</v>
      </c>
    </row>
    <row r="55" spans="1:2">
      <c r="A55" s="14" t="s">
        <v>2605</v>
      </c>
      <c r="B55">
        <v>52</v>
      </c>
    </row>
    <row r="56" spans="1:2">
      <c r="A56" s="14" t="s">
        <v>2606</v>
      </c>
      <c r="B56">
        <v>52</v>
      </c>
    </row>
    <row r="57" spans="1:2">
      <c r="A57" s="14" t="s">
        <v>2607</v>
      </c>
      <c r="B57">
        <v>53</v>
      </c>
    </row>
    <row r="85" spans="1:12">
      <c r="C85" s="234"/>
      <c r="D85" s="234"/>
      <c r="E85" s="234"/>
      <c r="F85" s="234"/>
      <c r="G85" s="234"/>
      <c r="H85" s="234"/>
      <c r="I85" s="234"/>
      <c r="J85" s="234"/>
      <c r="K85" s="234"/>
      <c r="L85" s="234"/>
    </row>
    <row r="86" spans="1:12">
      <c r="C86" s="234"/>
      <c r="D86" s="234"/>
      <c r="E86" s="234"/>
      <c r="F86" s="234"/>
      <c r="G86" s="234"/>
      <c r="H86" s="234"/>
      <c r="I86" s="234"/>
      <c r="J86" s="234"/>
      <c r="K86" s="234"/>
      <c r="L86" s="234"/>
    </row>
    <row r="87" spans="1:12">
      <c r="C87" s="234"/>
      <c r="D87" s="234"/>
      <c r="E87" s="234"/>
      <c r="F87" s="234"/>
      <c r="G87" s="234"/>
      <c r="H87" s="234"/>
      <c r="I87" s="234"/>
      <c r="J87" s="234"/>
      <c r="K87" s="234"/>
      <c r="L87" s="234"/>
    </row>
    <row r="90" spans="1:12">
      <c r="A90" s="102" t="s">
        <v>2608</v>
      </c>
    </row>
  </sheetData>
  <mergeCells count="1">
    <mergeCell ref="C85:L87"/>
  </mergeCells>
  <pageMargins left="0.7" right="0.7" top="0.75" bottom="0.75" header="0.3" footer="0.3"/>
  <drawing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BBE7BB4-901C-5E4A-8196-F70098C9753F}">
  <dimension ref="A1:A36"/>
  <sheetViews>
    <sheetView workbookViewId="0">
      <selection activeCell="A2" sqref="A2"/>
    </sheetView>
  </sheetViews>
  <sheetFormatPr baseColWidth="10" defaultRowHeight="13"/>
  <sheetData>
    <row r="1" spans="1:1" ht="25">
      <c r="A1" s="164" t="s">
        <v>2610</v>
      </c>
    </row>
    <row r="36" spans="1:1">
      <c r="A36" s="49" t="s">
        <v>1139</v>
      </c>
    </row>
  </sheetData>
  <pageMargins left="0.7" right="0.7" top="0.75" bottom="0.75" header="0.3" footer="0.3"/>
  <drawing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EA8E78A-6D10-0E4A-8DF6-F080E8A46674}">
  <dimension ref="A1:L295"/>
  <sheetViews>
    <sheetView workbookViewId="0">
      <selection activeCell="A2" sqref="A2"/>
    </sheetView>
  </sheetViews>
  <sheetFormatPr baseColWidth="10" defaultRowHeight="13"/>
  <sheetData>
    <row r="1" spans="1:1" ht="25">
      <c r="A1" s="174" t="s">
        <v>2611</v>
      </c>
    </row>
    <row r="50" spans="1:12">
      <c r="A50" s="244" t="s">
        <v>1140</v>
      </c>
      <c r="B50" s="244"/>
      <c r="C50" s="244"/>
      <c r="D50" s="244"/>
      <c r="E50" s="244"/>
      <c r="F50" s="244"/>
      <c r="G50" s="244"/>
      <c r="H50" s="244"/>
      <c r="I50" s="244"/>
      <c r="J50" s="244"/>
      <c r="K50" s="244"/>
      <c r="L50" s="244"/>
    </row>
    <row r="51" spans="1:12">
      <c r="A51" s="244"/>
      <c r="B51" s="244"/>
      <c r="C51" s="244"/>
      <c r="D51" s="244"/>
      <c r="E51" s="244"/>
      <c r="F51" s="244"/>
      <c r="G51" s="244"/>
      <c r="H51" s="244"/>
      <c r="I51" s="244"/>
      <c r="J51" s="244"/>
      <c r="K51" s="244"/>
      <c r="L51" s="244"/>
    </row>
    <row r="52" spans="1:12">
      <c r="A52" s="244"/>
      <c r="B52" s="244"/>
      <c r="C52" s="244"/>
      <c r="D52" s="244"/>
      <c r="E52" s="244"/>
      <c r="F52" s="244"/>
      <c r="G52" s="244"/>
      <c r="H52" s="244"/>
      <c r="I52" s="244"/>
      <c r="J52" s="244"/>
      <c r="K52" s="244"/>
      <c r="L52" s="244"/>
    </row>
    <row r="54" spans="1:12">
      <c r="A54" s="1" t="s">
        <v>2729</v>
      </c>
    </row>
    <row r="56" spans="1:12" ht="16">
      <c r="A56" s="213" t="s">
        <v>2612</v>
      </c>
      <c r="B56" s="214"/>
    </row>
    <row r="57" spans="1:12">
      <c r="A57" s="213"/>
      <c r="B57" s="215" t="s">
        <v>2613</v>
      </c>
    </row>
    <row r="58" spans="1:12">
      <c r="A58" s="213">
        <v>1891</v>
      </c>
      <c r="B58" s="215">
        <v>6809</v>
      </c>
    </row>
    <row r="59" spans="1:12">
      <c r="A59" s="213">
        <v>1892</v>
      </c>
      <c r="B59" s="215">
        <v>7382</v>
      </c>
    </row>
    <row r="60" spans="1:12">
      <c r="A60" s="213">
        <v>1893</v>
      </c>
      <c r="B60" s="215">
        <v>30439</v>
      </c>
    </row>
    <row r="61" spans="1:12">
      <c r="A61" s="213">
        <v>1894</v>
      </c>
      <c r="B61" s="215">
        <v>9506</v>
      </c>
    </row>
    <row r="62" spans="1:12">
      <c r="A62" s="213">
        <v>1895</v>
      </c>
      <c r="B62" s="215">
        <v>5701</v>
      </c>
    </row>
    <row r="63" spans="1:12">
      <c r="A63" s="213">
        <v>1896</v>
      </c>
      <c r="B63" s="215">
        <v>3565</v>
      </c>
    </row>
    <row r="64" spans="1:12">
      <c r="A64" s="213">
        <v>1897</v>
      </c>
      <c r="B64" s="215">
        <v>10327</v>
      </c>
    </row>
    <row r="65" spans="1:2">
      <c r="A65" s="213">
        <v>1898</v>
      </c>
      <c r="B65" s="215">
        <v>15257</v>
      </c>
    </row>
    <row r="66" spans="1:2">
      <c r="A66" s="213">
        <v>1899</v>
      </c>
      <c r="B66" s="215">
        <v>2503</v>
      </c>
    </row>
    <row r="67" spans="1:2">
      <c r="A67" s="213">
        <v>1900</v>
      </c>
      <c r="B67" s="215">
        <v>3088</v>
      </c>
    </row>
    <row r="68" spans="1:2">
      <c r="A68" s="213">
        <v>1901</v>
      </c>
      <c r="B68" s="215">
        <v>4130</v>
      </c>
    </row>
    <row r="69" spans="1:2">
      <c r="A69" s="213">
        <v>1902</v>
      </c>
      <c r="B69" s="215">
        <v>3438</v>
      </c>
    </row>
    <row r="70" spans="1:2">
      <c r="A70" s="213">
        <v>1903</v>
      </c>
      <c r="B70" s="215">
        <v>2320</v>
      </c>
    </row>
    <row r="71" spans="1:2">
      <c r="A71" s="213">
        <v>1904</v>
      </c>
      <c r="B71" s="215">
        <v>1464</v>
      </c>
    </row>
    <row r="72" spans="1:2">
      <c r="A72" s="213">
        <v>1905</v>
      </c>
      <c r="B72" s="215">
        <v>2368</v>
      </c>
    </row>
    <row r="73" spans="1:2">
      <c r="A73" s="213">
        <v>1906</v>
      </c>
      <c r="B73" s="215">
        <v>3019</v>
      </c>
    </row>
    <row r="74" spans="1:2">
      <c r="A74" s="213">
        <v>1907</v>
      </c>
      <c r="B74" s="215">
        <v>2148</v>
      </c>
    </row>
    <row r="75" spans="1:2">
      <c r="A75" s="213">
        <v>1908</v>
      </c>
      <c r="B75" s="215">
        <v>10785</v>
      </c>
    </row>
    <row r="76" spans="1:2">
      <c r="A76" s="213">
        <v>1909</v>
      </c>
      <c r="B76" s="215">
        <v>2687</v>
      </c>
    </row>
    <row r="77" spans="1:2">
      <c r="A77" s="213">
        <v>1910</v>
      </c>
      <c r="B77" s="215">
        <v>9867</v>
      </c>
    </row>
    <row r="78" spans="1:2">
      <c r="A78" s="213">
        <v>1911</v>
      </c>
      <c r="B78" s="215">
        <v>10155</v>
      </c>
    </row>
    <row r="79" spans="1:2">
      <c r="A79" s="213">
        <v>1912</v>
      </c>
      <c r="B79" s="215">
        <v>40890</v>
      </c>
    </row>
    <row r="80" spans="1:2">
      <c r="A80" s="213">
        <v>1913</v>
      </c>
      <c r="B80" s="215">
        <v>9804</v>
      </c>
    </row>
    <row r="81" spans="1:2">
      <c r="A81" s="213">
        <v>1914</v>
      </c>
      <c r="B81" s="215">
        <v>9878</v>
      </c>
    </row>
    <row r="82" spans="1:2">
      <c r="A82" s="213">
        <v>1915</v>
      </c>
      <c r="B82" s="215">
        <v>2953</v>
      </c>
    </row>
    <row r="83" spans="1:2">
      <c r="A83" s="213">
        <v>1916</v>
      </c>
      <c r="B83" s="215">
        <v>2446</v>
      </c>
    </row>
    <row r="84" spans="1:2">
      <c r="A84" s="213">
        <v>1917</v>
      </c>
      <c r="B84" s="215">
        <v>5647</v>
      </c>
    </row>
    <row r="85" spans="1:2">
      <c r="A85" s="213">
        <v>1918</v>
      </c>
      <c r="B85" s="215">
        <v>5875</v>
      </c>
    </row>
    <row r="86" spans="1:2">
      <c r="A86" s="213">
        <v>1919</v>
      </c>
      <c r="B86" s="215">
        <v>34969</v>
      </c>
    </row>
    <row r="87" spans="1:2">
      <c r="A87" s="213">
        <v>1920</v>
      </c>
      <c r="B87" s="215">
        <v>26568</v>
      </c>
    </row>
    <row r="88" spans="1:2">
      <c r="A88" s="213">
        <v>1921</v>
      </c>
      <c r="B88" s="215">
        <v>85872</v>
      </c>
    </row>
    <row r="89" spans="1:2">
      <c r="A89" s="213">
        <v>1922</v>
      </c>
      <c r="B89" s="215">
        <v>19850</v>
      </c>
    </row>
    <row r="90" spans="1:2">
      <c r="A90" s="213">
        <v>1923</v>
      </c>
      <c r="B90" s="215">
        <v>10672</v>
      </c>
    </row>
    <row r="91" spans="1:2">
      <c r="A91" s="213">
        <v>1924</v>
      </c>
      <c r="B91" s="215">
        <v>8424</v>
      </c>
    </row>
    <row r="92" spans="1:2">
      <c r="A92" s="213">
        <v>1925</v>
      </c>
      <c r="B92" s="215">
        <v>7952</v>
      </c>
    </row>
    <row r="93" spans="1:2">
      <c r="A93" s="213">
        <v>1926</v>
      </c>
      <c r="B93" s="215">
        <v>162233</v>
      </c>
    </row>
    <row r="94" spans="1:2">
      <c r="A94" s="213">
        <v>1927</v>
      </c>
      <c r="B94" s="215">
        <v>1174</v>
      </c>
    </row>
    <row r="95" spans="1:2">
      <c r="A95" s="213">
        <v>1928</v>
      </c>
      <c r="B95" s="215">
        <v>1388</v>
      </c>
    </row>
    <row r="96" spans="1:2">
      <c r="A96" s="213">
        <v>1929</v>
      </c>
      <c r="B96" s="215">
        <v>8287</v>
      </c>
    </row>
    <row r="97" spans="1:2">
      <c r="A97" s="213">
        <v>1930</v>
      </c>
      <c r="B97" s="215">
        <v>4399</v>
      </c>
    </row>
    <row r="98" spans="1:2">
      <c r="A98" s="213">
        <v>1931</v>
      </c>
      <c r="B98" s="215">
        <v>6983</v>
      </c>
    </row>
    <row r="99" spans="1:2">
      <c r="A99" s="213">
        <v>1932</v>
      </c>
      <c r="B99" s="215">
        <v>6488</v>
      </c>
    </row>
    <row r="100" spans="1:2">
      <c r="A100" s="213">
        <v>1933</v>
      </c>
      <c r="B100" s="215">
        <v>1072</v>
      </c>
    </row>
    <row r="101" spans="1:2">
      <c r="A101" s="213">
        <v>1934</v>
      </c>
      <c r="B101" s="215">
        <v>959</v>
      </c>
    </row>
    <row r="102" spans="1:2">
      <c r="A102" s="213">
        <v>1935</v>
      </c>
      <c r="B102" s="215">
        <v>1955</v>
      </c>
    </row>
    <row r="103" spans="1:2">
      <c r="A103" s="213">
        <v>1936</v>
      </c>
      <c r="B103" s="215">
        <v>1829</v>
      </c>
    </row>
    <row r="104" spans="1:2">
      <c r="A104" s="213">
        <v>1937</v>
      </c>
      <c r="B104" s="215">
        <v>3413</v>
      </c>
    </row>
    <row r="105" spans="1:2">
      <c r="A105" s="213">
        <v>1938</v>
      </c>
      <c r="B105" s="215">
        <v>1334</v>
      </c>
    </row>
    <row r="106" spans="1:2">
      <c r="A106" s="213">
        <v>1939</v>
      </c>
      <c r="B106" s="215">
        <v>1356</v>
      </c>
    </row>
    <row r="107" spans="1:2">
      <c r="A107" s="213">
        <v>1940</v>
      </c>
      <c r="B107" s="215">
        <v>940</v>
      </c>
    </row>
    <row r="108" spans="1:2">
      <c r="A108" s="213">
        <v>1941</v>
      </c>
      <c r="B108" s="215">
        <v>1079</v>
      </c>
    </row>
    <row r="109" spans="1:2">
      <c r="A109" s="213">
        <v>1942</v>
      </c>
      <c r="B109" s="215">
        <v>1527</v>
      </c>
    </row>
    <row r="110" spans="1:2">
      <c r="A110" s="213">
        <v>1943</v>
      </c>
      <c r="B110" s="215">
        <v>1808</v>
      </c>
    </row>
    <row r="111" spans="1:2">
      <c r="A111" s="213">
        <v>1944</v>
      </c>
      <c r="B111" s="215">
        <v>3714</v>
      </c>
    </row>
    <row r="112" spans="1:2">
      <c r="A112" s="213">
        <v>1945</v>
      </c>
      <c r="B112" s="215">
        <v>2835</v>
      </c>
    </row>
    <row r="113" spans="1:2">
      <c r="A113" s="213">
        <v>1946</v>
      </c>
      <c r="B113" s="215">
        <v>2158</v>
      </c>
    </row>
    <row r="114" spans="1:2">
      <c r="A114" s="213">
        <v>1947</v>
      </c>
      <c r="B114" s="215">
        <v>2433</v>
      </c>
    </row>
    <row r="115" spans="1:2">
      <c r="A115" s="213">
        <v>1948</v>
      </c>
      <c r="B115" s="215">
        <v>1944</v>
      </c>
    </row>
    <row r="116" spans="1:2">
      <c r="A116" s="213">
        <v>1949</v>
      </c>
      <c r="B116" s="215">
        <v>1807</v>
      </c>
    </row>
    <row r="117" spans="1:2">
      <c r="A117" s="213">
        <v>1950</v>
      </c>
      <c r="B117" s="215">
        <v>1389</v>
      </c>
    </row>
    <row r="118" spans="1:2">
      <c r="A118" s="213">
        <v>1951</v>
      </c>
      <c r="B118" s="215">
        <v>1694</v>
      </c>
    </row>
    <row r="119" spans="1:2">
      <c r="A119" s="213">
        <v>1952</v>
      </c>
      <c r="B119" s="215">
        <v>1792</v>
      </c>
    </row>
    <row r="120" spans="1:2">
      <c r="A120" s="213">
        <v>1953</v>
      </c>
      <c r="B120" s="215">
        <v>2184</v>
      </c>
    </row>
    <row r="121" spans="1:2">
      <c r="A121" s="213">
        <v>1954</v>
      </c>
      <c r="B121" s="215">
        <v>2457</v>
      </c>
    </row>
    <row r="122" spans="1:2">
      <c r="A122" s="213">
        <v>1955</v>
      </c>
      <c r="B122" s="215">
        <v>3781</v>
      </c>
    </row>
    <row r="123" spans="1:2">
      <c r="A123" s="213">
        <v>1956</v>
      </c>
      <c r="B123" s="215">
        <v>2083</v>
      </c>
    </row>
    <row r="124" spans="1:2">
      <c r="A124" s="213">
        <v>1957</v>
      </c>
      <c r="B124" s="215">
        <v>8412</v>
      </c>
    </row>
    <row r="125" spans="1:2">
      <c r="A125" s="213">
        <v>1958</v>
      </c>
      <c r="B125" s="215">
        <v>3462</v>
      </c>
    </row>
    <row r="126" spans="1:2">
      <c r="A126" s="213">
        <v>1959</v>
      </c>
      <c r="B126" s="215">
        <v>5270</v>
      </c>
    </row>
    <row r="127" spans="1:2">
      <c r="A127" s="213">
        <v>1960</v>
      </c>
      <c r="B127" s="215">
        <v>3024</v>
      </c>
    </row>
    <row r="128" spans="1:2">
      <c r="A128" s="213">
        <v>1961</v>
      </c>
      <c r="B128" s="215">
        <v>3046</v>
      </c>
    </row>
    <row r="129" spans="1:2">
      <c r="A129" s="213">
        <v>1962</v>
      </c>
      <c r="B129" s="215">
        <v>5798</v>
      </c>
    </row>
    <row r="130" spans="1:2">
      <c r="A130" s="213">
        <v>1963</v>
      </c>
      <c r="B130" s="215">
        <v>1755</v>
      </c>
    </row>
    <row r="131" spans="1:2">
      <c r="A131" s="213">
        <v>1964</v>
      </c>
      <c r="B131" s="215">
        <v>2277</v>
      </c>
    </row>
    <row r="132" spans="1:2">
      <c r="A132" s="213">
        <v>1965</v>
      </c>
      <c r="B132" s="215">
        <v>2925</v>
      </c>
    </row>
    <row r="133" spans="1:2">
      <c r="A133" s="213">
        <v>1966</v>
      </c>
      <c r="B133" s="215">
        <v>2398</v>
      </c>
    </row>
    <row r="134" spans="1:2">
      <c r="A134" s="213">
        <v>1967</v>
      </c>
      <c r="B134" s="215">
        <v>2787</v>
      </c>
    </row>
    <row r="135" spans="1:2">
      <c r="A135" s="213">
        <v>1968</v>
      </c>
      <c r="B135" s="215">
        <v>4690</v>
      </c>
    </row>
    <row r="136" spans="1:2">
      <c r="A136" s="213">
        <v>1969</v>
      </c>
      <c r="B136" s="215">
        <v>6846</v>
      </c>
    </row>
    <row r="137" spans="1:2">
      <c r="A137" s="213">
        <v>1970</v>
      </c>
      <c r="B137" s="215">
        <v>10980</v>
      </c>
    </row>
    <row r="138" spans="1:2">
      <c r="A138" s="213">
        <v>1971</v>
      </c>
      <c r="B138" s="215">
        <v>13551</v>
      </c>
    </row>
    <row r="139" spans="1:2">
      <c r="A139" s="213">
        <v>1972</v>
      </c>
      <c r="B139" s="215">
        <v>23909</v>
      </c>
    </row>
    <row r="140" spans="1:2">
      <c r="A140" s="213">
        <v>1973</v>
      </c>
      <c r="B140" s="215">
        <v>7197</v>
      </c>
    </row>
    <row r="141" spans="1:2">
      <c r="A141" s="213">
        <v>1974</v>
      </c>
      <c r="B141" s="215">
        <v>14750</v>
      </c>
    </row>
    <row r="142" spans="1:2">
      <c r="A142" s="213">
        <v>1975</v>
      </c>
      <c r="B142" s="215">
        <v>6012</v>
      </c>
    </row>
    <row r="143" spans="1:2">
      <c r="A143" s="213">
        <v>1976</v>
      </c>
      <c r="B143" s="215">
        <v>3284</v>
      </c>
    </row>
    <row r="144" spans="1:2">
      <c r="A144" s="213">
        <v>1977</v>
      </c>
      <c r="B144" s="215">
        <v>10142</v>
      </c>
    </row>
    <row r="145" spans="1:2">
      <c r="A145" s="213">
        <v>1978</v>
      </c>
      <c r="B145" s="215">
        <v>9405</v>
      </c>
    </row>
    <row r="146" spans="1:2">
      <c r="A146" s="213">
        <v>1979</v>
      </c>
      <c r="B146" s="215">
        <v>29474</v>
      </c>
    </row>
    <row r="147" spans="1:2">
      <c r="A147" s="213">
        <v>1980</v>
      </c>
      <c r="B147" s="215">
        <v>11964</v>
      </c>
    </row>
    <row r="148" spans="1:2">
      <c r="A148" s="213">
        <v>1981</v>
      </c>
      <c r="B148" s="215">
        <v>4266</v>
      </c>
    </row>
    <row r="149" spans="1:2">
      <c r="A149" s="213">
        <v>1982</v>
      </c>
      <c r="B149" s="215">
        <v>5313</v>
      </c>
    </row>
    <row r="150" spans="1:2">
      <c r="A150" s="213">
        <v>1983</v>
      </c>
      <c r="B150" s="215">
        <v>3754</v>
      </c>
    </row>
    <row r="151" spans="1:2">
      <c r="A151" s="213">
        <v>1984</v>
      </c>
      <c r="B151" s="215">
        <v>27135</v>
      </c>
    </row>
    <row r="152" spans="1:2">
      <c r="A152" s="213">
        <v>1985</v>
      </c>
      <c r="B152" s="215">
        <v>6402</v>
      </c>
    </row>
    <row r="153" spans="1:2">
      <c r="A153" s="213">
        <v>1986</v>
      </c>
      <c r="B153" s="215">
        <v>1920</v>
      </c>
    </row>
    <row r="154" spans="1:2">
      <c r="A154" s="213">
        <v>1987</v>
      </c>
      <c r="B154" s="215">
        <v>3546</v>
      </c>
    </row>
    <row r="155" spans="1:2">
      <c r="A155" s="213">
        <v>1988</v>
      </c>
      <c r="B155" s="215">
        <v>3702</v>
      </c>
    </row>
    <row r="156" spans="1:2">
      <c r="A156" s="213">
        <v>1989</v>
      </c>
      <c r="B156" s="215">
        <v>4128</v>
      </c>
    </row>
    <row r="157" spans="1:2">
      <c r="A157" s="213">
        <v>1990</v>
      </c>
      <c r="B157" s="215">
        <v>1903</v>
      </c>
    </row>
    <row r="158" spans="1:2">
      <c r="A158" s="213">
        <v>1991</v>
      </c>
      <c r="B158" s="215">
        <v>761</v>
      </c>
    </row>
    <row r="159" spans="1:2">
      <c r="A159" s="213">
        <v>1992</v>
      </c>
      <c r="B159" s="215">
        <v>528</v>
      </c>
    </row>
    <row r="160" spans="1:2">
      <c r="A160" s="213">
        <v>1993</v>
      </c>
      <c r="B160" s="215">
        <v>649</v>
      </c>
    </row>
    <row r="161" spans="1:2">
      <c r="A161" s="213">
        <v>1994</v>
      </c>
      <c r="B161" s="215">
        <v>278</v>
      </c>
    </row>
    <row r="162" spans="1:2">
      <c r="A162" s="213">
        <v>1995</v>
      </c>
      <c r="B162" s="215">
        <v>415</v>
      </c>
    </row>
    <row r="163" spans="1:2">
      <c r="A163" s="213">
        <v>1996</v>
      </c>
      <c r="B163" s="215">
        <v>1303</v>
      </c>
    </row>
    <row r="164" spans="1:2">
      <c r="A164" s="213">
        <v>1997</v>
      </c>
      <c r="B164" s="215">
        <v>235</v>
      </c>
    </row>
    <row r="165" spans="1:2">
      <c r="A165" s="213">
        <v>1998</v>
      </c>
      <c r="B165" s="215">
        <v>282</v>
      </c>
    </row>
    <row r="166" spans="1:2">
      <c r="A166" s="213">
        <v>1999</v>
      </c>
      <c r="B166" s="215">
        <v>242</v>
      </c>
    </row>
    <row r="167" spans="1:2">
      <c r="A167" s="213">
        <v>2000</v>
      </c>
      <c r="B167" s="215">
        <v>499</v>
      </c>
    </row>
    <row r="168" spans="1:2">
      <c r="A168" s="213">
        <v>2001</v>
      </c>
      <c r="B168" s="215">
        <v>525</v>
      </c>
    </row>
    <row r="169" spans="1:2">
      <c r="A169" s="213">
        <v>2002</v>
      </c>
      <c r="B169" s="215">
        <v>1323</v>
      </c>
    </row>
    <row r="170" spans="1:2">
      <c r="A170" s="213">
        <v>2003</v>
      </c>
      <c r="B170" s="215">
        <v>499</v>
      </c>
    </row>
    <row r="171" spans="1:2">
      <c r="A171" s="213">
        <v>2004</v>
      </c>
      <c r="B171" s="215">
        <v>905</v>
      </c>
    </row>
    <row r="172" spans="1:2">
      <c r="A172" s="213">
        <v>2005</v>
      </c>
      <c r="B172" s="215">
        <v>157</v>
      </c>
    </row>
    <row r="173" spans="1:2">
      <c r="A173" s="213">
        <v>2006</v>
      </c>
      <c r="B173" s="215">
        <v>755</v>
      </c>
    </row>
    <row r="174" spans="1:2">
      <c r="A174" s="213">
        <v>2007</v>
      </c>
      <c r="B174" s="215">
        <v>1041</v>
      </c>
    </row>
    <row r="175" spans="1:2">
      <c r="A175" s="213">
        <v>2008</v>
      </c>
      <c r="B175" s="215">
        <v>759</v>
      </c>
    </row>
    <row r="176" spans="1:2">
      <c r="A176" s="213">
        <v>2009</v>
      </c>
      <c r="B176" s="215">
        <v>455</v>
      </c>
    </row>
    <row r="177" spans="1:7">
      <c r="A177" s="213">
        <v>2010</v>
      </c>
      <c r="B177" s="215">
        <v>365</v>
      </c>
    </row>
    <row r="178" spans="1:7">
      <c r="A178" s="213">
        <v>2011</v>
      </c>
      <c r="B178" s="215">
        <v>1390</v>
      </c>
    </row>
    <row r="179" spans="1:7">
      <c r="A179" s="213">
        <v>2012</v>
      </c>
      <c r="B179" s="215">
        <v>249</v>
      </c>
    </row>
    <row r="180" spans="1:7">
      <c r="A180" s="213">
        <v>2013</v>
      </c>
      <c r="B180" s="215">
        <v>444</v>
      </c>
    </row>
    <row r="181" spans="1:7">
      <c r="A181" s="213">
        <v>2014</v>
      </c>
      <c r="B181" s="215">
        <v>788</v>
      </c>
    </row>
    <row r="182" spans="1:7">
      <c r="A182" s="213">
        <v>2015</v>
      </c>
      <c r="B182">
        <f>SUMIF(G182:G295,A182,E182:E295)</f>
        <v>169</v>
      </c>
      <c r="D182" t="s">
        <v>2614</v>
      </c>
      <c r="E182">
        <v>22</v>
      </c>
      <c r="G182" t="str">
        <f>LEFT(D182,4)</f>
        <v>2015</v>
      </c>
    </row>
    <row r="183" spans="1:7">
      <c r="A183" s="213">
        <v>2016</v>
      </c>
      <c r="B183">
        <f t="shared" ref="B183:B190" si="0">SUMIF(G183:G296,A183,E183:E296)</f>
        <v>322</v>
      </c>
      <c r="D183" t="s">
        <v>2615</v>
      </c>
      <c r="E183">
        <v>24</v>
      </c>
      <c r="G183" t="str">
        <f t="shared" ref="G183:G246" si="1">LEFT(D183,4)</f>
        <v>2015</v>
      </c>
    </row>
    <row r="184" spans="1:7">
      <c r="A184" s="213">
        <v>2017</v>
      </c>
      <c r="B184">
        <f t="shared" si="0"/>
        <v>275</v>
      </c>
      <c r="D184" t="s">
        <v>2616</v>
      </c>
      <c r="E184">
        <v>23</v>
      </c>
      <c r="G184" t="str">
        <f t="shared" si="1"/>
        <v>2015</v>
      </c>
    </row>
    <row r="185" spans="1:7">
      <c r="A185" s="213">
        <v>2018</v>
      </c>
      <c r="B185">
        <f t="shared" si="0"/>
        <v>272</v>
      </c>
      <c r="D185" t="s">
        <v>2617</v>
      </c>
      <c r="E185">
        <v>7</v>
      </c>
      <c r="G185" t="str">
        <f t="shared" si="1"/>
        <v>2015</v>
      </c>
    </row>
    <row r="186" spans="1:7">
      <c r="A186" s="213">
        <v>2019</v>
      </c>
      <c r="B186">
        <f t="shared" si="0"/>
        <v>234</v>
      </c>
      <c r="D186" t="s">
        <v>2618</v>
      </c>
      <c r="E186">
        <v>12</v>
      </c>
      <c r="G186" t="str">
        <f t="shared" si="1"/>
        <v>2015</v>
      </c>
    </row>
    <row r="187" spans="1:7">
      <c r="A187" s="213">
        <v>2020</v>
      </c>
      <c r="B187">
        <f t="shared" si="0"/>
        <v>18</v>
      </c>
      <c r="D187" t="s">
        <v>2619</v>
      </c>
      <c r="E187">
        <v>8</v>
      </c>
      <c r="G187" t="str">
        <f t="shared" si="1"/>
        <v>2015</v>
      </c>
    </row>
    <row r="188" spans="1:7">
      <c r="A188" s="213">
        <v>2021</v>
      </c>
      <c r="B188">
        <f t="shared" si="0"/>
        <v>0</v>
      </c>
      <c r="D188" t="s">
        <v>2620</v>
      </c>
      <c r="E188">
        <v>18</v>
      </c>
      <c r="G188" t="str">
        <f t="shared" si="1"/>
        <v>2015</v>
      </c>
    </row>
    <row r="189" spans="1:7">
      <c r="A189" s="213">
        <v>2022</v>
      </c>
      <c r="B189">
        <f t="shared" si="0"/>
        <v>2514</v>
      </c>
      <c r="D189" t="s">
        <v>2621</v>
      </c>
      <c r="E189">
        <v>22</v>
      </c>
      <c r="G189" t="str">
        <f t="shared" si="1"/>
        <v>2015</v>
      </c>
    </row>
    <row r="190" spans="1:7">
      <c r="A190" s="213">
        <v>2023</v>
      </c>
      <c r="B190">
        <f t="shared" si="0"/>
        <v>2660</v>
      </c>
      <c r="D190" t="s">
        <v>2622</v>
      </c>
      <c r="E190">
        <v>8</v>
      </c>
      <c r="G190" t="str">
        <f t="shared" si="1"/>
        <v>2015</v>
      </c>
    </row>
    <row r="191" spans="1:7">
      <c r="A191" s="213">
        <v>2024</v>
      </c>
      <c r="B191">
        <f>2*SUMIF(G191:G304,A191,E191:E304)</f>
        <v>930</v>
      </c>
      <c r="C191" s="1" t="s">
        <v>2728</v>
      </c>
      <c r="D191" t="s">
        <v>2623</v>
      </c>
      <c r="E191">
        <v>3</v>
      </c>
      <c r="G191" t="str">
        <f t="shared" si="1"/>
        <v>2015</v>
      </c>
    </row>
    <row r="192" spans="1:7">
      <c r="A192" s="1" t="s">
        <v>59</v>
      </c>
      <c r="B192" s="1" t="s">
        <v>59</v>
      </c>
      <c r="D192" t="s">
        <v>2624</v>
      </c>
      <c r="E192">
        <v>13</v>
      </c>
      <c r="G192" t="str">
        <f t="shared" si="1"/>
        <v>2015</v>
      </c>
    </row>
    <row r="193" spans="1:7">
      <c r="A193" s="1" t="s">
        <v>59</v>
      </c>
      <c r="B193" s="1" t="s">
        <v>59</v>
      </c>
      <c r="D193" t="s">
        <v>2625</v>
      </c>
      <c r="E193">
        <v>9</v>
      </c>
      <c r="G193" t="str">
        <f t="shared" si="1"/>
        <v>2015</v>
      </c>
    </row>
    <row r="194" spans="1:7">
      <c r="A194" s="1" t="s">
        <v>59</v>
      </c>
      <c r="B194" s="1" t="s">
        <v>59</v>
      </c>
      <c r="D194" t="s">
        <v>2626</v>
      </c>
      <c r="E194">
        <v>20</v>
      </c>
      <c r="G194" t="str">
        <f t="shared" si="1"/>
        <v>2016</v>
      </c>
    </row>
    <row r="195" spans="1:7">
      <c r="A195" s="1" t="s">
        <v>59</v>
      </c>
      <c r="B195" s="1" t="s">
        <v>59</v>
      </c>
      <c r="D195" t="s">
        <v>2627</v>
      </c>
      <c r="E195">
        <v>18</v>
      </c>
      <c r="G195" t="str">
        <f t="shared" si="1"/>
        <v>2016</v>
      </c>
    </row>
    <row r="196" spans="1:7">
      <c r="A196" s="1" t="s">
        <v>59</v>
      </c>
      <c r="B196" s="1" t="s">
        <v>59</v>
      </c>
      <c r="D196" t="s">
        <v>2628</v>
      </c>
      <c r="E196">
        <v>35</v>
      </c>
      <c r="G196" t="str">
        <f t="shared" si="1"/>
        <v>2016</v>
      </c>
    </row>
    <row r="197" spans="1:7">
      <c r="A197" s="1" t="s">
        <v>59</v>
      </c>
      <c r="B197" s="1" t="s">
        <v>59</v>
      </c>
      <c r="D197" t="s">
        <v>2629</v>
      </c>
      <c r="E197">
        <v>73</v>
      </c>
      <c r="G197" t="str">
        <f t="shared" si="1"/>
        <v>2016</v>
      </c>
    </row>
    <row r="198" spans="1:7">
      <c r="A198" s="1" t="s">
        <v>59</v>
      </c>
      <c r="B198" s="1" t="s">
        <v>59</v>
      </c>
      <c r="D198" t="s">
        <v>2630</v>
      </c>
      <c r="E198">
        <v>22</v>
      </c>
      <c r="G198" t="str">
        <f t="shared" si="1"/>
        <v>2016</v>
      </c>
    </row>
    <row r="199" spans="1:7">
      <c r="A199" s="1" t="s">
        <v>59</v>
      </c>
      <c r="B199" s="1" t="s">
        <v>59</v>
      </c>
      <c r="D199" t="s">
        <v>2631</v>
      </c>
      <c r="E199">
        <v>16</v>
      </c>
      <c r="G199" t="str">
        <f t="shared" si="1"/>
        <v>2016</v>
      </c>
    </row>
    <row r="200" spans="1:7">
      <c r="A200" s="1" t="s">
        <v>59</v>
      </c>
      <c r="B200" s="1" t="s">
        <v>59</v>
      </c>
      <c r="D200" t="s">
        <v>2632</v>
      </c>
      <c r="E200">
        <v>76</v>
      </c>
      <c r="G200" t="str">
        <f t="shared" si="1"/>
        <v>2016</v>
      </c>
    </row>
    <row r="201" spans="1:7">
      <c r="A201" s="1" t="s">
        <v>59</v>
      </c>
      <c r="B201" s="1" t="s">
        <v>59</v>
      </c>
      <c r="D201" t="s">
        <v>2633</v>
      </c>
      <c r="E201">
        <v>5</v>
      </c>
      <c r="G201" t="str">
        <f t="shared" si="1"/>
        <v>2016</v>
      </c>
    </row>
    <row r="202" spans="1:7">
      <c r="A202" s="1" t="s">
        <v>59</v>
      </c>
      <c r="B202" s="1" t="s">
        <v>59</v>
      </c>
      <c r="D202" t="s">
        <v>2634</v>
      </c>
      <c r="E202">
        <v>8</v>
      </c>
      <c r="G202" t="str">
        <f t="shared" si="1"/>
        <v>2016</v>
      </c>
    </row>
    <row r="203" spans="1:7">
      <c r="A203" s="1" t="s">
        <v>59</v>
      </c>
      <c r="B203" s="1" t="s">
        <v>59</v>
      </c>
      <c r="D203" t="s">
        <v>2635</v>
      </c>
      <c r="E203">
        <v>8</v>
      </c>
      <c r="G203" t="str">
        <f t="shared" si="1"/>
        <v>2016</v>
      </c>
    </row>
    <row r="204" spans="1:7">
      <c r="A204" s="1" t="s">
        <v>59</v>
      </c>
      <c r="B204" s="1" t="s">
        <v>59</v>
      </c>
      <c r="D204" t="s">
        <v>2636</v>
      </c>
      <c r="E204">
        <v>22</v>
      </c>
      <c r="G204" t="str">
        <f t="shared" si="1"/>
        <v>2016</v>
      </c>
    </row>
    <row r="205" spans="1:7">
      <c r="A205" s="1" t="s">
        <v>59</v>
      </c>
      <c r="B205" s="1" t="s">
        <v>59</v>
      </c>
      <c r="D205" t="s">
        <v>2637</v>
      </c>
      <c r="E205">
        <v>19</v>
      </c>
      <c r="G205" t="str">
        <f t="shared" si="1"/>
        <v>2016</v>
      </c>
    </row>
    <row r="206" spans="1:7">
      <c r="A206" s="1" t="s">
        <v>59</v>
      </c>
      <c r="B206" s="1" t="s">
        <v>59</v>
      </c>
      <c r="D206" t="s">
        <v>2638</v>
      </c>
      <c r="E206">
        <v>17</v>
      </c>
      <c r="G206" t="str">
        <f t="shared" si="1"/>
        <v>2017</v>
      </c>
    </row>
    <row r="207" spans="1:7">
      <c r="A207" s="1" t="s">
        <v>59</v>
      </c>
      <c r="B207" s="1" t="s">
        <v>59</v>
      </c>
      <c r="D207" t="s">
        <v>2639</v>
      </c>
      <c r="E207">
        <v>20</v>
      </c>
      <c r="G207" t="str">
        <f t="shared" si="1"/>
        <v>2017</v>
      </c>
    </row>
    <row r="208" spans="1:7">
      <c r="A208" s="1" t="s">
        <v>59</v>
      </c>
      <c r="B208" s="1" t="s">
        <v>59</v>
      </c>
      <c r="D208" t="s">
        <v>2640</v>
      </c>
      <c r="E208">
        <v>18</v>
      </c>
      <c r="G208" t="str">
        <f t="shared" si="1"/>
        <v>2017</v>
      </c>
    </row>
    <row r="209" spans="1:7">
      <c r="A209" s="1" t="s">
        <v>59</v>
      </c>
      <c r="B209" s="1" t="s">
        <v>59</v>
      </c>
      <c r="D209" t="s">
        <v>2641</v>
      </c>
      <c r="E209">
        <v>20</v>
      </c>
      <c r="G209" t="str">
        <f t="shared" si="1"/>
        <v>2017</v>
      </c>
    </row>
    <row r="210" spans="1:7">
      <c r="A210" s="1" t="s">
        <v>59</v>
      </c>
      <c r="B210" s="1" t="s">
        <v>59</v>
      </c>
      <c r="D210" t="s">
        <v>2642</v>
      </c>
      <c r="E210">
        <v>50</v>
      </c>
      <c r="G210" t="str">
        <f t="shared" si="1"/>
        <v>2017</v>
      </c>
    </row>
    <row r="211" spans="1:7">
      <c r="A211" s="1" t="s">
        <v>59</v>
      </c>
      <c r="B211" s="1" t="s">
        <v>59</v>
      </c>
      <c r="D211" t="s">
        <v>2643</v>
      </c>
      <c r="E211">
        <v>2</v>
      </c>
      <c r="G211" t="str">
        <f t="shared" si="1"/>
        <v>2017</v>
      </c>
    </row>
    <row r="212" spans="1:7">
      <c r="A212" s="1" t="s">
        <v>59</v>
      </c>
      <c r="B212" s="1" t="s">
        <v>59</v>
      </c>
      <c r="D212" t="s">
        <v>2644</v>
      </c>
      <c r="E212">
        <v>50</v>
      </c>
      <c r="G212" t="str">
        <f t="shared" si="1"/>
        <v>2017</v>
      </c>
    </row>
    <row r="213" spans="1:7">
      <c r="A213" s="1" t="s">
        <v>59</v>
      </c>
      <c r="B213" s="1" t="s">
        <v>59</v>
      </c>
      <c r="D213" t="s">
        <v>2645</v>
      </c>
      <c r="E213">
        <v>62</v>
      </c>
      <c r="G213" t="str">
        <f t="shared" si="1"/>
        <v>2017</v>
      </c>
    </row>
    <row r="214" spans="1:7">
      <c r="A214" s="1" t="s">
        <v>59</v>
      </c>
      <c r="B214" s="1" t="s">
        <v>59</v>
      </c>
      <c r="D214" t="s">
        <v>2646</v>
      </c>
      <c r="E214">
        <v>10</v>
      </c>
      <c r="G214" t="str">
        <f t="shared" si="1"/>
        <v>2017</v>
      </c>
    </row>
    <row r="215" spans="1:7">
      <c r="A215" s="1" t="s">
        <v>59</v>
      </c>
      <c r="B215" s="1" t="s">
        <v>59</v>
      </c>
      <c r="D215" t="s">
        <v>2647</v>
      </c>
      <c r="E215">
        <v>8</v>
      </c>
      <c r="G215" t="str">
        <f t="shared" si="1"/>
        <v>2017</v>
      </c>
    </row>
    <row r="216" spans="1:7">
      <c r="A216" s="1" t="s">
        <v>59</v>
      </c>
      <c r="B216" s="1" t="s">
        <v>59</v>
      </c>
      <c r="D216" t="s">
        <v>2648</v>
      </c>
      <c r="E216">
        <v>8</v>
      </c>
      <c r="G216" t="str">
        <f t="shared" si="1"/>
        <v>2017</v>
      </c>
    </row>
    <row r="217" spans="1:7">
      <c r="A217" s="1" t="s">
        <v>59</v>
      </c>
      <c r="B217" s="1" t="s">
        <v>59</v>
      </c>
      <c r="D217" t="s">
        <v>2649</v>
      </c>
      <c r="E217">
        <v>10</v>
      </c>
      <c r="G217" t="str">
        <f t="shared" si="1"/>
        <v>2017</v>
      </c>
    </row>
    <row r="218" spans="1:7">
      <c r="A218" s="1" t="s">
        <v>59</v>
      </c>
      <c r="B218" s="1" t="s">
        <v>59</v>
      </c>
      <c r="D218" t="s">
        <v>2650</v>
      </c>
      <c r="E218">
        <v>9</v>
      </c>
      <c r="G218" t="str">
        <f t="shared" si="1"/>
        <v>2018</v>
      </c>
    </row>
    <row r="219" spans="1:7">
      <c r="A219" s="1" t="s">
        <v>59</v>
      </c>
      <c r="B219" s="1" t="s">
        <v>59</v>
      </c>
      <c r="D219" t="s">
        <v>2651</v>
      </c>
      <c r="E219">
        <v>73</v>
      </c>
      <c r="G219" t="str">
        <f t="shared" si="1"/>
        <v>2018</v>
      </c>
    </row>
    <row r="220" spans="1:7">
      <c r="A220" s="1" t="s">
        <v>59</v>
      </c>
      <c r="B220" s="1" t="s">
        <v>59</v>
      </c>
      <c r="D220" t="s">
        <v>2652</v>
      </c>
      <c r="E220">
        <v>114</v>
      </c>
      <c r="G220" t="str">
        <f t="shared" si="1"/>
        <v>2018</v>
      </c>
    </row>
    <row r="221" spans="1:7">
      <c r="A221" s="1" t="s">
        <v>59</v>
      </c>
      <c r="B221" s="1" t="s">
        <v>59</v>
      </c>
      <c r="D221" t="s">
        <v>2653</v>
      </c>
      <c r="E221">
        <v>3</v>
      </c>
      <c r="G221" t="str">
        <f t="shared" si="1"/>
        <v>2018</v>
      </c>
    </row>
    <row r="222" spans="1:7">
      <c r="A222" s="1" t="s">
        <v>59</v>
      </c>
      <c r="B222" s="1" t="s">
        <v>59</v>
      </c>
      <c r="D222" t="s">
        <v>2654</v>
      </c>
      <c r="E222">
        <v>7</v>
      </c>
      <c r="G222" t="str">
        <f t="shared" si="1"/>
        <v>2018</v>
      </c>
    </row>
    <row r="223" spans="1:7">
      <c r="A223" s="1" t="s">
        <v>59</v>
      </c>
      <c r="B223" s="1" t="s">
        <v>59</v>
      </c>
      <c r="D223" t="s">
        <v>2655</v>
      </c>
      <c r="E223">
        <v>17</v>
      </c>
      <c r="G223" t="str">
        <f t="shared" si="1"/>
        <v>2018</v>
      </c>
    </row>
    <row r="224" spans="1:7">
      <c r="A224" s="1" t="s">
        <v>59</v>
      </c>
      <c r="B224" s="1" t="s">
        <v>59</v>
      </c>
      <c r="D224" t="s">
        <v>2656</v>
      </c>
      <c r="E224">
        <v>4</v>
      </c>
      <c r="G224" t="str">
        <f t="shared" si="1"/>
        <v>2018</v>
      </c>
    </row>
    <row r="225" spans="1:7">
      <c r="A225" s="1" t="s">
        <v>59</v>
      </c>
      <c r="B225" s="1" t="s">
        <v>59</v>
      </c>
      <c r="D225" t="s">
        <v>2657</v>
      </c>
      <c r="E225">
        <v>4</v>
      </c>
      <c r="G225" t="str">
        <f t="shared" si="1"/>
        <v>2018</v>
      </c>
    </row>
    <row r="226" spans="1:7">
      <c r="A226" s="1" t="s">
        <v>59</v>
      </c>
      <c r="B226" s="1" t="s">
        <v>59</v>
      </c>
      <c r="D226" t="s">
        <v>2658</v>
      </c>
      <c r="E226">
        <v>9</v>
      </c>
      <c r="G226" t="str">
        <f t="shared" si="1"/>
        <v>2018</v>
      </c>
    </row>
    <row r="227" spans="1:7">
      <c r="A227" s="1" t="s">
        <v>59</v>
      </c>
      <c r="B227" s="1" t="s">
        <v>59</v>
      </c>
      <c r="D227" t="s">
        <v>2659</v>
      </c>
      <c r="E227">
        <v>16</v>
      </c>
      <c r="G227" t="str">
        <f t="shared" si="1"/>
        <v>2018</v>
      </c>
    </row>
    <row r="228" spans="1:7">
      <c r="A228" s="1" t="s">
        <v>59</v>
      </c>
      <c r="B228" s="1" t="s">
        <v>59</v>
      </c>
      <c r="D228" t="s">
        <v>2660</v>
      </c>
      <c r="E228">
        <v>11</v>
      </c>
      <c r="G228" t="str">
        <f t="shared" si="1"/>
        <v>2018</v>
      </c>
    </row>
    <row r="229" spans="1:7">
      <c r="A229" s="1" t="s">
        <v>59</v>
      </c>
      <c r="B229" s="1" t="s">
        <v>59</v>
      </c>
      <c r="D229" t="s">
        <v>2661</v>
      </c>
      <c r="E229">
        <v>5</v>
      </c>
      <c r="G229" t="str">
        <f t="shared" si="1"/>
        <v>2018</v>
      </c>
    </row>
    <row r="230" spans="1:7">
      <c r="A230" s="1" t="s">
        <v>59</v>
      </c>
      <c r="B230" s="1" t="s">
        <v>59</v>
      </c>
      <c r="D230" t="s">
        <v>2662</v>
      </c>
      <c r="E230">
        <v>11</v>
      </c>
      <c r="G230" t="str">
        <f t="shared" si="1"/>
        <v>2019</v>
      </c>
    </row>
    <row r="231" spans="1:7">
      <c r="A231" s="1" t="s">
        <v>59</v>
      </c>
      <c r="B231" s="1" t="s">
        <v>59</v>
      </c>
      <c r="D231" t="s">
        <v>2663</v>
      </c>
      <c r="E231">
        <v>7</v>
      </c>
      <c r="G231" t="str">
        <f t="shared" si="1"/>
        <v>2019</v>
      </c>
    </row>
    <row r="232" spans="1:7">
      <c r="A232" s="1" t="s">
        <v>59</v>
      </c>
      <c r="B232" s="1" t="s">
        <v>59</v>
      </c>
      <c r="D232" t="s">
        <v>2664</v>
      </c>
      <c r="E232">
        <v>9</v>
      </c>
      <c r="G232" t="str">
        <f t="shared" si="1"/>
        <v>2019</v>
      </c>
    </row>
    <row r="233" spans="1:7">
      <c r="A233" s="1" t="s">
        <v>59</v>
      </c>
      <c r="B233" s="1" t="s">
        <v>59</v>
      </c>
      <c r="D233" t="s">
        <v>2665</v>
      </c>
      <c r="E233">
        <v>2</v>
      </c>
      <c r="G233" t="str">
        <f t="shared" si="1"/>
        <v>2019</v>
      </c>
    </row>
    <row r="234" spans="1:7">
      <c r="A234" s="1" t="s">
        <v>59</v>
      </c>
      <c r="B234" s="1" t="s">
        <v>59</v>
      </c>
      <c r="D234" t="s">
        <v>2666</v>
      </c>
      <c r="E234">
        <v>10</v>
      </c>
      <c r="G234" t="str">
        <f t="shared" si="1"/>
        <v>2019</v>
      </c>
    </row>
    <row r="235" spans="1:7">
      <c r="A235" s="1" t="s">
        <v>59</v>
      </c>
      <c r="B235" s="1" t="s">
        <v>59</v>
      </c>
      <c r="D235" t="s">
        <v>2667</v>
      </c>
      <c r="E235">
        <v>12</v>
      </c>
      <c r="G235" t="str">
        <f t="shared" si="1"/>
        <v>2019</v>
      </c>
    </row>
    <row r="236" spans="1:7">
      <c r="A236" s="1" t="s">
        <v>59</v>
      </c>
      <c r="B236" s="1" t="s">
        <v>59</v>
      </c>
      <c r="D236" t="s">
        <v>2668</v>
      </c>
      <c r="E236">
        <v>11</v>
      </c>
      <c r="G236" t="str">
        <f t="shared" si="1"/>
        <v>2019</v>
      </c>
    </row>
    <row r="237" spans="1:7">
      <c r="A237" s="1" t="s">
        <v>59</v>
      </c>
      <c r="B237" s="1" t="s">
        <v>59</v>
      </c>
      <c r="D237" t="s">
        <v>2669</v>
      </c>
      <c r="E237">
        <v>7</v>
      </c>
      <c r="G237" t="str">
        <f t="shared" si="1"/>
        <v>2019</v>
      </c>
    </row>
    <row r="238" spans="1:7">
      <c r="A238" s="1" t="s">
        <v>59</v>
      </c>
      <c r="B238" s="1" t="s">
        <v>59</v>
      </c>
      <c r="D238" t="s">
        <v>2670</v>
      </c>
      <c r="E238">
        <v>9</v>
      </c>
      <c r="G238" t="str">
        <f t="shared" si="1"/>
        <v>2019</v>
      </c>
    </row>
    <row r="239" spans="1:7">
      <c r="A239" s="1" t="s">
        <v>59</v>
      </c>
      <c r="B239" s="1" t="s">
        <v>59</v>
      </c>
      <c r="D239" t="s">
        <v>2671</v>
      </c>
      <c r="E239">
        <v>8</v>
      </c>
      <c r="G239" t="str">
        <f t="shared" si="1"/>
        <v>2019</v>
      </c>
    </row>
    <row r="240" spans="1:7">
      <c r="A240" s="1" t="s">
        <v>59</v>
      </c>
      <c r="B240" s="1" t="s">
        <v>59</v>
      </c>
      <c r="D240" t="s">
        <v>2672</v>
      </c>
      <c r="E240">
        <v>84</v>
      </c>
      <c r="G240" t="str">
        <f t="shared" si="1"/>
        <v>2019</v>
      </c>
    </row>
    <row r="241" spans="1:7">
      <c r="A241" s="1" t="s">
        <v>59</v>
      </c>
      <c r="B241" s="1" t="s">
        <v>59</v>
      </c>
      <c r="D241" t="s">
        <v>2673</v>
      </c>
      <c r="E241">
        <v>64</v>
      </c>
      <c r="G241" t="str">
        <f t="shared" si="1"/>
        <v>2019</v>
      </c>
    </row>
    <row r="242" spans="1:7">
      <c r="A242" s="1" t="s">
        <v>59</v>
      </c>
      <c r="B242" s="1" t="s">
        <v>59</v>
      </c>
      <c r="D242" t="s">
        <v>2674</v>
      </c>
      <c r="E242">
        <v>18</v>
      </c>
      <c r="G242" t="str">
        <f t="shared" si="1"/>
        <v>2020</v>
      </c>
    </row>
    <row r="243" spans="1:7">
      <c r="A243" s="1" t="s">
        <v>59</v>
      </c>
      <c r="B243" s="1" t="s">
        <v>59</v>
      </c>
      <c r="D243" t="s">
        <v>2675</v>
      </c>
      <c r="E243" t="s">
        <v>2352</v>
      </c>
      <c r="G243" t="str">
        <f t="shared" si="1"/>
        <v>2020</v>
      </c>
    </row>
    <row r="244" spans="1:7">
      <c r="A244" s="1" t="s">
        <v>59</v>
      </c>
      <c r="B244" s="1" t="s">
        <v>59</v>
      </c>
      <c r="D244" t="s">
        <v>2676</v>
      </c>
      <c r="E244" t="s">
        <v>2352</v>
      </c>
      <c r="G244" t="str">
        <f t="shared" si="1"/>
        <v>2020</v>
      </c>
    </row>
    <row r="245" spans="1:7">
      <c r="A245" s="1" t="s">
        <v>59</v>
      </c>
      <c r="B245" s="1" t="s">
        <v>59</v>
      </c>
      <c r="D245" t="s">
        <v>2677</v>
      </c>
      <c r="E245" t="s">
        <v>2352</v>
      </c>
      <c r="G245" t="str">
        <f t="shared" si="1"/>
        <v>2020</v>
      </c>
    </row>
    <row r="246" spans="1:7">
      <c r="A246" s="1" t="s">
        <v>59</v>
      </c>
      <c r="B246" s="1" t="s">
        <v>59</v>
      </c>
      <c r="D246" t="s">
        <v>2678</v>
      </c>
      <c r="E246" t="s">
        <v>2352</v>
      </c>
      <c r="G246" t="str">
        <f t="shared" si="1"/>
        <v>2020</v>
      </c>
    </row>
    <row r="247" spans="1:7">
      <c r="A247" s="1" t="s">
        <v>59</v>
      </c>
      <c r="B247" s="1" t="s">
        <v>59</v>
      </c>
      <c r="D247" t="s">
        <v>2679</v>
      </c>
      <c r="E247" t="s">
        <v>2352</v>
      </c>
      <c r="G247" t="str">
        <f t="shared" ref="G247:G295" si="2">LEFT(D247,4)</f>
        <v>2020</v>
      </c>
    </row>
    <row r="248" spans="1:7">
      <c r="A248" s="1" t="s">
        <v>59</v>
      </c>
      <c r="B248" s="1" t="s">
        <v>59</v>
      </c>
      <c r="D248" t="s">
        <v>2680</v>
      </c>
      <c r="E248" t="s">
        <v>2352</v>
      </c>
      <c r="G248" t="str">
        <f t="shared" si="2"/>
        <v>2020</v>
      </c>
    </row>
    <row r="249" spans="1:7">
      <c r="A249" s="1" t="s">
        <v>59</v>
      </c>
      <c r="B249" s="1" t="s">
        <v>59</v>
      </c>
      <c r="D249" t="s">
        <v>2681</v>
      </c>
      <c r="E249" t="s">
        <v>2352</v>
      </c>
      <c r="G249" t="str">
        <f t="shared" si="2"/>
        <v>2020</v>
      </c>
    </row>
    <row r="250" spans="1:7">
      <c r="A250" s="1" t="s">
        <v>59</v>
      </c>
      <c r="B250" s="1" t="s">
        <v>59</v>
      </c>
      <c r="D250" t="s">
        <v>2682</v>
      </c>
      <c r="E250" t="s">
        <v>2352</v>
      </c>
      <c r="G250" t="str">
        <f t="shared" si="2"/>
        <v>2020</v>
      </c>
    </row>
    <row r="251" spans="1:7">
      <c r="A251" s="1" t="s">
        <v>59</v>
      </c>
      <c r="B251" s="1" t="s">
        <v>59</v>
      </c>
      <c r="D251" t="s">
        <v>2683</v>
      </c>
      <c r="E251" t="s">
        <v>2352</v>
      </c>
      <c r="G251" t="str">
        <f t="shared" si="2"/>
        <v>2020</v>
      </c>
    </row>
    <row r="252" spans="1:7">
      <c r="A252" s="1" t="s">
        <v>59</v>
      </c>
      <c r="B252" s="1" t="s">
        <v>59</v>
      </c>
      <c r="D252" t="s">
        <v>2684</v>
      </c>
      <c r="E252" t="s">
        <v>2352</v>
      </c>
      <c r="G252" t="str">
        <f t="shared" si="2"/>
        <v>2020</v>
      </c>
    </row>
    <row r="253" spans="1:7">
      <c r="A253" s="1" t="s">
        <v>59</v>
      </c>
      <c r="B253" s="1" t="s">
        <v>59</v>
      </c>
      <c r="D253" t="s">
        <v>2685</v>
      </c>
      <c r="E253" t="s">
        <v>2352</v>
      </c>
      <c r="G253" t="str">
        <f t="shared" si="2"/>
        <v>2020</v>
      </c>
    </row>
    <row r="254" spans="1:7">
      <c r="A254" s="1" t="s">
        <v>59</v>
      </c>
      <c r="B254" s="1" t="s">
        <v>59</v>
      </c>
      <c r="D254" t="s">
        <v>2686</v>
      </c>
      <c r="E254" t="s">
        <v>2352</v>
      </c>
      <c r="G254" t="str">
        <f t="shared" si="2"/>
        <v>2021</v>
      </c>
    </row>
    <row r="255" spans="1:7">
      <c r="A255" s="1" t="s">
        <v>59</v>
      </c>
      <c r="B255" s="1" t="s">
        <v>59</v>
      </c>
      <c r="D255" t="s">
        <v>2687</v>
      </c>
      <c r="E255" t="s">
        <v>2352</v>
      </c>
      <c r="G255" t="str">
        <f t="shared" si="2"/>
        <v>2021</v>
      </c>
    </row>
    <row r="256" spans="1:7">
      <c r="A256" s="1" t="s">
        <v>59</v>
      </c>
      <c r="B256" s="1" t="s">
        <v>59</v>
      </c>
      <c r="D256" t="s">
        <v>2688</v>
      </c>
      <c r="E256" t="s">
        <v>2352</v>
      </c>
      <c r="G256" t="str">
        <f t="shared" si="2"/>
        <v>2021</v>
      </c>
    </row>
    <row r="257" spans="1:7">
      <c r="A257" s="1" t="s">
        <v>59</v>
      </c>
      <c r="B257" s="1" t="s">
        <v>59</v>
      </c>
      <c r="D257" t="s">
        <v>2689</v>
      </c>
      <c r="E257" t="s">
        <v>2352</v>
      </c>
      <c r="G257" t="str">
        <f t="shared" si="2"/>
        <v>2021</v>
      </c>
    </row>
    <row r="258" spans="1:7">
      <c r="A258" s="1" t="s">
        <v>59</v>
      </c>
      <c r="B258" s="1" t="s">
        <v>59</v>
      </c>
      <c r="D258" t="s">
        <v>2690</v>
      </c>
      <c r="E258" t="s">
        <v>2352</v>
      </c>
      <c r="G258" t="str">
        <f t="shared" si="2"/>
        <v>2021</v>
      </c>
    </row>
    <row r="259" spans="1:7">
      <c r="A259" s="1" t="s">
        <v>59</v>
      </c>
      <c r="B259" s="1" t="s">
        <v>59</v>
      </c>
      <c r="D259" t="s">
        <v>2691</v>
      </c>
      <c r="E259" t="s">
        <v>2352</v>
      </c>
      <c r="G259" t="str">
        <f t="shared" si="2"/>
        <v>2021</v>
      </c>
    </row>
    <row r="260" spans="1:7">
      <c r="A260" s="1" t="s">
        <v>59</v>
      </c>
      <c r="B260" s="1" t="s">
        <v>59</v>
      </c>
      <c r="D260" t="s">
        <v>2692</v>
      </c>
      <c r="E260" t="s">
        <v>2352</v>
      </c>
      <c r="G260" t="str">
        <f t="shared" si="2"/>
        <v>2021</v>
      </c>
    </row>
    <row r="261" spans="1:7">
      <c r="A261" s="1" t="s">
        <v>59</v>
      </c>
      <c r="B261" s="1" t="s">
        <v>59</v>
      </c>
      <c r="D261" t="s">
        <v>2693</v>
      </c>
      <c r="E261" t="s">
        <v>2352</v>
      </c>
      <c r="G261" t="str">
        <f t="shared" si="2"/>
        <v>2021</v>
      </c>
    </row>
    <row r="262" spans="1:7">
      <c r="A262" s="1" t="s">
        <v>59</v>
      </c>
      <c r="B262" s="1" t="s">
        <v>59</v>
      </c>
      <c r="D262" t="s">
        <v>2694</v>
      </c>
      <c r="E262" t="s">
        <v>2352</v>
      </c>
      <c r="G262" t="str">
        <f t="shared" si="2"/>
        <v>2021</v>
      </c>
    </row>
    <row r="263" spans="1:7">
      <c r="A263" s="1" t="s">
        <v>59</v>
      </c>
      <c r="B263" s="1" t="s">
        <v>59</v>
      </c>
      <c r="D263" t="s">
        <v>2695</v>
      </c>
      <c r="E263" t="s">
        <v>2352</v>
      </c>
      <c r="G263" t="str">
        <f t="shared" si="2"/>
        <v>2021</v>
      </c>
    </row>
    <row r="264" spans="1:7">
      <c r="A264" s="1" t="s">
        <v>59</v>
      </c>
      <c r="B264" s="1" t="s">
        <v>59</v>
      </c>
      <c r="D264" t="s">
        <v>2696</v>
      </c>
      <c r="E264" t="s">
        <v>2352</v>
      </c>
      <c r="G264" t="str">
        <f t="shared" si="2"/>
        <v>2021</v>
      </c>
    </row>
    <row r="265" spans="1:7">
      <c r="A265" s="1" t="s">
        <v>59</v>
      </c>
      <c r="B265" s="1" t="s">
        <v>59</v>
      </c>
      <c r="D265" t="s">
        <v>2697</v>
      </c>
      <c r="E265" t="s">
        <v>2352</v>
      </c>
      <c r="G265" t="str">
        <f t="shared" si="2"/>
        <v>2021</v>
      </c>
    </row>
    <row r="266" spans="1:7">
      <c r="A266" s="1" t="s">
        <v>59</v>
      </c>
      <c r="B266" s="1" t="s">
        <v>59</v>
      </c>
      <c r="D266" t="s">
        <v>2698</v>
      </c>
      <c r="E266">
        <v>22</v>
      </c>
      <c r="G266" t="str">
        <f t="shared" si="2"/>
        <v>2022</v>
      </c>
    </row>
    <row r="267" spans="1:7">
      <c r="A267" s="1" t="s">
        <v>59</v>
      </c>
      <c r="B267" s="1" t="s">
        <v>59</v>
      </c>
      <c r="D267" t="s">
        <v>2699</v>
      </c>
      <c r="E267">
        <v>15</v>
      </c>
      <c r="G267" t="str">
        <f t="shared" si="2"/>
        <v>2022</v>
      </c>
    </row>
    <row r="268" spans="1:7">
      <c r="A268" s="1" t="s">
        <v>59</v>
      </c>
      <c r="B268" s="1" t="s">
        <v>59</v>
      </c>
      <c r="D268" t="s">
        <v>2700</v>
      </c>
      <c r="E268">
        <v>36</v>
      </c>
      <c r="G268" t="str">
        <f t="shared" si="2"/>
        <v>2022</v>
      </c>
    </row>
    <row r="269" spans="1:7">
      <c r="A269" s="1" t="s">
        <v>59</v>
      </c>
      <c r="B269" s="1" t="s">
        <v>59</v>
      </c>
      <c r="D269" t="s">
        <v>2701</v>
      </c>
      <c r="E269">
        <v>20</v>
      </c>
      <c r="G269" t="str">
        <f t="shared" si="2"/>
        <v>2022</v>
      </c>
    </row>
    <row r="270" spans="1:7">
      <c r="A270" s="1" t="s">
        <v>59</v>
      </c>
      <c r="B270" s="1" t="s">
        <v>59</v>
      </c>
      <c r="D270" t="s">
        <v>2702</v>
      </c>
      <c r="E270">
        <v>32</v>
      </c>
      <c r="G270" t="str">
        <f t="shared" si="2"/>
        <v>2022</v>
      </c>
    </row>
    <row r="271" spans="1:7">
      <c r="A271" s="1" t="s">
        <v>59</v>
      </c>
      <c r="B271" s="1" t="s">
        <v>59</v>
      </c>
      <c r="D271" t="s">
        <v>2703</v>
      </c>
      <c r="E271">
        <v>93</v>
      </c>
      <c r="G271" t="str">
        <f t="shared" si="2"/>
        <v>2022</v>
      </c>
    </row>
    <row r="272" spans="1:7">
      <c r="A272" s="1" t="s">
        <v>59</v>
      </c>
      <c r="B272" s="1" t="s">
        <v>59</v>
      </c>
      <c r="D272" t="s">
        <v>2704</v>
      </c>
      <c r="E272">
        <v>86</v>
      </c>
      <c r="G272" t="str">
        <f t="shared" si="2"/>
        <v>2022</v>
      </c>
    </row>
    <row r="273" spans="1:7">
      <c r="A273" s="1" t="s">
        <v>59</v>
      </c>
      <c r="B273" s="1" t="s">
        <v>59</v>
      </c>
      <c r="D273" t="s">
        <v>2705</v>
      </c>
      <c r="E273">
        <v>359</v>
      </c>
      <c r="G273" t="str">
        <f t="shared" si="2"/>
        <v>2022</v>
      </c>
    </row>
    <row r="274" spans="1:7">
      <c r="A274" s="1" t="s">
        <v>59</v>
      </c>
      <c r="B274" s="1" t="s">
        <v>59</v>
      </c>
      <c r="D274" t="s">
        <v>2706</v>
      </c>
      <c r="E274">
        <v>208</v>
      </c>
      <c r="G274" t="str">
        <f t="shared" si="2"/>
        <v>2022</v>
      </c>
    </row>
    <row r="275" spans="1:7">
      <c r="A275" s="1" t="s">
        <v>59</v>
      </c>
      <c r="B275" s="1" t="s">
        <v>59</v>
      </c>
      <c r="D275" t="s">
        <v>2707</v>
      </c>
      <c r="E275">
        <v>423</v>
      </c>
      <c r="G275" t="str">
        <f t="shared" si="2"/>
        <v>2022</v>
      </c>
    </row>
    <row r="276" spans="1:7">
      <c r="A276" s="1" t="s">
        <v>59</v>
      </c>
      <c r="B276" s="1" t="s">
        <v>59</v>
      </c>
      <c r="D276" t="s">
        <v>2708</v>
      </c>
      <c r="E276">
        <v>390</v>
      </c>
      <c r="G276" t="str">
        <f t="shared" si="2"/>
        <v>2022</v>
      </c>
    </row>
    <row r="277" spans="1:7">
      <c r="A277" s="1" t="s">
        <v>59</v>
      </c>
      <c r="B277" s="1" t="s">
        <v>59</v>
      </c>
      <c r="D277" t="s">
        <v>2709</v>
      </c>
      <c r="E277">
        <v>830</v>
      </c>
      <c r="G277" t="str">
        <f t="shared" si="2"/>
        <v>2022</v>
      </c>
    </row>
    <row r="278" spans="1:7">
      <c r="A278" s="1" t="s">
        <v>59</v>
      </c>
      <c r="B278" s="1" t="s">
        <v>59</v>
      </c>
      <c r="D278" t="s">
        <v>2710</v>
      </c>
      <c r="E278">
        <v>210</v>
      </c>
      <c r="G278" t="str">
        <f t="shared" si="2"/>
        <v>2023</v>
      </c>
    </row>
    <row r="279" spans="1:7">
      <c r="A279" s="1" t="s">
        <v>59</v>
      </c>
      <c r="B279" s="1" t="s">
        <v>59</v>
      </c>
      <c r="D279" t="s">
        <v>2711</v>
      </c>
      <c r="E279">
        <v>332</v>
      </c>
      <c r="G279" t="str">
        <f t="shared" si="2"/>
        <v>2023</v>
      </c>
    </row>
    <row r="280" spans="1:7">
      <c r="A280" s="1" t="s">
        <v>59</v>
      </c>
      <c r="B280" s="1" t="s">
        <v>59</v>
      </c>
      <c r="D280" t="s">
        <v>2712</v>
      </c>
      <c r="E280">
        <v>556</v>
      </c>
      <c r="G280" t="str">
        <f t="shared" si="2"/>
        <v>2023</v>
      </c>
    </row>
    <row r="281" spans="1:7">
      <c r="A281" s="1" t="s">
        <v>59</v>
      </c>
      <c r="B281" s="1" t="s">
        <v>59</v>
      </c>
      <c r="D281" t="s">
        <v>2713</v>
      </c>
      <c r="E281">
        <v>318</v>
      </c>
      <c r="G281" t="str">
        <f t="shared" si="2"/>
        <v>2023</v>
      </c>
    </row>
    <row r="282" spans="1:7">
      <c r="A282" s="1" t="s">
        <v>59</v>
      </c>
      <c r="B282" s="1" t="s">
        <v>59</v>
      </c>
      <c r="D282" t="s">
        <v>2714</v>
      </c>
      <c r="E282">
        <v>133</v>
      </c>
      <c r="G282" t="str">
        <f t="shared" si="2"/>
        <v>2023</v>
      </c>
    </row>
    <row r="283" spans="1:7">
      <c r="A283" s="1" t="s">
        <v>59</v>
      </c>
      <c r="B283" s="1" t="s">
        <v>59</v>
      </c>
      <c r="D283" t="s">
        <v>2715</v>
      </c>
      <c r="E283">
        <v>169</v>
      </c>
      <c r="G283" t="str">
        <f t="shared" si="2"/>
        <v>2023</v>
      </c>
    </row>
    <row r="284" spans="1:7">
      <c r="A284" s="1" t="s">
        <v>59</v>
      </c>
      <c r="B284" s="1" t="s">
        <v>59</v>
      </c>
      <c r="D284" t="s">
        <v>2716</v>
      </c>
      <c r="E284">
        <v>284</v>
      </c>
      <c r="G284" t="str">
        <f t="shared" si="2"/>
        <v>2023</v>
      </c>
    </row>
    <row r="285" spans="1:7">
      <c r="A285" s="1" t="s">
        <v>59</v>
      </c>
      <c r="B285" s="1" t="s">
        <v>59</v>
      </c>
      <c r="D285" t="s">
        <v>2717</v>
      </c>
      <c r="E285">
        <v>119</v>
      </c>
      <c r="G285" t="str">
        <f t="shared" si="2"/>
        <v>2023</v>
      </c>
    </row>
    <row r="286" spans="1:7">
      <c r="A286" s="1" t="s">
        <v>59</v>
      </c>
      <c r="B286" s="1" t="s">
        <v>59</v>
      </c>
      <c r="D286" t="s">
        <v>2718</v>
      </c>
      <c r="E286">
        <v>231</v>
      </c>
      <c r="G286" t="str">
        <f t="shared" si="2"/>
        <v>2023</v>
      </c>
    </row>
    <row r="287" spans="1:7">
      <c r="A287" s="1" t="s">
        <v>59</v>
      </c>
      <c r="B287" s="1" t="s">
        <v>59</v>
      </c>
      <c r="D287" t="s">
        <v>2719</v>
      </c>
      <c r="E287">
        <v>132</v>
      </c>
      <c r="G287" t="str">
        <f t="shared" si="2"/>
        <v>2023</v>
      </c>
    </row>
    <row r="288" spans="1:7">
      <c r="A288" s="1" t="s">
        <v>59</v>
      </c>
      <c r="B288" s="1" t="s">
        <v>59</v>
      </c>
      <c r="D288" t="s">
        <v>2720</v>
      </c>
      <c r="E288">
        <v>72</v>
      </c>
      <c r="G288" t="str">
        <f t="shared" si="2"/>
        <v>2023</v>
      </c>
    </row>
    <row r="289" spans="1:7">
      <c r="A289" s="1" t="s">
        <v>59</v>
      </c>
      <c r="B289" s="1" t="s">
        <v>59</v>
      </c>
      <c r="D289" t="s">
        <v>2721</v>
      </c>
      <c r="E289">
        <v>104</v>
      </c>
      <c r="G289" t="str">
        <f t="shared" si="2"/>
        <v>2023</v>
      </c>
    </row>
    <row r="290" spans="1:7">
      <c r="A290" s="1" t="s">
        <v>59</v>
      </c>
      <c r="B290" s="1" t="s">
        <v>59</v>
      </c>
      <c r="D290" t="s">
        <v>2722</v>
      </c>
      <c r="E290">
        <v>165</v>
      </c>
      <c r="G290" t="str">
        <f t="shared" si="2"/>
        <v>2024</v>
      </c>
    </row>
    <row r="291" spans="1:7">
      <c r="A291" s="1" t="s">
        <v>59</v>
      </c>
      <c r="B291" s="1" t="s">
        <v>59</v>
      </c>
      <c r="D291" t="s">
        <v>2723</v>
      </c>
      <c r="E291">
        <v>110</v>
      </c>
      <c r="G291" t="str">
        <f t="shared" si="2"/>
        <v>2024</v>
      </c>
    </row>
    <row r="292" spans="1:7">
      <c r="A292" s="1" t="s">
        <v>59</v>
      </c>
      <c r="B292" s="1" t="s">
        <v>59</v>
      </c>
      <c r="D292" t="s">
        <v>2724</v>
      </c>
      <c r="E292">
        <v>22</v>
      </c>
      <c r="G292" t="str">
        <f t="shared" si="2"/>
        <v>2024</v>
      </c>
    </row>
    <row r="293" spans="1:7">
      <c r="A293" s="1" t="s">
        <v>59</v>
      </c>
      <c r="B293" s="1" t="s">
        <v>59</v>
      </c>
      <c r="D293" t="s">
        <v>2725</v>
      </c>
      <c r="E293">
        <v>17</v>
      </c>
      <c r="G293" t="str">
        <f t="shared" si="2"/>
        <v>2024</v>
      </c>
    </row>
    <row r="294" spans="1:7">
      <c r="A294" s="1" t="s">
        <v>59</v>
      </c>
      <c r="B294" s="1" t="s">
        <v>59</v>
      </c>
      <c r="D294" t="s">
        <v>2726</v>
      </c>
      <c r="E294">
        <v>51</v>
      </c>
      <c r="G294" t="str">
        <f t="shared" si="2"/>
        <v>2024</v>
      </c>
    </row>
    <row r="295" spans="1:7">
      <c r="A295" s="1" t="s">
        <v>59</v>
      </c>
      <c r="B295" s="1" t="s">
        <v>59</v>
      </c>
      <c r="D295" t="s">
        <v>2727</v>
      </c>
      <c r="E295">
        <v>100</v>
      </c>
      <c r="G295" t="str">
        <f t="shared" si="2"/>
        <v>2024</v>
      </c>
    </row>
  </sheetData>
  <mergeCells count="1">
    <mergeCell ref="A50:L52"/>
  </mergeCells>
  <pageMargins left="0.7" right="0.7" top="0.75" bottom="0.75" header="0.3" footer="0.3"/>
  <drawing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15564C5-4375-E749-95A4-E203A23881E0}">
  <dimension ref="A1:J35"/>
  <sheetViews>
    <sheetView workbookViewId="0">
      <selection activeCell="A2" sqref="A2"/>
    </sheetView>
  </sheetViews>
  <sheetFormatPr baseColWidth="10" defaultRowHeight="13"/>
  <sheetData>
    <row r="1" spans="1:1" ht="25">
      <c r="A1" s="174" t="s">
        <v>2730</v>
      </c>
    </row>
    <row r="33" spans="1:10">
      <c r="A33" s="244" t="s">
        <v>1141</v>
      </c>
      <c r="B33" s="244"/>
      <c r="C33" s="244"/>
      <c r="D33" s="244"/>
      <c r="E33" s="244"/>
      <c r="F33" s="244"/>
      <c r="G33" s="244"/>
      <c r="H33" s="244"/>
      <c r="I33" s="244"/>
      <c r="J33" s="244"/>
    </row>
    <row r="34" spans="1:10">
      <c r="A34" s="244"/>
      <c r="B34" s="244"/>
      <c r="C34" s="244"/>
      <c r="D34" s="244"/>
      <c r="E34" s="244"/>
      <c r="F34" s="244"/>
      <c r="G34" s="244"/>
      <c r="H34" s="244"/>
      <c r="I34" s="244"/>
      <c r="J34" s="244"/>
    </row>
    <row r="35" spans="1:10">
      <c r="A35" s="244"/>
      <c r="B35" s="244"/>
      <c r="C35" s="244"/>
      <c r="D35" s="244"/>
      <c r="E35" s="244"/>
      <c r="F35" s="244"/>
      <c r="G35" s="244"/>
      <c r="H35" s="244"/>
      <c r="I35" s="244"/>
      <c r="J35" s="244"/>
    </row>
  </sheetData>
  <mergeCells count="1">
    <mergeCell ref="A33:J35"/>
  </mergeCells>
  <pageMargins left="0.7" right="0.7" top="0.75" bottom="0.75" header="0.3" footer="0.3"/>
  <drawing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C8BC9A0-1E54-774F-A4F8-9307DB0221A0}">
  <dimension ref="A1:K39"/>
  <sheetViews>
    <sheetView workbookViewId="0">
      <selection activeCell="A2" sqref="A2"/>
    </sheetView>
  </sheetViews>
  <sheetFormatPr baseColWidth="10" defaultRowHeight="13"/>
  <sheetData>
    <row r="1" spans="1:1" ht="25">
      <c r="A1" s="164" t="s">
        <v>2731</v>
      </c>
    </row>
    <row r="37" spans="1:11">
      <c r="A37" s="244" t="s">
        <v>1142</v>
      </c>
      <c r="B37" s="244"/>
      <c r="C37" s="244"/>
      <c r="D37" s="244"/>
      <c r="E37" s="244"/>
      <c r="F37" s="244"/>
      <c r="G37" s="244"/>
      <c r="H37" s="244"/>
      <c r="I37" s="244"/>
      <c r="J37" s="244"/>
      <c r="K37" s="244"/>
    </row>
    <row r="38" spans="1:11">
      <c r="A38" s="244"/>
      <c r="B38" s="244"/>
      <c r="C38" s="244"/>
      <c r="D38" s="244"/>
      <c r="E38" s="244"/>
      <c r="F38" s="244"/>
      <c r="G38" s="244"/>
      <c r="H38" s="244"/>
      <c r="I38" s="244"/>
      <c r="J38" s="244"/>
      <c r="K38" s="244"/>
    </row>
    <row r="39" spans="1:11">
      <c r="A39" s="244"/>
      <c r="B39" s="244"/>
      <c r="C39" s="244"/>
      <c r="D39" s="244"/>
      <c r="E39" s="244"/>
      <c r="F39" s="244"/>
      <c r="G39" s="244"/>
      <c r="H39" s="244"/>
      <c r="I39" s="244"/>
      <c r="J39" s="244"/>
      <c r="K39" s="244"/>
    </row>
  </sheetData>
  <mergeCells count="1">
    <mergeCell ref="A37:K39"/>
  </mergeCells>
  <pageMargins left="0.7" right="0.7" top="0.75" bottom="0.75" header="0.3" footer="0.3"/>
  <drawing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0A23E3C-90A0-974B-A032-A439126A33C3}">
  <dimension ref="A1:M3"/>
  <sheetViews>
    <sheetView workbookViewId="0">
      <selection activeCell="A2" sqref="A2"/>
    </sheetView>
  </sheetViews>
  <sheetFormatPr baseColWidth="10" defaultRowHeight="13"/>
  <sheetData>
    <row r="1" spans="1:13" ht="25">
      <c r="A1" s="164" t="s">
        <v>2732</v>
      </c>
    </row>
    <row r="3" spans="1:13" ht="50" customHeight="1">
      <c r="A3" s="228" t="s">
        <v>2734</v>
      </c>
      <c r="B3" s="228"/>
      <c r="C3" s="228"/>
      <c r="D3" s="228"/>
      <c r="E3" s="228"/>
      <c r="F3" s="228"/>
      <c r="G3" s="228"/>
      <c r="H3" s="228"/>
      <c r="I3" s="228"/>
      <c r="J3" s="228"/>
      <c r="M3" s="49" t="s">
        <v>2733</v>
      </c>
    </row>
  </sheetData>
  <mergeCells count="1">
    <mergeCell ref="A3:J3"/>
  </mergeCells>
  <pageMargins left="0.7" right="0.7" top="0.75" bottom="0.75" header="0.3" footer="0.3"/>
  <drawing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D771748-CDD7-514D-B44C-27535DE1DC99}">
  <dimension ref="A1:A5"/>
  <sheetViews>
    <sheetView workbookViewId="0">
      <selection activeCell="A2" sqref="A2"/>
    </sheetView>
  </sheetViews>
  <sheetFormatPr baseColWidth="10" defaultRowHeight="13"/>
  <sheetData>
    <row r="1" spans="1:1" ht="25">
      <c r="A1" s="174" t="s">
        <v>2735</v>
      </c>
    </row>
    <row r="5" spans="1:1">
      <c r="A5" s="49" t="s">
        <v>1143</v>
      </c>
    </row>
  </sheetData>
  <pageMargins left="0.7" right="0.7" top="0.75" bottom="0.75" header="0.3" footer="0.3"/>
  <drawing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117A585-FCB5-034F-AF41-84C9918CD187}">
  <dimension ref="A1:G68"/>
  <sheetViews>
    <sheetView workbookViewId="0">
      <selection activeCell="A2" sqref="A2"/>
    </sheetView>
  </sheetViews>
  <sheetFormatPr baseColWidth="10" defaultRowHeight="13"/>
  <sheetData>
    <row r="1" spans="1:1" ht="25">
      <c r="A1" s="174" t="s">
        <v>2736</v>
      </c>
    </row>
    <row r="61" spans="1:7">
      <c r="A61" s="244" t="s">
        <v>1144</v>
      </c>
      <c r="B61" s="244"/>
      <c r="C61" s="244"/>
      <c r="D61" s="244"/>
      <c r="E61" s="244"/>
      <c r="F61" s="244"/>
      <c r="G61" s="244"/>
    </row>
    <row r="62" spans="1:7">
      <c r="A62" s="244"/>
      <c r="B62" s="244"/>
      <c r="C62" s="244"/>
      <c r="D62" s="244"/>
      <c r="E62" s="244"/>
      <c r="F62" s="244"/>
      <c r="G62" s="244"/>
    </row>
    <row r="63" spans="1:7">
      <c r="A63" s="244"/>
      <c r="B63" s="244"/>
      <c r="C63" s="244"/>
      <c r="D63" s="244"/>
      <c r="E63" s="244"/>
      <c r="F63" s="244"/>
      <c r="G63" s="244"/>
    </row>
    <row r="64" spans="1:7">
      <c r="A64" s="244"/>
      <c r="B64" s="244"/>
      <c r="C64" s="244"/>
      <c r="D64" s="244"/>
      <c r="E64" s="244"/>
      <c r="F64" s="244"/>
      <c r="G64" s="244"/>
    </row>
    <row r="65" spans="1:7">
      <c r="A65" s="244"/>
      <c r="B65" s="244"/>
      <c r="C65" s="244"/>
      <c r="D65" s="244"/>
      <c r="E65" s="244"/>
      <c r="F65" s="244"/>
      <c r="G65" s="244"/>
    </row>
    <row r="66" spans="1:7">
      <c r="A66" s="244"/>
      <c r="B66" s="244"/>
      <c r="C66" s="244"/>
      <c r="D66" s="244"/>
      <c r="E66" s="244"/>
      <c r="F66" s="244"/>
      <c r="G66" s="244"/>
    </row>
    <row r="67" spans="1:7">
      <c r="A67" s="244"/>
      <c r="B67" s="244"/>
      <c r="C67" s="244"/>
      <c r="D67" s="244"/>
      <c r="E67" s="244"/>
      <c r="F67" s="244"/>
      <c r="G67" s="244"/>
    </row>
    <row r="68" spans="1:7">
      <c r="A68" s="244"/>
      <c r="B68" s="244"/>
      <c r="C68" s="244"/>
      <c r="D68" s="244"/>
      <c r="E68" s="244"/>
      <c r="F68" s="244"/>
      <c r="G68" s="244"/>
    </row>
  </sheetData>
  <mergeCells count="1">
    <mergeCell ref="A61:G68"/>
  </mergeCells>
  <pageMargins left="0.7" right="0.7" top="0.75" bottom="0.75" header="0.3" footer="0.3"/>
  <drawing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F5A11C0-D2D3-2045-A7FB-C8738BB18C6B}">
  <dimension ref="A1:J47"/>
  <sheetViews>
    <sheetView workbookViewId="0">
      <selection activeCell="A2" sqref="A2"/>
    </sheetView>
  </sheetViews>
  <sheetFormatPr baseColWidth="10" defaultRowHeight="13"/>
  <sheetData>
    <row r="1" spans="1:1" ht="25">
      <c r="A1" s="174" t="s">
        <v>2737</v>
      </c>
    </row>
    <row r="44" spans="1:10" ht="13" customHeight="1">
      <c r="A44" s="245" t="s">
        <v>1145</v>
      </c>
      <c r="B44" s="245"/>
      <c r="C44" s="245"/>
      <c r="D44" s="245"/>
      <c r="E44" s="245"/>
      <c r="F44" s="245"/>
      <c r="G44" s="245"/>
      <c r="H44" s="245"/>
      <c r="I44" s="245"/>
      <c r="J44" s="245"/>
    </row>
    <row r="45" spans="1:10">
      <c r="A45" s="245"/>
      <c r="B45" s="245"/>
      <c r="C45" s="245"/>
      <c r="D45" s="245"/>
      <c r="E45" s="245"/>
      <c r="F45" s="245"/>
      <c r="G45" s="245"/>
      <c r="H45" s="245"/>
      <c r="I45" s="245"/>
      <c r="J45" s="245"/>
    </row>
    <row r="46" spans="1:10">
      <c r="A46" s="245"/>
      <c r="B46" s="245"/>
      <c r="C46" s="245"/>
      <c r="D46" s="245"/>
      <c r="E46" s="245"/>
      <c r="F46" s="245"/>
      <c r="G46" s="245"/>
      <c r="H46" s="245"/>
      <c r="I46" s="245"/>
      <c r="J46" s="245"/>
    </row>
    <row r="47" spans="1:10">
      <c r="A47" s="245"/>
      <c r="B47" s="245"/>
      <c r="C47" s="245"/>
      <c r="D47" s="245"/>
      <c r="E47" s="245"/>
      <c r="F47" s="245"/>
      <c r="G47" s="245"/>
      <c r="H47" s="245"/>
      <c r="I47" s="245"/>
      <c r="J47" s="245"/>
    </row>
  </sheetData>
  <mergeCells count="1">
    <mergeCell ref="A44:J47"/>
  </mergeCells>
  <pageMargins left="0.7" right="0.7" top="0.75" bottom="0.75" header="0.3" footer="0.3"/>
  <drawing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1EC0CEC-C354-394E-A516-FEF5DDF33CCE}">
  <dimension ref="A1:K7"/>
  <sheetViews>
    <sheetView workbookViewId="0">
      <selection activeCell="A2" sqref="A2"/>
    </sheetView>
  </sheetViews>
  <sheetFormatPr baseColWidth="10" defaultRowHeight="13"/>
  <cols>
    <col min="7" max="7" width="12.1640625" customWidth="1"/>
  </cols>
  <sheetData>
    <row r="1" spans="1:11" ht="25">
      <c r="A1" s="164" t="s">
        <v>2738</v>
      </c>
    </row>
    <row r="3" spans="1:11">
      <c r="A3" s="1" t="s">
        <v>2739</v>
      </c>
    </row>
    <row r="4" spans="1:11">
      <c r="A4" t="s">
        <v>2741</v>
      </c>
    </row>
    <row r="5" spans="1:11" ht="77" customHeight="1">
      <c r="A5" s="228" t="s">
        <v>2740</v>
      </c>
      <c r="B5" s="228"/>
      <c r="C5" s="228"/>
      <c r="D5" s="228"/>
      <c r="E5" s="228"/>
      <c r="F5" s="228"/>
      <c r="G5" s="228"/>
      <c r="H5" s="216"/>
      <c r="I5" s="216"/>
      <c r="J5" s="216"/>
      <c r="K5" s="216"/>
    </row>
    <row r="7" spans="1:11">
      <c r="A7" t="s">
        <v>2742</v>
      </c>
    </row>
  </sheetData>
  <mergeCells count="1">
    <mergeCell ref="A5:G5"/>
  </mergeCells>
  <pageMargins left="0.7" right="0.7" top="0.75" bottom="0.75" header="0.3" footer="0.3"/>
  <drawing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D92AEC6-A568-CC45-9D45-CFEA941E49CC}">
  <dimension ref="A1:AL70"/>
  <sheetViews>
    <sheetView workbookViewId="0">
      <selection activeCell="A2" sqref="A2"/>
    </sheetView>
  </sheetViews>
  <sheetFormatPr baseColWidth="10" defaultRowHeight="13"/>
  <sheetData>
    <row r="1" spans="1:38" ht="25">
      <c r="A1" s="174" t="s">
        <v>2743</v>
      </c>
    </row>
    <row r="4" spans="1:38">
      <c r="I4" t="s">
        <v>1152</v>
      </c>
      <c r="J4" t="s">
        <v>1153</v>
      </c>
      <c r="K4" t="s">
        <v>1154</v>
      </c>
      <c r="L4" t="s">
        <v>63</v>
      </c>
      <c r="M4" t="s">
        <v>1155</v>
      </c>
      <c r="N4" t="s">
        <v>1156</v>
      </c>
      <c r="O4" t="s">
        <v>1157</v>
      </c>
      <c r="P4" t="s">
        <v>59</v>
      </c>
      <c r="Q4" s="168">
        <v>2001</v>
      </c>
      <c r="R4" s="168">
        <v>2002</v>
      </c>
      <c r="S4" s="168">
        <v>2003</v>
      </c>
      <c r="T4" s="168">
        <v>2004</v>
      </c>
      <c r="U4" s="168">
        <v>2005</v>
      </c>
      <c r="V4" s="168">
        <v>2006</v>
      </c>
      <c r="W4" s="168">
        <v>2007</v>
      </c>
      <c r="X4" s="168">
        <v>2008</v>
      </c>
      <c r="Y4" s="168">
        <v>2009</v>
      </c>
      <c r="Z4" s="168">
        <v>2010</v>
      </c>
      <c r="AA4" s="168">
        <v>2011</v>
      </c>
      <c r="AB4" s="168">
        <v>2012</v>
      </c>
      <c r="AC4" s="168">
        <v>2013</v>
      </c>
      <c r="AD4" s="168">
        <v>2014</v>
      </c>
      <c r="AE4" s="168">
        <v>2015</v>
      </c>
      <c r="AF4" s="168">
        <v>2016</v>
      </c>
      <c r="AG4" s="168">
        <v>2017</v>
      </c>
      <c r="AH4" s="168">
        <v>2018</v>
      </c>
      <c r="AI4" s="168">
        <v>2019</v>
      </c>
      <c r="AJ4" s="168">
        <v>2020</v>
      </c>
      <c r="AK4" s="166" t="s">
        <v>1159</v>
      </c>
      <c r="AL4" t="s">
        <v>59</v>
      </c>
    </row>
    <row r="5" spans="1:38">
      <c r="H5">
        <v>1</v>
      </c>
      <c r="I5">
        <v>172</v>
      </c>
      <c r="J5" t="s">
        <v>1166</v>
      </c>
      <c r="K5" t="s">
        <v>1161</v>
      </c>
      <c r="L5" t="s">
        <v>89</v>
      </c>
      <c r="M5" t="s">
        <v>1162</v>
      </c>
      <c r="N5" t="s">
        <v>1163</v>
      </c>
      <c r="O5" t="s">
        <v>1164</v>
      </c>
      <c r="P5" t="s">
        <v>89</v>
      </c>
      <c r="Q5" s="166">
        <v>43.4</v>
      </c>
      <c r="R5" s="166">
        <v>44.2</v>
      </c>
      <c r="S5" s="166">
        <v>45.2</v>
      </c>
      <c r="T5" s="166">
        <v>45</v>
      </c>
      <c r="U5" s="166">
        <v>45</v>
      </c>
      <c r="V5" s="166">
        <v>43.8</v>
      </c>
      <c r="W5" s="166">
        <v>42.2</v>
      </c>
      <c r="X5" s="166">
        <v>43.8</v>
      </c>
      <c r="Y5" s="166">
        <v>49.4</v>
      </c>
      <c r="Z5" s="166">
        <v>55.8</v>
      </c>
      <c r="AA5" s="166">
        <v>54.7</v>
      </c>
      <c r="AB5" s="166">
        <v>54.4</v>
      </c>
      <c r="AC5" s="166">
        <v>57.6</v>
      </c>
      <c r="AD5" s="166">
        <v>58.3</v>
      </c>
      <c r="AE5" s="166">
        <v>58.7</v>
      </c>
      <c r="AF5" s="166">
        <v>58</v>
      </c>
      <c r="AG5" s="166">
        <v>57.5</v>
      </c>
      <c r="AH5" s="166">
        <v>57.2</v>
      </c>
      <c r="AI5" s="166">
        <v>56.9</v>
      </c>
      <c r="AJ5" s="166">
        <v>56.7</v>
      </c>
      <c r="AK5" s="166">
        <v>2014</v>
      </c>
      <c r="AL5" t="s">
        <v>89</v>
      </c>
    </row>
    <row r="6" spans="1:38">
      <c r="H6">
        <v>2</v>
      </c>
      <c r="I6">
        <v>132</v>
      </c>
      <c r="J6" t="s">
        <v>1165</v>
      </c>
      <c r="K6" t="s">
        <v>1161</v>
      </c>
      <c r="L6" t="s">
        <v>81</v>
      </c>
      <c r="M6" t="s">
        <v>1162</v>
      </c>
      <c r="N6" t="s">
        <v>1163</v>
      </c>
      <c r="O6" t="s">
        <v>1164</v>
      </c>
      <c r="P6" t="s">
        <v>81</v>
      </c>
      <c r="Q6" s="166">
        <v>51.6</v>
      </c>
      <c r="R6" s="166">
        <v>52.6</v>
      </c>
      <c r="S6" s="166">
        <v>53.3</v>
      </c>
      <c r="T6" s="166">
        <v>53.2</v>
      </c>
      <c r="U6" s="166">
        <v>53.4</v>
      </c>
      <c r="V6" s="166">
        <v>52.7</v>
      </c>
      <c r="W6" s="166">
        <v>52.3</v>
      </c>
      <c r="X6" s="166">
        <v>52.8</v>
      </c>
      <c r="Y6" s="166">
        <v>56</v>
      </c>
      <c r="Z6" s="166">
        <v>56.6</v>
      </c>
      <c r="AA6" s="166">
        <v>56</v>
      </c>
      <c r="AB6" s="166">
        <v>56.2</v>
      </c>
      <c r="AC6" s="166">
        <v>57</v>
      </c>
      <c r="AD6" s="166">
        <v>57.5</v>
      </c>
      <c r="AE6" s="166">
        <v>57</v>
      </c>
      <c r="AF6" s="166">
        <v>56.5</v>
      </c>
      <c r="AG6" s="166">
        <v>55.7</v>
      </c>
      <c r="AH6" s="166">
        <v>55.1</v>
      </c>
      <c r="AI6" s="166">
        <v>54.4</v>
      </c>
      <c r="AJ6" s="166">
        <v>53.7</v>
      </c>
      <c r="AK6" s="166">
        <v>2014</v>
      </c>
      <c r="AL6" t="s">
        <v>81</v>
      </c>
    </row>
    <row r="7" spans="1:38">
      <c r="H7">
        <v>3</v>
      </c>
      <c r="I7">
        <v>128</v>
      </c>
      <c r="J7" t="s">
        <v>1168</v>
      </c>
      <c r="K7" t="s">
        <v>1161</v>
      </c>
      <c r="L7" t="s">
        <v>91</v>
      </c>
      <c r="M7" t="s">
        <v>1162</v>
      </c>
      <c r="N7" t="s">
        <v>1163</v>
      </c>
      <c r="O7" t="s">
        <v>1164</v>
      </c>
      <c r="P7" t="s">
        <v>91</v>
      </c>
      <c r="Q7" s="166">
        <v>54.5</v>
      </c>
      <c r="R7" s="166">
        <v>54.9</v>
      </c>
      <c r="S7" s="166">
        <v>55.3</v>
      </c>
      <c r="T7" s="166">
        <v>54.8</v>
      </c>
      <c r="U7" s="166">
        <v>53</v>
      </c>
      <c r="V7" s="166">
        <v>51.7</v>
      </c>
      <c r="W7" s="166">
        <v>51.1</v>
      </c>
      <c r="X7" s="166">
        <v>51.9</v>
      </c>
      <c r="Y7" s="166">
        <v>58.4</v>
      </c>
      <c r="Z7" s="166">
        <v>56.3</v>
      </c>
      <c r="AA7" s="166">
        <v>56.7</v>
      </c>
      <c r="AB7" s="166">
        <v>58.2</v>
      </c>
      <c r="AC7" s="166">
        <v>57.1</v>
      </c>
      <c r="AD7" s="166">
        <v>56.9</v>
      </c>
      <c r="AE7" s="166">
        <v>54.4</v>
      </c>
      <c r="AF7" s="166">
        <v>54</v>
      </c>
      <c r="AG7" s="166">
        <v>52.4</v>
      </c>
      <c r="AH7" s="166">
        <v>52</v>
      </c>
      <c r="AI7" s="166">
        <v>51.6</v>
      </c>
      <c r="AJ7" s="166">
        <v>51.3</v>
      </c>
      <c r="AK7" s="166">
        <v>2014</v>
      </c>
      <c r="AL7" t="s">
        <v>91</v>
      </c>
    </row>
    <row r="8" spans="1:38">
      <c r="H8">
        <v>4</v>
      </c>
      <c r="I8">
        <v>124</v>
      </c>
      <c r="J8" t="s">
        <v>1160</v>
      </c>
      <c r="K8" t="s">
        <v>1161</v>
      </c>
      <c r="L8" t="s">
        <v>88</v>
      </c>
      <c r="M8" t="s">
        <v>1162</v>
      </c>
      <c r="N8" t="s">
        <v>1163</v>
      </c>
      <c r="O8" t="s">
        <v>1164</v>
      </c>
      <c r="P8" t="s">
        <v>88</v>
      </c>
      <c r="Q8" s="166">
        <v>49.1</v>
      </c>
      <c r="R8" s="166">
        <v>49.8</v>
      </c>
      <c r="S8" s="166">
        <v>51.1</v>
      </c>
      <c r="T8" s="166">
        <v>49.4</v>
      </c>
      <c r="U8" s="166">
        <v>52</v>
      </c>
      <c r="V8" s="166">
        <v>48.4</v>
      </c>
      <c r="W8" s="166">
        <v>48.3</v>
      </c>
      <c r="X8" s="166">
        <v>50</v>
      </c>
      <c r="Y8" s="166">
        <v>54</v>
      </c>
      <c r="Z8" s="166">
        <v>52.5</v>
      </c>
      <c r="AA8" s="166">
        <v>53.3</v>
      </c>
      <c r="AB8" s="166">
        <v>52.8</v>
      </c>
      <c r="AC8" s="166">
        <v>54.5</v>
      </c>
      <c r="AD8" s="166">
        <v>54.4</v>
      </c>
      <c r="AE8" s="166">
        <v>53.4</v>
      </c>
      <c r="AF8" s="166">
        <v>52.7</v>
      </c>
      <c r="AG8" s="166">
        <v>52</v>
      </c>
      <c r="AH8" s="166">
        <v>51.4</v>
      </c>
      <c r="AI8" s="166">
        <v>51.1</v>
      </c>
      <c r="AJ8" s="166">
        <v>50.8</v>
      </c>
      <c r="AK8" s="166">
        <v>2014</v>
      </c>
      <c r="AL8" t="s">
        <v>88</v>
      </c>
    </row>
    <row r="9" spans="1:38">
      <c r="H9">
        <v>5</v>
      </c>
      <c r="I9">
        <v>122</v>
      </c>
      <c r="J9" t="s">
        <v>1169</v>
      </c>
      <c r="K9" t="s">
        <v>1161</v>
      </c>
      <c r="L9" t="s">
        <v>82</v>
      </c>
      <c r="M9" t="s">
        <v>1162</v>
      </c>
      <c r="N9" t="s">
        <v>1163</v>
      </c>
      <c r="O9" t="s">
        <v>1164</v>
      </c>
      <c r="P9" t="s">
        <v>82</v>
      </c>
      <c r="Q9" s="166">
        <v>51.6</v>
      </c>
      <c r="R9" s="166">
        <v>51</v>
      </c>
      <c r="S9" s="166">
        <v>51.5</v>
      </c>
      <c r="T9" s="166">
        <v>54</v>
      </c>
      <c r="U9" s="166">
        <v>50.2</v>
      </c>
      <c r="V9" s="166">
        <v>49.4</v>
      </c>
      <c r="W9" s="166">
        <v>48.5</v>
      </c>
      <c r="X9" s="166">
        <v>48.8</v>
      </c>
      <c r="Y9" s="166">
        <v>52.3</v>
      </c>
      <c r="Z9" s="166">
        <v>52.6</v>
      </c>
      <c r="AA9" s="166">
        <v>50.6</v>
      </c>
      <c r="AB9" s="166">
        <v>51.5</v>
      </c>
      <c r="AC9" s="166">
        <v>50.8</v>
      </c>
      <c r="AD9" s="166">
        <v>52.2</v>
      </c>
      <c r="AE9" s="166">
        <v>52</v>
      </c>
      <c r="AF9" s="166">
        <v>51.1</v>
      </c>
      <c r="AG9" s="166">
        <v>50.8</v>
      </c>
      <c r="AH9" s="166">
        <v>50.7</v>
      </c>
      <c r="AI9" s="166">
        <v>50.5</v>
      </c>
      <c r="AJ9" s="166">
        <v>50.5</v>
      </c>
      <c r="AK9" s="166">
        <v>2014</v>
      </c>
      <c r="AL9" t="s">
        <v>82</v>
      </c>
    </row>
    <row r="10" spans="1:38">
      <c r="H10">
        <v>6</v>
      </c>
      <c r="I10">
        <v>144</v>
      </c>
      <c r="J10" t="s">
        <v>1170</v>
      </c>
      <c r="K10" t="s">
        <v>1161</v>
      </c>
      <c r="L10" t="s">
        <v>86</v>
      </c>
      <c r="M10" t="s">
        <v>1162</v>
      </c>
      <c r="N10" t="s">
        <v>1163</v>
      </c>
      <c r="O10" t="s">
        <v>1164</v>
      </c>
      <c r="P10" t="s">
        <v>86</v>
      </c>
      <c r="Q10" s="166">
        <v>52.2</v>
      </c>
      <c r="R10" s="166">
        <v>53.5</v>
      </c>
      <c r="S10" s="166">
        <v>53.6</v>
      </c>
      <c r="T10" s="166">
        <v>52</v>
      </c>
      <c r="U10" s="166">
        <v>51.8</v>
      </c>
      <c r="V10" s="166">
        <v>50.6</v>
      </c>
      <c r="W10" s="166">
        <v>48.8</v>
      </c>
      <c r="X10" s="166">
        <v>49.3</v>
      </c>
      <c r="Y10" s="166">
        <v>52.7</v>
      </c>
      <c r="Z10" s="166">
        <v>49.8</v>
      </c>
      <c r="AA10" s="166">
        <v>48.9</v>
      </c>
      <c r="AB10" s="166">
        <v>49.2</v>
      </c>
      <c r="AC10" s="166">
        <v>50.7</v>
      </c>
      <c r="AD10" s="166">
        <v>50.4</v>
      </c>
      <c r="AE10" s="166">
        <v>50.1</v>
      </c>
      <c r="AF10" s="166">
        <v>49.8</v>
      </c>
      <c r="AG10" s="166">
        <v>49.8</v>
      </c>
      <c r="AH10" s="166">
        <v>49.6</v>
      </c>
      <c r="AI10" s="166">
        <v>49.2</v>
      </c>
      <c r="AJ10" s="166">
        <v>48.8</v>
      </c>
      <c r="AK10" s="166">
        <v>2012</v>
      </c>
      <c r="AL10" t="s">
        <v>86</v>
      </c>
    </row>
    <row r="11" spans="1:38">
      <c r="H11">
        <v>7</v>
      </c>
      <c r="I11">
        <v>136</v>
      </c>
      <c r="J11" t="s">
        <v>1172</v>
      </c>
      <c r="K11" t="s">
        <v>1161</v>
      </c>
      <c r="L11" t="s">
        <v>72</v>
      </c>
      <c r="M11" t="s">
        <v>1162</v>
      </c>
      <c r="N11" t="s">
        <v>1163</v>
      </c>
      <c r="O11" t="s">
        <v>1164</v>
      </c>
      <c r="P11" t="s">
        <v>72</v>
      </c>
      <c r="Q11" s="166">
        <v>48</v>
      </c>
      <c r="R11" s="166">
        <v>47.4</v>
      </c>
      <c r="S11" s="166">
        <v>48.3</v>
      </c>
      <c r="T11" s="166">
        <v>47.7</v>
      </c>
      <c r="U11" s="166">
        <v>48.2</v>
      </c>
      <c r="V11" s="166">
        <v>48.7</v>
      </c>
      <c r="W11" s="166">
        <v>47.9</v>
      </c>
      <c r="X11" s="166">
        <v>48.8</v>
      </c>
      <c r="Y11" s="166">
        <v>51.9</v>
      </c>
      <c r="Z11" s="166">
        <v>50.5</v>
      </c>
      <c r="AA11" s="166">
        <v>49.9</v>
      </c>
      <c r="AB11" s="166">
        <v>51</v>
      </c>
      <c r="AC11" s="166">
        <v>50.9</v>
      </c>
      <c r="AD11" s="166">
        <v>51.1</v>
      </c>
      <c r="AE11" s="166">
        <v>50.7</v>
      </c>
      <c r="AF11" s="166">
        <v>50</v>
      </c>
      <c r="AG11" s="166">
        <v>49.1</v>
      </c>
      <c r="AH11" s="166">
        <v>48.7</v>
      </c>
      <c r="AI11" s="166">
        <v>48.3</v>
      </c>
      <c r="AJ11" s="166">
        <v>48.1</v>
      </c>
      <c r="AK11" s="166">
        <v>2014</v>
      </c>
      <c r="AL11" t="s">
        <v>72</v>
      </c>
    </row>
    <row r="12" spans="1:38">
      <c r="H12">
        <v>8</v>
      </c>
      <c r="I12">
        <v>182</v>
      </c>
      <c r="J12" t="s">
        <v>1176</v>
      </c>
      <c r="K12" t="s">
        <v>1161</v>
      </c>
      <c r="L12" t="s">
        <v>74</v>
      </c>
      <c r="M12" t="s">
        <v>1162</v>
      </c>
      <c r="N12" t="s">
        <v>1163</v>
      </c>
      <c r="O12" t="s">
        <v>1164</v>
      </c>
      <c r="P12" t="s">
        <v>74</v>
      </c>
      <c r="Q12" s="166">
        <v>40.5</v>
      </c>
      <c r="R12" s="166">
        <v>40.299999999999997</v>
      </c>
      <c r="S12" s="166">
        <v>40.700000000000003</v>
      </c>
      <c r="T12" s="166">
        <v>41.4</v>
      </c>
      <c r="U12" s="166">
        <v>42.4</v>
      </c>
      <c r="V12" s="166">
        <v>40.799999999999997</v>
      </c>
      <c r="W12" s="166">
        <v>43.7</v>
      </c>
      <c r="X12" s="166">
        <v>43.4</v>
      </c>
      <c r="Y12" s="166">
        <v>48</v>
      </c>
      <c r="Z12" s="166">
        <v>51.3</v>
      </c>
      <c r="AA12" s="166">
        <v>48.9</v>
      </c>
      <c r="AB12" s="166">
        <v>46.7</v>
      </c>
      <c r="AC12" s="166">
        <v>50.1</v>
      </c>
      <c r="AD12" s="166">
        <v>49</v>
      </c>
      <c r="AE12" s="166">
        <v>47.9</v>
      </c>
      <c r="AF12" s="166">
        <v>47.5</v>
      </c>
      <c r="AG12" s="166">
        <v>47.3</v>
      </c>
      <c r="AH12" s="166">
        <v>47.1</v>
      </c>
      <c r="AI12" s="166">
        <v>47</v>
      </c>
      <c r="AJ12" s="166">
        <v>46.9</v>
      </c>
      <c r="AK12" s="166">
        <v>2014</v>
      </c>
      <c r="AL12" t="s">
        <v>74</v>
      </c>
    </row>
    <row r="13" spans="1:38">
      <c r="H13">
        <v>9</v>
      </c>
      <c r="I13">
        <v>142</v>
      </c>
      <c r="J13" t="s">
        <v>1167</v>
      </c>
      <c r="K13" t="s">
        <v>1161</v>
      </c>
      <c r="L13" t="s">
        <v>87</v>
      </c>
      <c r="M13" t="s">
        <v>1162</v>
      </c>
      <c r="N13" t="s">
        <v>1163</v>
      </c>
      <c r="O13" t="s">
        <v>1164</v>
      </c>
      <c r="P13" t="s">
        <v>87</v>
      </c>
      <c r="Q13" s="166">
        <v>41</v>
      </c>
      <c r="R13" s="166">
        <v>46.4</v>
      </c>
      <c r="S13" s="166">
        <v>47.8</v>
      </c>
      <c r="T13" s="166">
        <v>45.1</v>
      </c>
      <c r="U13" s="166">
        <v>41.9</v>
      </c>
      <c r="V13" s="166">
        <v>40.299999999999997</v>
      </c>
      <c r="W13" s="166">
        <v>41</v>
      </c>
      <c r="X13" s="166">
        <v>40.5</v>
      </c>
      <c r="Y13" s="166">
        <v>46.1</v>
      </c>
      <c r="Z13" s="166">
        <v>45.2</v>
      </c>
      <c r="AA13" s="166">
        <v>44.2</v>
      </c>
      <c r="AB13" s="166">
        <v>44.3</v>
      </c>
      <c r="AC13" s="166">
        <v>43.3</v>
      </c>
      <c r="AD13" s="166">
        <v>44.9</v>
      </c>
      <c r="AE13" s="166">
        <v>47.9</v>
      </c>
      <c r="AF13" s="166">
        <v>46.5</v>
      </c>
      <c r="AG13" s="166">
        <v>46.4</v>
      </c>
      <c r="AH13" s="166">
        <v>46.2</v>
      </c>
      <c r="AI13" s="166">
        <v>46.2</v>
      </c>
      <c r="AJ13" s="166">
        <v>46.5</v>
      </c>
      <c r="AK13" s="166">
        <v>2014</v>
      </c>
      <c r="AL13" t="s">
        <v>87</v>
      </c>
    </row>
    <row r="14" spans="1:38">
      <c r="H14">
        <v>10</v>
      </c>
      <c r="I14">
        <v>134</v>
      </c>
      <c r="J14" t="s">
        <v>1173</v>
      </c>
      <c r="K14" t="s">
        <v>1161</v>
      </c>
      <c r="L14" t="s">
        <v>85</v>
      </c>
      <c r="M14" t="s">
        <v>1162</v>
      </c>
      <c r="N14" t="s">
        <v>1163</v>
      </c>
      <c r="O14" t="s">
        <v>1164</v>
      </c>
      <c r="P14" t="s">
        <v>85</v>
      </c>
      <c r="Q14" s="166">
        <v>47.6</v>
      </c>
      <c r="R14" s="166">
        <v>48.1</v>
      </c>
      <c r="S14" s="166">
        <v>48.5</v>
      </c>
      <c r="T14" s="166">
        <v>47.1</v>
      </c>
      <c r="U14" s="166">
        <v>46.8</v>
      </c>
      <c r="V14" s="166">
        <v>45.3</v>
      </c>
      <c r="W14" s="166">
        <v>43.6</v>
      </c>
      <c r="X14" s="166">
        <v>43.9</v>
      </c>
      <c r="Y14" s="166">
        <v>47.6</v>
      </c>
      <c r="Z14" s="166">
        <v>47.7</v>
      </c>
      <c r="AA14" s="166">
        <v>45.3</v>
      </c>
      <c r="AB14" s="166">
        <v>44.9</v>
      </c>
      <c r="AC14" s="166">
        <v>44.1</v>
      </c>
      <c r="AD14" s="166">
        <v>44.3</v>
      </c>
      <c r="AE14" s="166">
        <v>43.9</v>
      </c>
      <c r="AF14" s="166">
        <v>43.5</v>
      </c>
      <c r="AG14" s="166">
        <v>43.5</v>
      </c>
      <c r="AH14" s="166">
        <v>43.4</v>
      </c>
      <c r="AI14" s="166">
        <v>43.1</v>
      </c>
      <c r="AJ14" s="166">
        <v>43.1</v>
      </c>
      <c r="AK14" s="166">
        <v>2014</v>
      </c>
      <c r="AL14" t="s">
        <v>85</v>
      </c>
    </row>
    <row r="15" spans="1:38">
      <c r="H15">
        <v>11</v>
      </c>
      <c r="I15">
        <v>138</v>
      </c>
      <c r="J15" t="s">
        <v>1174</v>
      </c>
      <c r="K15" t="s">
        <v>1161</v>
      </c>
      <c r="L15" t="s">
        <v>84</v>
      </c>
      <c r="M15" t="s">
        <v>1162</v>
      </c>
      <c r="N15" t="s">
        <v>1163</v>
      </c>
      <c r="O15" t="s">
        <v>1164</v>
      </c>
      <c r="P15" t="s">
        <v>84</v>
      </c>
      <c r="Q15" s="166">
        <v>45.4</v>
      </c>
      <c r="R15" s="166">
        <v>46.2</v>
      </c>
      <c r="S15" s="166">
        <v>47.1</v>
      </c>
      <c r="T15" s="166">
        <v>46.1</v>
      </c>
      <c r="U15" s="166">
        <v>44.8</v>
      </c>
      <c r="V15" s="166">
        <v>45.6</v>
      </c>
      <c r="W15" s="166">
        <v>44.9</v>
      </c>
      <c r="X15" s="166">
        <v>45.7</v>
      </c>
      <c r="Y15" s="166">
        <v>50</v>
      </c>
      <c r="Z15" s="166">
        <v>50.6</v>
      </c>
      <c r="AA15" s="166">
        <v>50</v>
      </c>
      <c r="AB15" s="166">
        <v>50.1</v>
      </c>
      <c r="AC15" s="166">
        <v>46.2</v>
      </c>
      <c r="AD15" s="166">
        <v>46.1</v>
      </c>
      <c r="AE15" s="166">
        <v>44.5</v>
      </c>
      <c r="AF15" s="166">
        <v>43.6</v>
      </c>
      <c r="AG15" s="166">
        <v>43.3</v>
      </c>
      <c r="AH15" s="166">
        <v>42.9</v>
      </c>
      <c r="AI15" s="166">
        <v>42.6</v>
      </c>
      <c r="AJ15" s="166">
        <v>42.2</v>
      </c>
      <c r="AK15" s="166">
        <v>2014</v>
      </c>
      <c r="AL15" t="s">
        <v>84</v>
      </c>
    </row>
    <row r="16" spans="1:38">
      <c r="H16">
        <v>12</v>
      </c>
      <c r="I16">
        <v>174</v>
      </c>
      <c r="J16" t="s">
        <v>1171</v>
      </c>
      <c r="K16" t="s">
        <v>1161</v>
      </c>
      <c r="L16" t="s">
        <v>70</v>
      </c>
      <c r="M16" t="s">
        <v>1162</v>
      </c>
      <c r="N16" t="s">
        <v>1163</v>
      </c>
      <c r="O16" t="s">
        <v>1164</v>
      </c>
      <c r="P16" t="s">
        <v>70</v>
      </c>
      <c r="Q16" s="166">
        <v>45.3</v>
      </c>
      <c r="R16" s="166">
        <v>45</v>
      </c>
      <c r="S16" s="166">
        <v>44.7</v>
      </c>
      <c r="T16" s="166">
        <v>45.5</v>
      </c>
      <c r="U16" s="166">
        <v>43.6</v>
      </c>
      <c r="V16" s="166">
        <v>42.6</v>
      </c>
      <c r="W16" s="166">
        <v>44.1</v>
      </c>
      <c r="X16" s="166">
        <v>48.3</v>
      </c>
      <c r="Y16" s="166">
        <v>50.4</v>
      </c>
      <c r="Z16" s="166">
        <v>50.2</v>
      </c>
      <c r="AA16" s="166">
        <v>50</v>
      </c>
      <c r="AB16" s="166">
        <v>51</v>
      </c>
      <c r="AC16" s="166">
        <v>48.6</v>
      </c>
      <c r="AD16" s="166">
        <v>49.3</v>
      </c>
      <c r="AE16" s="166">
        <v>50.1</v>
      </c>
      <c r="AF16" s="166">
        <v>47.8</v>
      </c>
      <c r="AG16" s="166">
        <v>46</v>
      </c>
      <c r="AH16" s="166">
        <v>43.4</v>
      </c>
      <c r="AI16" s="166">
        <v>42</v>
      </c>
      <c r="AJ16" s="166">
        <v>41.5</v>
      </c>
      <c r="AK16" s="166">
        <v>2014</v>
      </c>
      <c r="AL16" t="s">
        <v>70</v>
      </c>
    </row>
    <row r="17" spans="8:38">
      <c r="H17">
        <v>13</v>
      </c>
      <c r="P17" t="s">
        <v>76</v>
      </c>
      <c r="Q17" s="166"/>
      <c r="R17" s="166"/>
      <c r="S17" s="166"/>
      <c r="T17" s="166"/>
      <c r="U17" s="166"/>
      <c r="V17" s="166"/>
      <c r="W17" s="166"/>
      <c r="X17" s="166"/>
      <c r="Y17" s="166"/>
      <c r="Z17" s="166">
        <v>39</v>
      </c>
      <c r="AA17" s="166">
        <v>40.4</v>
      </c>
      <c r="AB17" s="166">
        <v>41.1</v>
      </c>
      <c r="AC17" s="166">
        <v>40.5</v>
      </c>
      <c r="AD17" s="166">
        <v>40.299999999999997</v>
      </c>
      <c r="AE17" s="166">
        <v>39.700000000000003</v>
      </c>
      <c r="AF17" s="166">
        <v>38.5</v>
      </c>
      <c r="AG17" s="166">
        <v>38.6</v>
      </c>
      <c r="AH17" s="166">
        <v>39</v>
      </c>
      <c r="AI17" s="166">
        <v>39.4</v>
      </c>
      <c r="AJ17" s="166">
        <v>40.1</v>
      </c>
      <c r="AK17" s="166">
        <v>2013</v>
      </c>
      <c r="AL17" t="s">
        <v>76</v>
      </c>
    </row>
    <row r="18" spans="8:38">
      <c r="H18">
        <v>14</v>
      </c>
      <c r="P18" t="s">
        <v>78</v>
      </c>
      <c r="Q18" s="166"/>
      <c r="R18" s="166"/>
      <c r="S18" s="166"/>
      <c r="T18" s="166"/>
      <c r="U18" s="166"/>
      <c r="V18" s="166"/>
      <c r="W18" s="166"/>
      <c r="X18" s="166"/>
      <c r="Y18" s="166"/>
      <c r="Z18" s="166">
        <v>44</v>
      </c>
      <c r="AA18" s="166">
        <v>42.7</v>
      </c>
      <c r="AB18" s="166">
        <v>42</v>
      </c>
      <c r="AC18" s="166">
        <v>40.700000000000003</v>
      </c>
      <c r="AD18" s="166">
        <v>39.4</v>
      </c>
      <c r="AE18" s="166">
        <v>39.700000000000003</v>
      </c>
      <c r="AF18" s="166">
        <v>39.5</v>
      </c>
      <c r="AG18" s="166">
        <v>39.200000000000003</v>
      </c>
      <c r="AH18" s="166">
        <v>39.1</v>
      </c>
      <c r="AI18" s="166">
        <v>39.1</v>
      </c>
      <c r="AJ18" s="166">
        <v>39</v>
      </c>
      <c r="AK18" s="166">
        <v>2014</v>
      </c>
      <c r="AL18" t="s">
        <v>78</v>
      </c>
    </row>
    <row r="19" spans="8:38">
      <c r="H19">
        <v>15</v>
      </c>
      <c r="I19">
        <v>184</v>
      </c>
      <c r="J19" t="s">
        <v>1175</v>
      </c>
      <c r="K19" t="s">
        <v>1161</v>
      </c>
      <c r="L19" t="s">
        <v>71</v>
      </c>
      <c r="M19" t="s">
        <v>1162</v>
      </c>
      <c r="N19" t="s">
        <v>1163</v>
      </c>
      <c r="O19" t="s">
        <v>1164</v>
      </c>
      <c r="P19" t="s">
        <v>71</v>
      </c>
      <c r="Q19" s="166">
        <v>38.6</v>
      </c>
      <c r="R19" s="166">
        <v>38.9</v>
      </c>
      <c r="S19" s="166">
        <v>38.4</v>
      </c>
      <c r="T19" s="166">
        <v>38.9</v>
      </c>
      <c r="U19" s="166">
        <v>38.4</v>
      </c>
      <c r="V19" s="166">
        <v>38.4</v>
      </c>
      <c r="W19" s="166">
        <v>39.200000000000003</v>
      </c>
      <c r="X19" s="166">
        <v>41.1</v>
      </c>
      <c r="Y19" s="166">
        <v>45.8</v>
      </c>
      <c r="Z19" s="166">
        <v>45.5</v>
      </c>
      <c r="AA19" s="166">
        <v>44.4</v>
      </c>
      <c r="AB19" s="166">
        <v>42.7</v>
      </c>
      <c r="AC19" s="166">
        <v>44.3</v>
      </c>
      <c r="AD19" s="166">
        <v>43.6</v>
      </c>
      <c r="AE19" s="166">
        <v>42</v>
      </c>
      <c r="AF19" s="166">
        <v>40.799999999999997</v>
      </c>
      <c r="AG19" s="166">
        <v>40.1</v>
      </c>
      <c r="AH19" s="166">
        <v>39.700000000000003</v>
      </c>
      <c r="AI19" s="166">
        <v>39.200000000000003</v>
      </c>
      <c r="AJ19" s="166">
        <v>39</v>
      </c>
      <c r="AK19" s="166">
        <v>2014</v>
      </c>
      <c r="AL19" t="s">
        <v>71</v>
      </c>
    </row>
    <row r="20" spans="8:38">
      <c r="H20">
        <v>16</v>
      </c>
      <c r="I20">
        <v>112</v>
      </c>
      <c r="J20" t="s">
        <v>1178</v>
      </c>
      <c r="K20" t="s">
        <v>1161</v>
      </c>
      <c r="L20" t="s">
        <v>73</v>
      </c>
      <c r="M20" t="s">
        <v>1162</v>
      </c>
      <c r="N20" t="s">
        <v>1163</v>
      </c>
      <c r="O20" t="s">
        <v>1164</v>
      </c>
      <c r="P20" t="s">
        <v>73</v>
      </c>
      <c r="Q20" s="166">
        <v>37.200000000000003</v>
      </c>
      <c r="R20" s="166">
        <v>38.200000000000003</v>
      </c>
      <c r="S20" s="166">
        <v>39.200000000000003</v>
      </c>
      <c r="T20" s="166">
        <v>39.799999999999997</v>
      </c>
      <c r="U20" s="166">
        <v>40.6</v>
      </c>
      <c r="V20" s="166">
        <v>40.6</v>
      </c>
      <c r="W20" s="166">
        <v>40.299999999999997</v>
      </c>
      <c r="X20" s="166">
        <v>42.7</v>
      </c>
      <c r="Y20" s="166">
        <v>47.2</v>
      </c>
      <c r="Z20" s="166">
        <v>46.6</v>
      </c>
      <c r="AA20" s="166">
        <v>45.2</v>
      </c>
      <c r="AB20" s="166">
        <v>44</v>
      </c>
      <c r="AC20" s="166">
        <v>42.5</v>
      </c>
      <c r="AD20" s="166">
        <v>41.4</v>
      </c>
      <c r="AE20" s="166">
        <v>40.299999999999997</v>
      </c>
      <c r="AF20" s="166">
        <v>39.200000000000003</v>
      </c>
      <c r="AG20" s="166">
        <v>38.1</v>
      </c>
      <c r="AH20" s="166">
        <v>37.200000000000003</v>
      </c>
      <c r="AI20" s="166">
        <v>36.5</v>
      </c>
      <c r="AJ20" s="166">
        <v>36.4</v>
      </c>
      <c r="AK20" s="166">
        <v>2014</v>
      </c>
      <c r="AL20" t="s">
        <v>73</v>
      </c>
    </row>
    <row r="21" spans="8:38">
      <c r="H21">
        <v>17</v>
      </c>
      <c r="P21" t="s">
        <v>77</v>
      </c>
      <c r="Q21" s="166"/>
      <c r="R21" s="166"/>
      <c r="S21" s="166"/>
      <c r="T21" s="166"/>
      <c r="U21" s="166"/>
      <c r="V21" s="166"/>
      <c r="W21" s="166"/>
      <c r="X21" s="166"/>
      <c r="Y21" s="166"/>
      <c r="Z21" s="166">
        <v>36.6</v>
      </c>
      <c r="AA21" s="166">
        <v>36.4</v>
      </c>
      <c r="AB21" s="166">
        <v>36.4</v>
      </c>
      <c r="AC21" s="166">
        <v>36.9</v>
      </c>
      <c r="AD21" s="166">
        <v>37</v>
      </c>
      <c r="AE21" s="166">
        <v>37.299999999999997</v>
      </c>
      <c r="AF21" s="166">
        <v>36.9</v>
      </c>
      <c r="AG21" s="166">
        <v>36.4</v>
      </c>
      <c r="AH21" s="166">
        <v>36.1</v>
      </c>
      <c r="AI21" s="166">
        <v>36.200000000000003</v>
      </c>
      <c r="AJ21" s="166">
        <v>36.200000000000003</v>
      </c>
      <c r="AK21" s="166">
        <v>2014</v>
      </c>
      <c r="AL21" t="s">
        <v>77</v>
      </c>
    </row>
    <row r="22" spans="8:38">
      <c r="H22">
        <v>18</v>
      </c>
      <c r="I22">
        <v>111</v>
      </c>
      <c r="J22" t="s">
        <v>1182</v>
      </c>
      <c r="K22" t="s">
        <v>1161</v>
      </c>
      <c r="L22" t="s">
        <v>1108</v>
      </c>
      <c r="M22" t="s">
        <v>1162</v>
      </c>
      <c r="N22" t="s">
        <v>1163</v>
      </c>
      <c r="O22" t="s">
        <v>1164</v>
      </c>
      <c r="P22" t="s">
        <v>1108</v>
      </c>
      <c r="Q22" s="166">
        <v>34.6</v>
      </c>
      <c r="R22" s="166">
        <v>35.700000000000003</v>
      </c>
      <c r="S22" s="166">
        <v>36.1</v>
      </c>
      <c r="T22" s="166">
        <v>35.799999999999997</v>
      </c>
      <c r="U22" s="166">
        <v>36.1</v>
      </c>
      <c r="V22" s="166">
        <v>35.799999999999997</v>
      </c>
      <c r="W22" s="166">
        <v>36.6</v>
      </c>
      <c r="X22" s="166">
        <v>39.1</v>
      </c>
      <c r="Y22" s="166">
        <v>43.3</v>
      </c>
      <c r="Z22" s="166">
        <v>42.9</v>
      </c>
      <c r="AA22" s="166">
        <v>41.5</v>
      </c>
      <c r="AB22" s="166">
        <v>40.6</v>
      </c>
      <c r="AC22" s="166">
        <v>36.200000000000003</v>
      </c>
      <c r="AD22" s="166">
        <v>35.700000000000003</v>
      </c>
      <c r="AE22" s="166">
        <v>36</v>
      </c>
      <c r="AF22" s="166">
        <v>35.9</v>
      </c>
      <c r="AG22" s="166">
        <v>35.299999999999997</v>
      </c>
      <c r="AH22" s="166">
        <v>34.9</v>
      </c>
      <c r="AI22" s="166">
        <v>35.1</v>
      </c>
      <c r="AJ22" s="166">
        <v>35.299999999999997</v>
      </c>
      <c r="AK22" s="166">
        <v>2014</v>
      </c>
      <c r="AL22" t="s">
        <v>1108</v>
      </c>
    </row>
    <row r="23" spans="8:38">
      <c r="H23">
        <v>19</v>
      </c>
      <c r="P23" t="s">
        <v>79</v>
      </c>
      <c r="Q23" s="166"/>
      <c r="R23" s="166"/>
      <c r="S23" s="166"/>
      <c r="T23" s="166"/>
      <c r="U23" s="166"/>
      <c r="V23" s="166"/>
      <c r="W23" s="166"/>
      <c r="X23" s="166"/>
      <c r="Y23" s="166"/>
      <c r="Z23" s="166">
        <v>34.6</v>
      </c>
      <c r="AA23" s="166">
        <v>34.9</v>
      </c>
      <c r="AB23" s="166">
        <v>34.200000000000003</v>
      </c>
      <c r="AC23" s="166">
        <v>35.700000000000003</v>
      </c>
      <c r="AD23" s="166">
        <v>34.799999999999997</v>
      </c>
      <c r="AE23" s="166">
        <v>35.299999999999997</v>
      </c>
      <c r="AF23" s="166">
        <v>35</v>
      </c>
      <c r="AG23" s="166">
        <v>34.5</v>
      </c>
      <c r="AH23" s="166">
        <v>34.200000000000003</v>
      </c>
      <c r="AI23" s="166">
        <v>33.9</v>
      </c>
      <c r="AJ23" s="166">
        <v>33.799999999999997</v>
      </c>
      <c r="AK23" s="166">
        <v>2014</v>
      </c>
      <c r="AL23" t="s">
        <v>79</v>
      </c>
    </row>
    <row r="24" spans="8:38">
      <c r="H24">
        <v>20</v>
      </c>
      <c r="I24">
        <v>178</v>
      </c>
      <c r="J24" t="s">
        <v>1187</v>
      </c>
      <c r="K24" t="s">
        <v>1161</v>
      </c>
      <c r="L24" t="s">
        <v>80</v>
      </c>
      <c r="M24" t="s">
        <v>1162</v>
      </c>
      <c r="N24" t="s">
        <v>1163</v>
      </c>
      <c r="O24" t="s">
        <v>1164</v>
      </c>
      <c r="P24" t="s">
        <v>80</v>
      </c>
      <c r="Q24" s="166">
        <v>32.4</v>
      </c>
      <c r="R24" s="166">
        <v>32.700000000000003</v>
      </c>
      <c r="S24" s="166">
        <v>32.4</v>
      </c>
      <c r="T24" s="166">
        <v>32.700000000000003</v>
      </c>
      <c r="U24" s="166">
        <v>32.9</v>
      </c>
      <c r="V24" s="166">
        <v>33.4</v>
      </c>
      <c r="W24" s="166">
        <v>35.799999999999997</v>
      </c>
      <c r="X24" s="166">
        <v>41.7</v>
      </c>
      <c r="Y24" s="166">
        <v>49</v>
      </c>
      <c r="Z24" s="166">
        <v>65</v>
      </c>
      <c r="AA24" s="166">
        <v>46.9</v>
      </c>
      <c r="AB24" s="166">
        <v>42.8</v>
      </c>
      <c r="AC24" s="166">
        <v>39.5</v>
      </c>
      <c r="AD24" s="166">
        <v>38.299999999999997</v>
      </c>
      <c r="AE24" s="166">
        <v>35.6</v>
      </c>
      <c r="AF24" s="166">
        <v>34.1</v>
      </c>
      <c r="AG24" s="166">
        <v>33.1</v>
      </c>
      <c r="AH24" s="166">
        <v>32.5</v>
      </c>
      <c r="AI24" s="166">
        <v>32.4</v>
      </c>
      <c r="AJ24" s="166">
        <v>32.299999999999997</v>
      </c>
      <c r="AK24" s="166">
        <v>2014</v>
      </c>
      <c r="AL24" t="s">
        <v>80</v>
      </c>
    </row>
    <row r="25" spans="8:38">
      <c r="Q25" s="166"/>
      <c r="R25" s="166"/>
      <c r="S25" s="166"/>
      <c r="T25" s="166"/>
      <c r="U25" s="166"/>
      <c r="V25" s="166"/>
      <c r="W25" s="166"/>
      <c r="X25" s="166"/>
      <c r="Y25" s="166"/>
      <c r="Z25" s="166"/>
      <c r="AA25" s="166"/>
      <c r="AB25" s="166"/>
      <c r="AC25" s="166"/>
      <c r="AD25" s="166"/>
      <c r="AE25" s="166"/>
      <c r="AF25" s="166"/>
      <c r="AG25" s="166"/>
      <c r="AH25" s="166"/>
      <c r="AI25" s="166"/>
      <c r="AJ25" s="166"/>
      <c r="AK25" s="166"/>
    </row>
    <row r="26" spans="8:38">
      <c r="Q26" s="166"/>
      <c r="R26" s="166"/>
      <c r="S26" s="166"/>
      <c r="T26" s="166"/>
      <c r="U26" s="166"/>
      <c r="V26" s="166"/>
      <c r="W26" s="166"/>
      <c r="X26" s="166"/>
      <c r="Y26" s="166"/>
      <c r="Z26" s="166"/>
      <c r="AA26" s="166"/>
      <c r="AB26" s="166"/>
      <c r="AC26" s="166"/>
      <c r="AD26" s="166"/>
      <c r="AE26" s="166"/>
      <c r="AF26" s="166"/>
      <c r="AG26" s="166"/>
      <c r="AH26" s="166"/>
      <c r="AI26" s="166"/>
      <c r="AJ26" s="166"/>
      <c r="AK26" s="166"/>
    </row>
    <row r="27" spans="8:38">
      <c r="Q27" s="166"/>
      <c r="R27" s="166"/>
      <c r="S27" s="166"/>
      <c r="T27" s="166"/>
      <c r="U27" s="166"/>
      <c r="V27" s="166"/>
      <c r="W27" s="166"/>
      <c r="X27" s="166"/>
      <c r="Y27" s="166"/>
      <c r="Z27" s="166"/>
      <c r="AA27" s="166"/>
      <c r="AB27" s="166"/>
      <c r="AC27" s="166"/>
      <c r="AD27" s="166"/>
      <c r="AE27" s="166"/>
      <c r="AF27" s="166"/>
      <c r="AG27" s="166"/>
      <c r="AH27" s="166"/>
      <c r="AI27" s="166"/>
      <c r="AJ27" s="166"/>
      <c r="AK27" s="166"/>
    </row>
    <row r="28" spans="8:38">
      <c r="Q28" s="166"/>
      <c r="R28" s="166"/>
      <c r="S28" s="166"/>
      <c r="T28" s="166"/>
      <c r="U28" s="166"/>
      <c r="V28" s="166"/>
      <c r="W28" s="166"/>
      <c r="X28" s="166"/>
      <c r="Y28" s="166"/>
      <c r="Z28" s="166"/>
      <c r="AA28" s="166"/>
      <c r="AB28" s="166"/>
      <c r="AC28" s="166"/>
      <c r="AD28" s="166"/>
      <c r="AE28" s="166"/>
      <c r="AF28" s="166"/>
      <c r="AG28" s="166"/>
      <c r="AH28" s="166"/>
      <c r="AI28" s="166"/>
      <c r="AJ28" s="166"/>
      <c r="AK28" s="166"/>
    </row>
    <row r="29" spans="8:38">
      <c r="Q29" s="166"/>
      <c r="R29" s="166"/>
      <c r="S29" s="166"/>
      <c r="T29" s="166"/>
      <c r="U29" s="166"/>
      <c r="V29" s="166"/>
      <c r="W29" s="166"/>
      <c r="X29" s="166"/>
      <c r="Y29" s="166"/>
      <c r="Z29" s="166"/>
      <c r="AA29" s="166"/>
      <c r="AB29" s="166"/>
      <c r="AC29" s="166"/>
      <c r="AD29" s="166"/>
      <c r="AE29" s="166"/>
      <c r="AF29" s="166"/>
      <c r="AG29" s="166"/>
      <c r="AH29" s="166"/>
      <c r="AI29" s="166"/>
      <c r="AJ29" s="166"/>
      <c r="AK29" s="166"/>
    </row>
    <row r="30" spans="8:38">
      <c r="Q30" s="166"/>
      <c r="R30" s="166"/>
      <c r="S30" s="166"/>
      <c r="T30" s="166"/>
      <c r="U30" s="166"/>
      <c r="V30" s="166"/>
      <c r="W30" s="166"/>
      <c r="X30" s="166"/>
      <c r="Y30" s="166"/>
      <c r="Z30" s="166"/>
      <c r="AA30" s="166"/>
      <c r="AB30" s="166"/>
      <c r="AC30" s="166"/>
      <c r="AD30" s="166"/>
      <c r="AE30" s="166"/>
      <c r="AF30" s="166"/>
      <c r="AG30" s="166"/>
      <c r="AH30" s="166"/>
      <c r="AI30" s="166"/>
      <c r="AJ30" s="166"/>
      <c r="AK30" s="166"/>
    </row>
    <row r="31" spans="8:38">
      <c r="Q31" s="166"/>
      <c r="R31" s="166"/>
      <c r="S31" s="166"/>
      <c r="T31" s="166"/>
      <c r="U31" s="166"/>
      <c r="V31" s="166"/>
      <c r="W31" s="166"/>
      <c r="X31" s="166"/>
      <c r="Y31" s="166"/>
      <c r="Z31" s="166"/>
      <c r="AA31" s="166"/>
      <c r="AB31" s="166"/>
      <c r="AC31" s="166"/>
      <c r="AD31" s="166"/>
      <c r="AE31" s="166"/>
      <c r="AF31" s="166"/>
      <c r="AG31" s="166"/>
      <c r="AH31" s="166"/>
      <c r="AI31" s="166"/>
      <c r="AJ31" s="166"/>
      <c r="AK31" s="166"/>
    </row>
    <row r="32" spans="8:38">
      <c r="Q32" s="166"/>
      <c r="R32" s="166"/>
      <c r="S32" s="166"/>
      <c r="T32" s="166"/>
      <c r="U32" s="166"/>
      <c r="V32" s="166"/>
      <c r="W32" s="166"/>
      <c r="X32" s="166"/>
      <c r="Y32" s="166"/>
      <c r="Z32" s="166"/>
      <c r="AA32" s="166"/>
      <c r="AB32" s="166"/>
      <c r="AC32" s="166"/>
      <c r="AD32" s="166"/>
      <c r="AE32" s="166"/>
      <c r="AF32" s="166"/>
      <c r="AG32" s="166"/>
      <c r="AH32" s="166"/>
      <c r="AI32" s="166"/>
      <c r="AJ32" s="166"/>
      <c r="AK32" s="166"/>
    </row>
    <row r="33" spans="1:37">
      <c r="A33" s="235" t="s">
        <v>180</v>
      </c>
      <c r="B33" s="235"/>
      <c r="C33" s="235"/>
      <c r="D33" s="235"/>
      <c r="E33" s="235"/>
      <c r="F33" s="235"/>
      <c r="G33" s="235"/>
      <c r="Q33" s="166"/>
      <c r="R33" s="166"/>
      <c r="S33" s="166"/>
      <c r="T33" s="166"/>
      <c r="U33" s="166"/>
      <c r="V33" s="166"/>
      <c r="W33" s="166"/>
      <c r="X33" s="166"/>
      <c r="Y33" s="166"/>
      <c r="Z33" s="166"/>
      <c r="AA33" s="166"/>
      <c r="AB33" s="166"/>
      <c r="AC33" s="166"/>
      <c r="AD33" s="166"/>
      <c r="AE33" s="166"/>
      <c r="AF33" s="166"/>
      <c r="AG33" s="166"/>
      <c r="AH33" s="166"/>
      <c r="AI33" s="166"/>
      <c r="AJ33" s="166"/>
      <c r="AK33" s="166"/>
    </row>
    <row r="34" spans="1:37">
      <c r="A34" s="235"/>
      <c r="B34" s="235"/>
      <c r="C34" s="235"/>
      <c r="D34" s="235"/>
      <c r="E34" s="235"/>
      <c r="F34" s="235"/>
      <c r="G34" s="235"/>
      <c r="Q34" s="166"/>
      <c r="R34" s="166"/>
      <c r="S34" s="166"/>
      <c r="T34" s="166"/>
      <c r="U34" s="166"/>
      <c r="V34" s="166"/>
      <c r="W34" s="166"/>
      <c r="X34" s="166"/>
      <c r="Y34" s="166"/>
      <c r="Z34" s="166"/>
      <c r="AA34" s="166"/>
      <c r="AB34" s="166"/>
      <c r="AC34" s="166"/>
      <c r="AD34" s="166"/>
      <c r="AE34" s="166"/>
      <c r="AF34" s="166"/>
      <c r="AG34" s="166"/>
      <c r="AH34" s="166"/>
      <c r="AI34" s="166"/>
      <c r="AJ34" s="166"/>
      <c r="AK34" s="166"/>
    </row>
    <row r="35" spans="1:37">
      <c r="A35" s="235"/>
      <c r="B35" s="235"/>
      <c r="C35" s="235"/>
      <c r="D35" s="235"/>
      <c r="E35" s="235"/>
      <c r="F35" s="235"/>
      <c r="G35" s="235"/>
      <c r="Q35" s="166"/>
      <c r="R35" s="166"/>
      <c r="S35" s="166"/>
      <c r="T35" s="166"/>
      <c r="U35" s="166"/>
      <c r="V35" s="166"/>
      <c r="W35" s="166"/>
      <c r="X35" s="166"/>
      <c r="Y35" s="166"/>
      <c r="Z35" s="166"/>
      <c r="AA35" s="166"/>
      <c r="AB35" s="166"/>
      <c r="AC35" s="166"/>
      <c r="AD35" s="166"/>
      <c r="AE35" s="166"/>
      <c r="AF35" s="166"/>
      <c r="AG35" s="166"/>
      <c r="AH35" s="166"/>
      <c r="AI35" s="166"/>
      <c r="AJ35" s="166"/>
      <c r="AK35" s="166"/>
    </row>
    <row r="36" spans="1:37">
      <c r="A36" s="235"/>
      <c r="B36" s="235"/>
      <c r="C36" s="235"/>
      <c r="D36" s="235"/>
      <c r="E36" s="235"/>
      <c r="F36" s="235"/>
      <c r="G36" s="235"/>
      <c r="Q36" s="166"/>
      <c r="R36" s="166"/>
      <c r="S36" s="166"/>
      <c r="T36" s="166"/>
      <c r="U36" s="166"/>
      <c r="V36" s="166"/>
      <c r="W36" s="166"/>
      <c r="X36" s="166"/>
      <c r="Y36" s="166"/>
      <c r="Z36" s="166"/>
      <c r="AA36" s="166"/>
      <c r="AB36" s="166"/>
      <c r="AC36" s="166"/>
      <c r="AD36" s="166"/>
      <c r="AE36" s="166"/>
      <c r="AF36" s="166"/>
      <c r="AG36" s="166"/>
      <c r="AH36" s="166"/>
      <c r="AI36" s="166"/>
      <c r="AJ36" s="166"/>
      <c r="AK36" s="166"/>
    </row>
    <row r="37" spans="1:37">
      <c r="A37" s="235"/>
      <c r="B37" s="235"/>
      <c r="C37" s="235"/>
      <c r="D37" s="235"/>
      <c r="E37" s="235"/>
      <c r="F37" s="235"/>
      <c r="G37" s="235"/>
      <c r="Q37" s="166"/>
      <c r="R37" s="166"/>
      <c r="S37" s="166"/>
      <c r="T37" s="166"/>
      <c r="U37" s="166"/>
      <c r="V37" s="166"/>
      <c r="W37" s="166"/>
      <c r="X37" s="166"/>
      <c r="Y37" s="166"/>
      <c r="Z37" s="166"/>
      <c r="AA37" s="166"/>
      <c r="AB37" s="166"/>
      <c r="AC37" s="166"/>
      <c r="AD37" s="166"/>
      <c r="AE37" s="166"/>
      <c r="AF37" s="166"/>
      <c r="AG37" s="166"/>
      <c r="AH37" s="166"/>
      <c r="AI37" s="166"/>
      <c r="AJ37" s="166"/>
      <c r="AK37" s="166"/>
    </row>
    <row r="38" spans="1:37">
      <c r="A38" s="235"/>
      <c r="B38" s="235"/>
      <c r="C38" s="235"/>
      <c r="D38" s="235"/>
      <c r="E38" s="235"/>
      <c r="F38" s="235"/>
      <c r="G38" s="235"/>
      <c r="Q38" s="166"/>
      <c r="R38" s="166"/>
      <c r="S38" s="166"/>
      <c r="T38" s="166"/>
      <c r="U38" s="166"/>
      <c r="V38" s="166"/>
      <c r="W38" s="166"/>
      <c r="X38" s="166"/>
      <c r="Y38" s="166"/>
      <c r="Z38" s="166"/>
      <c r="AA38" s="166"/>
      <c r="AB38" s="166"/>
      <c r="AC38" s="166"/>
      <c r="AD38" s="166"/>
      <c r="AE38" s="166"/>
      <c r="AF38" s="166"/>
      <c r="AG38" s="166"/>
      <c r="AH38" s="166"/>
      <c r="AI38" s="166"/>
      <c r="AJ38" s="166"/>
      <c r="AK38" s="166"/>
    </row>
    <row r="39" spans="1:37">
      <c r="Q39" s="166"/>
      <c r="R39" s="166"/>
      <c r="S39" s="166"/>
      <c r="T39" s="166"/>
      <c r="U39" s="166"/>
      <c r="V39" s="166"/>
      <c r="W39" s="166"/>
      <c r="X39" s="166"/>
      <c r="Y39" s="166"/>
      <c r="Z39" s="166"/>
      <c r="AA39" s="166"/>
      <c r="AB39" s="166"/>
      <c r="AC39" s="166"/>
      <c r="AD39" s="166"/>
      <c r="AE39" s="166"/>
      <c r="AF39" s="166"/>
      <c r="AG39" s="166"/>
      <c r="AH39" s="166"/>
      <c r="AI39" s="166"/>
      <c r="AJ39" s="166"/>
      <c r="AK39" s="166"/>
    </row>
    <row r="40" spans="1:37">
      <c r="Q40" s="166"/>
      <c r="R40" s="166"/>
      <c r="S40" s="166"/>
      <c r="T40" s="166"/>
      <c r="U40" s="166"/>
      <c r="V40" s="166"/>
      <c r="W40" s="166"/>
      <c r="X40" s="166"/>
      <c r="Y40" s="166"/>
      <c r="Z40" s="166"/>
      <c r="AA40" s="166"/>
      <c r="AB40" s="166"/>
      <c r="AC40" s="166"/>
      <c r="AD40" s="166"/>
      <c r="AE40" s="166"/>
      <c r="AF40" s="166"/>
      <c r="AG40" s="166"/>
      <c r="AH40" s="166"/>
      <c r="AI40" s="166"/>
      <c r="AJ40" s="166"/>
      <c r="AK40" s="166"/>
    </row>
    <row r="41" spans="1:37">
      <c r="Q41" s="166"/>
      <c r="R41" s="166"/>
      <c r="S41" s="166"/>
      <c r="T41" s="166"/>
      <c r="U41" s="166"/>
      <c r="V41" s="166"/>
      <c r="W41" s="166"/>
      <c r="X41" s="166"/>
      <c r="Y41" s="166"/>
      <c r="Z41" s="166"/>
      <c r="AA41" s="166"/>
      <c r="AB41" s="166"/>
      <c r="AC41" s="166"/>
      <c r="AD41" s="166"/>
      <c r="AE41" s="166"/>
      <c r="AF41" s="166"/>
      <c r="AG41" s="166"/>
      <c r="AH41" s="166"/>
      <c r="AI41" s="166"/>
      <c r="AJ41" s="166"/>
      <c r="AK41" s="166"/>
    </row>
    <row r="42" spans="1:37">
      <c r="Q42" s="166"/>
      <c r="R42" s="166"/>
      <c r="S42" s="166"/>
      <c r="T42" s="166"/>
      <c r="U42" s="166"/>
      <c r="V42" s="166"/>
      <c r="W42" s="166"/>
      <c r="X42" s="166"/>
      <c r="Y42" s="166"/>
      <c r="Z42" s="166"/>
      <c r="AA42" s="166"/>
      <c r="AB42" s="166"/>
      <c r="AC42" s="166"/>
      <c r="AD42" s="166"/>
      <c r="AE42" s="166"/>
      <c r="AF42" s="166"/>
      <c r="AG42" s="166"/>
      <c r="AH42" s="166"/>
      <c r="AI42" s="166"/>
      <c r="AJ42" s="166"/>
      <c r="AK42" s="166"/>
    </row>
    <row r="43" spans="1:37">
      <c r="Q43" s="166"/>
      <c r="R43" s="166"/>
      <c r="S43" s="166"/>
      <c r="T43" s="166"/>
      <c r="U43" s="166"/>
      <c r="V43" s="166"/>
      <c r="W43" s="166"/>
      <c r="X43" s="166"/>
      <c r="Y43" s="166"/>
      <c r="Z43" s="166"/>
      <c r="AA43" s="166"/>
      <c r="AB43" s="166"/>
      <c r="AC43" s="166"/>
      <c r="AD43" s="166"/>
      <c r="AE43" s="166"/>
      <c r="AF43" s="166"/>
      <c r="AG43" s="166"/>
      <c r="AH43" s="166"/>
      <c r="AI43" s="166"/>
      <c r="AJ43" s="166"/>
      <c r="AK43" s="166"/>
    </row>
    <row r="44" spans="1:37">
      <c r="Q44" s="166"/>
      <c r="R44" s="166"/>
      <c r="S44" s="166"/>
      <c r="T44" s="166"/>
      <c r="U44" s="166"/>
      <c r="V44" s="166"/>
      <c r="W44" s="166"/>
      <c r="X44" s="166"/>
      <c r="Y44" s="166"/>
      <c r="Z44" s="166"/>
      <c r="AA44" s="166"/>
      <c r="AB44" s="166"/>
      <c r="AC44" s="166"/>
      <c r="AD44" s="166"/>
      <c r="AE44" s="166"/>
      <c r="AF44" s="166"/>
      <c r="AG44" s="166"/>
      <c r="AH44" s="166"/>
      <c r="AI44" s="166"/>
      <c r="AJ44" s="166"/>
      <c r="AK44" s="166"/>
    </row>
    <row r="45" spans="1:37">
      <c r="Q45" s="166"/>
      <c r="R45" s="166"/>
      <c r="S45" s="166"/>
      <c r="T45" s="166"/>
      <c r="U45" s="166"/>
      <c r="V45" s="166"/>
      <c r="W45" s="166"/>
      <c r="X45" s="166"/>
      <c r="Y45" s="166"/>
      <c r="Z45" s="166"/>
      <c r="AA45" s="166"/>
      <c r="AB45" s="166"/>
      <c r="AC45" s="166"/>
      <c r="AD45" s="166"/>
      <c r="AE45" s="166"/>
      <c r="AF45" s="166"/>
      <c r="AG45" s="166"/>
      <c r="AH45" s="166"/>
      <c r="AI45" s="166"/>
      <c r="AJ45" s="166"/>
      <c r="AK45" s="166"/>
    </row>
    <row r="46" spans="1:37">
      <c r="Q46" s="166"/>
      <c r="R46" s="166"/>
      <c r="S46" s="166"/>
      <c r="T46" s="166"/>
      <c r="U46" s="166"/>
      <c r="V46" s="166"/>
      <c r="W46" s="166"/>
      <c r="X46" s="166"/>
      <c r="Y46" s="166"/>
      <c r="Z46" s="166"/>
      <c r="AA46" s="166"/>
      <c r="AB46" s="166"/>
      <c r="AC46" s="166"/>
      <c r="AD46" s="166"/>
      <c r="AE46" s="166"/>
      <c r="AF46" s="166"/>
      <c r="AG46" s="166"/>
      <c r="AH46" s="166"/>
      <c r="AI46" s="166"/>
      <c r="AJ46" s="166"/>
      <c r="AK46" s="166"/>
    </row>
    <row r="47" spans="1:37">
      <c r="Q47" s="166"/>
      <c r="R47" s="166"/>
      <c r="S47" s="166"/>
      <c r="T47" s="166"/>
      <c r="U47" s="166"/>
      <c r="V47" s="166"/>
      <c r="W47" s="166"/>
      <c r="X47" s="166"/>
      <c r="Y47" s="166"/>
      <c r="Z47" s="166"/>
      <c r="AA47" s="166"/>
      <c r="AB47" s="166"/>
      <c r="AC47" s="166"/>
      <c r="AD47" s="166"/>
      <c r="AE47" s="166"/>
      <c r="AF47" s="166"/>
      <c r="AG47" s="166"/>
      <c r="AH47" s="166"/>
      <c r="AI47" s="166"/>
      <c r="AJ47" s="166"/>
      <c r="AK47" s="166"/>
    </row>
    <row r="48" spans="1:37">
      <c r="Q48" s="166"/>
      <c r="R48" s="166"/>
      <c r="S48" s="166"/>
      <c r="T48" s="166"/>
      <c r="U48" s="166"/>
      <c r="V48" s="166"/>
      <c r="W48" s="166"/>
      <c r="X48" s="166"/>
      <c r="Y48" s="166"/>
      <c r="Z48" s="166"/>
      <c r="AA48" s="166"/>
      <c r="AB48" s="166"/>
      <c r="AC48" s="166"/>
      <c r="AD48" s="166"/>
      <c r="AE48" s="166"/>
      <c r="AF48" s="166"/>
      <c r="AG48" s="166"/>
      <c r="AH48" s="166"/>
      <c r="AI48" s="166"/>
      <c r="AJ48" s="166"/>
      <c r="AK48" s="166"/>
    </row>
    <row r="49" spans="17:37">
      <c r="Q49" s="166"/>
      <c r="R49" s="166"/>
      <c r="S49" s="166"/>
      <c r="T49" s="166"/>
      <c r="U49" s="166"/>
      <c r="V49" s="166"/>
      <c r="W49" s="166"/>
      <c r="X49" s="166"/>
      <c r="Y49" s="166"/>
      <c r="Z49" s="166"/>
      <c r="AA49" s="166"/>
      <c r="AB49" s="166"/>
      <c r="AC49" s="166"/>
      <c r="AD49" s="166"/>
      <c r="AE49" s="166"/>
      <c r="AF49" s="166"/>
      <c r="AG49" s="166"/>
      <c r="AH49" s="166"/>
      <c r="AI49" s="166"/>
      <c r="AJ49" s="166"/>
      <c r="AK49" s="166"/>
    </row>
    <row r="50" spans="17:37">
      <c r="Q50" s="166"/>
      <c r="R50" s="166"/>
      <c r="S50" s="166"/>
      <c r="T50" s="166"/>
      <c r="U50" s="166"/>
      <c r="V50" s="166"/>
      <c r="W50" s="166"/>
      <c r="X50" s="166"/>
      <c r="Y50" s="166"/>
      <c r="Z50" s="166"/>
      <c r="AA50" s="166"/>
      <c r="AB50" s="166"/>
      <c r="AC50" s="166"/>
      <c r="AD50" s="166"/>
      <c r="AE50" s="166"/>
      <c r="AF50" s="166"/>
      <c r="AG50" s="166"/>
      <c r="AH50" s="166"/>
      <c r="AI50" s="166"/>
      <c r="AJ50" s="166"/>
      <c r="AK50" s="166"/>
    </row>
    <row r="51" spans="17:37">
      <c r="Q51" s="166"/>
      <c r="R51" s="166"/>
      <c r="S51" s="166"/>
      <c r="T51" s="166"/>
      <c r="U51" s="166"/>
      <c r="V51" s="166"/>
      <c r="W51" s="166"/>
      <c r="X51" s="166"/>
      <c r="Y51" s="166"/>
      <c r="Z51" s="166"/>
      <c r="AA51" s="166"/>
      <c r="AB51" s="166"/>
      <c r="AC51" s="166"/>
      <c r="AD51" s="166"/>
      <c r="AE51" s="166"/>
      <c r="AF51" s="166"/>
      <c r="AG51" s="166"/>
      <c r="AH51" s="166"/>
      <c r="AI51" s="166"/>
      <c r="AJ51" s="166"/>
      <c r="AK51" s="166"/>
    </row>
    <row r="52" spans="17:37">
      <c r="Q52" s="166"/>
      <c r="R52" s="166"/>
      <c r="S52" s="166"/>
      <c r="T52" s="166"/>
      <c r="U52" s="166"/>
      <c r="V52" s="166"/>
      <c r="W52" s="166"/>
      <c r="X52" s="166"/>
      <c r="Y52" s="166"/>
      <c r="Z52" s="166"/>
      <c r="AA52" s="166"/>
      <c r="AB52" s="166"/>
      <c r="AC52" s="166"/>
      <c r="AD52" s="166"/>
      <c r="AE52" s="166"/>
      <c r="AF52" s="166"/>
      <c r="AG52" s="166"/>
      <c r="AH52" s="166"/>
      <c r="AI52" s="166"/>
      <c r="AJ52" s="166"/>
      <c r="AK52" s="166"/>
    </row>
    <row r="53" spans="17:37">
      <c r="Q53" s="166"/>
      <c r="R53" s="166"/>
      <c r="S53" s="166"/>
      <c r="T53" s="166"/>
      <c r="U53" s="166"/>
      <c r="V53" s="166"/>
      <c r="W53" s="166"/>
      <c r="X53" s="166"/>
      <c r="Y53" s="166"/>
      <c r="Z53" s="166"/>
      <c r="AA53" s="166"/>
      <c r="AB53" s="166"/>
      <c r="AC53" s="166"/>
      <c r="AD53" s="166"/>
      <c r="AE53" s="166"/>
      <c r="AF53" s="166"/>
      <c r="AG53" s="166"/>
      <c r="AH53" s="166"/>
      <c r="AI53" s="166"/>
      <c r="AJ53" s="166"/>
      <c r="AK53" s="166"/>
    </row>
    <row r="54" spans="17:37">
      <c r="Q54" s="166"/>
      <c r="R54" s="166"/>
      <c r="S54" s="166"/>
      <c r="T54" s="166"/>
      <c r="U54" s="166"/>
      <c r="V54" s="166"/>
      <c r="W54" s="166"/>
      <c r="X54" s="166"/>
      <c r="Y54" s="166"/>
      <c r="Z54" s="166"/>
      <c r="AA54" s="166"/>
      <c r="AB54" s="166"/>
      <c r="AC54" s="166"/>
      <c r="AD54" s="166"/>
      <c r="AE54" s="166"/>
      <c r="AF54" s="166"/>
      <c r="AG54" s="166"/>
      <c r="AH54" s="166"/>
      <c r="AI54" s="166"/>
      <c r="AJ54" s="166"/>
      <c r="AK54" s="166"/>
    </row>
    <row r="55" spans="17:37">
      <c r="Q55" s="166"/>
      <c r="R55" s="166"/>
      <c r="S55" s="166"/>
      <c r="T55" s="166"/>
      <c r="U55" s="166"/>
      <c r="V55" s="166"/>
      <c r="W55" s="166"/>
      <c r="X55" s="166"/>
      <c r="Y55" s="166"/>
      <c r="Z55" s="166"/>
      <c r="AA55" s="166"/>
      <c r="AB55" s="166"/>
      <c r="AC55" s="166"/>
      <c r="AD55" s="166"/>
      <c r="AE55" s="166"/>
      <c r="AF55" s="166"/>
      <c r="AG55" s="166"/>
      <c r="AH55" s="166"/>
      <c r="AI55" s="166"/>
      <c r="AJ55" s="166"/>
      <c r="AK55" s="166"/>
    </row>
    <row r="56" spans="17:37">
      <c r="Q56" s="166"/>
      <c r="R56" s="166"/>
      <c r="S56" s="166"/>
      <c r="T56" s="166"/>
      <c r="U56" s="166"/>
      <c r="V56" s="166"/>
      <c r="W56" s="166"/>
      <c r="X56" s="166"/>
      <c r="Y56" s="166"/>
      <c r="Z56" s="166"/>
      <c r="AA56" s="166"/>
      <c r="AB56" s="166"/>
      <c r="AC56" s="166"/>
      <c r="AD56" s="166"/>
      <c r="AE56" s="166"/>
      <c r="AF56" s="166"/>
      <c r="AG56" s="166"/>
      <c r="AH56" s="166"/>
      <c r="AI56" s="166"/>
      <c r="AJ56" s="166"/>
      <c r="AK56" s="166"/>
    </row>
    <row r="57" spans="17:37">
      <c r="Q57" s="166"/>
      <c r="R57" s="166"/>
      <c r="S57" s="166"/>
      <c r="T57" s="166"/>
      <c r="U57" s="166"/>
      <c r="V57" s="166"/>
      <c r="W57" s="166"/>
      <c r="X57" s="166"/>
      <c r="Y57" s="166"/>
      <c r="Z57" s="166"/>
      <c r="AA57" s="166"/>
      <c r="AB57" s="166"/>
      <c r="AC57" s="166"/>
      <c r="AD57" s="166"/>
      <c r="AE57" s="166"/>
      <c r="AF57" s="166"/>
      <c r="AG57" s="166"/>
      <c r="AH57" s="166"/>
      <c r="AI57" s="166"/>
      <c r="AJ57" s="166"/>
      <c r="AK57" s="166"/>
    </row>
    <row r="58" spans="17:37">
      <c r="Q58" s="166"/>
      <c r="R58" s="166"/>
      <c r="S58" s="166"/>
      <c r="T58" s="166"/>
      <c r="U58" s="166"/>
      <c r="V58" s="166"/>
      <c r="W58" s="166"/>
      <c r="X58" s="166"/>
      <c r="Y58" s="166"/>
      <c r="Z58" s="166"/>
      <c r="AA58" s="166"/>
      <c r="AB58" s="166"/>
      <c r="AC58" s="166"/>
      <c r="AD58" s="166"/>
      <c r="AE58" s="166"/>
      <c r="AF58" s="166"/>
      <c r="AG58" s="166"/>
      <c r="AH58" s="166"/>
      <c r="AI58" s="166"/>
      <c r="AJ58" s="166"/>
      <c r="AK58" s="166"/>
    </row>
    <row r="59" spans="17:37">
      <c r="Q59" s="166"/>
      <c r="R59" s="166"/>
      <c r="S59" s="166"/>
      <c r="T59" s="166"/>
      <c r="U59" s="166"/>
      <c r="V59" s="166"/>
      <c r="W59" s="166"/>
      <c r="X59" s="166"/>
      <c r="Y59" s="166"/>
      <c r="Z59" s="166"/>
      <c r="AA59" s="166"/>
      <c r="AB59" s="166"/>
      <c r="AC59" s="166"/>
      <c r="AD59" s="166"/>
      <c r="AE59" s="166"/>
      <c r="AF59" s="166"/>
      <c r="AG59" s="166"/>
      <c r="AH59" s="166"/>
      <c r="AI59" s="166"/>
      <c r="AJ59" s="166"/>
      <c r="AK59" s="166"/>
    </row>
    <row r="60" spans="17:37">
      <c r="Q60" s="166"/>
      <c r="R60" s="166"/>
      <c r="S60" s="166"/>
      <c r="T60" s="166"/>
      <c r="U60" s="166"/>
      <c r="V60" s="166"/>
      <c r="W60" s="166"/>
      <c r="X60" s="166"/>
      <c r="Y60" s="166"/>
      <c r="Z60" s="166"/>
      <c r="AA60" s="166"/>
      <c r="AB60" s="166"/>
      <c r="AC60" s="166"/>
      <c r="AD60" s="166"/>
      <c r="AE60" s="166"/>
      <c r="AF60" s="166"/>
      <c r="AG60" s="166"/>
      <c r="AH60" s="166"/>
      <c r="AI60" s="166"/>
      <c r="AJ60" s="166"/>
      <c r="AK60" s="166"/>
    </row>
    <row r="61" spans="17:37">
      <c r="Q61" s="166"/>
      <c r="R61" s="166"/>
      <c r="S61" s="166"/>
      <c r="T61" s="166"/>
      <c r="U61" s="166"/>
      <c r="V61" s="166"/>
      <c r="W61" s="166"/>
      <c r="X61" s="166"/>
      <c r="Y61" s="166"/>
      <c r="Z61" s="166"/>
      <c r="AA61" s="166"/>
      <c r="AB61" s="166"/>
      <c r="AC61" s="166"/>
      <c r="AD61" s="166"/>
      <c r="AE61" s="166"/>
      <c r="AF61" s="166"/>
      <c r="AG61" s="166"/>
      <c r="AH61" s="166"/>
      <c r="AI61" s="166"/>
      <c r="AJ61" s="166"/>
      <c r="AK61" s="166"/>
    </row>
    <row r="62" spans="17:37">
      <c r="Q62" s="166"/>
      <c r="R62" s="166"/>
      <c r="S62" s="166"/>
      <c r="T62" s="166"/>
      <c r="U62" s="166"/>
      <c r="V62" s="166"/>
      <c r="W62" s="166"/>
      <c r="X62" s="166"/>
      <c r="Y62" s="166"/>
      <c r="Z62" s="166"/>
      <c r="AA62" s="166"/>
      <c r="AB62" s="166"/>
      <c r="AC62" s="166"/>
      <c r="AD62" s="166"/>
      <c r="AE62" s="166"/>
      <c r="AF62" s="166"/>
      <c r="AG62" s="166"/>
      <c r="AH62" s="166"/>
      <c r="AI62" s="166"/>
      <c r="AJ62" s="166"/>
      <c r="AK62" s="166"/>
    </row>
    <row r="63" spans="17:37">
      <c r="Q63" s="166"/>
      <c r="R63" s="166"/>
      <c r="S63" s="166"/>
      <c r="T63" s="166"/>
      <c r="U63" s="166"/>
      <c r="V63" s="166"/>
      <c r="W63" s="166"/>
      <c r="X63" s="166"/>
      <c r="Y63" s="166"/>
      <c r="Z63" s="166"/>
      <c r="AA63" s="166"/>
      <c r="AB63" s="166"/>
      <c r="AC63" s="166"/>
      <c r="AD63" s="166"/>
      <c r="AE63" s="166"/>
      <c r="AF63" s="166"/>
      <c r="AG63" s="166"/>
      <c r="AH63" s="166"/>
      <c r="AI63" s="166"/>
      <c r="AJ63" s="166"/>
      <c r="AK63" s="166"/>
    </row>
    <row r="64" spans="17:37">
      <c r="Q64" s="166"/>
      <c r="R64" s="166"/>
      <c r="S64" s="166"/>
      <c r="T64" s="166"/>
      <c r="U64" s="166"/>
      <c r="V64" s="166"/>
      <c r="W64" s="166"/>
      <c r="X64" s="166"/>
      <c r="Y64" s="166"/>
      <c r="Z64" s="166"/>
      <c r="AA64" s="166"/>
      <c r="AB64" s="166"/>
      <c r="AC64" s="166"/>
      <c r="AD64" s="166"/>
      <c r="AE64" s="166"/>
      <c r="AF64" s="166"/>
      <c r="AG64" s="166"/>
      <c r="AH64" s="166"/>
      <c r="AI64" s="166"/>
      <c r="AJ64" s="166"/>
      <c r="AK64" s="166"/>
    </row>
    <row r="65" spans="17:37">
      <c r="Q65" s="166"/>
      <c r="R65" s="166"/>
      <c r="S65" s="166"/>
      <c r="T65" s="166"/>
      <c r="U65" s="166"/>
      <c r="V65" s="166"/>
      <c r="W65" s="166"/>
      <c r="X65" s="166"/>
      <c r="Y65" s="166"/>
      <c r="Z65" s="166"/>
      <c r="AA65" s="166"/>
      <c r="AB65" s="166"/>
      <c r="AC65" s="166"/>
      <c r="AD65" s="166"/>
      <c r="AE65" s="166"/>
      <c r="AF65" s="166"/>
      <c r="AG65" s="166"/>
      <c r="AH65" s="166"/>
      <c r="AI65" s="166"/>
      <c r="AJ65" s="166"/>
      <c r="AK65" s="166"/>
    </row>
    <row r="66" spans="17:37">
      <c r="Q66" s="166"/>
      <c r="R66" s="166"/>
      <c r="S66" s="166"/>
      <c r="T66" s="166"/>
      <c r="U66" s="166"/>
      <c r="V66" s="166"/>
      <c r="W66" s="166"/>
      <c r="X66" s="166"/>
      <c r="Y66" s="166"/>
      <c r="Z66" s="166"/>
      <c r="AA66" s="166"/>
      <c r="AB66" s="166"/>
      <c r="AC66" s="166"/>
      <c r="AD66" s="166"/>
      <c r="AE66" s="166"/>
      <c r="AF66" s="166"/>
      <c r="AG66" s="166"/>
      <c r="AH66" s="166"/>
      <c r="AI66" s="166"/>
      <c r="AJ66" s="166"/>
      <c r="AK66" s="166"/>
    </row>
    <row r="67" spans="17:37">
      <c r="Q67" s="166"/>
      <c r="R67" s="166"/>
      <c r="S67" s="166"/>
      <c r="T67" s="166"/>
      <c r="U67" s="166"/>
      <c r="V67" s="166"/>
      <c r="W67" s="166"/>
      <c r="X67" s="166"/>
      <c r="Y67" s="166"/>
      <c r="Z67" s="166"/>
      <c r="AA67" s="166"/>
      <c r="AB67" s="166"/>
      <c r="AC67" s="166"/>
      <c r="AD67" s="166"/>
      <c r="AE67" s="166"/>
      <c r="AF67" s="166"/>
      <c r="AG67" s="166"/>
      <c r="AH67" s="166"/>
      <c r="AI67" s="166"/>
      <c r="AJ67" s="166"/>
      <c r="AK67" s="166"/>
    </row>
    <row r="68" spans="17:37">
      <c r="Q68" s="166"/>
      <c r="R68" s="166"/>
      <c r="S68" s="166"/>
      <c r="T68" s="166"/>
      <c r="U68" s="166"/>
      <c r="V68" s="166"/>
      <c r="W68" s="166"/>
      <c r="X68" s="166"/>
      <c r="Y68" s="166"/>
      <c r="Z68" s="166"/>
      <c r="AA68" s="166"/>
      <c r="AB68" s="166"/>
      <c r="AC68" s="166"/>
      <c r="AD68" s="166"/>
      <c r="AE68" s="166"/>
      <c r="AF68" s="166"/>
      <c r="AG68" s="166"/>
      <c r="AH68" s="166"/>
      <c r="AI68" s="166"/>
      <c r="AJ68" s="166"/>
      <c r="AK68" s="166"/>
    </row>
    <row r="69" spans="17:37">
      <c r="Q69" s="166"/>
      <c r="R69" s="166"/>
      <c r="S69" s="166"/>
      <c r="T69" s="166"/>
      <c r="U69" s="166"/>
      <c r="V69" s="166"/>
      <c r="W69" s="166"/>
      <c r="X69" s="166"/>
      <c r="Y69" s="166"/>
      <c r="Z69" s="166"/>
      <c r="AA69" s="166"/>
      <c r="AB69" s="166"/>
      <c r="AC69" s="166"/>
      <c r="AD69" s="166"/>
      <c r="AE69" s="166"/>
      <c r="AF69" s="166"/>
      <c r="AG69" s="166"/>
      <c r="AH69" s="166"/>
      <c r="AI69" s="166"/>
      <c r="AJ69" s="166"/>
      <c r="AK69" s="166"/>
    </row>
    <row r="70" spans="17:37">
      <c r="Q70" s="166"/>
      <c r="R70" s="166"/>
      <c r="S70" s="166"/>
      <c r="T70" s="166"/>
      <c r="U70" s="166"/>
      <c r="V70" s="166"/>
      <c r="W70" s="166"/>
      <c r="X70" s="166"/>
      <c r="Y70" s="166"/>
      <c r="Z70" s="166"/>
      <c r="AA70" s="166"/>
      <c r="AB70" s="166"/>
      <c r="AC70" s="166"/>
      <c r="AD70" s="166"/>
      <c r="AE70" s="166"/>
      <c r="AF70" s="166"/>
      <c r="AG70" s="166"/>
      <c r="AH70" s="166"/>
      <c r="AI70" s="166"/>
      <c r="AJ70" s="166"/>
      <c r="AK70" s="166"/>
    </row>
  </sheetData>
  <mergeCells count="1">
    <mergeCell ref="A33:G38"/>
  </mergeCells>
  <pageMargins left="0.7" right="0.7" top="0.75" bottom="0.75" header="0.3" footer="0.3"/>
  <drawing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59851D9-F204-BB48-8149-1EF4FF94275A}">
  <dimension ref="A1:A4"/>
  <sheetViews>
    <sheetView workbookViewId="0">
      <selection activeCell="A2" sqref="A2"/>
    </sheetView>
  </sheetViews>
  <sheetFormatPr baseColWidth="10" defaultRowHeight="13"/>
  <sheetData>
    <row r="1" spans="1:1" ht="25">
      <c r="A1" s="197" t="s">
        <v>2744</v>
      </c>
    </row>
    <row r="4" spans="1:1">
      <c r="A4" s="55" t="s">
        <v>1146</v>
      </c>
    </row>
  </sheetData>
  <pageMargins left="0.7" right="0.7" top="0.75" bottom="0.75" header="0.3" footer="0.3"/>
  <drawing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01331AC-2F61-374A-8D25-A6060EAB8CDC}">
  <dimension ref="A1:W53"/>
  <sheetViews>
    <sheetView workbookViewId="0">
      <selection activeCell="A2" sqref="A2"/>
    </sheetView>
  </sheetViews>
  <sheetFormatPr baseColWidth="10" defaultRowHeight="13"/>
  <cols>
    <col min="1" max="1" width="22.1640625" customWidth="1"/>
  </cols>
  <sheetData>
    <row r="1" spans="1:1" ht="25">
      <c r="A1" s="195" t="s">
        <v>2745</v>
      </c>
    </row>
    <row r="47" spans="1:1" ht="16">
      <c r="A47" s="85" t="s">
        <v>1149</v>
      </c>
    </row>
    <row r="50" spans="1:23">
      <c r="A50" s="1" t="s">
        <v>1150</v>
      </c>
    </row>
    <row r="51" spans="1:23">
      <c r="A51" t="s">
        <v>59</v>
      </c>
      <c r="B51">
        <v>2001</v>
      </c>
      <c r="C51">
        <v>2002</v>
      </c>
      <c r="D51">
        <v>2003</v>
      </c>
      <c r="E51">
        <v>2004</v>
      </c>
      <c r="F51">
        <v>2005</v>
      </c>
      <c r="G51">
        <v>2006</v>
      </c>
      <c r="H51">
        <v>2007</v>
      </c>
      <c r="I51">
        <v>2008</v>
      </c>
      <c r="J51">
        <v>2009</v>
      </c>
      <c r="K51">
        <v>2010</v>
      </c>
      <c r="L51">
        <v>2011</v>
      </c>
      <c r="M51">
        <v>2012</v>
      </c>
      <c r="N51">
        <v>2013</v>
      </c>
      <c r="O51">
        <v>2014</v>
      </c>
      <c r="P51">
        <v>2015</v>
      </c>
      <c r="Q51">
        <v>2016</v>
      </c>
      <c r="R51">
        <v>2017</v>
      </c>
      <c r="S51">
        <v>2018</v>
      </c>
      <c r="T51">
        <v>2019</v>
      </c>
      <c r="U51">
        <v>2020</v>
      </c>
      <c r="V51">
        <v>2021</v>
      </c>
      <c r="W51">
        <v>2022</v>
      </c>
    </row>
    <row r="52" spans="1:23">
      <c r="A52" s="1" t="s">
        <v>1147</v>
      </c>
      <c r="B52">
        <v>32.445</v>
      </c>
      <c r="C52">
        <v>32.683</v>
      </c>
      <c r="D52">
        <v>32.369</v>
      </c>
      <c r="E52">
        <v>32.725000000000001</v>
      </c>
      <c r="F52">
        <v>32.932000000000002</v>
      </c>
      <c r="G52">
        <v>33.356999999999999</v>
      </c>
      <c r="H52">
        <v>35.779000000000003</v>
      </c>
      <c r="I52">
        <v>41.664999999999999</v>
      </c>
      <c r="J52">
        <v>49.036000000000001</v>
      </c>
      <c r="K52">
        <v>64.953999999999994</v>
      </c>
      <c r="L52">
        <v>46.869</v>
      </c>
      <c r="M52">
        <v>42.828000000000003</v>
      </c>
      <c r="N52">
        <v>39.456000000000003</v>
      </c>
      <c r="O52">
        <v>38.256999999999998</v>
      </c>
      <c r="P52">
        <v>35.603999999999999</v>
      </c>
      <c r="Q52">
        <v>34.093000000000004</v>
      </c>
      <c r="R52">
        <v>33.058</v>
      </c>
      <c r="S52">
        <v>32.47</v>
      </c>
      <c r="T52">
        <v>32.390999999999998</v>
      </c>
      <c r="U52">
        <v>32.274000000000001</v>
      </c>
      <c r="V52">
        <v>32.274000000000001</v>
      </c>
      <c r="W52">
        <v>32.274000000000001</v>
      </c>
    </row>
    <row r="53" spans="1:23">
      <c r="A53" s="1" t="s">
        <v>1148</v>
      </c>
      <c r="B53">
        <v>32.5</v>
      </c>
      <c r="C53">
        <v>33.052</v>
      </c>
      <c r="D53">
        <v>32.994999999999997</v>
      </c>
      <c r="E53">
        <v>33.156999999999996</v>
      </c>
      <c r="F53">
        <v>33.343000000000004</v>
      </c>
      <c r="G53">
        <v>33.832999999999998</v>
      </c>
      <c r="H53">
        <v>35.854999999999997</v>
      </c>
      <c r="I53">
        <v>41.795000000000002</v>
      </c>
      <c r="J53">
        <v>46.996000000000002</v>
      </c>
      <c r="K53">
        <v>65.100999999999999</v>
      </c>
      <c r="L53">
        <v>46.316000000000003</v>
      </c>
      <c r="M53">
        <v>41.972000000000001</v>
      </c>
      <c r="N53">
        <v>39.899000000000001</v>
      </c>
      <c r="O53">
        <v>37.649000000000001</v>
      </c>
      <c r="P53">
        <v>28.895</v>
      </c>
      <c r="Q53">
        <v>27.036000000000001</v>
      </c>
      <c r="R53">
        <v>26.478999999999999</v>
      </c>
      <c r="S53">
        <v>25.795000000000002</v>
      </c>
      <c r="T53">
        <v>25.451000000000001</v>
      </c>
      <c r="U53">
        <v>24.870999999999999</v>
      </c>
      <c r="V53">
        <v>24.364999999999998</v>
      </c>
      <c r="W53">
        <v>23.888000000000002</v>
      </c>
    </row>
  </sheetData>
  <pageMargins left="0.7" right="0.7" top="0.75" bottom="0.75" header="0.3" footer="0.3"/>
  <drawing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FD3116A-AE36-6D47-A113-6C685BE9EF37}">
  <dimension ref="A1:P35"/>
  <sheetViews>
    <sheetView workbookViewId="0">
      <selection activeCell="A2" sqref="A2"/>
    </sheetView>
  </sheetViews>
  <sheetFormatPr baseColWidth="10" defaultRowHeight="13"/>
  <sheetData>
    <row r="1" spans="1:4" ht="26">
      <c r="A1" s="217" t="s">
        <v>2746</v>
      </c>
    </row>
    <row r="2" spans="1:4" ht="16">
      <c r="A2" s="35"/>
    </row>
    <row r="3" spans="1:4" ht="16">
      <c r="A3" s="35"/>
    </row>
    <row r="4" spans="1:4" ht="16">
      <c r="A4" s="35"/>
    </row>
    <row r="5" spans="1:4" ht="34">
      <c r="A5" s="36" t="s">
        <v>63</v>
      </c>
      <c r="B5" s="37" t="s">
        <v>64</v>
      </c>
      <c r="C5" s="38" t="s">
        <v>65</v>
      </c>
      <c r="D5" s="39" t="s">
        <v>66</v>
      </c>
    </row>
    <row r="6" spans="1:4" ht="17">
      <c r="A6" s="40" t="s">
        <v>67</v>
      </c>
      <c r="B6" s="41">
        <v>20.3</v>
      </c>
      <c r="C6" s="42">
        <v>240</v>
      </c>
      <c r="D6" s="43">
        <v>320050700</v>
      </c>
    </row>
    <row r="7" spans="1:4" ht="17">
      <c r="A7" s="43" t="s">
        <v>68</v>
      </c>
      <c r="B7" s="41">
        <v>18.5</v>
      </c>
      <c r="C7" s="44"/>
      <c r="D7" s="43">
        <v>5411700</v>
      </c>
    </row>
    <row r="8" spans="1:4" ht="17">
      <c r="A8" s="40" t="s">
        <v>69</v>
      </c>
      <c r="B8" s="41">
        <v>17.399999999999999</v>
      </c>
      <c r="C8" s="45"/>
      <c r="D8" s="43">
        <v>7733100</v>
      </c>
    </row>
    <row r="9" spans="1:4" ht="17">
      <c r="A9" s="43" t="s">
        <v>70</v>
      </c>
      <c r="B9" s="41">
        <v>12.7</v>
      </c>
      <c r="C9" s="44"/>
      <c r="D9" s="43">
        <v>11128000</v>
      </c>
    </row>
    <row r="10" spans="1:4" ht="17">
      <c r="A10" s="40" t="s">
        <v>71</v>
      </c>
      <c r="B10" s="41">
        <v>13.6</v>
      </c>
      <c r="C10" s="46">
        <v>254.3</v>
      </c>
      <c r="D10" s="43">
        <v>46927000</v>
      </c>
    </row>
    <row r="11" spans="1:4" ht="17">
      <c r="A11" s="43" t="s">
        <v>72</v>
      </c>
      <c r="B11" s="41">
        <v>11.3</v>
      </c>
      <c r="C11" s="46">
        <v>250.8</v>
      </c>
      <c r="D11" s="43">
        <v>60990300</v>
      </c>
    </row>
    <row r="12" spans="1:4" ht="17">
      <c r="A12" s="40" t="s">
        <v>73</v>
      </c>
      <c r="B12" s="41">
        <v>17.399999999999999</v>
      </c>
      <c r="C12" s="46">
        <v>253.1</v>
      </c>
      <c r="D12" s="43">
        <v>63136300</v>
      </c>
    </row>
    <row r="13" spans="1:4" ht="17">
      <c r="A13" s="43" t="s">
        <v>74</v>
      </c>
      <c r="B13" s="41">
        <v>10.1</v>
      </c>
      <c r="C13" s="44"/>
      <c r="D13" s="43">
        <v>10608200</v>
      </c>
    </row>
    <row r="14" spans="1:4" ht="17">
      <c r="A14" s="43" t="s">
        <v>75</v>
      </c>
      <c r="B14" s="41">
        <v>10.1</v>
      </c>
      <c r="C14" s="46">
        <v>280.89999999999998</v>
      </c>
      <c r="D14" s="43">
        <v>49262700</v>
      </c>
    </row>
    <row r="15" spans="1:4" ht="17">
      <c r="A15" s="43" t="s">
        <v>76</v>
      </c>
      <c r="B15" s="41">
        <v>7.3</v>
      </c>
      <c r="C15" s="46">
        <v>280.5</v>
      </c>
      <c r="D15" s="43">
        <v>127143600</v>
      </c>
    </row>
    <row r="16" spans="1:4" ht="17">
      <c r="A16" s="43" t="s">
        <v>77</v>
      </c>
      <c r="B16" s="41">
        <v>8.8000000000000007</v>
      </c>
      <c r="C16" s="42">
        <v>269</v>
      </c>
      <c r="D16" s="43">
        <v>23342600</v>
      </c>
    </row>
    <row r="17" spans="1:16" ht="17">
      <c r="A17" s="40" t="s">
        <v>78</v>
      </c>
      <c r="B17" s="41">
        <v>14.5</v>
      </c>
      <c r="C17" s="46">
        <v>267.10000000000002</v>
      </c>
      <c r="D17" s="43">
        <v>35181700</v>
      </c>
    </row>
    <row r="18" spans="1:16" ht="17">
      <c r="A18" s="43" t="s">
        <v>79</v>
      </c>
      <c r="B18" s="41">
        <v>8.1999999999999993</v>
      </c>
      <c r="C18" s="45"/>
      <c r="D18" s="43">
        <v>4505800</v>
      </c>
    </row>
    <row r="19" spans="1:16" ht="17">
      <c r="A19" s="43" t="s">
        <v>80</v>
      </c>
      <c r="B19" s="41">
        <v>7.4</v>
      </c>
      <c r="C19" s="46">
        <v>257.60000000000002</v>
      </c>
      <c r="D19" s="43">
        <v>4627200</v>
      </c>
    </row>
    <row r="20" spans="1:16" ht="17">
      <c r="A20" s="43" t="s">
        <v>81</v>
      </c>
      <c r="B20" s="41">
        <v>11.1</v>
      </c>
      <c r="C20" s="46">
        <v>262.89999999999998</v>
      </c>
      <c r="D20" s="43">
        <v>64291300</v>
      </c>
    </row>
    <row r="21" spans="1:16" ht="17">
      <c r="A21" s="43" t="s">
        <v>82</v>
      </c>
      <c r="B21" s="41">
        <v>7</v>
      </c>
      <c r="C21" s="42">
        <v>277.39999999999998</v>
      </c>
      <c r="D21" s="43">
        <v>8495100</v>
      </c>
    </row>
    <row r="22" spans="1:16" ht="17">
      <c r="A22" s="43" t="s">
        <v>83</v>
      </c>
      <c r="B22" s="41">
        <v>6.7</v>
      </c>
      <c r="C22" s="45"/>
      <c r="D22" s="43">
        <v>8077800</v>
      </c>
    </row>
    <row r="23" spans="1:16" ht="17">
      <c r="A23" s="43" t="s">
        <v>84</v>
      </c>
      <c r="B23" s="41">
        <v>8.6</v>
      </c>
      <c r="C23" s="46">
        <v>283</v>
      </c>
      <c r="D23" s="43">
        <v>16759200</v>
      </c>
    </row>
    <row r="24" spans="1:16" ht="17">
      <c r="A24" s="43" t="s">
        <v>85</v>
      </c>
      <c r="B24" s="41">
        <v>10.4</v>
      </c>
      <c r="C24" s="42">
        <v>273.89999999999998</v>
      </c>
      <c r="D24" s="43">
        <v>82726600</v>
      </c>
    </row>
    <row r="25" spans="1:16" ht="17">
      <c r="A25" s="43" t="s">
        <v>86</v>
      </c>
      <c r="B25" s="41">
        <v>6.3</v>
      </c>
      <c r="C25" s="46">
        <v>278.2</v>
      </c>
      <c r="D25" s="43">
        <v>9571100</v>
      </c>
    </row>
    <row r="26" spans="1:16" ht="17">
      <c r="A26" s="43" t="s">
        <v>87</v>
      </c>
      <c r="B26" s="41">
        <v>6.2</v>
      </c>
      <c r="C26" s="46">
        <v>269.2</v>
      </c>
      <c r="D26" s="43">
        <v>5042700</v>
      </c>
    </row>
    <row r="27" spans="1:16" ht="17">
      <c r="A27" s="43" t="s">
        <v>88</v>
      </c>
      <c r="B27" s="41">
        <v>5.9</v>
      </c>
      <c r="C27" s="44"/>
      <c r="D27" s="43">
        <v>11104500</v>
      </c>
    </row>
    <row r="28" spans="1:16" ht="17">
      <c r="A28" s="43" t="s">
        <v>89</v>
      </c>
      <c r="B28" s="41">
        <v>9.1999999999999993</v>
      </c>
      <c r="C28" s="42">
        <v>284.8</v>
      </c>
      <c r="D28" s="43">
        <v>5426300</v>
      </c>
    </row>
    <row r="29" spans="1:16" ht="17">
      <c r="A29" s="43" t="s">
        <v>90</v>
      </c>
      <c r="B29" s="41">
        <v>5.5</v>
      </c>
      <c r="C29" s="44"/>
      <c r="D29" s="43">
        <v>2072000</v>
      </c>
    </row>
    <row r="30" spans="1:16" ht="17">
      <c r="A30" s="43" t="s">
        <v>91</v>
      </c>
      <c r="B30" s="41">
        <v>5.2</v>
      </c>
      <c r="C30" s="46">
        <v>272.5</v>
      </c>
      <c r="D30" s="43">
        <v>5619100</v>
      </c>
    </row>
    <row r="31" spans="1:16">
      <c r="A31" s="246" t="s">
        <v>92</v>
      </c>
      <c r="B31" s="246"/>
      <c r="C31" s="246"/>
      <c r="D31" s="246"/>
      <c r="E31" s="246"/>
      <c r="F31" s="246"/>
      <c r="G31" s="246"/>
      <c r="H31" s="246"/>
      <c r="I31" s="246"/>
      <c r="J31" s="246"/>
      <c r="K31" s="246"/>
      <c r="L31" s="246"/>
      <c r="M31" s="246"/>
      <c r="N31" s="246"/>
      <c r="O31" s="246"/>
      <c r="P31" s="246"/>
    </row>
    <row r="32" spans="1:16">
      <c r="A32" s="246"/>
      <c r="B32" s="246"/>
      <c r="C32" s="246"/>
      <c r="D32" s="246"/>
      <c r="E32" s="246"/>
      <c r="F32" s="246"/>
      <c r="G32" s="246"/>
      <c r="H32" s="246"/>
      <c r="I32" s="246"/>
      <c r="J32" s="246"/>
      <c r="K32" s="246"/>
      <c r="L32" s="246"/>
      <c r="M32" s="246"/>
      <c r="N32" s="246"/>
      <c r="O32" s="246"/>
      <c r="P32" s="246"/>
    </row>
    <row r="33" spans="1:16" ht="21" customHeight="1">
      <c r="A33" s="246"/>
      <c r="B33" s="246"/>
      <c r="C33" s="246"/>
      <c r="D33" s="246"/>
      <c r="E33" s="246"/>
      <c r="F33" s="246"/>
      <c r="G33" s="246"/>
      <c r="H33" s="246"/>
      <c r="I33" s="246"/>
      <c r="J33" s="246"/>
      <c r="K33" s="246"/>
      <c r="L33" s="246"/>
      <c r="M33" s="246"/>
      <c r="N33" s="246"/>
      <c r="O33" s="246"/>
      <c r="P33" s="246"/>
    </row>
    <row r="34" spans="1:16">
      <c r="A34" s="246" t="s">
        <v>93</v>
      </c>
      <c r="B34" s="246"/>
      <c r="C34" s="246"/>
      <c r="D34" s="246"/>
      <c r="E34" s="246"/>
      <c r="F34" s="246"/>
      <c r="G34" s="246"/>
      <c r="H34" s="246"/>
      <c r="I34" s="246"/>
      <c r="J34" s="246"/>
      <c r="K34" s="246"/>
      <c r="L34" s="246"/>
      <c r="M34" s="246"/>
      <c r="N34" s="246"/>
      <c r="O34" s="246"/>
      <c r="P34" s="246"/>
    </row>
    <row r="35" spans="1:16" ht="25" customHeight="1">
      <c r="A35" s="246"/>
      <c r="B35" s="246"/>
      <c r="C35" s="246"/>
      <c r="D35" s="246"/>
      <c r="E35" s="246"/>
      <c r="F35" s="246"/>
      <c r="G35" s="246"/>
      <c r="H35" s="246"/>
      <c r="I35" s="246"/>
      <c r="J35" s="246"/>
      <c r="K35" s="246"/>
      <c r="L35" s="246"/>
      <c r="M35" s="246"/>
      <c r="N35" s="246"/>
      <c r="O35" s="246"/>
      <c r="P35" s="246"/>
    </row>
  </sheetData>
  <mergeCells count="2">
    <mergeCell ref="A31:P33"/>
    <mergeCell ref="A34:P35"/>
  </mergeCells>
  <pageMargins left="0.7" right="0.7" top="0.75" bottom="0.75" header="0.3" footer="0.3"/>
  <drawing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CD5DF48-F5D8-484F-BB5F-DCA48888D5A3}">
  <dimension ref="A1:H37"/>
  <sheetViews>
    <sheetView workbookViewId="0">
      <selection activeCell="A2" sqref="A2"/>
    </sheetView>
  </sheetViews>
  <sheetFormatPr baseColWidth="10" defaultRowHeight="13"/>
  <sheetData>
    <row r="1" spans="1:1" ht="25">
      <c r="A1" s="194" t="s">
        <v>2747</v>
      </c>
    </row>
    <row r="2" spans="1:1" ht="14">
      <c r="A2" s="51"/>
    </row>
    <row r="3" spans="1:1" ht="14">
      <c r="A3" s="51"/>
    </row>
    <row r="4" spans="1:1" ht="14">
      <c r="A4" s="51"/>
    </row>
    <row r="35" spans="1:8" ht="31" customHeight="1"/>
    <row r="36" spans="1:8" ht="13" customHeight="1">
      <c r="A36" s="247" t="s">
        <v>1151</v>
      </c>
      <c r="B36" s="247"/>
      <c r="C36" s="247"/>
      <c r="D36" s="247"/>
      <c r="E36" s="247"/>
      <c r="F36" s="247"/>
      <c r="G36" s="247"/>
      <c r="H36" s="247"/>
    </row>
    <row r="37" spans="1:8">
      <c r="A37" s="247"/>
      <c r="B37" s="247"/>
      <c r="C37" s="247"/>
      <c r="D37" s="247"/>
      <c r="E37" s="247"/>
      <c r="F37" s="247"/>
      <c r="G37" s="247"/>
      <c r="H37" s="247"/>
    </row>
  </sheetData>
  <mergeCells count="1">
    <mergeCell ref="A36:H37"/>
  </mergeCells>
  <pageMargins left="0.7" right="0.7" top="0.75" bottom="0.75" header="0.3" footer="0.3"/>
  <drawing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A4FA5D6-9710-8E47-AD37-3AABEF37F7E0}">
  <dimension ref="A1:BE31"/>
  <sheetViews>
    <sheetView workbookViewId="0">
      <selection activeCell="A2" sqref="A2"/>
    </sheetView>
  </sheetViews>
  <sheetFormatPr baseColWidth="10" defaultRowHeight="13"/>
  <cols>
    <col min="5" max="5" width="43.5" customWidth="1"/>
  </cols>
  <sheetData>
    <row r="1" spans="1:57" ht="25">
      <c r="A1" s="174" t="s">
        <v>2748</v>
      </c>
    </row>
    <row r="4" spans="1:57">
      <c r="A4" t="s">
        <v>1152</v>
      </c>
      <c r="B4" t="s">
        <v>1153</v>
      </c>
      <c r="C4" t="s">
        <v>1154</v>
      </c>
      <c r="D4" t="s">
        <v>63</v>
      </c>
      <c r="E4" t="s">
        <v>1155</v>
      </c>
      <c r="F4" t="s">
        <v>1156</v>
      </c>
      <c r="G4" t="s">
        <v>1157</v>
      </c>
      <c r="H4" t="s">
        <v>1158</v>
      </c>
      <c r="J4">
        <v>1980</v>
      </c>
      <c r="K4">
        <v>1981</v>
      </c>
      <c r="L4">
        <v>1982</v>
      </c>
      <c r="M4">
        <v>1983</v>
      </c>
      <c r="N4">
        <v>1984</v>
      </c>
      <c r="O4">
        <v>1985</v>
      </c>
      <c r="P4">
        <v>1986</v>
      </c>
      <c r="Q4">
        <v>1987</v>
      </c>
      <c r="R4">
        <v>1988</v>
      </c>
      <c r="S4">
        <v>1989</v>
      </c>
      <c r="T4">
        <v>1990</v>
      </c>
      <c r="U4">
        <v>1991</v>
      </c>
      <c r="V4">
        <v>1992</v>
      </c>
      <c r="W4">
        <v>1993</v>
      </c>
      <c r="X4">
        <v>1994</v>
      </c>
      <c r="Y4">
        <v>1995</v>
      </c>
      <c r="Z4">
        <v>1996</v>
      </c>
      <c r="AA4">
        <v>1997</v>
      </c>
      <c r="AB4">
        <v>1998</v>
      </c>
      <c r="AC4">
        <v>1999</v>
      </c>
      <c r="AD4">
        <v>2000</v>
      </c>
      <c r="AE4">
        <v>2001</v>
      </c>
      <c r="AF4">
        <v>2002</v>
      </c>
      <c r="AG4">
        <v>2003</v>
      </c>
      <c r="AH4">
        <v>2004</v>
      </c>
      <c r="AI4">
        <v>2005</v>
      </c>
      <c r="AJ4">
        <v>2006</v>
      </c>
      <c r="AK4">
        <v>2007</v>
      </c>
      <c r="AL4">
        <v>2008</v>
      </c>
      <c r="AM4">
        <v>2009</v>
      </c>
      <c r="AN4">
        <v>2010</v>
      </c>
      <c r="AO4">
        <v>2011</v>
      </c>
      <c r="AP4">
        <v>2012</v>
      </c>
      <c r="AQ4">
        <v>2013</v>
      </c>
      <c r="AR4">
        <v>2014</v>
      </c>
      <c r="AS4">
        <v>2015</v>
      </c>
      <c r="AT4">
        <v>2016</v>
      </c>
      <c r="AU4">
        <v>2017</v>
      </c>
      <c r="AV4">
        <v>2018</v>
      </c>
      <c r="AW4">
        <v>2019</v>
      </c>
      <c r="AX4">
        <v>2020</v>
      </c>
      <c r="AY4">
        <v>2021</v>
      </c>
      <c r="AZ4">
        <v>2022</v>
      </c>
      <c r="BA4">
        <v>2023</v>
      </c>
      <c r="BB4">
        <v>2024</v>
      </c>
      <c r="BC4">
        <v>2025</v>
      </c>
      <c r="BD4">
        <v>2026</v>
      </c>
      <c r="BE4" t="s">
        <v>1159</v>
      </c>
    </row>
    <row r="5" spans="1:57">
      <c r="A5">
        <v>124</v>
      </c>
      <c r="B5" t="s">
        <v>1160</v>
      </c>
      <c r="C5" t="s">
        <v>1161</v>
      </c>
      <c r="D5" t="s">
        <v>88</v>
      </c>
      <c r="E5" t="s">
        <v>1162</v>
      </c>
      <c r="F5" t="s">
        <v>1163</v>
      </c>
      <c r="G5" t="s">
        <v>1164</v>
      </c>
      <c r="I5" t="str">
        <f t="shared" ref="I5:I28" si="0">D5</f>
        <v>Belgium</v>
      </c>
      <c r="J5">
        <v>57.052999999999997</v>
      </c>
      <c r="K5">
        <v>63.966000000000001</v>
      </c>
      <c r="L5">
        <v>61.973999999999997</v>
      </c>
      <c r="M5">
        <v>64.635999999999996</v>
      </c>
      <c r="N5">
        <v>61.418999999999997</v>
      </c>
      <c r="O5">
        <v>60.686</v>
      </c>
      <c r="P5">
        <v>59.854999999999997</v>
      </c>
      <c r="Q5">
        <v>57.97</v>
      </c>
      <c r="R5">
        <v>55.984000000000002</v>
      </c>
      <c r="S5">
        <v>54.38</v>
      </c>
      <c r="T5">
        <v>54.369</v>
      </c>
      <c r="U5">
        <v>55.625</v>
      </c>
      <c r="V5">
        <v>55.911999999999999</v>
      </c>
      <c r="W5">
        <v>57.058</v>
      </c>
      <c r="X5">
        <v>54.66</v>
      </c>
      <c r="Y5">
        <v>52.645000000000003</v>
      </c>
      <c r="Z5">
        <v>53.052</v>
      </c>
      <c r="AA5">
        <v>51.601999999999997</v>
      </c>
      <c r="AB5">
        <v>50.959000000000003</v>
      </c>
      <c r="AC5">
        <v>50.497</v>
      </c>
      <c r="AD5">
        <v>49.398000000000003</v>
      </c>
      <c r="AE5">
        <v>49.378999999999998</v>
      </c>
      <c r="AF5">
        <v>49.904000000000003</v>
      </c>
      <c r="AG5">
        <v>51.046999999999997</v>
      </c>
      <c r="AH5">
        <v>49.319000000000003</v>
      </c>
      <c r="AI5">
        <v>51.862000000000002</v>
      </c>
      <c r="AJ5">
        <v>48.789000000000001</v>
      </c>
      <c r="AK5">
        <v>48.563000000000002</v>
      </c>
      <c r="AL5">
        <v>50.774999999999999</v>
      </c>
      <c r="AM5">
        <v>54.680999999999997</v>
      </c>
      <c r="AN5">
        <v>53.878</v>
      </c>
      <c r="AO5">
        <v>55.304000000000002</v>
      </c>
      <c r="AP5">
        <v>56.478000000000002</v>
      </c>
      <c r="AQ5">
        <v>56.116</v>
      </c>
      <c r="AR5">
        <v>55.6</v>
      </c>
      <c r="AS5">
        <v>53.72</v>
      </c>
      <c r="AT5">
        <v>53.118000000000002</v>
      </c>
      <c r="AU5">
        <v>52.030999999999999</v>
      </c>
      <c r="AV5">
        <v>52.16</v>
      </c>
      <c r="AW5">
        <v>52.052999999999997</v>
      </c>
      <c r="AX5">
        <v>60.795999999999999</v>
      </c>
      <c r="AY5">
        <v>58.012</v>
      </c>
      <c r="AZ5">
        <v>55.417000000000002</v>
      </c>
      <c r="BA5">
        <v>55.287999999999997</v>
      </c>
      <c r="BB5">
        <v>55.466000000000001</v>
      </c>
      <c r="BC5">
        <v>55.41</v>
      </c>
      <c r="BD5">
        <v>55.466000000000001</v>
      </c>
      <c r="BE5">
        <v>2019</v>
      </c>
    </row>
    <row r="6" spans="1:57">
      <c r="A6">
        <v>132</v>
      </c>
      <c r="B6" t="s">
        <v>1165</v>
      </c>
      <c r="C6" t="s">
        <v>1161</v>
      </c>
      <c r="D6" t="s">
        <v>81</v>
      </c>
      <c r="E6" t="s">
        <v>1162</v>
      </c>
      <c r="F6" t="s">
        <v>1163</v>
      </c>
      <c r="G6" t="s">
        <v>1164</v>
      </c>
      <c r="I6" t="str">
        <f t="shared" si="0"/>
        <v>France</v>
      </c>
      <c r="J6">
        <v>46.405000000000001</v>
      </c>
      <c r="K6">
        <v>48.957000000000001</v>
      </c>
      <c r="L6">
        <v>50.237000000000002</v>
      </c>
      <c r="M6">
        <v>50.744</v>
      </c>
      <c r="N6">
        <v>51.673999999999999</v>
      </c>
      <c r="O6">
        <v>52.311999999999998</v>
      </c>
      <c r="P6">
        <v>51.901000000000003</v>
      </c>
      <c r="Q6">
        <v>51.319000000000003</v>
      </c>
      <c r="R6">
        <v>50.643999999999998</v>
      </c>
      <c r="S6">
        <v>49.472999999999999</v>
      </c>
      <c r="T6">
        <v>50.131999999999998</v>
      </c>
      <c r="U6">
        <v>51.271999999999998</v>
      </c>
      <c r="V6">
        <v>52.591000000000001</v>
      </c>
      <c r="W6">
        <v>55.204000000000001</v>
      </c>
      <c r="X6">
        <v>54.625</v>
      </c>
      <c r="Y6">
        <v>54.808999999999997</v>
      </c>
      <c r="Z6">
        <v>54.881</v>
      </c>
      <c r="AA6">
        <v>54.530999999999999</v>
      </c>
      <c r="AB6">
        <v>52.923999999999999</v>
      </c>
      <c r="AC6">
        <v>52.63</v>
      </c>
      <c r="AD6">
        <v>51.652000000000001</v>
      </c>
      <c r="AE6">
        <v>51.718000000000004</v>
      </c>
      <c r="AF6">
        <v>52.795000000000002</v>
      </c>
      <c r="AG6">
        <v>53.271000000000001</v>
      </c>
      <c r="AH6">
        <v>52.984999999999999</v>
      </c>
      <c r="AI6">
        <v>53.293999999999997</v>
      </c>
      <c r="AJ6">
        <v>52.875999999999998</v>
      </c>
      <c r="AK6">
        <v>52.566000000000003</v>
      </c>
      <c r="AL6">
        <v>53.295999999999999</v>
      </c>
      <c r="AM6">
        <v>57.152000000000001</v>
      </c>
      <c r="AN6">
        <v>56.881999999999998</v>
      </c>
      <c r="AO6">
        <v>56.290999999999997</v>
      </c>
      <c r="AP6">
        <v>57.106999999999999</v>
      </c>
      <c r="AQ6">
        <v>57.228000000000002</v>
      </c>
      <c r="AR6">
        <v>57.213999999999999</v>
      </c>
      <c r="AS6">
        <v>56.798000000000002</v>
      </c>
      <c r="AT6">
        <v>56.66</v>
      </c>
      <c r="AU6">
        <v>56.478999999999999</v>
      </c>
      <c r="AV6">
        <v>55.622999999999998</v>
      </c>
      <c r="AW6">
        <v>55.533999999999999</v>
      </c>
      <c r="AX6">
        <v>62.402999999999999</v>
      </c>
      <c r="AY6">
        <v>59.683</v>
      </c>
      <c r="AZ6">
        <v>56.496000000000002</v>
      </c>
      <c r="BA6">
        <v>55.302999999999997</v>
      </c>
      <c r="BB6">
        <v>55.024999999999999</v>
      </c>
      <c r="BC6">
        <v>54.771999999999998</v>
      </c>
      <c r="BD6">
        <v>54.723999999999997</v>
      </c>
      <c r="BE6">
        <v>2019</v>
      </c>
    </row>
    <row r="7" spans="1:57">
      <c r="A7">
        <v>172</v>
      </c>
      <c r="B7" t="s">
        <v>1166</v>
      </c>
      <c r="C7" t="s">
        <v>1161</v>
      </c>
      <c r="D7" t="s">
        <v>89</v>
      </c>
      <c r="E7" t="s">
        <v>1162</v>
      </c>
      <c r="F7" t="s">
        <v>1163</v>
      </c>
      <c r="G7" t="s">
        <v>1164</v>
      </c>
      <c r="I7" t="str">
        <f t="shared" si="0"/>
        <v>Finland</v>
      </c>
      <c r="J7">
        <v>43.863999999999997</v>
      </c>
      <c r="K7">
        <v>44.542000000000002</v>
      </c>
      <c r="L7">
        <v>46.429000000000002</v>
      </c>
      <c r="M7">
        <v>48.197000000000003</v>
      </c>
      <c r="N7">
        <v>47.518999999999998</v>
      </c>
      <c r="O7">
        <v>49.399000000000001</v>
      </c>
      <c r="P7">
        <v>50.037999999999997</v>
      </c>
      <c r="Q7">
        <v>50.975999999999999</v>
      </c>
      <c r="R7">
        <v>49.545999999999999</v>
      </c>
      <c r="S7">
        <v>46.801000000000002</v>
      </c>
      <c r="T7">
        <v>47.087000000000003</v>
      </c>
      <c r="U7">
        <v>55.771000000000001</v>
      </c>
      <c r="V7">
        <v>60.814999999999998</v>
      </c>
      <c r="W7">
        <v>63.587000000000003</v>
      </c>
      <c r="X7">
        <v>62.137</v>
      </c>
      <c r="Y7">
        <v>59.973999999999997</v>
      </c>
      <c r="Z7">
        <v>58.429000000000002</v>
      </c>
      <c r="AA7">
        <v>54.892000000000003</v>
      </c>
      <c r="AB7">
        <v>51.319000000000003</v>
      </c>
      <c r="AC7">
        <v>49.914000000000001</v>
      </c>
      <c r="AD7">
        <v>46.908999999999999</v>
      </c>
      <c r="AE7">
        <v>46.225000000000001</v>
      </c>
      <c r="AF7">
        <v>47.442</v>
      </c>
      <c r="AG7">
        <v>48.274000000000001</v>
      </c>
      <c r="AH7">
        <v>48.185000000000002</v>
      </c>
      <c r="AI7">
        <v>49.185000000000002</v>
      </c>
      <c r="AJ7">
        <v>48.262</v>
      </c>
      <c r="AK7">
        <v>46.677</v>
      </c>
      <c r="AL7">
        <v>47.875</v>
      </c>
      <c r="AM7">
        <v>54.091000000000001</v>
      </c>
      <c r="AN7">
        <v>53.906999999999996</v>
      </c>
      <c r="AO7">
        <v>53.658000000000001</v>
      </c>
      <c r="AP7">
        <v>55.441000000000003</v>
      </c>
      <c r="AQ7">
        <v>56.823</v>
      </c>
      <c r="AR7">
        <v>57.277000000000001</v>
      </c>
      <c r="AS7">
        <v>56.491999999999997</v>
      </c>
      <c r="AT7">
        <v>55.648000000000003</v>
      </c>
      <c r="AU7">
        <v>53.634</v>
      </c>
      <c r="AV7">
        <v>53.347999999999999</v>
      </c>
      <c r="AW7">
        <v>53.372</v>
      </c>
      <c r="AX7">
        <v>56.722000000000001</v>
      </c>
      <c r="AY7">
        <v>56.616999999999997</v>
      </c>
      <c r="AZ7">
        <v>55.131999999999998</v>
      </c>
      <c r="BA7">
        <v>54.319000000000003</v>
      </c>
      <c r="BB7">
        <v>54.024000000000001</v>
      </c>
      <c r="BC7">
        <v>53.69</v>
      </c>
      <c r="BD7">
        <v>53.530999999999999</v>
      </c>
      <c r="BE7">
        <v>2020</v>
      </c>
    </row>
    <row r="8" spans="1:57">
      <c r="A8">
        <v>142</v>
      </c>
      <c r="B8" t="s">
        <v>1167</v>
      </c>
      <c r="C8" t="s">
        <v>1161</v>
      </c>
      <c r="D8" t="s">
        <v>87</v>
      </c>
      <c r="E8" t="s">
        <v>1162</v>
      </c>
      <c r="F8" t="s">
        <v>1163</v>
      </c>
      <c r="G8" t="s">
        <v>1164</v>
      </c>
      <c r="I8" t="str">
        <f t="shared" si="0"/>
        <v>Norway</v>
      </c>
      <c r="J8">
        <v>43.883000000000003</v>
      </c>
      <c r="K8">
        <v>43.293999999999997</v>
      </c>
      <c r="L8">
        <v>43.872</v>
      </c>
      <c r="M8">
        <v>43.472000000000001</v>
      </c>
      <c r="N8">
        <v>41.506</v>
      </c>
      <c r="O8">
        <v>40.856999999999999</v>
      </c>
      <c r="P8">
        <v>44.286999999999999</v>
      </c>
      <c r="Q8">
        <v>46.536000000000001</v>
      </c>
      <c r="R8">
        <v>48.4</v>
      </c>
      <c r="S8">
        <v>48.058999999999997</v>
      </c>
      <c r="T8">
        <v>48.936999999999998</v>
      </c>
      <c r="U8">
        <v>49.972999999999999</v>
      </c>
      <c r="V8">
        <v>51.311999999999998</v>
      </c>
      <c r="W8">
        <v>50.231999999999999</v>
      </c>
      <c r="X8">
        <v>49.353000000000002</v>
      </c>
      <c r="Y8">
        <v>49.338000000000001</v>
      </c>
      <c r="Z8">
        <v>47.036999999999999</v>
      </c>
      <c r="AA8">
        <v>45.494999999999997</v>
      </c>
      <c r="AB8">
        <v>47.825000000000003</v>
      </c>
      <c r="AC8">
        <v>46.466000000000001</v>
      </c>
      <c r="AD8">
        <v>41.377000000000002</v>
      </c>
      <c r="AE8">
        <v>43.276000000000003</v>
      </c>
      <c r="AF8">
        <v>46.241999999999997</v>
      </c>
      <c r="AG8">
        <v>47.753</v>
      </c>
      <c r="AH8">
        <v>44.877000000000002</v>
      </c>
      <c r="AI8">
        <v>41.93</v>
      </c>
      <c r="AJ8">
        <v>40.636000000000003</v>
      </c>
      <c r="AK8">
        <v>41.154000000000003</v>
      </c>
      <c r="AL8">
        <v>39.988</v>
      </c>
      <c r="AM8">
        <v>45.805</v>
      </c>
      <c r="AN8">
        <v>44.712000000000003</v>
      </c>
      <c r="AO8">
        <v>43.533000000000001</v>
      </c>
      <c r="AP8">
        <v>42.673000000000002</v>
      </c>
      <c r="AQ8">
        <v>43.725000000000001</v>
      </c>
      <c r="AR8">
        <v>45.527000000000001</v>
      </c>
      <c r="AS8">
        <v>48.497999999999998</v>
      </c>
      <c r="AT8">
        <v>50.698999999999998</v>
      </c>
      <c r="AU8">
        <v>49.640999999999998</v>
      </c>
      <c r="AV8">
        <v>48.917999999999999</v>
      </c>
      <c r="AW8">
        <v>51.57</v>
      </c>
      <c r="AX8">
        <v>58.154000000000003</v>
      </c>
      <c r="AY8">
        <v>51.966999999999999</v>
      </c>
      <c r="AZ8">
        <v>51.161000000000001</v>
      </c>
      <c r="BA8">
        <v>50.628</v>
      </c>
      <c r="BB8">
        <v>50.494999999999997</v>
      </c>
      <c r="BC8">
        <v>50.585999999999999</v>
      </c>
      <c r="BD8">
        <v>50.652999999999999</v>
      </c>
      <c r="BE8">
        <v>2020</v>
      </c>
    </row>
    <row r="9" spans="1:57">
      <c r="A9">
        <v>128</v>
      </c>
      <c r="B9" t="s">
        <v>1168</v>
      </c>
      <c r="C9" t="s">
        <v>1161</v>
      </c>
      <c r="D9" t="s">
        <v>91</v>
      </c>
      <c r="E9" t="s">
        <v>1162</v>
      </c>
      <c r="F9" t="s">
        <v>1163</v>
      </c>
      <c r="G9" t="s">
        <v>1164</v>
      </c>
      <c r="I9" t="str">
        <f t="shared" si="0"/>
        <v>Denmark</v>
      </c>
      <c r="J9">
        <v>52.350999999999999</v>
      </c>
      <c r="K9">
        <v>55.847999999999999</v>
      </c>
      <c r="L9">
        <v>57.161000000000001</v>
      </c>
      <c r="M9">
        <v>57.298000000000002</v>
      </c>
      <c r="N9">
        <v>55.8</v>
      </c>
      <c r="O9">
        <v>54.893000000000001</v>
      </c>
      <c r="P9">
        <v>51.920999999999999</v>
      </c>
      <c r="Q9">
        <v>53.057000000000002</v>
      </c>
      <c r="R9">
        <v>55.136000000000003</v>
      </c>
      <c r="S9">
        <v>55.2</v>
      </c>
      <c r="T9">
        <v>54.953000000000003</v>
      </c>
      <c r="U9">
        <v>55.377000000000002</v>
      </c>
      <c r="V9">
        <v>56.341999999999999</v>
      </c>
      <c r="W9">
        <v>59.295000000000002</v>
      </c>
      <c r="X9">
        <v>59.292999999999999</v>
      </c>
      <c r="Y9">
        <v>58.526000000000003</v>
      </c>
      <c r="Z9">
        <v>57.997999999999998</v>
      </c>
      <c r="AA9">
        <v>55.906999999999996</v>
      </c>
      <c r="AB9">
        <v>55.395000000000003</v>
      </c>
      <c r="AC9">
        <v>54.533000000000001</v>
      </c>
      <c r="AD9">
        <v>52.686999999999998</v>
      </c>
      <c r="AE9">
        <v>52.837000000000003</v>
      </c>
      <c r="AF9">
        <v>53.213999999999999</v>
      </c>
      <c r="AG9">
        <v>53.639000000000003</v>
      </c>
      <c r="AH9">
        <v>52.997</v>
      </c>
      <c r="AI9">
        <v>51.241999999999997</v>
      </c>
      <c r="AJ9">
        <v>49.83</v>
      </c>
      <c r="AK9">
        <v>49.591000000000001</v>
      </c>
      <c r="AL9">
        <v>50.411000000000001</v>
      </c>
      <c r="AM9">
        <v>56.536000000000001</v>
      </c>
      <c r="AN9">
        <v>56.673000000000002</v>
      </c>
      <c r="AO9">
        <v>56.429000000000002</v>
      </c>
      <c r="AP9">
        <v>57.954999999999998</v>
      </c>
      <c r="AQ9">
        <v>55.82</v>
      </c>
      <c r="AR9">
        <v>55.218000000000004</v>
      </c>
      <c r="AS9">
        <v>54.527999999999999</v>
      </c>
      <c r="AT9">
        <v>52.478999999999999</v>
      </c>
      <c r="AU9">
        <v>50.55</v>
      </c>
      <c r="AV9">
        <v>50.546999999999997</v>
      </c>
      <c r="AW9">
        <v>49.244999999999997</v>
      </c>
      <c r="AX9">
        <v>55.076000000000001</v>
      </c>
      <c r="AY9">
        <v>52.197000000000003</v>
      </c>
      <c r="AZ9">
        <v>51.268999999999998</v>
      </c>
      <c r="BA9">
        <v>50.706000000000003</v>
      </c>
      <c r="BB9">
        <v>50.344999999999999</v>
      </c>
      <c r="BC9">
        <v>50.08</v>
      </c>
      <c r="BD9">
        <v>50.12</v>
      </c>
      <c r="BE9">
        <v>2019</v>
      </c>
    </row>
    <row r="10" spans="1:57">
      <c r="A10">
        <v>122</v>
      </c>
      <c r="B10" t="s">
        <v>1169</v>
      </c>
      <c r="C10" t="s">
        <v>1161</v>
      </c>
      <c r="D10" t="s">
        <v>82</v>
      </c>
      <c r="E10" t="s">
        <v>1162</v>
      </c>
      <c r="F10" t="s">
        <v>1163</v>
      </c>
      <c r="G10" t="s">
        <v>1164</v>
      </c>
      <c r="I10" t="str">
        <f t="shared" si="0"/>
        <v>Austria</v>
      </c>
      <c r="R10">
        <v>47.57</v>
      </c>
      <c r="S10">
        <v>46.283999999999999</v>
      </c>
      <c r="T10">
        <v>46.57</v>
      </c>
      <c r="U10">
        <v>47.594000000000001</v>
      </c>
      <c r="V10">
        <v>49.003</v>
      </c>
      <c r="W10">
        <v>54.009</v>
      </c>
      <c r="X10">
        <v>54.018999999999998</v>
      </c>
      <c r="Y10">
        <v>55.820999999999998</v>
      </c>
      <c r="Z10">
        <v>55.628999999999998</v>
      </c>
      <c r="AA10">
        <v>52.276000000000003</v>
      </c>
      <c r="AB10">
        <v>54.054000000000002</v>
      </c>
      <c r="AC10">
        <v>50.305</v>
      </c>
      <c r="AD10">
        <v>50.654000000000003</v>
      </c>
      <c r="AE10">
        <v>51.356999999999999</v>
      </c>
      <c r="AF10">
        <v>52.43</v>
      </c>
      <c r="AG10">
        <v>49.926000000000002</v>
      </c>
      <c r="AH10">
        <v>53.704000000000001</v>
      </c>
      <c r="AI10">
        <v>51.154000000000003</v>
      </c>
      <c r="AJ10">
        <v>50.378</v>
      </c>
      <c r="AK10">
        <v>49.241999999999997</v>
      </c>
      <c r="AL10">
        <v>49.871000000000002</v>
      </c>
      <c r="AM10">
        <v>54.140999999999998</v>
      </c>
      <c r="AN10">
        <v>52.835000000000001</v>
      </c>
      <c r="AO10">
        <v>50.892000000000003</v>
      </c>
      <c r="AP10">
        <v>51.213000000000001</v>
      </c>
      <c r="AQ10">
        <v>51.648000000000003</v>
      </c>
      <c r="AR10">
        <v>52.325000000000003</v>
      </c>
      <c r="AS10">
        <v>51.027000000000001</v>
      </c>
      <c r="AT10">
        <v>50.024999999999999</v>
      </c>
      <c r="AU10">
        <v>49.146999999999998</v>
      </c>
      <c r="AV10">
        <v>48.709000000000003</v>
      </c>
      <c r="AW10">
        <v>48.414999999999999</v>
      </c>
      <c r="AX10">
        <v>57.895000000000003</v>
      </c>
      <c r="AY10">
        <v>54.771000000000001</v>
      </c>
      <c r="AZ10">
        <v>52.27</v>
      </c>
      <c r="BA10">
        <v>51.027000000000001</v>
      </c>
      <c r="BB10">
        <v>49.933</v>
      </c>
      <c r="BC10">
        <v>49.52</v>
      </c>
      <c r="BD10">
        <v>49.389000000000003</v>
      </c>
      <c r="BE10">
        <v>2019</v>
      </c>
    </row>
    <row r="11" spans="1:57">
      <c r="A11">
        <v>144</v>
      </c>
      <c r="B11" t="s">
        <v>1170</v>
      </c>
      <c r="C11" t="s">
        <v>1161</v>
      </c>
      <c r="D11" t="s">
        <v>86</v>
      </c>
      <c r="E11" t="s">
        <v>1162</v>
      </c>
      <c r="F11" t="s">
        <v>1163</v>
      </c>
      <c r="G11" t="s">
        <v>1164</v>
      </c>
      <c r="I11" t="str">
        <f t="shared" si="0"/>
        <v>Sweden</v>
      </c>
      <c r="J11">
        <v>59.328000000000003</v>
      </c>
      <c r="K11">
        <v>61.878999999999998</v>
      </c>
      <c r="L11">
        <v>63.868000000000002</v>
      </c>
      <c r="M11">
        <v>63.457000000000001</v>
      </c>
      <c r="N11">
        <v>60.737000000000002</v>
      </c>
      <c r="O11">
        <v>61.87</v>
      </c>
      <c r="P11">
        <v>60.015999999999998</v>
      </c>
      <c r="Q11">
        <v>57.854999999999997</v>
      </c>
      <c r="R11">
        <v>56.484999999999999</v>
      </c>
      <c r="S11">
        <v>56.515999999999998</v>
      </c>
      <c r="T11">
        <v>57.335999999999999</v>
      </c>
      <c r="U11">
        <v>61.042999999999999</v>
      </c>
      <c r="V11">
        <v>66.253</v>
      </c>
      <c r="W11">
        <v>67.745000000000005</v>
      </c>
      <c r="X11">
        <v>65.105000000000004</v>
      </c>
      <c r="Y11">
        <v>61.999000000000002</v>
      </c>
      <c r="Z11">
        <v>60.024999999999999</v>
      </c>
      <c r="AA11">
        <v>57.865000000000002</v>
      </c>
      <c r="AB11">
        <v>55.576999999999998</v>
      </c>
      <c r="AC11">
        <v>55.194000000000003</v>
      </c>
      <c r="AD11">
        <v>52.197000000000003</v>
      </c>
      <c r="AE11">
        <v>51.661000000000001</v>
      </c>
      <c r="AF11">
        <v>52.677999999999997</v>
      </c>
      <c r="AG11">
        <v>52.834000000000003</v>
      </c>
      <c r="AH11">
        <v>51.332999999999998</v>
      </c>
      <c r="AI11">
        <v>51.280999999999999</v>
      </c>
      <c r="AJ11">
        <v>49.97</v>
      </c>
      <c r="AK11">
        <v>48.33</v>
      </c>
      <c r="AL11">
        <v>49.012999999999998</v>
      </c>
      <c r="AM11">
        <v>51.201999999999998</v>
      </c>
      <c r="AN11">
        <v>49.335999999999999</v>
      </c>
      <c r="AO11">
        <v>48.621000000000002</v>
      </c>
      <c r="AP11">
        <v>49.793999999999997</v>
      </c>
      <c r="AQ11">
        <v>50.54</v>
      </c>
      <c r="AR11">
        <v>49.67</v>
      </c>
      <c r="AS11">
        <v>48.390999999999998</v>
      </c>
      <c r="AT11">
        <v>48.777999999999999</v>
      </c>
      <c r="AU11">
        <v>48.252000000000002</v>
      </c>
      <c r="AV11">
        <v>48.77</v>
      </c>
      <c r="AW11">
        <v>48.271000000000001</v>
      </c>
      <c r="AX11">
        <v>53.061999999999998</v>
      </c>
      <c r="AY11">
        <v>52.234999999999999</v>
      </c>
      <c r="AZ11">
        <v>50.493000000000002</v>
      </c>
      <c r="BA11">
        <v>49.241</v>
      </c>
      <c r="BB11">
        <v>49.082999999999998</v>
      </c>
      <c r="BC11">
        <v>48.901000000000003</v>
      </c>
      <c r="BD11">
        <v>48.953000000000003</v>
      </c>
      <c r="BE11">
        <v>2019</v>
      </c>
    </row>
    <row r="12" spans="1:57">
      <c r="A12">
        <v>174</v>
      </c>
      <c r="B12" t="s">
        <v>1171</v>
      </c>
      <c r="C12" t="s">
        <v>1161</v>
      </c>
      <c r="D12" t="s">
        <v>70</v>
      </c>
      <c r="E12" t="s">
        <v>1162</v>
      </c>
      <c r="F12" t="s">
        <v>1163</v>
      </c>
      <c r="G12" t="s">
        <v>1164</v>
      </c>
      <c r="I12" t="str">
        <f t="shared" si="0"/>
        <v>Greece</v>
      </c>
      <c r="J12">
        <v>24.382999999999999</v>
      </c>
      <c r="K12">
        <v>27.928999999999998</v>
      </c>
      <c r="L12">
        <v>28.542999999999999</v>
      </c>
      <c r="M12">
        <v>30.077999999999999</v>
      </c>
      <c r="N12">
        <v>31.779</v>
      </c>
      <c r="O12">
        <v>34.049999999999997</v>
      </c>
      <c r="P12">
        <v>33.587000000000003</v>
      </c>
      <c r="Q12">
        <v>33.845999999999997</v>
      </c>
      <c r="R12">
        <v>33.637</v>
      </c>
      <c r="S12">
        <v>34.597999999999999</v>
      </c>
      <c r="T12">
        <v>38.290999999999997</v>
      </c>
      <c r="U12">
        <v>35.000999999999998</v>
      </c>
      <c r="V12">
        <v>36.703000000000003</v>
      </c>
      <c r="W12">
        <v>38.414000000000001</v>
      </c>
      <c r="X12">
        <v>36.720999999999997</v>
      </c>
      <c r="Y12">
        <v>46.390999999999998</v>
      </c>
      <c r="Z12">
        <v>45.466000000000001</v>
      </c>
      <c r="AA12">
        <v>44.078000000000003</v>
      </c>
      <c r="AB12">
        <v>45.533000000000001</v>
      </c>
      <c r="AC12">
        <v>46.546999999999997</v>
      </c>
      <c r="AD12">
        <v>46.820999999999998</v>
      </c>
      <c r="AE12">
        <v>46.377000000000002</v>
      </c>
      <c r="AF12">
        <v>46.186</v>
      </c>
      <c r="AG12">
        <v>46.988</v>
      </c>
      <c r="AH12">
        <v>48.02</v>
      </c>
      <c r="AI12">
        <v>45.948999999999998</v>
      </c>
      <c r="AJ12">
        <v>45.5</v>
      </c>
      <c r="AK12">
        <v>47.47</v>
      </c>
      <c r="AL12">
        <v>51.277999999999999</v>
      </c>
      <c r="AM12">
        <v>54.545000000000002</v>
      </c>
      <c r="AN12">
        <v>52.957000000000001</v>
      </c>
      <c r="AO12">
        <v>55.12</v>
      </c>
      <c r="AP12">
        <v>53.604999999999997</v>
      </c>
      <c r="AQ12">
        <v>51.944000000000003</v>
      </c>
      <c r="AR12">
        <v>50.658999999999999</v>
      </c>
      <c r="AS12">
        <v>51.006</v>
      </c>
      <c r="AT12">
        <v>49.715000000000003</v>
      </c>
      <c r="AU12">
        <v>48.332999999999998</v>
      </c>
      <c r="AV12">
        <v>48.4</v>
      </c>
      <c r="AW12">
        <v>47.377000000000002</v>
      </c>
      <c r="AX12">
        <v>58.186999999999998</v>
      </c>
      <c r="AY12">
        <v>59.125999999999998</v>
      </c>
      <c r="AZ12">
        <v>52.832000000000001</v>
      </c>
      <c r="BA12">
        <v>51.991999999999997</v>
      </c>
      <c r="BB12">
        <v>50.878999999999998</v>
      </c>
      <c r="BC12">
        <v>49.956000000000003</v>
      </c>
      <c r="BD12">
        <v>48.738999999999997</v>
      </c>
      <c r="BE12">
        <v>2019</v>
      </c>
    </row>
    <row r="13" spans="1:57">
      <c r="A13">
        <v>136</v>
      </c>
      <c r="B13" t="s">
        <v>1172</v>
      </c>
      <c r="C13" t="s">
        <v>1161</v>
      </c>
      <c r="D13" t="s">
        <v>72</v>
      </c>
      <c r="E13" t="s">
        <v>1162</v>
      </c>
      <c r="F13" t="s">
        <v>1163</v>
      </c>
      <c r="G13" t="s">
        <v>1164</v>
      </c>
      <c r="I13" t="s">
        <v>72</v>
      </c>
      <c r="R13">
        <v>48.133000000000003</v>
      </c>
      <c r="S13">
        <v>49.29</v>
      </c>
      <c r="T13">
        <v>53.994999999999997</v>
      </c>
      <c r="U13">
        <v>55.140999999999998</v>
      </c>
      <c r="V13">
        <v>56.597999999999999</v>
      </c>
      <c r="W13">
        <v>57.582000000000001</v>
      </c>
      <c r="X13">
        <v>54.883000000000003</v>
      </c>
      <c r="Y13">
        <v>51.619</v>
      </c>
      <c r="Z13">
        <v>51.488999999999997</v>
      </c>
      <c r="AA13">
        <v>49.491999999999997</v>
      </c>
      <c r="AB13">
        <v>48.15</v>
      </c>
      <c r="AC13">
        <v>47.213999999999999</v>
      </c>
      <c r="AD13">
        <v>46.536000000000001</v>
      </c>
      <c r="AE13">
        <v>47.34</v>
      </c>
      <c r="AF13">
        <v>46.7</v>
      </c>
      <c r="AG13">
        <v>47.173999999999999</v>
      </c>
      <c r="AH13">
        <v>46.88</v>
      </c>
      <c r="AI13">
        <v>47.241999999999997</v>
      </c>
      <c r="AJ13">
        <v>47.793999999999997</v>
      </c>
      <c r="AK13">
        <v>46.783999999999999</v>
      </c>
      <c r="AL13">
        <v>47.834000000000003</v>
      </c>
      <c r="AM13">
        <v>51.110999999999997</v>
      </c>
      <c r="AN13">
        <v>49.927999999999997</v>
      </c>
      <c r="AO13">
        <v>49.173999999999999</v>
      </c>
      <c r="AP13">
        <v>50.59</v>
      </c>
      <c r="AQ13">
        <v>50.951999999999998</v>
      </c>
      <c r="AR13">
        <v>50.854999999999997</v>
      </c>
      <c r="AS13">
        <v>50.317</v>
      </c>
      <c r="AT13">
        <v>49.078000000000003</v>
      </c>
      <c r="AU13">
        <v>48.762999999999998</v>
      </c>
      <c r="AV13">
        <v>48.384</v>
      </c>
      <c r="AW13">
        <v>48.634</v>
      </c>
      <c r="AX13">
        <v>57.253999999999998</v>
      </c>
      <c r="AY13">
        <v>56.716999999999999</v>
      </c>
      <c r="AZ13">
        <v>53.098999999999997</v>
      </c>
      <c r="BA13">
        <v>51.261000000000003</v>
      </c>
      <c r="BB13">
        <v>49.66</v>
      </c>
      <c r="BC13">
        <v>49.384</v>
      </c>
      <c r="BD13">
        <v>48.448</v>
      </c>
      <c r="BE13">
        <v>2020</v>
      </c>
    </row>
    <row r="14" spans="1:57">
      <c r="A14">
        <v>134</v>
      </c>
      <c r="B14" t="s">
        <v>1173</v>
      </c>
      <c r="C14" t="s">
        <v>1161</v>
      </c>
      <c r="D14" t="s">
        <v>85</v>
      </c>
      <c r="E14" t="s">
        <v>1162</v>
      </c>
      <c r="F14" t="s">
        <v>1163</v>
      </c>
      <c r="G14" t="s">
        <v>1164</v>
      </c>
      <c r="I14" t="str">
        <f t="shared" si="0"/>
        <v>Germany</v>
      </c>
      <c r="U14">
        <v>46.468000000000004</v>
      </c>
      <c r="V14">
        <v>47.317</v>
      </c>
      <c r="W14">
        <v>48.23</v>
      </c>
      <c r="X14">
        <v>48.277000000000001</v>
      </c>
      <c r="Y14">
        <v>55.116999999999997</v>
      </c>
      <c r="Z14">
        <v>49.418999999999997</v>
      </c>
      <c r="AA14">
        <v>48.567999999999998</v>
      </c>
      <c r="AB14">
        <v>48.145000000000003</v>
      </c>
      <c r="AC14">
        <v>48.212000000000003</v>
      </c>
      <c r="AD14">
        <v>47.758000000000003</v>
      </c>
      <c r="AE14">
        <v>47.415999999999997</v>
      </c>
      <c r="AF14">
        <v>47.872</v>
      </c>
      <c r="AG14">
        <v>48.304000000000002</v>
      </c>
      <c r="AH14">
        <v>46.790999999999997</v>
      </c>
      <c r="AI14">
        <v>46.820999999999998</v>
      </c>
      <c r="AJ14">
        <v>45.234999999999999</v>
      </c>
      <c r="AK14">
        <v>43.398000000000003</v>
      </c>
      <c r="AL14">
        <v>44.2</v>
      </c>
      <c r="AM14">
        <v>48.2</v>
      </c>
      <c r="AN14">
        <v>48.142000000000003</v>
      </c>
      <c r="AO14">
        <v>45.238</v>
      </c>
      <c r="AP14">
        <v>44.917999999999999</v>
      </c>
      <c r="AQ14">
        <v>44.944000000000003</v>
      </c>
      <c r="AR14">
        <v>44.302999999999997</v>
      </c>
      <c r="AS14">
        <v>44.140999999999998</v>
      </c>
      <c r="AT14">
        <v>44.353999999999999</v>
      </c>
      <c r="AU14">
        <v>44.197000000000003</v>
      </c>
      <c r="AV14">
        <v>44.457999999999998</v>
      </c>
      <c r="AW14">
        <v>45.173999999999999</v>
      </c>
      <c r="AX14">
        <v>51.094000000000001</v>
      </c>
      <c r="AY14">
        <v>51.578000000000003</v>
      </c>
      <c r="AZ14">
        <v>47.27</v>
      </c>
      <c r="BA14">
        <v>46.570999999999998</v>
      </c>
      <c r="BB14">
        <v>46.337000000000003</v>
      </c>
      <c r="BC14">
        <v>46.220999999999997</v>
      </c>
      <c r="BD14">
        <v>46.206000000000003</v>
      </c>
      <c r="BE14">
        <v>2020</v>
      </c>
    </row>
    <row r="15" spans="1:57">
      <c r="A15">
        <v>138</v>
      </c>
      <c r="B15" t="s">
        <v>1174</v>
      </c>
      <c r="C15" t="s">
        <v>1161</v>
      </c>
      <c r="D15" t="s">
        <v>84</v>
      </c>
      <c r="E15" t="s">
        <v>1162</v>
      </c>
      <c r="F15" t="s">
        <v>1163</v>
      </c>
      <c r="G15" t="s">
        <v>1164</v>
      </c>
      <c r="I15" t="str">
        <f t="shared" si="0"/>
        <v>Netherlands</v>
      </c>
      <c r="J15">
        <v>50.716999999999999</v>
      </c>
      <c r="K15">
        <v>52.371000000000002</v>
      </c>
      <c r="L15">
        <v>53.926000000000002</v>
      </c>
      <c r="M15">
        <v>54.597000000000001</v>
      </c>
      <c r="N15">
        <v>54.601999999999997</v>
      </c>
      <c r="O15">
        <v>53.011000000000003</v>
      </c>
      <c r="P15">
        <v>52.68</v>
      </c>
      <c r="Q15">
        <v>53.703000000000003</v>
      </c>
      <c r="R15">
        <v>51.814999999999998</v>
      </c>
      <c r="S15">
        <v>49.99</v>
      </c>
      <c r="T15">
        <v>48.893999999999998</v>
      </c>
      <c r="U15">
        <v>49.655999999999999</v>
      </c>
      <c r="V15">
        <v>50.31</v>
      </c>
      <c r="W15">
        <v>50.936999999999998</v>
      </c>
      <c r="X15">
        <v>49.511000000000003</v>
      </c>
      <c r="Y15">
        <v>52.881</v>
      </c>
      <c r="Z15">
        <v>46.198999999999998</v>
      </c>
      <c r="AA15">
        <v>44.74</v>
      </c>
      <c r="AB15">
        <v>43.575000000000003</v>
      </c>
      <c r="AC15">
        <v>42.643999999999998</v>
      </c>
      <c r="AD15">
        <v>41.375999999999998</v>
      </c>
      <c r="AE15">
        <v>42.121000000000002</v>
      </c>
      <c r="AF15">
        <v>42.789000000000001</v>
      </c>
      <c r="AG15">
        <v>43.71</v>
      </c>
      <c r="AH15">
        <v>42.628999999999998</v>
      </c>
      <c r="AI15">
        <v>41.418999999999997</v>
      </c>
      <c r="AJ15">
        <v>42.134999999999998</v>
      </c>
      <c r="AK15">
        <v>41.545000000000002</v>
      </c>
      <c r="AL15">
        <v>42.337000000000003</v>
      </c>
      <c r="AM15">
        <v>46.749000000000002</v>
      </c>
      <c r="AN15">
        <v>47.04</v>
      </c>
      <c r="AO15">
        <v>45.954999999999998</v>
      </c>
      <c r="AP15">
        <v>45.942999999999998</v>
      </c>
      <c r="AQ15">
        <v>45.695999999999998</v>
      </c>
      <c r="AR15">
        <v>44.926000000000002</v>
      </c>
      <c r="AS15">
        <v>43.802999999999997</v>
      </c>
      <c r="AT15">
        <v>42.786000000000001</v>
      </c>
      <c r="AU15">
        <v>41.656999999999996</v>
      </c>
      <c r="AV15">
        <v>41.494999999999997</v>
      </c>
      <c r="AW15">
        <v>41.250999999999998</v>
      </c>
      <c r="AX15">
        <v>46.899000000000001</v>
      </c>
      <c r="AY15">
        <v>46.63</v>
      </c>
      <c r="AZ15">
        <v>45.350999999999999</v>
      </c>
      <c r="BA15">
        <v>44.88</v>
      </c>
      <c r="BB15">
        <v>44.143000000000001</v>
      </c>
      <c r="BC15">
        <v>43.581000000000003</v>
      </c>
      <c r="BD15">
        <v>43.473999999999997</v>
      </c>
      <c r="BE15">
        <v>2019</v>
      </c>
    </row>
    <row r="16" spans="1:57">
      <c r="A16">
        <v>184</v>
      </c>
      <c r="B16" t="s">
        <v>1175</v>
      </c>
      <c r="C16" t="s">
        <v>1161</v>
      </c>
      <c r="D16" t="s">
        <v>71</v>
      </c>
      <c r="E16" t="s">
        <v>1162</v>
      </c>
      <c r="F16" t="s">
        <v>1163</v>
      </c>
      <c r="G16" t="s">
        <v>1164</v>
      </c>
      <c r="I16" t="str">
        <f t="shared" si="0"/>
        <v>Spain</v>
      </c>
      <c r="J16">
        <v>31.077000000000002</v>
      </c>
      <c r="K16">
        <v>32.246000000000002</v>
      </c>
      <c r="L16">
        <v>35.875999999999998</v>
      </c>
      <c r="M16">
        <v>36.956000000000003</v>
      </c>
      <c r="N16">
        <v>37.771999999999998</v>
      </c>
      <c r="O16">
        <v>40.953000000000003</v>
      </c>
      <c r="P16">
        <v>40.729999999999997</v>
      </c>
      <c r="Q16">
        <v>39.655000000000001</v>
      </c>
      <c r="R16">
        <v>39.838999999999999</v>
      </c>
      <c r="S16">
        <v>41.277999999999999</v>
      </c>
      <c r="T16">
        <v>42.277000000000001</v>
      </c>
      <c r="U16">
        <v>43.853000000000002</v>
      </c>
      <c r="V16">
        <v>45.142000000000003</v>
      </c>
      <c r="W16">
        <v>47.624000000000002</v>
      </c>
      <c r="X16">
        <v>46.137999999999998</v>
      </c>
      <c r="Y16">
        <v>45.42</v>
      </c>
      <c r="Z16">
        <v>44.237000000000002</v>
      </c>
      <c r="AA16">
        <v>42.734000000000002</v>
      </c>
      <c r="AB16">
        <v>42.198999999999998</v>
      </c>
      <c r="AC16">
        <v>41.012999999999998</v>
      </c>
      <c r="AD16">
        <v>39.106999999999999</v>
      </c>
      <c r="AE16">
        <v>38.412999999999997</v>
      </c>
      <c r="AF16">
        <v>38.637</v>
      </c>
      <c r="AG16">
        <v>38.375</v>
      </c>
      <c r="AH16">
        <v>38.817999999999998</v>
      </c>
      <c r="AI16">
        <v>38.481000000000002</v>
      </c>
      <c r="AJ16">
        <v>38.436</v>
      </c>
      <c r="AK16">
        <v>39.255000000000003</v>
      </c>
      <c r="AL16">
        <v>41.442999999999998</v>
      </c>
      <c r="AM16">
        <v>46.231000000000002</v>
      </c>
      <c r="AN16">
        <v>46.033999999999999</v>
      </c>
      <c r="AO16">
        <v>46.155000000000001</v>
      </c>
      <c r="AP16">
        <v>48.655999999999999</v>
      </c>
      <c r="AQ16">
        <v>45.832000000000001</v>
      </c>
      <c r="AR16">
        <v>45.113999999999997</v>
      </c>
      <c r="AS16">
        <v>43.890999999999998</v>
      </c>
      <c r="AT16">
        <v>42.442</v>
      </c>
      <c r="AU16">
        <v>41.198</v>
      </c>
      <c r="AV16">
        <v>41.655000000000001</v>
      </c>
      <c r="AW16">
        <v>42.051000000000002</v>
      </c>
      <c r="AX16">
        <v>52.259</v>
      </c>
      <c r="AY16">
        <v>50.698</v>
      </c>
      <c r="AZ16">
        <v>47.052999999999997</v>
      </c>
      <c r="BA16">
        <v>45.941000000000003</v>
      </c>
      <c r="BB16">
        <v>45.014000000000003</v>
      </c>
      <c r="BC16">
        <v>43.521000000000001</v>
      </c>
      <c r="BD16">
        <v>43.256</v>
      </c>
      <c r="BE16">
        <v>2019</v>
      </c>
    </row>
    <row r="17" spans="1:57">
      <c r="A17">
        <v>182</v>
      </c>
      <c r="B17" t="s">
        <v>1176</v>
      </c>
      <c r="C17" t="s">
        <v>1161</v>
      </c>
      <c r="D17" t="s">
        <v>74</v>
      </c>
      <c r="E17" t="s">
        <v>1162</v>
      </c>
      <c r="F17" t="s">
        <v>1163</v>
      </c>
      <c r="G17" t="s">
        <v>1164</v>
      </c>
      <c r="I17" t="str">
        <f t="shared" si="0"/>
        <v>Portugal</v>
      </c>
      <c r="P17">
        <v>52.475000000000001</v>
      </c>
      <c r="Q17">
        <v>45.738999999999997</v>
      </c>
      <c r="R17">
        <v>42.177999999999997</v>
      </c>
      <c r="S17">
        <v>41.454999999999998</v>
      </c>
      <c r="T17">
        <v>42.167999999999999</v>
      </c>
      <c r="U17">
        <v>45.944000000000003</v>
      </c>
      <c r="V17">
        <v>48.222000000000001</v>
      </c>
      <c r="W17">
        <v>46.482999999999997</v>
      </c>
      <c r="X17">
        <v>42.765000000000001</v>
      </c>
      <c r="Y17">
        <v>42.595999999999997</v>
      </c>
      <c r="Z17">
        <v>43.046999999999997</v>
      </c>
      <c r="AA17">
        <v>42.411000000000001</v>
      </c>
      <c r="AB17">
        <v>42.631</v>
      </c>
      <c r="AC17">
        <v>42.524999999999999</v>
      </c>
      <c r="AD17">
        <v>42.845999999999997</v>
      </c>
      <c r="AE17">
        <v>44.127000000000002</v>
      </c>
      <c r="AF17">
        <v>44.185000000000002</v>
      </c>
      <c r="AG17">
        <v>45.332999999999998</v>
      </c>
      <c r="AH17">
        <v>46.024000000000001</v>
      </c>
      <c r="AI17">
        <v>46.744999999999997</v>
      </c>
      <c r="AJ17">
        <v>45.155999999999999</v>
      </c>
      <c r="AK17">
        <v>44.554000000000002</v>
      </c>
      <c r="AL17">
        <v>45.341000000000001</v>
      </c>
      <c r="AM17">
        <v>50.222999999999999</v>
      </c>
      <c r="AN17">
        <v>51.899000000000001</v>
      </c>
      <c r="AO17">
        <v>50.023000000000003</v>
      </c>
      <c r="AP17">
        <v>48.889000000000003</v>
      </c>
      <c r="AQ17">
        <v>49.920999999999999</v>
      </c>
      <c r="AR17">
        <v>51.688000000000002</v>
      </c>
      <c r="AS17">
        <v>48.201000000000001</v>
      </c>
      <c r="AT17">
        <v>44.837000000000003</v>
      </c>
      <c r="AU17">
        <v>45.368000000000002</v>
      </c>
      <c r="AV17">
        <v>43.24</v>
      </c>
      <c r="AW17">
        <v>42.526000000000003</v>
      </c>
      <c r="AX17">
        <v>48.122999999999998</v>
      </c>
      <c r="AY17">
        <v>48.581000000000003</v>
      </c>
      <c r="AZ17">
        <v>45.783999999999999</v>
      </c>
      <c r="BA17">
        <v>45.076999999999998</v>
      </c>
      <c r="BB17">
        <v>43.220999999999997</v>
      </c>
      <c r="BC17">
        <v>42.585999999999999</v>
      </c>
      <c r="BD17">
        <v>42.045999999999999</v>
      </c>
      <c r="BE17">
        <v>2019</v>
      </c>
    </row>
    <row r="18" spans="1:57">
      <c r="A18">
        <v>156</v>
      </c>
      <c r="B18" t="s">
        <v>1177</v>
      </c>
      <c r="C18" t="s">
        <v>1161</v>
      </c>
      <c r="D18" t="s">
        <v>78</v>
      </c>
      <c r="E18" t="s">
        <v>1162</v>
      </c>
      <c r="F18" t="s">
        <v>1163</v>
      </c>
      <c r="G18" t="s">
        <v>1164</v>
      </c>
      <c r="I18" t="str">
        <f t="shared" si="0"/>
        <v>Canada</v>
      </c>
      <c r="J18">
        <v>40.951000000000001</v>
      </c>
      <c r="K18">
        <v>41.832000000000001</v>
      </c>
      <c r="L18">
        <v>46.399000000000001</v>
      </c>
      <c r="M18">
        <v>46.97</v>
      </c>
      <c r="N18">
        <v>46.759</v>
      </c>
      <c r="O18">
        <v>47.469000000000001</v>
      </c>
      <c r="P18">
        <v>46.807000000000002</v>
      </c>
      <c r="Q18">
        <v>45.427999999999997</v>
      </c>
      <c r="R18">
        <v>44.762</v>
      </c>
      <c r="S18">
        <v>45.253</v>
      </c>
      <c r="T18">
        <v>48.09</v>
      </c>
      <c r="U18">
        <v>51.438000000000002</v>
      </c>
      <c r="V18">
        <v>52.506999999999998</v>
      </c>
      <c r="W18">
        <v>51.476999999999997</v>
      </c>
      <c r="X18">
        <v>49.012</v>
      </c>
      <c r="Y18">
        <v>47.734999999999999</v>
      </c>
      <c r="Z18">
        <v>45.863999999999997</v>
      </c>
      <c r="AA18">
        <v>43.463000000000001</v>
      </c>
      <c r="AB18">
        <v>43.405999999999999</v>
      </c>
      <c r="AC18">
        <v>41.773000000000003</v>
      </c>
      <c r="AD18">
        <v>40.558</v>
      </c>
      <c r="AE18">
        <v>41.101999999999997</v>
      </c>
      <c r="AF18">
        <v>40.393999999999998</v>
      </c>
      <c r="AG18">
        <v>40.276000000000003</v>
      </c>
      <c r="AH18">
        <v>39.134999999999998</v>
      </c>
      <c r="AI18">
        <v>38.521000000000001</v>
      </c>
      <c r="AJ18">
        <v>38.661000000000001</v>
      </c>
      <c r="AK18">
        <v>38.518999999999998</v>
      </c>
      <c r="AL18">
        <v>38.774999999999999</v>
      </c>
      <c r="AM18">
        <v>43.420999999999999</v>
      </c>
      <c r="AN18">
        <v>43.064</v>
      </c>
      <c r="AO18">
        <v>41.575000000000003</v>
      </c>
      <c r="AP18">
        <v>40.926000000000002</v>
      </c>
      <c r="AQ18">
        <v>39.960999999999999</v>
      </c>
      <c r="AR18">
        <v>38.369999999999997</v>
      </c>
      <c r="AS18">
        <v>40.018000000000001</v>
      </c>
      <c r="AT18">
        <v>40.753</v>
      </c>
      <c r="AU18">
        <v>40.454999999999998</v>
      </c>
      <c r="AV18">
        <v>40.866</v>
      </c>
      <c r="AW18">
        <v>40.956000000000003</v>
      </c>
      <c r="AX18">
        <v>52.448999999999998</v>
      </c>
      <c r="AY18">
        <v>47.905000000000001</v>
      </c>
      <c r="AZ18">
        <v>44.320999999999998</v>
      </c>
      <c r="BA18">
        <v>42.53</v>
      </c>
      <c r="BB18">
        <v>42.015999999999998</v>
      </c>
      <c r="BC18">
        <v>41.93</v>
      </c>
      <c r="BD18">
        <v>41.814999999999998</v>
      </c>
      <c r="BE18">
        <v>2020</v>
      </c>
    </row>
    <row r="19" spans="1:57">
      <c r="A19">
        <v>112</v>
      </c>
      <c r="B19" t="s">
        <v>1178</v>
      </c>
      <c r="C19" t="s">
        <v>1161</v>
      </c>
      <c r="D19" t="s">
        <v>73</v>
      </c>
      <c r="E19" t="s">
        <v>1162</v>
      </c>
      <c r="F19" t="s">
        <v>1163</v>
      </c>
      <c r="G19" t="s">
        <v>1164</v>
      </c>
      <c r="I19" t="str">
        <f t="shared" si="0"/>
        <v>United Kingdom</v>
      </c>
      <c r="J19">
        <v>39.156999999999996</v>
      </c>
      <c r="K19">
        <v>41.518999999999998</v>
      </c>
      <c r="L19">
        <v>40.978000000000002</v>
      </c>
      <c r="M19">
        <v>40.225000000000001</v>
      </c>
      <c r="N19">
        <v>40.353000000000002</v>
      </c>
      <c r="O19">
        <v>39.450000000000003</v>
      </c>
      <c r="P19">
        <v>38.225999999999999</v>
      </c>
      <c r="Q19">
        <v>36.506999999999998</v>
      </c>
      <c r="R19">
        <v>34.26</v>
      </c>
      <c r="S19">
        <v>33.683</v>
      </c>
      <c r="T19">
        <v>35.012999999999998</v>
      </c>
      <c r="U19">
        <v>35.817999999999998</v>
      </c>
      <c r="V19">
        <v>37.914000000000001</v>
      </c>
      <c r="W19">
        <v>37.898000000000003</v>
      </c>
      <c r="X19">
        <v>37.58</v>
      </c>
      <c r="Y19">
        <v>37.698</v>
      </c>
      <c r="Z19">
        <v>35.723999999999997</v>
      </c>
      <c r="AA19">
        <v>34.83</v>
      </c>
      <c r="AB19">
        <v>34.421999999999997</v>
      </c>
      <c r="AC19">
        <v>34.029000000000003</v>
      </c>
      <c r="AD19">
        <v>34.087000000000003</v>
      </c>
      <c r="AE19">
        <v>34.845999999999997</v>
      </c>
      <c r="AF19">
        <v>35.942999999999998</v>
      </c>
      <c r="AG19">
        <v>37.177999999999997</v>
      </c>
      <c r="AH19">
        <v>38.06</v>
      </c>
      <c r="AI19">
        <v>38.555999999999997</v>
      </c>
      <c r="AJ19">
        <v>38.378999999999998</v>
      </c>
      <c r="AK19">
        <v>38.523000000000003</v>
      </c>
      <c r="AL19">
        <v>40.99</v>
      </c>
      <c r="AM19">
        <v>44.591999999999999</v>
      </c>
      <c r="AN19">
        <v>44.76</v>
      </c>
      <c r="AO19">
        <v>43.613</v>
      </c>
      <c r="AP19">
        <v>43.692999999999998</v>
      </c>
      <c r="AQ19">
        <v>41.97</v>
      </c>
      <c r="AR19">
        <v>41.164000000000001</v>
      </c>
      <c r="AS19">
        <v>40.293999999999997</v>
      </c>
      <c r="AT19">
        <v>39.561999999999998</v>
      </c>
      <c r="AU19">
        <v>39.26</v>
      </c>
      <c r="AV19">
        <v>39.003999999999998</v>
      </c>
      <c r="AW19">
        <v>38.869</v>
      </c>
      <c r="AX19">
        <v>50.273000000000003</v>
      </c>
      <c r="AY19">
        <v>47.473999999999997</v>
      </c>
      <c r="AZ19">
        <v>42.472000000000001</v>
      </c>
      <c r="BA19">
        <v>41.372</v>
      </c>
      <c r="BB19">
        <v>41.213000000000001</v>
      </c>
      <c r="BC19">
        <v>41.222999999999999</v>
      </c>
      <c r="BD19">
        <v>41.198</v>
      </c>
      <c r="BE19">
        <v>2020</v>
      </c>
    </row>
    <row r="20" spans="1:57">
      <c r="A20">
        <v>196</v>
      </c>
      <c r="B20" t="s">
        <v>1179</v>
      </c>
      <c r="C20" t="s">
        <v>1161</v>
      </c>
      <c r="D20" t="s">
        <v>79</v>
      </c>
      <c r="E20" t="s">
        <v>1162</v>
      </c>
      <c r="F20" t="s">
        <v>1163</v>
      </c>
      <c r="G20" t="s">
        <v>1164</v>
      </c>
      <c r="I20" t="str">
        <f t="shared" si="0"/>
        <v>New Zealand</v>
      </c>
      <c r="O20">
        <v>46.231999999999999</v>
      </c>
      <c r="P20">
        <v>46.972000000000001</v>
      </c>
      <c r="Q20">
        <v>46.156999999999996</v>
      </c>
      <c r="R20">
        <v>46.197000000000003</v>
      </c>
      <c r="S20">
        <v>47.906999999999996</v>
      </c>
      <c r="T20">
        <v>49.539000000000001</v>
      </c>
      <c r="U20">
        <v>53.006</v>
      </c>
      <c r="V20">
        <v>52.529000000000003</v>
      </c>
      <c r="W20">
        <v>46.823</v>
      </c>
      <c r="X20">
        <v>42.820999999999998</v>
      </c>
      <c r="Y20">
        <v>41.648000000000003</v>
      </c>
      <c r="Z20">
        <v>39.912999999999997</v>
      </c>
      <c r="AA20">
        <v>39.340000000000003</v>
      </c>
      <c r="AB20">
        <v>40.176000000000002</v>
      </c>
      <c r="AC20">
        <v>39.305</v>
      </c>
      <c r="AD20">
        <v>38.307000000000002</v>
      </c>
      <c r="AE20">
        <v>37.267000000000003</v>
      </c>
      <c r="AF20">
        <v>36.787999999999997</v>
      </c>
      <c r="AG20">
        <v>36.664000000000001</v>
      </c>
      <c r="AH20">
        <v>36.174999999999997</v>
      </c>
      <c r="AI20">
        <v>37.14</v>
      </c>
      <c r="AJ20">
        <v>37.872999999999998</v>
      </c>
      <c r="AK20">
        <v>37.095999999999997</v>
      </c>
      <c r="AL20">
        <v>38.581000000000003</v>
      </c>
      <c r="AM20">
        <v>40.436999999999998</v>
      </c>
      <c r="AN20">
        <v>43.064</v>
      </c>
      <c r="AO20">
        <v>42.424999999999997</v>
      </c>
      <c r="AP20">
        <v>39.784999999999997</v>
      </c>
      <c r="AQ20">
        <v>38.636000000000003</v>
      </c>
      <c r="AR20">
        <v>37.682000000000002</v>
      </c>
      <c r="AS20">
        <v>37.258000000000003</v>
      </c>
      <c r="AT20">
        <v>36.454999999999998</v>
      </c>
      <c r="AU20">
        <v>35.604999999999997</v>
      </c>
      <c r="AV20">
        <v>36.174999999999997</v>
      </c>
      <c r="AW20">
        <v>38.817999999999998</v>
      </c>
      <c r="AX20">
        <v>42.423000000000002</v>
      </c>
      <c r="AY20">
        <v>41.113</v>
      </c>
      <c r="AZ20">
        <v>39.536000000000001</v>
      </c>
      <c r="BA20">
        <v>38.758000000000003</v>
      </c>
      <c r="BB20">
        <v>37.96</v>
      </c>
      <c r="BC20">
        <v>37.348999999999997</v>
      </c>
      <c r="BD20">
        <v>37.103999999999999</v>
      </c>
      <c r="BE20">
        <v>2020</v>
      </c>
    </row>
    <row r="21" spans="1:57">
      <c r="A21">
        <v>158</v>
      </c>
      <c r="B21" t="s">
        <v>1180</v>
      </c>
      <c r="C21" t="s">
        <v>1161</v>
      </c>
      <c r="D21" t="s">
        <v>76</v>
      </c>
      <c r="E21" t="s">
        <v>1162</v>
      </c>
      <c r="F21" t="s">
        <v>1163</v>
      </c>
      <c r="G21" t="s">
        <v>1164</v>
      </c>
      <c r="I21" t="str">
        <f t="shared" si="0"/>
        <v>Japan</v>
      </c>
      <c r="J21">
        <v>30.78</v>
      </c>
      <c r="K21">
        <v>31.545999999999999</v>
      </c>
      <c r="L21">
        <v>31.762</v>
      </c>
      <c r="M21">
        <v>31.896000000000001</v>
      </c>
      <c r="N21">
        <v>31.215</v>
      </c>
      <c r="O21">
        <v>30.398</v>
      </c>
      <c r="P21">
        <v>30.38</v>
      </c>
      <c r="Q21">
        <v>30.597000000000001</v>
      </c>
      <c r="R21">
        <v>29.814</v>
      </c>
      <c r="S21">
        <v>29.117999999999999</v>
      </c>
      <c r="T21">
        <v>29.361000000000001</v>
      </c>
      <c r="U21">
        <v>29.224</v>
      </c>
      <c r="V21">
        <v>30.234999999999999</v>
      </c>
      <c r="W21">
        <v>32.082000000000001</v>
      </c>
      <c r="X21">
        <v>32.820999999999998</v>
      </c>
      <c r="Y21">
        <v>33.457999999999998</v>
      </c>
      <c r="Z21">
        <v>33.875999999999998</v>
      </c>
      <c r="AA21">
        <v>33.143000000000001</v>
      </c>
      <c r="AB21">
        <v>38.683999999999997</v>
      </c>
      <c r="AC21">
        <v>35.621000000000002</v>
      </c>
      <c r="AD21">
        <v>36.020000000000003</v>
      </c>
      <c r="AE21">
        <v>35.518000000000001</v>
      </c>
      <c r="AF21">
        <v>35.886000000000003</v>
      </c>
      <c r="AG21">
        <v>35.573999999999998</v>
      </c>
      <c r="AH21">
        <v>34.225999999999999</v>
      </c>
      <c r="AI21">
        <v>34.064999999999998</v>
      </c>
      <c r="AJ21">
        <v>33.558</v>
      </c>
      <c r="AK21">
        <v>33.555999999999997</v>
      </c>
      <c r="AL21">
        <v>34.499000000000002</v>
      </c>
      <c r="AM21">
        <v>39.091000000000001</v>
      </c>
      <c r="AN21">
        <v>38.134999999999998</v>
      </c>
      <c r="AO21">
        <v>38.988999999999997</v>
      </c>
      <c r="AP21">
        <v>38.959000000000003</v>
      </c>
      <c r="AQ21">
        <v>39.058999999999997</v>
      </c>
      <c r="AR21">
        <v>38.656999999999996</v>
      </c>
      <c r="AS21">
        <v>37.56</v>
      </c>
      <c r="AT21">
        <v>37.472999999999999</v>
      </c>
      <c r="AU21">
        <v>36.904000000000003</v>
      </c>
      <c r="AV21">
        <v>36.991</v>
      </c>
      <c r="AW21">
        <v>37.216999999999999</v>
      </c>
      <c r="AX21">
        <v>46.667999999999999</v>
      </c>
      <c r="AY21">
        <v>43.017000000000003</v>
      </c>
      <c r="AZ21">
        <v>37.843000000000004</v>
      </c>
      <c r="BA21">
        <v>36.646000000000001</v>
      </c>
      <c r="BB21">
        <v>36.631</v>
      </c>
      <c r="BC21">
        <v>36.670999999999999</v>
      </c>
      <c r="BD21">
        <v>36.826000000000001</v>
      </c>
      <c r="BE21">
        <v>2019</v>
      </c>
    </row>
    <row r="22" spans="1:57">
      <c r="A22">
        <v>193</v>
      </c>
      <c r="B22" t="s">
        <v>1181</v>
      </c>
      <c r="C22" t="s">
        <v>1161</v>
      </c>
      <c r="D22" t="s">
        <v>77</v>
      </c>
      <c r="E22" t="s">
        <v>1162</v>
      </c>
      <c r="F22" t="s">
        <v>1163</v>
      </c>
      <c r="G22" t="s">
        <v>1164</v>
      </c>
      <c r="I22" t="str">
        <f t="shared" si="0"/>
        <v>Australia</v>
      </c>
      <c r="R22">
        <v>30.731000000000002</v>
      </c>
      <c r="S22">
        <v>29.664999999999999</v>
      </c>
      <c r="T22">
        <v>30.544</v>
      </c>
      <c r="U22">
        <v>33.125999999999998</v>
      </c>
      <c r="V22">
        <v>34.113999999999997</v>
      </c>
      <c r="W22">
        <v>34.198999999999998</v>
      </c>
      <c r="X22">
        <v>33.819000000000003</v>
      </c>
      <c r="Y22">
        <v>33.774999999999999</v>
      </c>
      <c r="Z22">
        <v>33.633000000000003</v>
      </c>
      <c r="AA22">
        <v>32.884</v>
      </c>
      <c r="AB22">
        <v>34.722000000000001</v>
      </c>
      <c r="AC22">
        <v>36.298999999999999</v>
      </c>
      <c r="AD22">
        <v>35.317</v>
      </c>
      <c r="AE22">
        <v>35.75</v>
      </c>
      <c r="AF22">
        <v>35.003999999999998</v>
      </c>
      <c r="AG22">
        <v>35.011000000000003</v>
      </c>
      <c r="AH22">
        <v>34.942999999999998</v>
      </c>
      <c r="AI22">
        <v>34.692</v>
      </c>
      <c r="AJ22">
        <v>34.633000000000003</v>
      </c>
      <c r="AK22">
        <v>34.384</v>
      </c>
      <c r="AL22">
        <v>35.113999999999997</v>
      </c>
      <c r="AM22">
        <v>37.825000000000003</v>
      </c>
      <c r="AN22">
        <v>37.031999999999996</v>
      </c>
      <c r="AO22">
        <v>36.351999999999997</v>
      </c>
      <c r="AP22">
        <v>36.576999999999998</v>
      </c>
      <c r="AQ22">
        <v>36.494</v>
      </c>
      <c r="AR22">
        <v>36.832000000000001</v>
      </c>
      <c r="AS22">
        <v>37.335999999999999</v>
      </c>
      <c r="AT22">
        <v>37.292999999999999</v>
      </c>
      <c r="AU22">
        <v>36.776000000000003</v>
      </c>
      <c r="AV22">
        <v>36.869</v>
      </c>
      <c r="AW22">
        <v>38.286999999999999</v>
      </c>
      <c r="AX22">
        <v>44.981000000000002</v>
      </c>
      <c r="AY22">
        <v>43.65</v>
      </c>
      <c r="AZ22">
        <v>39.457999999999998</v>
      </c>
      <c r="BA22">
        <v>37.832000000000001</v>
      </c>
      <c r="BB22">
        <v>37.280999999999999</v>
      </c>
      <c r="BC22">
        <v>36.787999999999997</v>
      </c>
      <c r="BD22">
        <v>36.479999999999997</v>
      </c>
      <c r="BE22">
        <v>2019</v>
      </c>
    </row>
    <row r="23" spans="1:57">
      <c r="A23">
        <v>111</v>
      </c>
      <c r="B23" t="s">
        <v>1182</v>
      </c>
      <c r="C23" t="s">
        <v>1161</v>
      </c>
      <c r="D23" t="s">
        <v>1108</v>
      </c>
      <c r="E23" t="s">
        <v>1162</v>
      </c>
      <c r="F23" t="s">
        <v>1163</v>
      </c>
      <c r="G23" t="s">
        <v>1164</v>
      </c>
      <c r="I23" t="str">
        <f t="shared" si="0"/>
        <v>United States</v>
      </c>
      <c r="AE23">
        <v>32.799999999999997</v>
      </c>
      <c r="AF23">
        <v>33.679000000000002</v>
      </c>
      <c r="AG23">
        <v>34.033000000000001</v>
      </c>
      <c r="AH23">
        <v>33.725999999999999</v>
      </c>
      <c r="AI23">
        <v>33.930999999999997</v>
      </c>
      <c r="AJ23">
        <v>33.69</v>
      </c>
      <c r="AK23">
        <v>34.610999999999997</v>
      </c>
      <c r="AL23">
        <v>37.286000000000001</v>
      </c>
      <c r="AM23">
        <v>41.481000000000002</v>
      </c>
      <c r="AN23">
        <v>39.909999999999997</v>
      </c>
      <c r="AO23">
        <v>38.895000000000003</v>
      </c>
      <c r="AP23">
        <v>37.243000000000002</v>
      </c>
      <c r="AQ23">
        <v>35.968000000000004</v>
      </c>
      <c r="AR23">
        <v>35.481000000000002</v>
      </c>
      <c r="AS23">
        <v>35.142000000000003</v>
      </c>
      <c r="AT23">
        <v>35.494</v>
      </c>
      <c r="AU23">
        <v>35.351999999999997</v>
      </c>
      <c r="AV23">
        <v>35.423000000000002</v>
      </c>
      <c r="AW23">
        <v>35.680999999999997</v>
      </c>
      <c r="AX23">
        <v>46.179000000000002</v>
      </c>
      <c r="AY23">
        <v>45.042000000000002</v>
      </c>
      <c r="AZ23">
        <v>37.329000000000001</v>
      </c>
      <c r="BA23">
        <v>35.923000000000002</v>
      </c>
      <c r="BB23">
        <v>35.801000000000002</v>
      </c>
      <c r="BC23">
        <v>36.143000000000001</v>
      </c>
      <c r="BD23">
        <v>36.372999999999998</v>
      </c>
      <c r="BE23">
        <v>2019</v>
      </c>
    </row>
    <row r="24" spans="1:57">
      <c r="A24">
        <v>924</v>
      </c>
      <c r="B24" t="s">
        <v>1183</v>
      </c>
      <c r="C24" t="s">
        <v>1161</v>
      </c>
      <c r="D24" t="s">
        <v>1100</v>
      </c>
      <c r="E24" t="s">
        <v>1162</v>
      </c>
      <c r="F24" t="s">
        <v>1163</v>
      </c>
      <c r="G24" t="s">
        <v>1164</v>
      </c>
      <c r="I24" t="str">
        <f t="shared" si="0"/>
        <v>China</v>
      </c>
      <c r="L24">
        <v>24.276</v>
      </c>
      <c r="M24">
        <v>24.695</v>
      </c>
      <c r="N24">
        <v>23.452000000000002</v>
      </c>
      <c r="O24">
        <v>22.498000000000001</v>
      </c>
      <c r="P24">
        <v>22.344000000000001</v>
      </c>
      <c r="Q24">
        <v>20.434999999999999</v>
      </c>
      <c r="R24">
        <v>18.184999999999999</v>
      </c>
      <c r="S24">
        <v>18.594999999999999</v>
      </c>
      <c r="T24">
        <v>18.207000000000001</v>
      </c>
      <c r="U24">
        <v>16.643000000000001</v>
      </c>
      <c r="V24">
        <v>14.749000000000001</v>
      </c>
      <c r="W24">
        <v>13.53</v>
      </c>
      <c r="X24">
        <v>12.468999999999999</v>
      </c>
      <c r="Y24">
        <v>11.177</v>
      </c>
      <c r="Z24">
        <v>11.095000000000001</v>
      </c>
      <c r="AA24">
        <v>11.627000000000001</v>
      </c>
      <c r="AB24">
        <v>12.734999999999999</v>
      </c>
      <c r="AC24">
        <v>15.025</v>
      </c>
      <c r="AD24">
        <v>16.268000000000001</v>
      </c>
      <c r="AE24">
        <v>17.440000000000001</v>
      </c>
      <c r="AF24">
        <v>18.463999999999999</v>
      </c>
      <c r="AG24">
        <v>18.228000000000002</v>
      </c>
      <c r="AH24">
        <v>17.870999999999999</v>
      </c>
      <c r="AI24">
        <v>18.266999999999999</v>
      </c>
      <c r="AJ24">
        <v>18.338999999999999</v>
      </c>
      <c r="AK24">
        <v>18.151</v>
      </c>
      <c r="AL24">
        <v>22.524999999999999</v>
      </c>
      <c r="AM24">
        <v>25.654</v>
      </c>
      <c r="AN24">
        <v>25.094000000000001</v>
      </c>
      <c r="AO24">
        <v>27.119</v>
      </c>
      <c r="AP24">
        <v>28.158999999999999</v>
      </c>
      <c r="AQ24">
        <v>28.564</v>
      </c>
      <c r="AR24">
        <v>28.992999999999999</v>
      </c>
      <c r="AS24">
        <v>31.605</v>
      </c>
      <c r="AT24">
        <v>31.917999999999999</v>
      </c>
      <c r="AU24">
        <v>31.646999999999998</v>
      </c>
      <c r="AV24">
        <v>32.927</v>
      </c>
      <c r="AW24">
        <v>34.116999999999997</v>
      </c>
      <c r="AX24">
        <v>36.979999999999997</v>
      </c>
      <c r="AY24">
        <v>35.584000000000003</v>
      </c>
      <c r="AZ24">
        <v>35.012999999999998</v>
      </c>
      <c r="BA24">
        <v>34.405000000000001</v>
      </c>
      <c r="BB24">
        <v>34.335000000000001</v>
      </c>
      <c r="BC24">
        <v>34.17</v>
      </c>
      <c r="BD24">
        <v>34.17</v>
      </c>
      <c r="BE24">
        <v>2019</v>
      </c>
    </row>
    <row r="25" spans="1:57">
      <c r="A25">
        <v>922</v>
      </c>
      <c r="B25" t="s">
        <v>1184</v>
      </c>
      <c r="C25" t="s">
        <v>1161</v>
      </c>
      <c r="D25" t="s">
        <v>1111</v>
      </c>
      <c r="E25" t="s">
        <v>1162</v>
      </c>
      <c r="F25" t="s">
        <v>1163</v>
      </c>
      <c r="G25" t="s">
        <v>1164</v>
      </c>
      <c r="I25" t="str">
        <f t="shared" si="0"/>
        <v>Russia</v>
      </c>
      <c r="AB25">
        <v>39.683</v>
      </c>
      <c r="AC25">
        <v>34.286999999999999</v>
      </c>
      <c r="AD25">
        <v>30.651</v>
      </c>
      <c r="AE25">
        <v>31.463999999999999</v>
      </c>
      <c r="AF25">
        <v>33.817999999999998</v>
      </c>
      <c r="AG25">
        <v>32.598999999999997</v>
      </c>
      <c r="AH25">
        <v>29.628</v>
      </c>
      <c r="AI25">
        <v>29.457999999999998</v>
      </c>
      <c r="AJ25">
        <v>29.04</v>
      </c>
      <c r="AK25">
        <v>31.942</v>
      </c>
      <c r="AL25">
        <v>32.01</v>
      </c>
      <c r="AM25">
        <v>38.595999999999997</v>
      </c>
      <c r="AN25">
        <v>35.505000000000003</v>
      </c>
      <c r="AO25">
        <v>33.261000000000003</v>
      </c>
      <c r="AP25">
        <v>34.029000000000003</v>
      </c>
      <c r="AQ25">
        <v>34.652000000000001</v>
      </c>
      <c r="AR25">
        <v>34.938000000000002</v>
      </c>
      <c r="AS25">
        <v>35.273000000000003</v>
      </c>
      <c r="AT25">
        <v>36.585999999999999</v>
      </c>
      <c r="AU25">
        <v>34.83</v>
      </c>
      <c r="AV25">
        <v>32.621000000000002</v>
      </c>
      <c r="AW25">
        <v>33.881</v>
      </c>
      <c r="AX25">
        <v>38.783000000000001</v>
      </c>
      <c r="AY25">
        <v>35.526000000000003</v>
      </c>
      <c r="AZ25">
        <v>34.475999999999999</v>
      </c>
      <c r="BA25">
        <v>34.499000000000002</v>
      </c>
      <c r="BB25">
        <v>34.500999999999998</v>
      </c>
      <c r="BC25">
        <v>33.942</v>
      </c>
      <c r="BD25">
        <v>33.668999999999997</v>
      </c>
      <c r="BE25">
        <v>2019</v>
      </c>
    </row>
    <row r="26" spans="1:57">
      <c r="A26">
        <v>146</v>
      </c>
      <c r="B26" t="s">
        <v>1185</v>
      </c>
      <c r="C26" t="s">
        <v>1161</v>
      </c>
      <c r="D26" t="s">
        <v>83</v>
      </c>
      <c r="E26" t="s">
        <v>1162</v>
      </c>
      <c r="F26" t="s">
        <v>1163</v>
      </c>
      <c r="G26" t="s">
        <v>1164</v>
      </c>
      <c r="I26" t="str">
        <f t="shared" si="0"/>
        <v>Switzerland</v>
      </c>
      <c r="M26">
        <v>29.003</v>
      </c>
      <c r="N26">
        <v>28.48</v>
      </c>
      <c r="O26">
        <v>28.018999999999998</v>
      </c>
      <c r="P26">
        <v>27.934999999999999</v>
      </c>
      <c r="Q26">
        <v>27.78</v>
      </c>
      <c r="R26">
        <v>28.279</v>
      </c>
      <c r="S26">
        <v>27.684000000000001</v>
      </c>
      <c r="T26">
        <v>27.597000000000001</v>
      </c>
      <c r="U26">
        <v>29.423999999999999</v>
      </c>
      <c r="V26">
        <v>31.265999999999998</v>
      </c>
      <c r="W26">
        <v>32.447000000000003</v>
      </c>
      <c r="X26">
        <v>32.484000000000002</v>
      </c>
      <c r="Y26">
        <v>32.418999999999997</v>
      </c>
      <c r="Z26">
        <v>32.911000000000001</v>
      </c>
      <c r="AA26">
        <v>32.878</v>
      </c>
      <c r="AB26">
        <v>32.616</v>
      </c>
      <c r="AC26">
        <v>33.170999999999999</v>
      </c>
      <c r="AD26">
        <v>32.151000000000003</v>
      </c>
      <c r="AE26">
        <v>31.503</v>
      </c>
      <c r="AF26">
        <v>33.969000000000001</v>
      </c>
      <c r="AG26">
        <v>33.116999999999997</v>
      </c>
      <c r="AH26">
        <v>32.921999999999997</v>
      </c>
      <c r="AI26">
        <v>32.234999999999999</v>
      </c>
      <c r="AJ26">
        <v>30.38</v>
      </c>
      <c r="AK26">
        <v>29.27</v>
      </c>
      <c r="AL26">
        <v>29.8</v>
      </c>
      <c r="AM26">
        <v>31.51</v>
      </c>
      <c r="AN26">
        <v>31.201000000000001</v>
      </c>
      <c r="AO26">
        <v>31.186</v>
      </c>
      <c r="AP26">
        <v>31.381</v>
      </c>
      <c r="AQ26">
        <v>32.232999999999997</v>
      </c>
      <c r="AR26">
        <v>31.82</v>
      </c>
      <c r="AS26">
        <v>32.088000000000001</v>
      </c>
      <c r="AT26">
        <v>32.076999999999998</v>
      </c>
      <c r="AU26">
        <v>32.011000000000003</v>
      </c>
      <c r="AV26">
        <v>31.283999999999999</v>
      </c>
      <c r="AW26">
        <v>31.501999999999999</v>
      </c>
      <c r="AX26">
        <v>36.264000000000003</v>
      </c>
      <c r="AY26">
        <v>36.576999999999998</v>
      </c>
      <c r="AZ26">
        <v>33.652999999999999</v>
      </c>
      <c r="BA26">
        <v>33.1</v>
      </c>
      <c r="BB26">
        <v>33.049999999999997</v>
      </c>
      <c r="BC26">
        <v>33</v>
      </c>
      <c r="BD26">
        <v>33</v>
      </c>
      <c r="BE26">
        <v>2018</v>
      </c>
    </row>
    <row r="27" spans="1:57">
      <c r="A27">
        <v>542</v>
      </c>
      <c r="B27" t="s">
        <v>1186</v>
      </c>
      <c r="C27" t="s">
        <v>1161</v>
      </c>
      <c r="D27" t="s">
        <v>1109</v>
      </c>
      <c r="E27" t="s">
        <v>1162</v>
      </c>
      <c r="F27" t="s">
        <v>1163</v>
      </c>
      <c r="G27" t="s">
        <v>1164</v>
      </c>
      <c r="I27" t="str">
        <f t="shared" si="0"/>
        <v>Korea</v>
      </c>
      <c r="Y27">
        <v>13.981</v>
      </c>
      <c r="Z27">
        <v>14.526</v>
      </c>
      <c r="AA27">
        <v>14.348000000000001</v>
      </c>
      <c r="AB27">
        <v>16.617999999999999</v>
      </c>
      <c r="AC27">
        <v>16.736000000000001</v>
      </c>
      <c r="AD27">
        <v>16.613</v>
      </c>
      <c r="AE27">
        <v>17.556999999999999</v>
      </c>
      <c r="AF27">
        <v>16.462</v>
      </c>
      <c r="AG27">
        <v>18.524999999999999</v>
      </c>
      <c r="AH27">
        <v>19.202000000000002</v>
      </c>
      <c r="AI27">
        <v>18.869</v>
      </c>
      <c r="AJ27">
        <v>19.460999999999999</v>
      </c>
      <c r="AK27">
        <v>19.584</v>
      </c>
      <c r="AL27">
        <v>19.908999999999999</v>
      </c>
      <c r="AM27">
        <v>20.349</v>
      </c>
      <c r="AN27">
        <v>18.628</v>
      </c>
      <c r="AO27">
        <v>19.07</v>
      </c>
      <c r="AP27">
        <v>19.666</v>
      </c>
      <c r="AQ27">
        <v>19.905000000000001</v>
      </c>
      <c r="AR27">
        <v>19.757999999999999</v>
      </c>
      <c r="AS27">
        <v>19.738</v>
      </c>
      <c r="AT27">
        <v>19.488</v>
      </c>
      <c r="AU27">
        <v>19.638000000000002</v>
      </c>
      <c r="AV27">
        <v>20.382999999999999</v>
      </c>
      <c r="AW27">
        <v>22.614999999999998</v>
      </c>
      <c r="AX27">
        <v>25.631</v>
      </c>
      <c r="AY27">
        <v>25.623999999999999</v>
      </c>
      <c r="AZ27">
        <v>25.341000000000001</v>
      </c>
      <c r="BA27">
        <v>25.526</v>
      </c>
      <c r="BB27">
        <v>25.556000000000001</v>
      </c>
      <c r="BC27">
        <v>25.428000000000001</v>
      </c>
      <c r="BD27">
        <v>25.173999999999999</v>
      </c>
      <c r="BE27">
        <v>2019</v>
      </c>
    </row>
    <row r="28" spans="1:57">
      <c r="A28">
        <v>178</v>
      </c>
      <c r="B28" t="s">
        <v>1187</v>
      </c>
      <c r="C28" t="s">
        <v>1161</v>
      </c>
      <c r="D28" t="s">
        <v>80</v>
      </c>
      <c r="E28" t="s">
        <v>1162</v>
      </c>
      <c r="F28" t="s">
        <v>1163</v>
      </c>
      <c r="G28" t="s">
        <v>1164</v>
      </c>
      <c r="I28" t="str">
        <f t="shared" si="0"/>
        <v>Ireland</v>
      </c>
      <c r="Y28">
        <v>40.883000000000003</v>
      </c>
      <c r="Z28">
        <v>39.046999999999997</v>
      </c>
      <c r="AA28">
        <v>36.558</v>
      </c>
      <c r="AB28">
        <v>34.491999999999997</v>
      </c>
      <c r="AC28">
        <v>32.811</v>
      </c>
      <c r="AD28">
        <v>30.91</v>
      </c>
      <c r="AE28">
        <v>32.494999999999997</v>
      </c>
      <c r="AF28">
        <v>33.207999999999998</v>
      </c>
      <c r="AG28">
        <v>33.045999999999999</v>
      </c>
      <c r="AH28">
        <v>33.121000000000002</v>
      </c>
      <c r="AI28">
        <v>33.360999999999997</v>
      </c>
      <c r="AJ28">
        <v>33.884999999999998</v>
      </c>
      <c r="AK28">
        <v>35.944000000000003</v>
      </c>
      <c r="AL28">
        <v>41.884</v>
      </c>
      <c r="AM28">
        <v>47.075000000000003</v>
      </c>
      <c r="AN28">
        <v>65.031999999999996</v>
      </c>
      <c r="AO28">
        <v>46.906999999999996</v>
      </c>
      <c r="AP28">
        <v>42.488999999999997</v>
      </c>
      <c r="AQ28">
        <v>40.83</v>
      </c>
      <c r="AR28">
        <v>37.981000000000002</v>
      </c>
      <c r="AS28">
        <v>29.279</v>
      </c>
      <c r="AT28">
        <v>28.298999999999999</v>
      </c>
      <c r="AU28">
        <v>26.405999999999999</v>
      </c>
      <c r="AV28">
        <v>25.6</v>
      </c>
      <c r="AW28">
        <v>24.53</v>
      </c>
      <c r="AX28">
        <v>28.71</v>
      </c>
      <c r="AY28">
        <v>27.841000000000001</v>
      </c>
      <c r="AZ28">
        <v>25.591000000000001</v>
      </c>
      <c r="BA28">
        <v>24.167000000000002</v>
      </c>
      <c r="BB28">
        <v>23.803999999999998</v>
      </c>
      <c r="BC28">
        <v>23.303000000000001</v>
      </c>
      <c r="BD28">
        <v>22.831</v>
      </c>
      <c r="BE28">
        <v>2019</v>
      </c>
    </row>
    <row r="30" spans="1:57">
      <c r="A30" t="s">
        <v>1188</v>
      </c>
    </row>
    <row r="31" spans="1:57">
      <c r="A31" s="49" t="s">
        <v>1189</v>
      </c>
    </row>
  </sheetData>
  <pageMargins left="0.7" right="0.7" top="0.75" bottom="0.75" header="0.3" footer="0.3"/>
  <drawing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31F3F56-0132-D54E-BDC1-A3220EE05C98}">
  <dimension ref="A1:BE31"/>
  <sheetViews>
    <sheetView workbookViewId="0">
      <selection activeCell="A3" sqref="A3"/>
    </sheetView>
  </sheetViews>
  <sheetFormatPr baseColWidth="10" defaultRowHeight="13"/>
  <cols>
    <col min="5" max="5" width="43.5" customWidth="1"/>
  </cols>
  <sheetData>
    <row r="1" spans="1:57" ht="25">
      <c r="A1" s="174" t="s">
        <v>2749</v>
      </c>
    </row>
    <row r="4" spans="1:57">
      <c r="A4" t="s">
        <v>1152</v>
      </c>
      <c r="B4" t="s">
        <v>1153</v>
      </c>
      <c r="C4" t="s">
        <v>1154</v>
      </c>
      <c r="D4" t="s">
        <v>63</v>
      </c>
      <c r="E4" t="s">
        <v>1155</v>
      </c>
      <c r="F4" t="s">
        <v>1156</v>
      </c>
      <c r="G4" t="s">
        <v>1157</v>
      </c>
      <c r="H4" t="s">
        <v>1158</v>
      </c>
      <c r="J4">
        <v>1980</v>
      </c>
      <c r="K4">
        <v>1981</v>
      </c>
      <c r="L4">
        <v>1982</v>
      </c>
      <c r="M4">
        <v>1983</v>
      </c>
      <c r="N4">
        <v>1984</v>
      </c>
      <c r="O4">
        <v>1985</v>
      </c>
      <c r="P4">
        <v>1986</v>
      </c>
      <c r="Q4">
        <v>1987</v>
      </c>
      <c r="R4">
        <v>1988</v>
      </c>
      <c r="S4">
        <v>1989</v>
      </c>
      <c r="T4">
        <v>1990</v>
      </c>
      <c r="U4">
        <v>1991</v>
      </c>
      <c r="V4">
        <v>1992</v>
      </c>
      <c r="W4">
        <v>1993</v>
      </c>
      <c r="X4">
        <v>1994</v>
      </c>
      <c r="Y4">
        <v>1995</v>
      </c>
      <c r="Z4">
        <v>1996</v>
      </c>
      <c r="AA4">
        <v>1997</v>
      </c>
      <c r="AB4">
        <v>1998</v>
      </c>
      <c r="AC4">
        <v>1999</v>
      </c>
      <c r="AD4">
        <v>2000</v>
      </c>
      <c r="AE4">
        <v>2001</v>
      </c>
      <c r="AF4">
        <v>2002</v>
      </c>
      <c r="AG4">
        <v>2003</v>
      </c>
      <c r="AH4">
        <v>2004</v>
      </c>
      <c r="AI4">
        <v>2005</v>
      </c>
      <c r="AJ4">
        <v>2006</v>
      </c>
      <c r="AK4">
        <v>2007</v>
      </c>
      <c r="AL4">
        <v>2008</v>
      </c>
      <c r="AM4">
        <v>2009</v>
      </c>
      <c r="AN4">
        <v>2010</v>
      </c>
      <c r="AO4">
        <v>2011</v>
      </c>
      <c r="AP4">
        <v>2012</v>
      </c>
      <c r="AQ4">
        <v>2013</v>
      </c>
      <c r="AR4">
        <v>2014</v>
      </c>
      <c r="AS4">
        <v>2015</v>
      </c>
      <c r="AT4">
        <v>2016</v>
      </c>
      <c r="AU4">
        <v>2017</v>
      </c>
      <c r="AV4">
        <v>2018</v>
      </c>
      <c r="AW4">
        <v>2019</v>
      </c>
      <c r="AX4">
        <v>2020</v>
      </c>
      <c r="AY4">
        <v>2021</v>
      </c>
      <c r="AZ4">
        <v>2022</v>
      </c>
      <c r="BA4">
        <v>2023</v>
      </c>
      <c r="BB4">
        <v>2024</v>
      </c>
      <c r="BC4">
        <v>2025</v>
      </c>
      <c r="BD4">
        <v>2026</v>
      </c>
      <c r="BE4" t="s">
        <v>1159</v>
      </c>
    </row>
    <row r="5" spans="1:57">
      <c r="A5">
        <v>124</v>
      </c>
      <c r="B5" t="s">
        <v>1160</v>
      </c>
      <c r="C5" t="s">
        <v>1161</v>
      </c>
      <c r="D5" t="s">
        <v>88</v>
      </c>
      <c r="E5" t="s">
        <v>1162</v>
      </c>
      <c r="F5" t="s">
        <v>1163</v>
      </c>
      <c r="G5" t="s">
        <v>1164</v>
      </c>
      <c r="I5" t="str">
        <f t="shared" ref="I5:I28" si="0">D5</f>
        <v>Belgium</v>
      </c>
      <c r="J5">
        <v>57.052999999999997</v>
      </c>
      <c r="K5">
        <v>63.966000000000001</v>
      </c>
      <c r="L5">
        <v>61.973999999999997</v>
      </c>
      <c r="M5">
        <v>64.635999999999996</v>
      </c>
      <c r="N5">
        <v>61.418999999999997</v>
      </c>
      <c r="O5">
        <v>60.686</v>
      </c>
      <c r="P5">
        <v>59.854999999999997</v>
      </c>
      <c r="Q5">
        <v>57.97</v>
      </c>
      <c r="R5">
        <v>55.984000000000002</v>
      </c>
      <c r="S5">
        <v>54.38</v>
      </c>
      <c r="T5">
        <v>54.369</v>
      </c>
      <c r="U5">
        <v>55.625</v>
      </c>
      <c r="V5">
        <v>55.911999999999999</v>
      </c>
      <c r="W5">
        <v>57.058</v>
      </c>
      <c r="X5">
        <v>54.66</v>
      </c>
      <c r="Y5">
        <v>52.645000000000003</v>
      </c>
      <c r="Z5">
        <v>53.052</v>
      </c>
      <c r="AA5">
        <v>51.601999999999997</v>
      </c>
      <c r="AB5">
        <v>50.959000000000003</v>
      </c>
      <c r="AC5">
        <v>50.497</v>
      </c>
      <c r="AD5">
        <v>49.398000000000003</v>
      </c>
      <c r="AE5">
        <v>49.378999999999998</v>
      </c>
      <c r="AF5">
        <v>49.904000000000003</v>
      </c>
      <c r="AG5">
        <v>51.046999999999997</v>
      </c>
      <c r="AH5">
        <v>49.319000000000003</v>
      </c>
      <c r="AI5">
        <v>51.862000000000002</v>
      </c>
      <c r="AJ5">
        <v>48.789000000000001</v>
      </c>
      <c r="AK5">
        <v>48.563000000000002</v>
      </c>
      <c r="AL5">
        <v>50.774999999999999</v>
      </c>
      <c r="AM5">
        <v>54.680999999999997</v>
      </c>
      <c r="AN5">
        <v>53.878</v>
      </c>
      <c r="AO5">
        <v>55.304000000000002</v>
      </c>
      <c r="AP5">
        <v>56.478000000000002</v>
      </c>
      <c r="AQ5">
        <v>56.116</v>
      </c>
      <c r="AR5">
        <v>55.6</v>
      </c>
      <c r="AS5">
        <v>53.72</v>
      </c>
      <c r="AT5">
        <v>53.118000000000002</v>
      </c>
      <c r="AU5">
        <v>52.030999999999999</v>
      </c>
      <c r="AV5">
        <v>52.16</v>
      </c>
      <c r="AW5">
        <v>52.052999999999997</v>
      </c>
      <c r="AX5">
        <v>60.795999999999999</v>
      </c>
      <c r="AY5">
        <v>58.012</v>
      </c>
      <c r="AZ5">
        <v>55.417000000000002</v>
      </c>
      <c r="BA5">
        <v>55.287999999999997</v>
      </c>
      <c r="BB5">
        <v>55.466000000000001</v>
      </c>
      <c r="BC5">
        <v>55.41</v>
      </c>
      <c r="BD5">
        <v>55.466000000000001</v>
      </c>
      <c r="BE5">
        <v>2019</v>
      </c>
    </row>
    <row r="6" spans="1:57">
      <c r="A6">
        <v>132</v>
      </c>
      <c r="B6" t="s">
        <v>1165</v>
      </c>
      <c r="C6" t="s">
        <v>1161</v>
      </c>
      <c r="D6" t="s">
        <v>81</v>
      </c>
      <c r="E6" t="s">
        <v>1162</v>
      </c>
      <c r="F6" t="s">
        <v>1163</v>
      </c>
      <c r="G6" t="s">
        <v>1164</v>
      </c>
      <c r="I6" t="str">
        <f t="shared" si="0"/>
        <v>France</v>
      </c>
      <c r="J6">
        <v>46.405000000000001</v>
      </c>
      <c r="K6">
        <v>48.957000000000001</v>
      </c>
      <c r="L6">
        <v>50.237000000000002</v>
      </c>
      <c r="M6">
        <v>50.744</v>
      </c>
      <c r="N6">
        <v>51.673999999999999</v>
      </c>
      <c r="O6">
        <v>52.311999999999998</v>
      </c>
      <c r="P6">
        <v>51.901000000000003</v>
      </c>
      <c r="Q6">
        <v>51.319000000000003</v>
      </c>
      <c r="R6">
        <v>50.643999999999998</v>
      </c>
      <c r="S6">
        <v>49.472999999999999</v>
      </c>
      <c r="T6">
        <v>50.131999999999998</v>
      </c>
      <c r="U6">
        <v>51.271999999999998</v>
      </c>
      <c r="V6">
        <v>52.591000000000001</v>
      </c>
      <c r="W6">
        <v>55.204000000000001</v>
      </c>
      <c r="X6">
        <v>54.625</v>
      </c>
      <c r="Y6">
        <v>54.808999999999997</v>
      </c>
      <c r="Z6">
        <v>54.881</v>
      </c>
      <c r="AA6">
        <v>54.530999999999999</v>
      </c>
      <c r="AB6">
        <v>52.923999999999999</v>
      </c>
      <c r="AC6">
        <v>52.63</v>
      </c>
      <c r="AD6">
        <v>51.652000000000001</v>
      </c>
      <c r="AE6">
        <v>51.718000000000004</v>
      </c>
      <c r="AF6">
        <v>52.795000000000002</v>
      </c>
      <c r="AG6">
        <v>53.271000000000001</v>
      </c>
      <c r="AH6">
        <v>52.984999999999999</v>
      </c>
      <c r="AI6">
        <v>53.293999999999997</v>
      </c>
      <c r="AJ6">
        <v>52.875999999999998</v>
      </c>
      <c r="AK6">
        <v>52.566000000000003</v>
      </c>
      <c r="AL6">
        <v>53.295999999999999</v>
      </c>
      <c r="AM6">
        <v>57.152000000000001</v>
      </c>
      <c r="AN6">
        <v>56.881999999999998</v>
      </c>
      <c r="AO6">
        <v>56.290999999999997</v>
      </c>
      <c r="AP6">
        <v>57.106999999999999</v>
      </c>
      <c r="AQ6">
        <v>57.228000000000002</v>
      </c>
      <c r="AR6">
        <v>57.213999999999999</v>
      </c>
      <c r="AS6">
        <v>56.798000000000002</v>
      </c>
      <c r="AT6">
        <v>56.66</v>
      </c>
      <c r="AU6">
        <v>56.478999999999999</v>
      </c>
      <c r="AV6">
        <v>55.622999999999998</v>
      </c>
      <c r="AW6">
        <v>55.533999999999999</v>
      </c>
      <c r="AX6">
        <v>62.402999999999999</v>
      </c>
      <c r="AY6">
        <v>59.683</v>
      </c>
      <c r="AZ6">
        <v>56.496000000000002</v>
      </c>
      <c r="BA6">
        <v>55.302999999999997</v>
      </c>
      <c r="BB6">
        <v>55.024999999999999</v>
      </c>
      <c r="BC6">
        <v>54.771999999999998</v>
      </c>
      <c r="BD6">
        <v>54.723999999999997</v>
      </c>
      <c r="BE6">
        <v>2019</v>
      </c>
    </row>
    <row r="7" spans="1:57">
      <c r="A7">
        <v>172</v>
      </c>
      <c r="B7" t="s">
        <v>1166</v>
      </c>
      <c r="C7" t="s">
        <v>1161</v>
      </c>
      <c r="D7" t="s">
        <v>89</v>
      </c>
      <c r="E7" t="s">
        <v>1162</v>
      </c>
      <c r="F7" t="s">
        <v>1163</v>
      </c>
      <c r="G7" t="s">
        <v>1164</v>
      </c>
      <c r="I7" t="str">
        <f t="shared" si="0"/>
        <v>Finland</v>
      </c>
      <c r="J7">
        <v>43.863999999999997</v>
      </c>
      <c r="K7">
        <v>44.542000000000002</v>
      </c>
      <c r="L7">
        <v>46.429000000000002</v>
      </c>
      <c r="M7">
        <v>48.197000000000003</v>
      </c>
      <c r="N7">
        <v>47.518999999999998</v>
      </c>
      <c r="O7">
        <v>49.399000000000001</v>
      </c>
      <c r="P7">
        <v>50.037999999999997</v>
      </c>
      <c r="Q7">
        <v>50.975999999999999</v>
      </c>
      <c r="R7">
        <v>49.545999999999999</v>
      </c>
      <c r="S7">
        <v>46.801000000000002</v>
      </c>
      <c r="T7">
        <v>47.087000000000003</v>
      </c>
      <c r="U7">
        <v>55.771000000000001</v>
      </c>
      <c r="V7">
        <v>60.814999999999998</v>
      </c>
      <c r="W7">
        <v>63.587000000000003</v>
      </c>
      <c r="X7">
        <v>62.137</v>
      </c>
      <c r="Y7">
        <v>59.973999999999997</v>
      </c>
      <c r="Z7">
        <v>58.429000000000002</v>
      </c>
      <c r="AA7">
        <v>54.892000000000003</v>
      </c>
      <c r="AB7">
        <v>51.319000000000003</v>
      </c>
      <c r="AC7">
        <v>49.914000000000001</v>
      </c>
      <c r="AD7">
        <v>46.908999999999999</v>
      </c>
      <c r="AE7">
        <v>46.225000000000001</v>
      </c>
      <c r="AF7">
        <v>47.442</v>
      </c>
      <c r="AG7">
        <v>48.274000000000001</v>
      </c>
      <c r="AH7">
        <v>48.185000000000002</v>
      </c>
      <c r="AI7">
        <v>49.185000000000002</v>
      </c>
      <c r="AJ7">
        <v>48.262</v>
      </c>
      <c r="AK7">
        <v>46.677</v>
      </c>
      <c r="AL7">
        <v>47.875</v>
      </c>
      <c r="AM7">
        <v>54.091000000000001</v>
      </c>
      <c r="AN7">
        <v>53.906999999999996</v>
      </c>
      <c r="AO7">
        <v>53.658000000000001</v>
      </c>
      <c r="AP7">
        <v>55.441000000000003</v>
      </c>
      <c r="AQ7">
        <v>56.823</v>
      </c>
      <c r="AR7">
        <v>57.277000000000001</v>
      </c>
      <c r="AS7">
        <v>56.491999999999997</v>
      </c>
      <c r="AT7">
        <v>55.648000000000003</v>
      </c>
      <c r="AU7">
        <v>53.634</v>
      </c>
      <c r="AV7">
        <v>53.347999999999999</v>
      </c>
      <c r="AW7">
        <v>53.372</v>
      </c>
      <c r="AX7">
        <v>56.722000000000001</v>
      </c>
      <c r="AY7">
        <v>56.616999999999997</v>
      </c>
      <c r="AZ7">
        <v>55.131999999999998</v>
      </c>
      <c r="BA7">
        <v>54.319000000000003</v>
      </c>
      <c r="BB7">
        <v>54.024000000000001</v>
      </c>
      <c r="BC7">
        <v>53.69</v>
      </c>
      <c r="BD7">
        <v>53.530999999999999</v>
      </c>
      <c r="BE7">
        <v>2020</v>
      </c>
    </row>
    <row r="8" spans="1:57">
      <c r="A8">
        <v>142</v>
      </c>
      <c r="B8" t="s">
        <v>1167</v>
      </c>
      <c r="C8" t="s">
        <v>1161</v>
      </c>
      <c r="D8" t="s">
        <v>87</v>
      </c>
      <c r="E8" t="s">
        <v>1162</v>
      </c>
      <c r="F8" t="s">
        <v>1163</v>
      </c>
      <c r="G8" t="s">
        <v>1164</v>
      </c>
      <c r="I8" t="str">
        <f t="shared" si="0"/>
        <v>Norway</v>
      </c>
      <c r="J8">
        <v>43.883000000000003</v>
      </c>
      <c r="K8">
        <v>43.293999999999997</v>
      </c>
      <c r="L8">
        <v>43.872</v>
      </c>
      <c r="M8">
        <v>43.472000000000001</v>
      </c>
      <c r="N8">
        <v>41.506</v>
      </c>
      <c r="O8">
        <v>40.856999999999999</v>
      </c>
      <c r="P8">
        <v>44.286999999999999</v>
      </c>
      <c r="Q8">
        <v>46.536000000000001</v>
      </c>
      <c r="R8">
        <v>48.4</v>
      </c>
      <c r="S8">
        <v>48.058999999999997</v>
      </c>
      <c r="T8">
        <v>48.936999999999998</v>
      </c>
      <c r="U8">
        <v>49.972999999999999</v>
      </c>
      <c r="V8">
        <v>51.311999999999998</v>
      </c>
      <c r="W8">
        <v>50.231999999999999</v>
      </c>
      <c r="X8">
        <v>49.353000000000002</v>
      </c>
      <c r="Y8">
        <v>49.338000000000001</v>
      </c>
      <c r="Z8">
        <v>47.036999999999999</v>
      </c>
      <c r="AA8">
        <v>45.494999999999997</v>
      </c>
      <c r="AB8">
        <v>47.825000000000003</v>
      </c>
      <c r="AC8">
        <v>46.466000000000001</v>
      </c>
      <c r="AD8">
        <v>41.377000000000002</v>
      </c>
      <c r="AE8">
        <v>43.276000000000003</v>
      </c>
      <c r="AF8">
        <v>46.241999999999997</v>
      </c>
      <c r="AG8">
        <v>47.753</v>
      </c>
      <c r="AH8">
        <v>44.877000000000002</v>
      </c>
      <c r="AI8">
        <v>41.93</v>
      </c>
      <c r="AJ8">
        <v>40.636000000000003</v>
      </c>
      <c r="AK8">
        <v>41.154000000000003</v>
      </c>
      <c r="AL8">
        <v>39.988</v>
      </c>
      <c r="AM8">
        <v>45.805</v>
      </c>
      <c r="AN8">
        <v>44.712000000000003</v>
      </c>
      <c r="AO8">
        <v>43.533000000000001</v>
      </c>
      <c r="AP8">
        <v>42.673000000000002</v>
      </c>
      <c r="AQ8">
        <v>43.725000000000001</v>
      </c>
      <c r="AR8">
        <v>45.527000000000001</v>
      </c>
      <c r="AS8">
        <v>48.497999999999998</v>
      </c>
      <c r="AT8">
        <v>50.698999999999998</v>
      </c>
      <c r="AU8">
        <v>49.640999999999998</v>
      </c>
      <c r="AV8">
        <v>48.917999999999999</v>
      </c>
      <c r="AW8">
        <v>51.57</v>
      </c>
      <c r="AX8">
        <v>58.154000000000003</v>
      </c>
      <c r="AY8">
        <v>51.966999999999999</v>
      </c>
      <c r="AZ8">
        <v>51.161000000000001</v>
      </c>
      <c r="BA8">
        <v>50.628</v>
      </c>
      <c r="BB8">
        <v>50.494999999999997</v>
      </c>
      <c r="BC8">
        <v>50.585999999999999</v>
      </c>
      <c r="BD8">
        <v>50.652999999999999</v>
      </c>
      <c r="BE8">
        <v>2020</v>
      </c>
    </row>
    <row r="9" spans="1:57">
      <c r="A9">
        <v>128</v>
      </c>
      <c r="B9" t="s">
        <v>1168</v>
      </c>
      <c r="C9" t="s">
        <v>1161</v>
      </c>
      <c r="D9" t="s">
        <v>91</v>
      </c>
      <c r="E9" t="s">
        <v>1162</v>
      </c>
      <c r="F9" t="s">
        <v>1163</v>
      </c>
      <c r="G9" t="s">
        <v>1164</v>
      </c>
      <c r="I9" t="str">
        <f t="shared" si="0"/>
        <v>Denmark</v>
      </c>
      <c r="J9">
        <v>52.350999999999999</v>
      </c>
      <c r="K9">
        <v>55.847999999999999</v>
      </c>
      <c r="L9">
        <v>57.161000000000001</v>
      </c>
      <c r="M9">
        <v>57.298000000000002</v>
      </c>
      <c r="N9">
        <v>55.8</v>
      </c>
      <c r="O9">
        <v>54.893000000000001</v>
      </c>
      <c r="P9">
        <v>51.920999999999999</v>
      </c>
      <c r="Q9">
        <v>53.057000000000002</v>
      </c>
      <c r="R9">
        <v>55.136000000000003</v>
      </c>
      <c r="S9">
        <v>55.2</v>
      </c>
      <c r="T9">
        <v>54.953000000000003</v>
      </c>
      <c r="U9">
        <v>55.377000000000002</v>
      </c>
      <c r="V9">
        <v>56.341999999999999</v>
      </c>
      <c r="W9">
        <v>59.295000000000002</v>
      </c>
      <c r="X9">
        <v>59.292999999999999</v>
      </c>
      <c r="Y9">
        <v>58.526000000000003</v>
      </c>
      <c r="Z9">
        <v>57.997999999999998</v>
      </c>
      <c r="AA9">
        <v>55.906999999999996</v>
      </c>
      <c r="AB9">
        <v>55.395000000000003</v>
      </c>
      <c r="AC9">
        <v>54.533000000000001</v>
      </c>
      <c r="AD9">
        <v>52.686999999999998</v>
      </c>
      <c r="AE9">
        <v>52.837000000000003</v>
      </c>
      <c r="AF9">
        <v>53.213999999999999</v>
      </c>
      <c r="AG9">
        <v>53.639000000000003</v>
      </c>
      <c r="AH9">
        <v>52.997</v>
      </c>
      <c r="AI9">
        <v>51.241999999999997</v>
      </c>
      <c r="AJ9">
        <v>49.83</v>
      </c>
      <c r="AK9">
        <v>49.591000000000001</v>
      </c>
      <c r="AL9">
        <v>50.411000000000001</v>
      </c>
      <c r="AM9">
        <v>56.536000000000001</v>
      </c>
      <c r="AN9">
        <v>56.673000000000002</v>
      </c>
      <c r="AO9">
        <v>56.429000000000002</v>
      </c>
      <c r="AP9">
        <v>57.954999999999998</v>
      </c>
      <c r="AQ9">
        <v>55.82</v>
      </c>
      <c r="AR9">
        <v>55.218000000000004</v>
      </c>
      <c r="AS9">
        <v>54.527999999999999</v>
      </c>
      <c r="AT9">
        <v>52.478999999999999</v>
      </c>
      <c r="AU9">
        <v>50.55</v>
      </c>
      <c r="AV9">
        <v>50.546999999999997</v>
      </c>
      <c r="AW9">
        <v>49.244999999999997</v>
      </c>
      <c r="AX9">
        <v>55.076000000000001</v>
      </c>
      <c r="AY9">
        <v>52.197000000000003</v>
      </c>
      <c r="AZ9">
        <v>51.268999999999998</v>
      </c>
      <c r="BA9">
        <v>50.706000000000003</v>
      </c>
      <c r="BB9">
        <v>50.344999999999999</v>
      </c>
      <c r="BC9">
        <v>50.08</v>
      </c>
      <c r="BD9">
        <v>50.12</v>
      </c>
      <c r="BE9">
        <v>2019</v>
      </c>
    </row>
    <row r="10" spans="1:57">
      <c r="A10">
        <v>122</v>
      </c>
      <c r="B10" t="s">
        <v>1169</v>
      </c>
      <c r="C10" t="s">
        <v>1161</v>
      </c>
      <c r="D10" t="s">
        <v>82</v>
      </c>
      <c r="E10" t="s">
        <v>1162</v>
      </c>
      <c r="F10" t="s">
        <v>1163</v>
      </c>
      <c r="G10" t="s">
        <v>1164</v>
      </c>
      <c r="I10" t="str">
        <f t="shared" si="0"/>
        <v>Austria</v>
      </c>
      <c r="R10">
        <v>47.57</v>
      </c>
      <c r="S10">
        <v>46.283999999999999</v>
      </c>
      <c r="T10">
        <v>46.57</v>
      </c>
      <c r="U10">
        <v>47.594000000000001</v>
      </c>
      <c r="V10">
        <v>49.003</v>
      </c>
      <c r="W10">
        <v>54.009</v>
      </c>
      <c r="X10">
        <v>54.018999999999998</v>
      </c>
      <c r="Y10">
        <v>55.820999999999998</v>
      </c>
      <c r="Z10">
        <v>55.628999999999998</v>
      </c>
      <c r="AA10">
        <v>52.276000000000003</v>
      </c>
      <c r="AB10">
        <v>54.054000000000002</v>
      </c>
      <c r="AC10">
        <v>50.305</v>
      </c>
      <c r="AD10">
        <v>50.654000000000003</v>
      </c>
      <c r="AE10">
        <v>51.356999999999999</v>
      </c>
      <c r="AF10">
        <v>52.43</v>
      </c>
      <c r="AG10">
        <v>49.926000000000002</v>
      </c>
      <c r="AH10">
        <v>53.704000000000001</v>
      </c>
      <c r="AI10">
        <v>51.154000000000003</v>
      </c>
      <c r="AJ10">
        <v>50.378</v>
      </c>
      <c r="AK10">
        <v>49.241999999999997</v>
      </c>
      <c r="AL10">
        <v>49.871000000000002</v>
      </c>
      <c r="AM10">
        <v>54.140999999999998</v>
      </c>
      <c r="AN10">
        <v>52.835000000000001</v>
      </c>
      <c r="AO10">
        <v>50.892000000000003</v>
      </c>
      <c r="AP10">
        <v>51.213000000000001</v>
      </c>
      <c r="AQ10">
        <v>51.648000000000003</v>
      </c>
      <c r="AR10">
        <v>52.325000000000003</v>
      </c>
      <c r="AS10">
        <v>51.027000000000001</v>
      </c>
      <c r="AT10">
        <v>50.024999999999999</v>
      </c>
      <c r="AU10">
        <v>49.146999999999998</v>
      </c>
      <c r="AV10">
        <v>48.709000000000003</v>
      </c>
      <c r="AW10">
        <v>48.414999999999999</v>
      </c>
      <c r="AX10">
        <v>57.895000000000003</v>
      </c>
      <c r="AY10">
        <v>54.771000000000001</v>
      </c>
      <c r="AZ10">
        <v>52.27</v>
      </c>
      <c r="BA10">
        <v>51.027000000000001</v>
      </c>
      <c r="BB10">
        <v>49.933</v>
      </c>
      <c r="BC10">
        <v>49.52</v>
      </c>
      <c r="BD10">
        <v>49.389000000000003</v>
      </c>
      <c r="BE10">
        <v>2019</v>
      </c>
    </row>
    <row r="11" spans="1:57">
      <c r="A11">
        <v>144</v>
      </c>
      <c r="B11" t="s">
        <v>1170</v>
      </c>
      <c r="C11" t="s">
        <v>1161</v>
      </c>
      <c r="D11" t="s">
        <v>86</v>
      </c>
      <c r="E11" t="s">
        <v>1162</v>
      </c>
      <c r="F11" t="s">
        <v>1163</v>
      </c>
      <c r="G11" t="s">
        <v>1164</v>
      </c>
      <c r="I11" t="str">
        <f t="shared" si="0"/>
        <v>Sweden</v>
      </c>
      <c r="J11">
        <v>59.328000000000003</v>
      </c>
      <c r="K11">
        <v>61.878999999999998</v>
      </c>
      <c r="L11">
        <v>63.868000000000002</v>
      </c>
      <c r="M11">
        <v>63.457000000000001</v>
      </c>
      <c r="N11">
        <v>60.737000000000002</v>
      </c>
      <c r="O11">
        <v>61.87</v>
      </c>
      <c r="P11">
        <v>60.015999999999998</v>
      </c>
      <c r="Q11">
        <v>57.854999999999997</v>
      </c>
      <c r="R11">
        <v>56.484999999999999</v>
      </c>
      <c r="S11">
        <v>56.515999999999998</v>
      </c>
      <c r="T11">
        <v>57.335999999999999</v>
      </c>
      <c r="U11">
        <v>61.042999999999999</v>
      </c>
      <c r="V11">
        <v>66.253</v>
      </c>
      <c r="W11">
        <v>67.745000000000005</v>
      </c>
      <c r="X11">
        <v>65.105000000000004</v>
      </c>
      <c r="Y11">
        <v>61.999000000000002</v>
      </c>
      <c r="Z11">
        <v>60.024999999999999</v>
      </c>
      <c r="AA11">
        <v>57.865000000000002</v>
      </c>
      <c r="AB11">
        <v>55.576999999999998</v>
      </c>
      <c r="AC11">
        <v>55.194000000000003</v>
      </c>
      <c r="AD11">
        <v>52.197000000000003</v>
      </c>
      <c r="AE11">
        <v>51.661000000000001</v>
      </c>
      <c r="AF11">
        <v>52.677999999999997</v>
      </c>
      <c r="AG11">
        <v>52.834000000000003</v>
      </c>
      <c r="AH11">
        <v>51.332999999999998</v>
      </c>
      <c r="AI11">
        <v>51.280999999999999</v>
      </c>
      <c r="AJ11">
        <v>49.97</v>
      </c>
      <c r="AK11">
        <v>48.33</v>
      </c>
      <c r="AL11">
        <v>49.012999999999998</v>
      </c>
      <c r="AM11">
        <v>51.201999999999998</v>
      </c>
      <c r="AN11">
        <v>49.335999999999999</v>
      </c>
      <c r="AO11">
        <v>48.621000000000002</v>
      </c>
      <c r="AP11">
        <v>49.793999999999997</v>
      </c>
      <c r="AQ11">
        <v>50.54</v>
      </c>
      <c r="AR11">
        <v>49.67</v>
      </c>
      <c r="AS11">
        <v>48.390999999999998</v>
      </c>
      <c r="AT11">
        <v>48.777999999999999</v>
      </c>
      <c r="AU11">
        <v>48.252000000000002</v>
      </c>
      <c r="AV11">
        <v>48.77</v>
      </c>
      <c r="AW11">
        <v>48.271000000000001</v>
      </c>
      <c r="AX11">
        <v>53.061999999999998</v>
      </c>
      <c r="AY11">
        <v>52.234999999999999</v>
      </c>
      <c r="AZ11">
        <v>50.493000000000002</v>
      </c>
      <c r="BA11">
        <v>49.241</v>
      </c>
      <c r="BB11">
        <v>49.082999999999998</v>
      </c>
      <c r="BC11">
        <v>48.901000000000003</v>
      </c>
      <c r="BD11">
        <v>48.953000000000003</v>
      </c>
      <c r="BE11">
        <v>2019</v>
      </c>
    </row>
    <row r="12" spans="1:57">
      <c r="A12">
        <v>174</v>
      </c>
      <c r="B12" t="s">
        <v>1171</v>
      </c>
      <c r="C12" t="s">
        <v>1161</v>
      </c>
      <c r="D12" t="s">
        <v>70</v>
      </c>
      <c r="E12" t="s">
        <v>1162</v>
      </c>
      <c r="F12" t="s">
        <v>1163</v>
      </c>
      <c r="G12" t="s">
        <v>1164</v>
      </c>
      <c r="I12" t="str">
        <f t="shared" si="0"/>
        <v>Greece</v>
      </c>
      <c r="J12">
        <v>24.382999999999999</v>
      </c>
      <c r="K12">
        <v>27.928999999999998</v>
      </c>
      <c r="L12">
        <v>28.542999999999999</v>
      </c>
      <c r="M12">
        <v>30.077999999999999</v>
      </c>
      <c r="N12">
        <v>31.779</v>
      </c>
      <c r="O12">
        <v>34.049999999999997</v>
      </c>
      <c r="P12">
        <v>33.587000000000003</v>
      </c>
      <c r="Q12">
        <v>33.845999999999997</v>
      </c>
      <c r="R12">
        <v>33.637</v>
      </c>
      <c r="S12">
        <v>34.597999999999999</v>
      </c>
      <c r="T12">
        <v>38.290999999999997</v>
      </c>
      <c r="U12">
        <v>35.000999999999998</v>
      </c>
      <c r="V12">
        <v>36.703000000000003</v>
      </c>
      <c r="W12">
        <v>38.414000000000001</v>
      </c>
      <c r="X12">
        <v>36.720999999999997</v>
      </c>
      <c r="Y12">
        <v>46.390999999999998</v>
      </c>
      <c r="Z12">
        <v>45.466000000000001</v>
      </c>
      <c r="AA12">
        <v>44.078000000000003</v>
      </c>
      <c r="AB12">
        <v>45.533000000000001</v>
      </c>
      <c r="AC12">
        <v>46.546999999999997</v>
      </c>
      <c r="AD12">
        <v>46.820999999999998</v>
      </c>
      <c r="AE12">
        <v>46.377000000000002</v>
      </c>
      <c r="AF12">
        <v>46.186</v>
      </c>
      <c r="AG12">
        <v>46.988</v>
      </c>
      <c r="AH12">
        <v>48.02</v>
      </c>
      <c r="AI12">
        <v>45.948999999999998</v>
      </c>
      <c r="AJ12">
        <v>45.5</v>
      </c>
      <c r="AK12">
        <v>47.47</v>
      </c>
      <c r="AL12">
        <v>51.277999999999999</v>
      </c>
      <c r="AM12">
        <v>54.545000000000002</v>
      </c>
      <c r="AN12">
        <v>52.957000000000001</v>
      </c>
      <c r="AO12">
        <v>55.12</v>
      </c>
      <c r="AP12">
        <v>53.604999999999997</v>
      </c>
      <c r="AQ12">
        <v>51.944000000000003</v>
      </c>
      <c r="AR12">
        <v>50.658999999999999</v>
      </c>
      <c r="AS12">
        <v>51.006</v>
      </c>
      <c r="AT12">
        <v>49.715000000000003</v>
      </c>
      <c r="AU12">
        <v>48.332999999999998</v>
      </c>
      <c r="AV12">
        <v>48.4</v>
      </c>
      <c r="AW12">
        <v>47.377000000000002</v>
      </c>
      <c r="AX12">
        <v>58.186999999999998</v>
      </c>
      <c r="AY12">
        <v>59.125999999999998</v>
      </c>
      <c r="AZ12">
        <v>52.832000000000001</v>
      </c>
      <c r="BA12">
        <v>51.991999999999997</v>
      </c>
      <c r="BB12">
        <v>50.878999999999998</v>
      </c>
      <c r="BC12">
        <v>49.956000000000003</v>
      </c>
      <c r="BD12">
        <v>48.738999999999997</v>
      </c>
      <c r="BE12">
        <v>2019</v>
      </c>
    </row>
    <row r="13" spans="1:57">
      <c r="A13">
        <v>136</v>
      </c>
      <c r="B13" t="s">
        <v>1172</v>
      </c>
      <c r="C13" t="s">
        <v>1161</v>
      </c>
      <c r="D13" t="s">
        <v>72</v>
      </c>
      <c r="E13" t="s">
        <v>1162</v>
      </c>
      <c r="F13" t="s">
        <v>1163</v>
      </c>
      <c r="G13" t="s">
        <v>1164</v>
      </c>
      <c r="I13" t="s">
        <v>72</v>
      </c>
      <c r="R13">
        <v>48.133000000000003</v>
      </c>
      <c r="S13">
        <v>49.29</v>
      </c>
      <c r="T13">
        <v>53.994999999999997</v>
      </c>
      <c r="U13">
        <v>55.140999999999998</v>
      </c>
      <c r="V13">
        <v>56.597999999999999</v>
      </c>
      <c r="W13">
        <v>57.582000000000001</v>
      </c>
      <c r="X13">
        <v>54.883000000000003</v>
      </c>
      <c r="Y13">
        <v>51.619</v>
      </c>
      <c r="Z13">
        <v>51.488999999999997</v>
      </c>
      <c r="AA13">
        <v>49.491999999999997</v>
      </c>
      <c r="AB13">
        <v>48.15</v>
      </c>
      <c r="AC13">
        <v>47.213999999999999</v>
      </c>
      <c r="AD13">
        <v>46.536000000000001</v>
      </c>
      <c r="AE13">
        <v>47.34</v>
      </c>
      <c r="AF13">
        <v>46.7</v>
      </c>
      <c r="AG13">
        <v>47.173999999999999</v>
      </c>
      <c r="AH13">
        <v>46.88</v>
      </c>
      <c r="AI13">
        <v>47.241999999999997</v>
      </c>
      <c r="AJ13">
        <v>47.793999999999997</v>
      </c>
      <c r="AK13">
        <v>46.783999999999999</v>
      </c>
      <c r="AL13">
        <v>47.834000000000003</v>
      </c>
      <c r="AM13">
        <v>51.110999999999997</v>
      </c>
      <c r="AN13">
        <v>49.927999999999997</v>
      </c>
      <c r="AO13">
        <v>49.173999999999999</v>
      </c>
      <c r="AP13">
        <v>50.59</v>
      </c>
      <c r="AQ13">
        <v>50.951999999999998</v>
      </c>
      <c r="AR13">
        <v>50.854999999999997</v>
      </c>
      <c r="AS13">
        <v>50.317</v>
      </c>
      <c r="AT13">
        <v>49.078000000000003</v>
      </c>
      <c r="AU13">
        <v>48.762999999999998</v>
      </c>
      <c r="AV13">
        <v>48.384</v>
      </c>
      <c r="AW13">
        <v>48.634</v>
      </c>
      <c r="AX13">
        <v>57.253999999999998</v>
      </c>
      <c r="AY13">
        <v>56.716999999999999</v>
      </c>
      <c r="AZ13">
        <v>53.098999999999997</v>
      </c>
      <c r="BA13">
        <v>51.261000000000003</v>
      </c>
      <c r="BB13">
        <v>49.66</v>
      </c>
      <c r="BC13">
        <v>49.384</v>
      </c>
      <c r="BD13">
        <v>48.448</v>
      </c>
      <c r="BE13">
        <v>2020</v>
      </c>
    </row>
    <row r="14" spans="1:57">
      <c r="A14">
        <v>134</v>
      </c>
      <c r="B14" t="s">
        <v>1173</v>
      </c>
      <c r="C14" t="s">
        <v>1161</v>
      </c>
      <c r="D14" t="s">
        <v>85</v>
      </c>
      <c r="E14" t="s">
        <v>1162</v>
      </c>
      <c r="F14" t="s">
        <v>1163</v>
      </c>
      <c r="G14" t="s">
        <v>1164</v>
      </c>
      <c r="I14" t="str">
        <f t="shared" si="0"/>
        <v>Germany</v>
      </c>
      <c r="U14">
        <v>46.468000000000004</v>
      </c>
      <c r="V14">
        <v>47.317</v>
      </c>
      <c r="W14">
        <v>48.23</v>
      </c>
      <c r="X14">
        <v>48.277000000000001</v>
      </c>
      <c r="Y14">
        <v>55.116999999999997</v>
      </c>
      <c r="Z14">
        <v>49.418999999999997</v>
      </c>
      <c r="AA14">
        <v>48.567999999999998</v>
      </c>
      <c r="AB14">
        <v>48.145000000000003</v>
      </c>
      <c r="AC14">
        <v>48.212000000000003</v>
      </c>
      <c r="AD14">
        <v>47.758000000000003</v>
      </c>
      <c r="AE14">
        <v>47.415999999999997</v>
      </c>
      <c r="AF14">
        <v>47.872</v>
      </c>
      <c r="AG14">
        <v>48.304000000000002</v>
      </c>
      <c r="AH14">
        <v>46.790999999999997</v>
      </c>
      <c r="AI14">
        <v>46.820999999999998</v>
      </c>
      <c r="AJ14">
        <v>45.234999999999999</v>
      </c>
      <c r="AK14">
        <v>43.398000000000003</v>
      </c>
      <c r="AL14">
        <v>44.2</v>
      </c>
      <c r="AM14">
        <v>48.2</v>
      </c>
      <c r="AN14">
        <v>48.142000000000003</v>
      </c>
      <c r="AO14">
        <v>45.238</v>
      </c>
      <c r="AP14">
        <v>44.917999999999999</v>
      </c>
      <c r="AQ14">
        <v>44.944000000000003</v>
      </c>
      <c r="AR14">
        <v>44.302999999999997</v>
      </c>
      <c r="AS14">
        <v>44.140999999999998</v>
      </c>
      <c r="AT14">
        <v>44.353999999999999</v>
      </c>
      <c r="AU14">
        <v>44.197000000000003</v>
      </c>
      <c r="AV14">
        <v>44.457999999999998</v>
      </c>
      <c r="AW14">
        <v>45.173999999999999</v>
      </c>
      <c r="AX14">
        <v>51.094000000000001</v>
      </c>
      <c r="AY14">
        <v>51.578000000000003</v>
      </c>
      <c r="AZ14">
        <v>47.27</v>
      </c>
      <c r="BA14">
        <v>46.570999999999998</v>
      </c>
      <c r="BB14">
        <v>46.337000000000003</v>
      </c>
      <c r="BC14">
        <v>46.220999999999997</v>
      </c>
      <c r="BD14">
        <v>46.206000000000003</v>
      </c>
      <c r="BE14">
        <v>2020</v>
      </c>
    </row>
    <row r="15" spans="1:57">
      <c r="A15">
        <v>138</v>
      </c>
      <c r="B15" t="s">
        <v>1174</v>
      </c>
      <c r="C15" t="s">
        <v>1161</v>
      </c>
      <c r="D15" t="s">
        <v>84</v>
      </c>
      <c r="E15" t="s">
        <v>1162</v>
      </c>
      <c r="F15" t="s">
        <v>1163</v>
      </c>
      <c r="G15" t="s">
        <v>1164</v>
      </c>
      <c r="I15" t="str">
        <f t="shared" si="0"/>
        <v>Netherlands</v>
      </c>
      <c r="J15">
        <v>50.716999999999999</v>
      </c>
      <c r="K15">
        <v>52.371000000000002</v>
      </c>
      <c r="L15">
        <v>53.926000000000002</v>
      </c>
      <c r="M15">
        <v>54.597000000000001</v>
      </c>
      <c r="N15">
        <v>54.601999999999997</v>
      </c>
      <c r="O15">
        <v>53.011000000000003</v>
      </c>
      <c r="P15">
        <v>52.68</v>
      </c>
      <c r="Q15">
        <v>53.703000000000003</v>
      </c>
      <c r="R15">
        <v>51.814999999999998</v>
      </c>
      <c r="S15">
        <v>49.99</v>
      </c>
      <c r="T15">
        <v>48.893999999999998</v>
      </c>
      <c r="U15">
        <v>49.655999999999999</v>
      </c>
      <c r="V15">
        <v>50.31</v>
      </c>
      <c r="W15">
        <v>50.936999999999998</v>
      </c>
      <c r="X15">
        <v>49.511000000000003</v>
      </c>
      <c r="Y15">
        <v>52.881</v>
      </c>
      <c r="Z15">
        <v>46.198999999999998</v>
      </c>
      <c r="AA15">
        <v>44.74</v>
      </c>
      <c r="AB15">
        <v>43.575000000000003</v>
      </c>
      <c r="AC15">
        <v>42.643999999999998</v>
      </c>
      <c r="AD15">
        <v>41.375999999999998</v>
      </c>
      <c r="AE15">
        <v>42.121000000000002</v>
      </c>
      <c r="AF15">
        <v>42.789000000000001</v>
      </c>
      <c r="AG15">
        <v>43.71</v>
      </c>
      <c r="AH15">
        <v>42.628999999999998</v>
      </c>
      <c r="AI15">
        <v>41.418999999999997</v>
      </c>
      <c r="AJ15">
        <v>42.134999999999998</v>
      </c>
      <c r="AK15">
        <v>41.545000000000002</v>
      </c>
      <c r="AL15">
        <v>42.337000000000003</v>
      </c>
      <c r="AM15">
        <v>46.749000000000002</v>
      </c>
      <c r="AN15">
        <v>47.04</v>
      </c>
      <c r="AO15">
        <v>45.954999999999998</v>
      </c>
      <c r="AP15">
        <v>45.942999999999998</v>
      </c>
      <c r="AQ15">
        <v>45.695999999999998</v>
      </c>
      <c r="AR15">
        <v>44.926000000000002</v>
      </c>
      <c r="AS15">
        <v>43.802999999999997</v>
      </c>
      <c r="AT15">
        <v>42.786000000000001</v>
      </c>
      <c r="AU15">
        <v>41.656999999999996</v>
      </c>
      <c r="AV15">
        <v>41.494999999999997</v>
      </c>
      <c r="AW15">
        <v>41.250999999999998</v>
      </c>
      <c r="AX15">
        <v>46.899000000000001</v>
      </c>
      <c r="AY15">
        <v>46.63</v>
      </c>
      <c r="AZ15">
        <v>45.350999999999999</v>
      </c>
      <c r="BA15">
        <v>44.88</v>
      </c>
      <c r="BB15">
        <v>44.143000000000001</v>
      </c>
      <c r="BC15">
        <v>43.581000000000003</v>
      </c>
      <c r="BD15">
        <v>43.473999999999997</v>
      </c>
      <c r="BE15">
        <v>2019</v>
      </c>
    </row>
    <row r="16" spans="1:57">
      <c r="A16">
        <v>184</v>
      </c>
      <c r="B16" t="s">
        <v>1175</v>
      </c>
      <c r="C16" t="s">
        <v>1161</v>
      </c>
      <c r="D16" t="s">
        <v>71</v>
      </c>
      <c r="E16" t="s">
        <v>1162</v>
      </c>
      <c r="F16" t="s">
        <v>1163</v>
      </c>
      <c r="G16" t="s">
        <v>1164</v>
      </c>
      <c r="I16" t="str">
        <f t="shared" si="0"/>
        <v>Spain</v>
      </c>
      <c r="J16">
        <v>31.077000000000002</v>
      </c>
      <c r="K16">
        <v>32.246000000000002</v>
      </c>
      <c r="L16">
        <v>35.875999999999998</v>
      </c>
      <c r="M16">
        <v>36.956000000000003</v>
      </c>
      <c r="N16">
        <v>37.771999999999998</v>
      </c>
      <c r="O16">
        <v>40.953000000000003</v>
      </c>
      <c r="P16">
        <v>40.729999999999997</v>
      </c>
      <c r="Q16">
        <v>39.655000000000001</v>
      </c>
      <c r="R16">
        <v>39.838999999999999</v>
      </c>
      <c r="S16">
        <v>41.277999999999999</v>
      </c>
      <c r="T16">
        <v>42.277000000000001</v>
      </c>
      <c r="U16">
        <v>43.853000000000002</v>
      </c>
      <c r="V16">
        <v>45.142000000000003</v>
      </c>
      <c r="W16">
        <v>47.624000000000002</v>
      </c>
      <c r="X16">
        <v>46.137999999999998</v>
      </c>
      <c r="Y16">
        <v>45.42</v>
      </c>
      <c r="Z16">
        <v>44.237000000000002</v>
      </c>
      <c r="AA16">
        <v>42.734000000000002</v>
      </c>
      <c r="AB16">
        <v>42.198999999999998</v>
      </c>
      <c r="AC16">
        <v>41.012999999999998</v>
      </c>
      <c r="AD16">
        <v>39.106999999999999</v>
      </c>
      <c r="AE16">
        <v>38.412999999999997</v>
      </c>
      <c r="AF16">
        <v>38.637</v>
      </c>
      <c r="AG16">
        <v>38.375</v>
      </c>
      <c r="AH16">
        <v>38.817999999999998</v>
      </c>
      <c r="AI16">
        <v>38.481000000000002</v>
      </c>
      <c r="AJ16">
        <v>38.436</v>
      </c>
      <c r="AK16">
        <v>39.255000000000003</v>
      </c>
      <c r="AL16">
        <v>41.442999999999998</v>
      </c>
      <c r="AM16">
        <v>46.231000000000002</v>
      </c>
      <c r="AN16">
        <v>46.033999999999999</v>
      </c>
      <c r="AO16">
        <v>46.155000000000001</v>
      </c>
      <c r="AP16">
        <v>48.655999999999999</v>
      </c>
      <c r="AQ16">
        <v>45.832000000000001</v>
      </c>
      <c r="AR16">
        <v>45.113999999999997</v>
      </c>
      <c r="AS16">
        <v>43.890999999999998</v>
      </c>
      <c r="AT16">
        <v>42.442</v>
      </c>
      <c r="AU16">
        <v>41.198</v>
      </c>
      <c r="AV16">
        <v>41.655000000000001</v>
      </c>
      <c r="AW16">
        <v>42.051000000000002</v>
      </c>
      <c r="AX16">
        <v>52.259</v>
      </c>
      <c r="AY16">
        <v>50.698</v>
      </c>
      <c r="AZ16">
        <v>47.052999999999997</v>
      </c>
      <c r="BA16">
        <v>45.941000000000003</v>
      </c>
      <c r="BB16">
        <v>45.014000000000003</v>
      </c>
      <c r="BC16">
        <v>43.521000000000001</v>
      </c>
      <c r="BD16">
        <v>43.256</v>
      </c>
      <c r="BE16">
        <v>2019</v>
      </c>
    </row>
    <row r="17" spans="1:57">
      <c r="A17">
        <v>182</v>
      </c>
      <c r="B17" t="s">
        <v>1176</v>
      </c>
      <c r="C17" t="s">
        <v>1161</v>
      </c>
      <c r="D17" t="s">
        <v>74</v>
      </c>
      <c r="E17" t="s">
        <v>1162</v>
      </c>
      <c r="F17" t="s">
        <v>1163</v>
      </c>
      <c r="G17" t="s">
        <v>1164</v>
      </c>
      <c r="I17" t="str">
        <f t="shared" si="0"/>
        <v>Portugal</v>
      </c>
      <c r="P17">
        <v>52.475000000000001</v>
      </c>
      <c r="Q17">
        <v>45.738999999999997</v>
      </c>
      <c r="R17">
        <v>42.177999999999997</v>
      </c>
      <c r="S17">
        <v>41.454999999999998</v>
      </c>
      <c r="T17">
        <v>42.167999999999999</v>
      </c>
      <c r="U17">
        <v>45.944000000000003</v>
      </c>
      <c r="V17">
        <v>48.222000000000001</v>
      </c>
      <c r="W17">
        <v>46.482999999999997</v>
      </c>
      <c r="X17">
        <v>42.765000000000001</v>
      </c>
      <c r="Y17">
        <v>42.595999999999997</v>
      </c>
      <c r="Z17">
        <v>43.046999999999997</v>
      </c>
      <c r="AA17">
        <v>42.411000000000001</v>
      </c>
      <c r="AB17">
        <v>42.631</v>
      </c>
      <c r="AC17">
        <v>42.524999999999999</v>
      </c>
      <c r="AD17">
        <v>42.845999999999997</v>
      </c>
      <c r="AE17">
        <v>44.127000000000002</v>
      </c>
      <c r="AF17">
        <v>44.185000000000002</v>
      </c>
      <c r="AG17">
        <v>45.332999999999998</v>
      </c>
      <c r="AH17">
        <v>46.024000000000001</v>
      </c>
      <c r="AI17">
        <v>46.744999999999997</v>
      </c>
      <c r="AJ17">
        <v>45.155999999999999</v>
      </c>
      <c r="AK17">
        <v>44.554000000000002</v>
      </c>
      <c r="AL17">
        <v>45.341000000000001</v>
      </c>
      <c r="AM17">
        <v>50.222999999999999</v>
      </c>
      <c r="AN17">
        <v>51.899000000000001</v>
      </c>
      <c r="AO17">
        <v>50.023000000000003</v>
      </c>
      <c r="AP17">
        <v>48.889000000000003</v>
      </c>
      <c r="AQ17">
        <v>49.920999999999999</v>
      </c>
      <c r="AR17">
        <v>51.688000000000002</v>
      </c>
      <c r="AS17">
        <v>48.201000000000001</v>
      </c>
      <c r="AT17">
        <v>44.837000000000003</v>
      </c>
      <c r="AU17">
        <v>45.368000000000002</v>
      </c>
      <c r="AV17">
        <v>43.24</v>
      </c>
      <c r="AW17">
        <v>42.526000000000003</v>
      </c>
      <c r="AX17">
        <v>48.122999999999998</v>
      </c>
      <c r="AY17">
        <v>48.581000000000003</v>
      </c>
      <c r="AZ17">
        <v>45.783999999999999</v>
      </c>
      <c r="BA17">
        <v>45.076999999999998</v>
      </c>
      <c r="BB17">
        <v>43.220999999999997</v>
      </c>
      <c r="BC17">
        <v>42.585999999999999</v>
      </c>
      <c r="BD17">
        <v>42.045999999999999</v>
      </c>
      <c r="BE17">
        <v>2019</v>
      </c>
    </row>
    <row r="18" spans="1:57">
      <c r="A18">
        <v>156</v>
      </c>
      <c r="B18" t="s">
        <v>1177</v>
      </c>
      <c r="C18" t="s">
        <v>1161</v>
      </c>
      <c r="D18" t="s">
        <v>78</v>
      </c>
      <c r="E18" t="s">
        <v>1162</v>
      </c>
      <c r="F18" t="s">
        <v>1163</v>
      </c>
      <c r="G18" t="s">
        <v>1164</v>
      </c>
      <c r="I18" t="str">
        <f t="shared" si="0"/>
        <v>Canada</v>
      </c>
      <c r="J18">
        <v>40.951000000000001</v>
      </c>
      <c r="K18">
        <v>41.832000000000001</v>
      </c>
      <c r="L18">
        <v>46.399000000000001</v>
      </c>
      <c r="M18">
        <v>46.97</v>
      </c>
      <c r="N18">
        <v>46.759</v>
      </c>
      <c r="O18">
        <v>47.469000000000001</v>
      </c>
      <c r="P18">
        <v>46.807000000000002</v>
      </c>
      <c r="Q18">
        <v>45.427999999999997</v>
      </c>
      <c r="R18">
        <v>44.762</v>
      </c>
      <c r="S18">
        <v>45.253</v>
      </c>
      <c r="T18">
        <v>48.09</v>
      </c>
      <c r="U18">
        <v>51.438000000000002</v>
      </c>
      <c r="V18">
        <v>52.506999999999998</v>
      </c>
      <c r="W18">
        <v>51.476999999999997</v>
      </c>
      <c r="X18">
        <v>49.012</v>
      </c>
      <c r="Y18">
        <v>47.734999999999999</v>
      </c>
      <c r="Z18">
        <v>45.863999999999997</v>
      </c>
      <c r="AA18">
        <v>43.463000000000001</v>
      </c>
      <c r="AB18">
        <v>43.405999999999999</v>
      </c>
      <c r="AC18">
        <v>41.773000000000003</v>
      </c>
      <c r="AD18">
        <v>40.558</v>
      </c>
      <c r="AE18">
        <v>41.101999999999997</v>
      </c>
      <c r="AF18">
        <v>40.393999999999998</v>
      </c>
      <c r="AG18">
        <v>40.276000000000003</v>
      </c>
      <c r="AH18">
        <v>39.134999999999998</v>
      </c>
      <c r="AI18">
        <v>38.521000000000001</v>
      </c>
      <c r="AJ18">
        <v>38.661000000000001</v>
      </c>
      <c r="AK18">
        <v>38.518999999999998</v>
      </c>
      <c r="AL18">
        <v>38.774999999999999</v>
      </c>
      <c r="AM18">
        <v>43.420999999999999</v>
      </c>
      <c r="AN18">
        <v>43.064</v>
      </c>
      <c r="AO18">
        <v>41.575000000000003</v>
      </c>
      <c r="AP18">
        <v>40.926000000000002</v>
      </c>
      <c r="AQ18">
        <v>39.960999999999999</v>
      </c>
      <c r="AR18">
        <v>38.369999999999997</v>
      </c>
      <c r="AS18">
        <v>40.018000000000001</v>
      </c>
      <c r="AT18">
        <v>40.753</v>
      </c>
      <c r="AU18">
        <v>40.454999999999998</v>
      </c>
      <c r="AV18">
        <v>40.866</v>
      </c>
      <c r="AW18">
        <v>40.956000000000003</v>
      </c>
      <c r="AX18">
        <v>52.448999999999998</v>
      </c>
      <c r="AY18">
        <v>47.905000000000001</v>
      </c>
      <c r="AZ18">
        <v>44.320999999999998</v>
      </c>
      <c r="BA18">
        <v>42.53</v>
      </c>
      <c r="BB18">
        <v>42.015999999999998</v>
      </c>
      <c r="BC18">
        <v>41.93</v>
      </c>
      <c r="BD18">
        <v>41.814999999999998</v>
      </c>
      <c r="BE18">
        <v>2020</v>
      </c>
    </row>
    <row r="19" spans="1:57">
      <c r="A19">
        <v>112</v>
      </c>
      <c r="B19" t="s">
        <v>1178</v>
      </c>
      <c r="C19" t="s">
        <v>1161</v>
      </c>
      <c r="D19" t="s">
        <v>73</v>
      </c>
      <c r="E19" t="s">
        <v>1162</v>
      </c>
      <c r="F19" t="s">
        <v>1163</v>
      </c>
      <c r="G19" t="s">
        <v>1164</v>
      </c>
      <c r="I19" t="str">
        <f t="shared" si="0"/>
        <v>United Kingdom</v>
      </c>
      <c r="J19">
        <v>39.156999999999996</v>
      </c>
      <c r="K19">
        <v>41.518999999999998</v>
      </c>
      <c r="L19">
        <v>40.978000000000002</v>
      </c>
      <c r="M19">
        <v>40.225000000000001</v>
      </c>
      <c r="N19">
        <v>40.353000000000002</v>
      </c>
      <c r="O19">
        <v>39.450000000000003</v>
      </c>
      <c r="P19">
        <v>38.225999999999999</v>
      </c>
      <c r="Q19">
        <v>36.506999999999998</v>
      </c>
      <c r="R19">
        <v>34.26</v>
      </c>
      <c r="S19">
        <v>33.683</v>
      </c>
      <c r="T19">
        <v>35.012999999999998</v>
      </c>
      <c r="U19">
        <v>35.817999999999998</v>
      </c>
      <c r="V19">
        <v>37.914000000000001</v>
      </c>
      <c r="W19">
        <v>37.898000000000003</v>
      </c>
      <c r="X19">
        <v>37.58</v>
      </c>
      <c r="Y19">
        <v>37.698</v>
      </c>
      <c r="Z19">
        <v>35.723999999999997</v>
      </c>
      <c r="AA19">
        <v>34.83</v>
      </c>
      <c r="AB19">
        <v>34.421999999999997</v>
      </c>
      <c r="AC19">
        <v>34.029000000000003</v>
      </c>
      <c r="AD19">
        <v>34.087000000000003</v>
      </c>
      <c r="AE19">
        <v>34.845999999999997</v>
      </c>
      <c r="AF19">
        <v>35.942999999999998</v>
      </c>
      <c r="AG19">
        <v>37.177999999999997</v>
      </c>
      <c r="AH19">
        <v>38.06</v>
      </c>
      <c r="AI19">
        <v>38.555999999999997</v>
      </c>
      <c r="AJ19">
        <v>38.378999999999998</v>
      </c>
      <c r="AK19">
        <v>38.523000000000003</v>
      </c>
      <c r="AL19">
        <v>40.99</v>
      </c>
      <c r="AM19">
        <v>44.591999999999999</v>
      </c>
      <c r="AN19">
        <v>44.76</v>
      </c>
      <c r="AO19">
        <v>43.613</v>
      </c>
      <c r="AP19">
        <v>43.692999999999998</v>
      </c>
      <c r="AQ19">
        <v>41.97</v>
      </c>
      <c r="AR19">
        <v>41.164000000000001</v>
      </c>
      <c r="AS19">
        <v>40.293999999999997</v>
      </c>
      <c r="AT19">
        <v>39.561999999999998</v>
      </c>
      <c r="AU19">
        <v>39.26</v>
      </c>
      <c r="AV19">
        <v>39.003999999999998</v>
      </c>
      <c r="AW19">
        <v>38.869</v>
      </c>
      <c r="AX19">
        <v>50.273000000000003</v>
      </c>
      <c r="AY19">
        <v>47.473999999999997</v>
      </c>
      <c r="AZ19">
        <v>42.472000000000001</v>
      </c>
      <c r="BA19">
        <v>41.372</v>
      </c>
      <c r="BB19">
        <v>41.213000000000001</v>
      </c>
      <c r="BC19">
        <v>41.222999999999999</v>
      </c>
      <c r="BD19">
        <v>41.198</v>
      </c>
      <c r="BE19">
        <v>2020</v>
      </c>
    </row>
    <row r="20" spans="1:57">
      <c r="A20">
        <v>196</v>
      </c>
      <c r="B20" t="s">
        <v>1179</v>
      </c>
      <c r="C20" t="s">
        <v>1161</v>
      </c>
      <c r="D20" t="s">
        <v>79</v>
      </c>
      <c r="E20" t="s">
        <v>1162</v>
      </c>
      <c r="F20" t="s">
        <v>1163</v>
      </c>
      <c r="G20" t="s">
        <v>1164</v>
      </c>
      <c r="I20" t="str">
        <f t="shared" si="0"/>
        <v>New Zealand</v>
      </c>
      <c r="O20">
        <v>46.231999999999999</v>
      </c>
      <c r="P20">
        <v>46.972000000000001</v>
      </c>
      <c r="Q20">
        <v>46.156999999999996</v>
      </c>
      <c r="R20">
        <v>46.197000000000003</v>
      </c>
      <c r="S20">
        <v>47.906999999999996</v>
      </c>
      <c r="T20">
        <v>49.539000000000001</v>
      </c>
      <c r="U20">
        <v>53.006</v>
      </c>
      <c r="V20">
        <v>52.529000000000003</v>
      </c>
      <c r="W20">
        <v>46.823</v>
      </c>
      <c r="X20">
        <v>42.820999999999998</v>
      </c>
      <c r="Y20">
        <v>41.648000000000003</v>
      </c>
      <c r="Z20">
        <v>39.912999999999997</v>
      </c>
      <c r="AA20">
        <v>39.340000000000003</v>
      </c>
      <c r="AB20">
        <v>40.176000000000002</v>
      </c>
      <c r="AC20">
        <v>39.305</v>
      </c>
      <c r="AD20">
        <v>38.307000000000002</v>
      </c>
      <c r="AE20">
        <v>37.267000000000003</v>
      </c>
      <c r="AF20">
        <v>36.787999999999997</v>
      </c>
      <c r="AG20">
        <v>36.664000000000001</v>
      </c>
      <c r="AH20">
        <v>36.174999999999997</v>
      </c>
      <c r="AI20">
        <v>37.14</v>
      </c>
      <c r="AJ20">
        <v>37.872999999999998</v>
      </c>
      <c r="AK20">
        <v>37.095999999999997</v>
      </c>
      <c r="AL20">
        <v>38.581000000000003</v>
      </c>
      <c r="AM20">
        <v>40.436999999999998</v>
      </c>
      <c r="AN20">
        <v>43.064</v>
      </c>
      <c r="AO20">
        <v>42.424999999999997</v>
      </c>
      <c r="AP20">
        <v>39.784999999999997</v>
      </c>
      <c r="AQ20">
        <v>38.636000000000003</v>
      </c>
      <c r="AR20">
        <v>37.682000000000002</v>
      </c>
      <c r="AS20">
        <v>37.258000000000003</v>
      </c>
      <c r="AT20">
        <v>36.454999999999998</v>
      </c>
      <c r="AU20">
        <v>35.604999999999997</v>
      </c>
      <c r="AV20">
        <v>36.174999999999997</v>
      </c>
      <c r="AW20">
        <v>38.817999999999998</v>
      </c>
      <c r="AX20">
        <v>42.423000000000002</v>
      </c>
      <c r="AY20">
        <v>41.113</v>
      </c>
      <c r="AZ20">
        <v>39.536000000000001</v>
      </c>
      <c r="BA20">
        <v>38.758000000000003</v>
      </c>
      <c r="BB20">
        <v>37.96</v>
      </c>
      <c r="BC20">
        <v>37.348999999999997</v>
      </c>
      <c r="BD20">
        <v>37.103999999999999</v>
      </c>
      <c r="BE20">
        <v>2020</v>
      </c>
    </row>
    <row r="21" spans="1:57">
      <c r="A21">
        <v>158</v>
      </c>
      <c r="B21" t="s">
        <v>1180</v>
      </c>
      <c r="C21" t="s">
        <v>1161</v>
      </c>
      <c r="D21" t="s">
        <v>76</v>
      </c>
      <c r="E21" t="s">
        <v>1162</v>
      </c>
      <c r="F21" t="s">
        <v>1163</v>
      </c>
      <c r="G21" t="s">
        <v>1164</v>
      </c>
      <c r="I21" t="str">
        <f t="shared" si="0"/>
        <v>Japan</v>
      </c>
      <c r="J21">
        <v>30.78</v>
      </c>
      <c r="K21">
        <v>31.545999999999999</v>
      </c>
      <c r="L21">
        <v>31.762</v>
      </c>
      <c r="M21">
        <v>31.896000000000001</v>
      </c>
      <c r="N21">
        <v>31.215</v>
      </c>
      <c r="O21">
        <v>30.398</v>
      </c>
      <c r="P21">
        <v>30.38</v>
      </c>
      <c r="Q21">
        <v>30.597000000000001</v>
      </c>
      <c r="R21">
        <v>29.814</v>
      </c>
      <c r="S21">
        <v>29.117999999999999</v>
      </c>
      <c r="T21">
        <v>29.361000000000001</v>
      </c>
      <c r="U21">
        <v>29.224</v>
      </c>
      <c r="V21">
        <v>30.234999999999999</v>
      </c>
      <c r="W21">
        <v>32.082000000000001</v>
      </c>
      <c r="X21">
        <v>32.820999999999998</v>
      </c>
      <c r="Y21">
        <v>33.457999999999998</v>
      </c>
      <c r="Z21">
        <v>33.875999999999998</v>
      </c>
      <c r="AA21">
        <v>33.143000000000001</v>
      </c>
      <c r="AB21">
        <v>38.683999999999997</v>
      </c>
      <c r="AC21">
        <v>35.621000000000002</v>
      </c>
      <c r="AD21">
        <v>36.020000000000003</v>
      </c>
      <c r="AE21">
        <v>35.518000000000001</v>
      </c>
      <c r="AF21">
        <v>35.886000000000003</v>
      </c>
      <c r="AG21">
        <v>35.573999999999998</v>
      </c>
      <c r="AH21">
        <v>34.225999999999999</v>
      </c>
      <c r="AI21">
        <v>34.064999999999998</v>
      </c>
      <c r="AJ21">
        <v>33.558</v>
      </c>
      <c r="AK21">
        <v>33.555999999999997</v>
      </c>
      <c r="AL21">
        <v>34.499000000000002</v>
      </c>
      <c r="AM21">
        <v>39.091000000000001</v>
      </c>
      <c r="AN21">
        <v>38.134999999999998</v>
      </c>
      <c r="AO21">
        <v>38.988999999999997</v>
      </c>
      <c r="AP21">
        <v>38.959000000000003</v>
      </c>
      <c r="AQ21">
        <v>39.058999999999997</v>
      </c>
      <c r="AR21">
        <v>38.656999999999996</v>
      </c>
      <c r="AS21">
        <v>37.56</v>
      </c>
      <c r="AT21">
        <v>37.472999999999999</v>
      </c>
      <c r="AU21">
        <v>36.904000000000003</v>
      </c>
      <c r="AV21">
        <v>36.991</v>
      </c>
      <c r="AW21">
        <v>37.216999999999999</v>
      </c>
      <c r="AX21">
        <v>46.667999999999999</v>
      </c>
      <c r="AY21">
        <v>43.017000000000003</v>
      </c>
      <c r="AZ21">
        <v>37.843000000000004</v>
      </c>
      <c r="BA21">
        <v>36.646000000000001</v>
      </c>
      <c r="BB21">
        <v>36.631</v>
      </c>
      <c r="BC21">
        <v>36.670999999999999</v>
      </c>
      <c r="BD21">
        <v>36.826000000000001</v>
      </c>
      <c r="BE21">
        <v>2019</v>
      </c>
    </row>
    <row r="22" spans="1:57">
      <c r="A22">
        <v>193</v>
      </c>
      <c r="B22" t="s">
        <v>1181</v>
      </c>
      <c r="C22" t="s">
        <v>1161</v>
      </c>
      <c r="D22" t="s">
        <v>77</v>
      </c>
      <c r="E22" t="s">
        <v>1162</v>
      </c>
      <c r="F22" t="s">
        <v>1163</v>
      </c>
      <c r="G22" t="s">
        <v>1164</v>
      </c>
      <c r="I22" t="str">
        <f t="shared" si="0"/>
        <v>Australia</v>
      </c>
      <c r="R22">
        <v>30.731000000000002</v>
      </c>
      <c r="S22">
        <v>29.664999999999999</v>
      </c>
      <c r="T22">
        <v>30.544</v>
      </c>
      <c r="U22">
        <v>33.125999999999998</v>
      </c>
      <c r="V22">
        <v>34.113999999999997</v>
      </c>
      <c r="W22">
        <v>34.198999999999998</v>
      </c>
      <c r="X22">
        <v>33.819000000000003</v>
      </c>
      <c r="Y22">
        <v>33.774999999999999</v>
      </c>
      <c r="Z22">
        <v>33.633000000000003</v>
      </c>
      <c r="AA22">
        <v>32.884</v>
      </c>
      <c r="AB22">
        <v>34.722000000000001</v>
      </c>
      <c r="AC22">
        <v>36.298999999999999</v>
      </c>
      <c r="AD22">
        <v>35.317</v>
      </c>
      <c r="AE22">
        <v>35.75</v>
      </c>
      <c r="AF22">
        <v>35.003999999999998</v>
      </c>
      <c r="AG22">
        <v>35.011000000000003</v>
      </c>
      <c r="AH22">
        <v>34.942999999999998</v>
      </c>
      <c r="AI22">
        <v>34.692</v>
      </c>
      <c r="AJ22">
        <v>34.633000000000003</v>
      </c>
      <c r="AK22">
        <v>34.384</v>
      </c>
      <c r="AL22">
        <v>35.113999999999997</v>
      </c>
      <c r="AM22">
        <v>37.825000000000003</v>
      </c>
      <c r="AN22">
        <v>37.031999999999996</v>
      </c>
      <c r="AO22">
        <v>36.351999999999997</v>
      </c>
      <c r="AP22">
        <v>36.576999999999998</v>
      </c>
      <c r="AQ22">
        <v>36.494</v>
      </c>
      <c r="AR22">
        <v>36.832000000000001</v>
      </c>
      <c r="AS22">
        <v>37.335999999999999</v>
      </c>
      <c r="AT22">
        <v>37.292999999999999</v>
      </c>
      <c r="AU22">
        <v>36.776000000000003</v>
      </c>
      <c r="AV22">
        <v>36.869</v>
      </c>
      <c r="AW22">
        <v>38.286999999999999</v>
      </c>
      <c r="AX22">
        <v>44.981000000000002</v>
      </c>
      <c r="AY22">
        <v>43.65</v>
      </c>
      <c r="AZ22">
        <v>39.457999999999998</v>
      </c>
      <c r="BA22">
        <v>37.832000000000001</v>
      </c>
      <c r="BB22">
        <v>37.280999999999999</v>
      </c>
      <c r="BC22">
        <v>36.787999999999997</v>
      </c>
      <c r="BD22">
        <v>36.479999999999997</v>
      </c>
      <c r="BE22">
        <v>2019</v>
      </c>
    </row>
    <row r="23" spans="1:57">
      <c r="A23">
        <v>111</v>
      </c>
      <c r="B23" t="s">
        <v>1182</v>
      </c>
      <c r="C23" t="s">
        <v>1161</v>
      </c>
      <c r="D23" t="s">
        <v>1108</v>
      </c>
      <c r="E23" t="s">
        <v>1162</v>
      </c>
      <c r="F23" t="s">
        <v>1163</v>
      </c>
      <c r="G23" t="s">
        <v>1164</v>
      </c>
      <c r="I23" t="str">
        <f t="shared" si="0"/>
        <v>United States</v>
      </c>
      <c r="AE23">
        <v>32.799999999999997</v>
      </c>
      <c r="AF23">
        <v>33.679000000000002</v>
      </c>
      <c r="AG23">
        <v>34.033000000000001</v>
      </c>
      <c r="AH23">
        <v>33.725999999999999</v>
      </c>
      <c r="AI23">
        <v>33.930999999999997</v>
      </c>
      <c r="AJ23">
        <v>33.69</v>
      </c>
      <c r="AK23">
        <v>34.610999999999997</v>
      </c>
      <c r="AL23">
        <v>37.286000000000001</v>
      </c>
      <c r="AM23">
        <v>41.481000000000002</v>
      </c>
      <c r="AN23">
        <v>39.909999999999997</v>
      </c>
      <c r="AO23">
        <v>38.895000000000003</v>
      </c>
      <c r="AP23">
        <v>37.243000000000002</v>
      </c>
      <c r="AQ23">
        <v>35.968000000000004</v>
      </c>
      <c r="AR23">
        <v>35.481000000000002</v>
      </c>
      <c r="AS23">
        <v>35.142000000000003</v>
      </c>
      <c r="AT23">
        <v>35.494</v>
      </c>
      <c r="AU23">
        <v>35.351999999999997</v>
      </c>
      <c r="AV23">
        <v>35.423000000000002</v>
      </c>
      <c r="AW23">
        <v>35.680999999999997</v>
      </c>
      <c r="AX23">
        <v>46.179000000000002</v>
      </c>
      <c r="AY23">
        <v>45.042000000000002</v>
      </c>
      <c r="AZ23">
        <v>37.329000000000001</v>
      </c>
      <c r="BA23">
        <v>35.923000000000002</v>
      </c>
      <c r="BB23">
        <v>35.801000000000002</v>
      </c>
      <c r="BC23">
        <v>36.143000000000001</v>
      </c>
      <c r="BD23">
        <v>36.372999999999998</v>
      </c>
      <c r="BE23">
        <v>2019</v>
      </c>
    </row>
    <row r="24" spans="1:57">
      <c r="A24">
        <v>924</v>
      </c>
      <c r="B24" t="s">
        <v>1183</v>
      </c>
      <c r="C24" t="s">
        <v>1161</v>
      </c>
      <c r="D24" t="s">
        <v>1100</v>
      </c>
      <c r="E24" t="s">
        <v>1162</v>
      </c>
      <c r="F24" t="s">
        <v>1163</v>
      </c>
      <c r="G24" t="s">
        <v>1164</v>
      </c>
      <c r="I24" t="str">
        <f t="shared" si="0"/>
        <v>China</v>
      </c>
      <c r="L24">
        <v>24.276</v>
      </c>
      <c r="M24">
        <v>24.695</v>
      </c>
      <c r="N24">
        <v>23.452000000000002</v>
      </c>
      <c r="O24">
        <v>22.498000000000001</v>
      </c>
      <c r="P24">
        <v>22.344000000000001</v>
      </c>
      <c r="Q24">
        <v>20.434999999999999</v>
      </c>
      <c r="R24">
        <v>18.184999999999999</v>
      </c>
      <c r="S24">
        <v>18.594999999999999</v>
      </c>
      <c r="T24">
        <v>18.207000000000001</v>
      </c>
      <c r="U24">
        <v>16.643000000000001</v>
      </c>
      <c r="V24">
        <v>14.749000000000001</v>
      </c>
      <c r="W24">
        <v>13.53</v>
      </c>
      <c r="X24">
        <v>12.468999999999999</v>
      </c>
      <c r="Y24">
        <v>11.177</v>
      </c>
      <c r="Z24">
        <v>11.095000000000001</v>
      </c>
      <c r="AA24">
        <v>11.627000000000001</v>
      </c>
      <c r="AB24">
        <v>12.734999999999999</v>
      </c>
      <c r="AC24">
        <v>15.025</v>
      </c>
      <c r="AD24">
        <v>16.268000000000001</v>
      </c>
      <c r="AE24">
        <v>17.440000000000001</v>
      </c>
      <c r="AF24">
        <v>18.463999999999999</v>
      </c>
      <c r="AG24">
        <v>18.228000000000002</v>
      </c>
      <c r="AH24">
        <v>17.870999999999999</v>
      </c>
      <c r="AI24">
        <v>18.266999999999999</v>
      </c>
      <c r="AJ24">
        <v>18.338999999999999</v>
      </c>
      <c r="AK24">
        <v>18.151</v>
      </c>
      <c r="AL24">
        <v>22.524999999999999</v>
      </c>
      <c r="AM24">
        <v>25.654</v>
      </c>
      <c r="AN24">
        <v>25.094000000000001</v>
      </c>
      <c r="AO24">
        <v>27.119</v>
      </c>
      <c r="AP24">
        <v>28.158999999999999</v>
      </c>
      <c r="AQ24">
        <v>28.564</v>
      </c>
      <c r="AR24">
        <v>28.992999999999999</v>
      </c>
      <c r="AS24">
        <v>31.605</v>
      </c>
      <c r="AT24">
        <v>31.917999999999999</v>
      </c>
      <c r="AU24">
        <v>31.646999999999998</v>
      </c>
      <c r="AV24">
        <v>32.927</v>
      </c>
      <c r="AW24">
        <v>34.116999999999997</v>
      </c>
      <c r="AX24">
        <v>36.979999999999997</v>
      </c>
      <c r="AY24">
        <v>35.584000000000003</v>
      </c>
      <c r="AZ24">
        <v>35.012999999999998</v>
      </c>
      <c r="BA24">
        <v>34.405000000000001</v>
      </c>
      <c r="BB24">
        <v>34.335000000000001</v>
      </c>
      <c r="BC24">
        <v>34.17</v>
      </c>
      <c r="BD24">
        <v>34.17</v>
      </c>
      <c r="BE24">
        <v>2019</v>
      </c>
    </row>
    <row r="25" spans="1:57">
      <c r="A25">
        <v>922</v>
      </c>
      <c r="B25" t="s">
        <v>1184</v>
      </c>
      <c r="C25" t="s">
        <v>1161</v>
      </c>
      <c r="D25" t="s">
        <v>1111</v>
      </c>
      <c r="E25" t="s">
        <v>1162</v>
      </c>
      <c r="F25" t="s">
        <v>1163</v>
      </c>
      <c r="G25" t="s">
        <v>1164</v>
      </c>
      <c r="I25" t="str">
        <f t="shared" si="0"/>
        <v>Russia</v>
      </c>
      <c r="AB25">
        <v>39.683</v>
      </c>
      <c r="AC25">
        <v>34.286999999999999</v>
      </c>
      <c r="AD25">
        <v>30.651</v>
      </c>
      <c r="AE25">
        <v>31.463999999999999</v>
      </c>
      <c r="AF25">
        <v>33.817999999999998</v>
      </c>
      <c r="AG25">
        <v>32.598999999999997</v>
      </c>
      <c r="AH25">
        <v>29.628</v>
      </c>
      <c r="AI25">
        <v>29.457999999999998</v>
      </c>
      <c r="AJ25">
        <v>29.04</v>
      </c>
      <c r="AK25">
        <v>31.942</v>
      </c>
      <c r="AL25">
        <v>32.01</v>
      </c>
      <c r="AM25">
        <v>38.595999999999997</v>
      </c>
      <c r="AN25">
        <v>35.505000000000003</v>
      </c>
      <c r="AO25">
        <v>33.261000000000003</v>
      </c>
      <c r="AP25">
        <v>34.029000000000003</v>
      </c>
      <c r="AQ25">
        <v>34.652000000000001</v>
      </c>
      <c r="AR25">
        <v>34.938000000000002</v>
      </c>
      <c r="AS25">
        <v>35.273000000000003</v>
      </c>
      <c r="AT25">
        <v>36.585999999999999</v>
      </c>
      <c r="AU25">
        <v>34.83</v>
      </c>
      <c r="AV25">
        <v>32.621000000000002</v>
      </c>
      <c r="AW25">
        <v>33.881</v>
      </c>
      <c r="AX25">
        <v>38.783000000000001</v>
      </c>
      <c r="AY25">
        <v>35.526000000000003</v>
      </c>
      <c r="AZ25">
        <v>34.475999999999999</v>
      </c>
      <c r="BA25">
        <v>34.499000000000002</v>
      </c>
      <c r="BB25">
        <v>34.500999999999998</v>
      </c>
      <c r="BC25">
        <v>33.942</v>
      </c>
      <c r="BD25">
        <v>33.668999999999997</v>
      </c>
      <c r="BE25">
        <v>2019</v>
      </c>
    </row>
    <row r="26" spans="1:57">
      <c r="A26">
        <v>146</v>
      </c>
      <c r="B26" t="s">
        <v>1185</v>
      </c>
      <c r="C26" t="s">
        <v>1161</v>
      </c>
      <c r="D26" t="s">
        <v>83</v>
      </c>
      <c r="E26" t="s">
        <v>1162</v>
      </c>
      <c r="F26" t="s">
        <v>1163</v>
      </c>
      <c r="G26" t="s">
        <v>1164</v>
      </c>
      <c r="I26" t="str">
        <f t="shared" si="0"/>
        <v>Switzerland</v>
      </c>
      <c r="M26">
        <v>29.003</v>
      </c>
      <c r="N26">
        <v>28.48</v>
      </c>
      <c r="O26">
        <v>28.018999999999998</v>
      </c>
      <c r="P26">
        <v>27.934999999999999</v>
      </c>
      <c r="Q26">
        <v>27.78</v>
      </c>
      <c r="R26">
        <v>28.279</v>
      </c>
      <c r="S26">
        <v>27.684000000000001</v>
      </c>
      <c r="T26">
        <v>27.597000000000001</v>
      </c>
      <c r="U26">
        <v>29.423999999999999</v>
      </c>
      <c r="V26">
        <v>31.265999999999998</v>
      </c>
      <c r="W26">
        <v>32.447000000000003</v>
      </c>
      <c r="X26">
        <v>32.484000000000002</v>
      </c>
      <c r="Y26">
        <v>32.418999999999997</v>
      </c>
      <c r="Z26">
        <v>32.911000000000001</v>
      </c>
      <c r="AA26">
        <v>32.878</v>
      </c>
      <c r="AB26">
        <v>32.616</v>
      </c>
      <c r="AC26">
        <v>33.170999999999999</v>
      </c>
      <c r="AD26">
        <v>32.151000000000003</v>
      </c>
      <c r="AE26">
        <v>31.503</v>
      </c>
      <c r="AF26">
        <v>33.969000000000001</v>
      </c>
      <c r="AG26">
        <v>33.116999999999997</v>
      </c>
      <c r="AH26">
        <v>32.921999999999997</v>
      </c>
      <c r="AI26">
        <v>32.234999999999999</v>
      </c>
      <c r="AJ26">
        <v>30.38</v>
      </c>
      <c r="AK26">
        <v>29.27</v>
      </c>
      <c r="AL26">
        <v>29.8</v>
      </c>
      <c r="AM26">
        <v>31.51</v>
      </c>
      <c r="AN26">
        <v>31.201000000000001</v>
      </c>
      <c r="AO26">
        <v>31.186</v>
      </c>
      <c r="AP26">
        <v>31.381</v>
      </c>
      <c r="AQ26">
        <v>32.232999999999997</v>
      </c>
      <c r="AR26">
        <v>31.82</v>
      </c>
      <c r="AS26">
        <v>32.088000000000001</v>
      </c>
      <c r="AT26">
        <v>32.076999999999998</v>
      </c>
      <c r="AU26">
        <v>32.011000000000003</v>
      </c>
      <c r="AV26">
        <v>31.283999999999999</v>
      </c>
      <c r="AW26">
        <v>31.501999999999999</v>
      </c>
      <c r="AX26">
        <v>36.264000000000003</v>
      </c>
      <c r="AY26">
        <v>36.576999999999998</v>
      </c>
      <c r="AZ26">
        <v>33.652999999999999</v>
      </c>
      <c r="BA26">
        <v>33.1</v>
      </c>
      <c r="BB26">
        <v>33.049999999999997</v>
      </c>
      <c r="BC26">
        <v>33</v>
      </c>
      <c r="BD26">
        <v>33</v>
      </c>
      <c r="BE26">
        <v>2018</v>
      </c>
    </row>
    <row r="27" spans="1:57">
      <c r="A27">
        <v>542</v>
      </c>
      <c r="B27" t="s">
        <v>1186</v>
      </c>
      <c r="C27" t="s">
        <v>1161</v>
      </c>
      <c r="D27" t="s">
        <v>1109</v>
      </c>
      <c r="E27" t="s">
        <v>1162</v>
      </c>
      <c r="F27" t="s">
        <v>1163</v>
      </c>
      <c r="G27" t="s">
        <v>1164</v>
      </c>
      <c r="I27" t="str">
        <f t="shared" si="0"/>
        <v>Korea</v>
      </c>
      <c r="Y27">
        <v>13.981</v>
      </c>
      <c r="Z27">
        <v>14.526</v>
      </c>
      <c r="AA27">
        <v>14.348000000000001</v>
      </c>
      <c r="AB27">
        <v>16.617999999999999</v>
      </c>
      <c r="AC27">
        <v>16.736000000000001</v>
      </c>
      <c r="AD27">
        <v>16.613</v>
      </c>
      <c r="AE27">
        <v>17.556999999999999</v>
      </c>
      <c r="AF27">
        <v>16.462</v>
      </c>
      <c r="AG27">
        <v>18.524999999999999</v>
      </c>
      <c r="AH27">
        <v>19.202000000000002</v>
      </c>
      <c r="AI27">
        <v>18.869</v>
      </c>
      <c r="AJ27">
        <v>19.460999999999999</v>
      </c>
      <c r="AK27">
        <v>19.584</v>
      </c>
      <c r="AL27">
        <v>19.908999999999999</v>
      </c>
      <c r="AM27">
        <v>20.349</v>
      </c>
      <c r="AN27">
        <v>18.628</v>
      </c>
      <c r="AO27">
        <v>19.07</v>
      </c>
      <c r="AP27">
        <v>19.666</v>
      </c>
      <c r="AQ27">
        <v>19.905000000000001</v>
      </c>
      <c r="AR27">
        <v>19.757999999999999</v>
      </c>
      <c r="AS27">
        <v>19.738</v>
      </c>
      <c r="AT27">
        <v>19.488</v>
      </c>
      <c r="AU27">
        <v>19.638000000000002</v>
      </c>
      <c r="AV27">
        <v>20.382999999999999</v>
      </c>
      <c r="AW27">
        <v>22.614999999999998</v>
      </c>
      <c r="AX27">
        <v>25.631</v>
      </c>
      <c r="AY27">
        <v>25.623999999999999</v>
      </c>
      <c r="AZ27">
        <v>25.341000000000001</v>
      </c>
      <c r="BA27">
        <v>25.526</v>
      </c>
      <c r="BB27">
        <v>25.556000000000001</v>
      </c>
      <c r="BC27">
        <v>25.428000000000001</v>
      </c>
      <c r="BD27">
        <v>25.173999999999999</v>
      </c>
      <c r="BE27">
        <v>2019</v>
      </c>
    </row>
    <row r="28" spans="1:57">
      <c r="A28">
        <v>178</v>
      </c>
      <c r="B28" t="s">
        <v>1187</v>
      </c>
      <c r="C28" t="s">
        <v>1161</v>
      </c>
      <c r="D28" t="s">
        <v>80</v>
      </c>
      <c r="E28" t="s">
        <v>1162</v>
      </c>
      <c r="F28" t="s">
        <v>1163</v>
      </c>
      <c r="G28" t="s">
        <v>1164</v>
      </c>
      <c r="I28" t="str">
        <f t="shared" si="0"/>
        <v>Ireland</v>
      </c>
      <c r="Y28">
        <v>40.883000000000003</v>
      </c>
      <c r="Z28">
        <v>39.046999999999997</v>
      </c>
      <c r="AA28">
        <v>36.558</v>
      </c>
      <c r="AB28">
        <v>34.491999999999997</v>
      </c>
      <c r="AC28">
        <v>32.811</v>
      </c>
      <c r="AD28">
        <v>30.91</v>
      </c>
      <c r="AE28">
        <v>32.494999999999997</v>
      </c>
      <c r="AF28">
        <v>33.207999999999998</v>
      </c>
      <c r="AG28">
        <v>33.045999999999999</v>
      </c>
      <c r="AH28">
        <v>33.121000000000002</v>
      </c>
      <c r="AI28">
        <v>33.360999999999997</v>
      </c>
      <c r="AJ28">
        <v>33.884999999999998</v>
      </c>
      <c r="AK28">
        <v>35.944000000000003</v>
      </c>
      <c r="AL28">
        <v>41.884</v>
      </c>
      <c r="AM28">
        <v>47.075000000000003</v>
      </c>
      <c r="AN28">
        <v>65.031999999999996</v>
      </c>
      <c r="AO28">
        <v>46.906999999999996</v>
      </c>
      <c r="AP28">
        <v>42.488999999999997</v>
      </c>
      <c r="AQ28">
        <v>40.83</v>
      </c>
      <c r="AR28">
        <v>37.981000000000002</v>
      </c>
      <c r="AS28">
        <v>29.279</v>
      </c>
      <c r="AT28">
        <v>28.298999999999999</v>
      </c>
      <c r="AU28">
        <v>26.405999999999999</v>
      </c>
      <c r="AV28">
        <v>25.6</v>
      </c>
      <c r="AW28">
        <v>24.53</v>
      </c>
      <c r="AX28">
        <v>28.71</v>
      </c>
      <c r="AY28">
        <v>27.841000000000001</v>
      </c>
      <c r="AZ28">
        <v>25.591000000000001</v>
      </c>
      <c r="BA28">
        <v>24.167000000000002</v>
      </c>
      <c r="BB28">
        <v>23.803999999999998</v>
      </c>
      <c r="BC28">
        <v>23.303000000000001</v>
      </c>
      <c r="BD28">
        <v>22.831</v>
      </c>
      <c r="BE28">
        <v>2019</v>
      </c>
    </row>
    <row r="30" spans="1:57">
      <c r="A30" t="s">
        <v>1188</v>
      </c>
    </row>
    <row r="31" spans="1:57">
      <c r="A31" s="49" t="s">
        <v>1189</v>
      </c>
    </row>
  </sheetData>
  <pageMargins left="0.7" right="0.7" top="0.75" bottom="0.75" header="0.3" footer="0.3"/>
  <drawing r:id="rId1"/>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D58D909-AF10-E744-8710-C6FA0EE20C31}">
  <dimension ref="A1:BE31"/>
  <sheetViews>
    <sheetView workbookViewId="0">
      <selection activeCell="A2" sqref="A2"/>
    </sheetView>
  </sheetViews>
  <sheetFormatPr baseColWidth="10" defaultRowHeight="13"/>
  <cols>
    <col min="5" max="5" width="43.5" customWidth="1"/>
  </cols>
  <sheetData>
    <row r="1" spans="1:57" ht="25">
      <c r="A1" s="174" t="s">
        <v>2750</v>
      </c>
    </row>
    <row r="4" spans="1:57">
      <c r="A4" t="s">
        <v>1152</v>
      </c>
      <c r="B4" t="s">
        <v>1153</v>
      </c>
      <c r="C4" t="s">
        <v>1154</v>
      </c>
      <c r="D4" t="s">
        <v>63</v>
      </c>
      <c r="E4" t="s">
        <v>1155</v>
      </c>
      <c r="F4" t="s">
        <v>1156</v>
      </c>
      <c r="G4" t="s">
        <v>1157</v>
      </c>
      <c r="H4" t="s">
        <v>1158</v>
      </c>
      <c r="J4">
        <v>1980</v>
      </c>
      <c r="K4">
        <v>1981</v>
      </c>
      <c r="L4">
        <v>1982</v>
      </c>
      <c r="M4">
        <v>1983</v>
      </c>
      <c r="N4">
        <v>1984</v>
      </c>
      <c r="O4">
        <v>1985</v>
      </c>
      <c r="P4">
        <v>1986</v>
      </c>
      <c r="Q4">
        <v>1987</v>
      </c>
      <c r="R4">
        <v>1988</v>
      </c>
      <c r="S4">
        <v>1989</v>
      </c>
      <c r="T4">
        <v>1990</v>
      </c>
      <c r="U4">
        <v>1991</v>
      </c>
      <c r="V4">
        <v>1992</v>
      </c>
      <c r="W4">
        <v>1993</v>
      </c>
      <c r="X4">
        <v>1994</v>
      </c>
      <c r="Y4">
        <v>1995</v>
      </c>
      <c r="Z4">
        <v>1996</v>
      </c>
      <c r="AA4">
        <v>1997</v>
      </c>
      <c r="AB4">
        <v>1998</v>
      </c>
      <c r="AC4">
        <v>1999</v>
      </c>
      <c r="AD4">
        <v>2000</v>
      </c>
      <c r="AE4">
        <v>2001</v>
      </c>
      <c r="AF4">
        <v>2002</v>
      </c>
      <c r="AG4">
        <v>2003</v>
      </c>
      <c r="AH4">
        <v>2004</v>
      </c>
      <c r="AI4">
        <v>2005</v>
      </c>
      <c r="AJ4">
        <v>2006</v>
      </c>
      <c r="AK4">
        <v>2007</v>
      </c>
      <c r="AL4">
        <v>2008</v>
      </c>
      <c r="AM4">
        <v>2009</v>
      </c>
      <c r="AN4">
        <v>2010</v>
      </c>
      <c r="AO4">
        <v>2011</v>
      </c>
      <c r="AP4">
        <v>2012</v>
      </c>
      <c r="AQ4">
        <v>2013</v>
      </c>
      <c r="AR4">
        <v>2014</v>
      </c>
      <c r="AS4">
        <v>2015</v>
      </c>
      <c r="AT4">
        <v>2016</v>
      </c>
      <c r="AU4">
        <v>2017</v>
      </c>
      <c r="AV4">
        <v>2018</v>
      </c>
      <c r="AW4">
        <v>2019</v>
      </c>
      <c r="AX4">
        <v>2020</v>
      </c>
      <c r="AY4">
        <v>2021</v>
      </c>
      <c r="AZ4">
        <v>2022</v>
      </c>
      <c r="BA4">
        <v>2023</v>
      </c>
      <c r="BB4">
        <v>2024</v>
      </c>
      <c r="BC4">
        <v>2025</v>
      </c>
      <c r="BD4">
        <v>2026</v>
      </c>
      <c r="BE4" t="s">
        <v>1159</v>
      </c>
    </row>
    <row r="5" spans="1:57">
      <c r="A5">
        <v>124</v>
      </c>
      <c r="B5" t="s">
        <v>1160</v>
      </c>
      <c r="C5" t="s">
        <v>1161</v>
      </c>
      <c r="D5" t="s">
        <v>88</v>
      </c>
      <c r="E5" t="s">
        <v>1162</v>
      </c>
      <c r="F5" t="s">
        <v>1163</v>
      </c>
      <c r="G5" t="s">
        <v>1164</v>
      </c>
      <c r="I5" t="str">
        <f t="shared" ref="I5:I28" si="0">D5</f>
        <v>Belgium</v>
      </c>
      <c r="J5">
        <v>57.052999999999997</v>
      </c>
      <c r="K5">
        <v>63.966000000000001</v>
      </c>
      <c r="L5">
        <v>61.973999999999997</v>
      </c>
      <c r="M5">
        <v>64.635999999999996</v>
      </c>
      <c r="N5">
        <v>61.418999999999997</v>
      </c>
      <c r="O5">
        <v>60.686</v>
      </c>
      <c r="P5">
        <v>59.854999999999997</v>
      </c>
      <c r="Q5">
        <v>57.97</v>
      </c>
      <c r="R5">
        <v>55.984000000000002</v>
      </c>
      <c r="S5">
        <v>54.38</v>
      </c>
      <c r="T5">
        <v>54.369</v>
      </c>
      <c r="U5">
        <v>55.625</v>
      </c>
      <c r="V5">
        <v>55.911999999999999</v>
      </c>
      <c r="W5">
        <v>57.058</v>
      </c>
      <c r="X5">
        <v>54.66</v>
      </c>
      <c r="Y5">
        <v>52.645000000000003</v>
      </c>
      <c r="Z5">
        <v>53.052</v>
      </c>
      <c r="AA5">
        <v>51.601999999999997</v>
      </c>
      <c r="AB5">
        <v>50.959000000000003</v>
      </c>
      <c r="AC5">
        <v>50.497</v>
      </c>
      <c r="AD5">
        <v>49.398000000000003</v>
      </c>
      <c r="AE5">
        <v>49.378999999999998</v>
      </c>
      <c r="AF5">
        <v>49.904000000000003</v>
      </c>
      <c r="AG5">
        <v>51.046999999999997</v>
      </c>
      <c r="AH5">
        <v>49.319000000000003</v>
      </c>
      <c r="AI5">
        <v>51.862000000000002</v>
      </c>
      <c r="AJ5">
        <v>48.789000000000001</v>
      </c>
      <c r="AK5">
        <v>48.563000000000002</v>
      </c>
      <c r="AL5">
        <v>50.774999999999999</v>
      </c>
      <c r="AM5">
        <v>54.680999999999997</v>
      </c>
      <c r="AN5">
        <v>53.878</v>
      </c>
      <c r="AO5">
        <v>55.304000000000002</v>
      </c>
      <c r="AP5">
        <v>56.478000000000002</v>
      </c>
      <c r="AQ5">
        <v>56.116</v>
      </c>
      <c r="AR5">
        <v>55.6</v>
      </c>
      <c r="AS5">
        <v>53.72</v>
      </c>
      <c r="AT5">
        <v>53.118000000000002</v>
      </c>
      <c r="AU5">
        <v>52.030999999999999</v>
      </c>
      <c r="AV5">
        <v>52.16</v>
      </c>
      <c r="AW5">
        <v>52.052999999999997</v>
      </c>
      <c r="AX5">
        <v>60.795999999999999</v>
      </c>
      <c r="AY5">
        <v>58.012</v>
      </c>
      <c r="AZ5">
        <v>55.417000000000002</v>
      </c>
      <c r="BA5">
        <v>55.287999999999997</v>
      </c>
      <c r="BB5">
        <v>55.466000000000001</v>
      </c>
      <c r="BC5">
        <v>55.41</v>
      </c>
      <c r="BD5">
        <v>55.466000000000001</v>
      </c>
      <c r="BE5">
        <v>2019</v>
      </c>
    </row>
    <row r="6" spans="1:57">
      <c r="A6">
        <v>132</v>
      </c>
      <c r="B6" t="s">
        <v>1165</v>
      </c>
      <c r="C6" t="s">
        <v>1161</v>
      </c>
      <c r="D6" t="s">
        <v>81</v>
      </c>
      <c r="E6" t="s">
        <v>1162</v>
      </c>
      <c r="F6" t="s">
        <v>1163</v>
      </c>
      <c r="G6" t="s">
        <v>1164</v>
      </c>
      <c r="I6" t="str">
        <f t="shared" si="0"/>
        <v>France</v>
      </c>
      <c r="J6">
        <v>46.405000000000001</v>
      </c>
      <c r="K6">
        <v>48.957000000000001</v>
      </c>
      <c r="L6">
        <v>50.237000000000002</v>
      </c>
      <c r="M6">
        <v>50.744</v>
      </c>
      <c r="N6">
        <v>51.673999999999999</v>
      </c>
      <c r="O6">
        <v>52.311999999999998</v>
      </c>
      <c r="P6">
        <v>51.901000000000003</v>
      </c>
      <c r="Q6">
        <v>51.319000000000003</v>
      </c>
      <c r="R6">
        <v>50.643999999999998</v>
      </c>
      <c r="S6">
        <v>49.472999999999999</v>
      </c>
      <c r="T6">
        <v>50.131999999999998</v>
      </c>
      <c r="U6">
        <v>51.271999999999998</v>
      </c>
      <c r="V6">
        <v>52.591000000000001</v>
      </c>
      <c r="W6">
        <v>55.204000000000001</v>
      </c>
      <c r="X6">
        <v>54.625</v>
      </c>
      <c r="Y6">
        <v>54.808999999999997</v>
      </c>
      <c r="Z6">
        <v>54.881</v>
      </c>
      <c r="AA6">
        <v>54.530999999999999</v>
      </c>
      <c r="AB6">
        <v>52.923999999999999</v>
      </c>
      <c r="AC6">
        <v>52.63</v>
      </c>
      <c r="AD6">
        <v>51.652000000000001</v>
      </c>
      <c r="AE6">
        <v>51.718000000000004</v>
      </c>
      <c r="AF6">
        <v>52.795000000000002</v>
      </c>
      <c r="AG6">
        <v>53.271000000000001</v>
      </c>
      <c r="AH6">
        <v>52.984999999999999</v>
      </c>
      <c r="AI6">
        <v>53.293999999999997</v>
      </c>
      <c r="AJ6">
        <v>52.875999999999998</v>
      </c>
      <c r="AK6">
        <v>52.566000000000003</v>
      </c>
      <c r="AL6">
        <v>53.295999999999999</v>
      </c>
      <c r="AM6">
        <v>57.152000000000001</v>
      </c>
      <c r="AN6">
        <v>56.881999999999998</v>
      </c>
      <c r="AO6">
        <v>56.290999999999997</v>
      </c>
      <c r="AP6">
        <v>57.106999999999999</v>
      </c>
      <c r="AQ6">
        <v>57.228000000000002</v>
      </c>
      <c r="AR6">
        <v>57.213999999999999</v>
      </c>
      <c r="AS6">
        <v>56.798000000000002</v>
      </c>
      <c r="AT6">
        <v>56.66</v>
      </c>
      <c r="AU6">
        <v>56.478999999999999</v>
      </c>
      <c r="AV6">
        <v>55.622999999999998</v>
      </c>
      <c r="AW6">
        <v>55.533999999999999</v>
      </c>
      <c r="AX6">
        <v>62.402999999999999</v>
      </c>
      <c r="AY6">
        <v>59.683</v>
      </c>
      <c r="AZ6">
        <v>56.496000000000002</v>
      </c>
      <c r="BA6">
        <v>55.302999999999997</v>
      </c>
      <c r="BB6">
        <v>55.024999999999999</v>
      </c>
      <c r="BC6">
        <v>54.771999999999998</v>
      </c>
      <c r="BD6">
        <v>54.723999999999997</v>
      </c>
      <c r="BE6">
        <v>2019</v>
      </c>
    </row>
    <row r="7" spans="1:57">
      <c r="A7">
        <v>172</v>
      </c>
      <c r="B7" t="s">
        <v>1166</v>
      </c>
      <c r="C7" t="s">
        <v>1161</v>
      </c>
      <c r="D7" t="s">
        <v>89</v>
      </c>
      <c r="E7" t="s">
        <v>1162</v>
      </c>
      <c r="F7" t="s">
        <v>1163</v>
      </c>
      <c r="G7" t="s">
        <v>1164</v>
      </c>
      <c r="I7" t="str">
        <f t="shared" si="0"/>
        <v>Finland</v>
      </c>
      <c r="J7">
        <v>43.863999999999997</v>
      </c>
      <c r="K7">
        <v>44.542000000000002</v>
      </c>
      <c r="L7">
        <v>46.429000000000002</v>
      </c>
      <c r="M7">
        <v>48.197000000000003</v>
      </c>
      <c r="N7">
        <v>47.518999999999998</v>
      </c>
      <c r="O7">
        <v>49.399000000000001</v>
      </c>
      <c r="P7">
        <v>50.037999999999997</v>
      </c>
      <c r="Q7">
        <v>50.975999999999999</v>
      </c>
      <c r="R7">
        <v>49.545999999999999</v>
      </c>
      <c r="S7">
        <v>46.801000000000002</v>
      </c>
      <c r="T7">
        <v>47.087000000000003</v>
      </c>
      <c r="U7">
        <v>55.771000000000001</v>
      </c>
      <c r="V7">
        <v>60.814999999999998</v>
      </c>
      <c r="W7">
        <v>63.587000000000003</v>
      </c>
      <c r="X7">
        <v>62.137</v>
      </c>
      <c r="Y7">
        <v>59.973999999999997</v>
      </c>
      <c r="Z7">
        <v>58.429000000000002</v>
      </c>
      <c r="AA7">
        <v>54.892000000000003</v>
      </c>
      <c r="AB7">
        <v>51.319000000000003</v>
      </c>
      <c r="AC7">
        <v>49.914000000000001</v>
      </c>
      <c r="AD7">
        <v>46.908999999999999</v>
      </c>
      <c r="AE7">
        <v>46.225000000000001</v>
      </c>
      <c r="AF7">
        <v>47.442</v>
      </c>
      <c r="AG7">
        <v>48.274000000000001</v>
      </c>
      <c r="AH7">
        <v>48.185000000000002</v>
      </c>
      <c r="AI7">
        <v>49.185000000000002</v>
      </c>
      <c r="AJ7">
        <v>48.262</v>
      </c>
      <c r="AK7">
        <v>46.677</v>
      </c>
      <c r="AL7">
        <v>47.875</v>
      </c>
      <c r="AM7">
        <v>54.091000000000001</v>
      </c>
      <c r="AN7">
        <v>53.906999999999996</v>
      </c>
      <c r="AO7">
        <v>53.658000000000001</v>
      </c>
      <c r="AP7">
        <v>55.441000000000003</v>
      </c>
      <c r="AQ7">
        <v>56.823</v>
      </c>
      <c r="AR7">
        <v>57.277000000000001</v>
      </c>
      <c r="AS7">
        <v>56.491999999999997</v>
      </c>
      <c r="AT7">
        <v>55.648000000000003</v>
      </c>
      <c r="AU7">
        <v>53.634</v>
      </c>
      <c r="AV7">
        <v>53.347999999999999</v>
      </c>
      <c r="AW7">
        <v>53.372</v>
      </c>
      <c r="AX7">
        <v>56.722000000000001</v>
      </c>
      <c r="AY7">
        <v>56.616999999999997</v>
      </c>
      <c r="AZ7">
        <v>55.131999999999998</v>
      </c>
      <c r="BA7">
        <v>54.319000000000003</v>
      </c>
      <c r="BB7">
        <v>54.024000000000001</v>
      </c>
      <c r="BC7">
        <v>53.69</v>
      </c>
      <c r="BD7">
        <v>53.530999999999999</v>
      </c>
      <c r="BE7">
        <v>2020</v>
      </c>
    </row>
    <row r="8" spans="1:57">
      <c r="A8">
        <v>142</v>
      </c>
      <c r="B8" t="s">
        <v>1167</v>
      </c>
      <c r="C8" t="s">
        <v>1161</v>
      </c>
      <c r="D8" t="s">
        <v>87</v>
      </c>
      <c r="E8" t="s">
        <v>1162</v>
      </c>
      <c r="F8" t="s">
        <v>1163</v>
      </c>
      <c r="G8" t="s">
        <v>1164</v>
      </c>
      <c r="I8" t="str">
        <f t="shared" si="0"/>
        <v>Norway</v>
      </c>
      <c r="J8">
        <v>43.883000000000003</v>
      </c>
      <c r="K8">
        <v>43.293999999999997</v>
      </c>
      <c r="L8">
        <v>43.872</v>
      </c>
      <c r="M8">
        <v>43.472000000000001</v>
      </c>
      <c r="N8">
        <v>41.506</v>
      </c>
      <c r="O8">
        <v>40.856999999999999</v>
      </c>
      <c r="P8">
        <v>44.286999999999999</v>
      </c>
      <c r="Q8">
        <v>46.536000000000001</v>
      </c>
      <c r="R8">
        <v>48.4</v>
      </c>
      <c r="S8">
        <v>48.058999999999997</v>
      </c>
      <c r="T8">
        <v>48.936999999999998</v>
      </c>
      <c r="U8">
        <v>49.972999999999999</v>
      </c>
      <c r="V8">
        <v>51.311999999999998</v>
      </c>
      <c r="W8">
        <v>50.231999999999999</v>
      </c>
      <c r="X8">
        <v>49.353000000000002</v>
      </c>
      <c r="Y8">
        <v>49.338000000000001</v>
      </c>
      <c r="Z8">
        <v>47.036999999999999</v>
      </c>
      <c r="AA8">
        <v>45.494999999999997</v>
      </c>
      <c r="AB8">
        <v>47.825000000000003</v>
      </c>
      <c r="AC8">
        <v>46.466000000000001</v>
      </c>
      <c r="AD8">
        <v>41.377000000000002</v>
      </c>
      <c r="AE8">
        <v>43.276000000000003</v>
      </c>
      <c r="AF8">
        <v>46.241999999999997</v>
      </c>
      <c r="AG8">
        <v>47.753</v>
      </c>
      <c r="AH8">
        <v>44.877000000000002</v>
      </c>
      <c r="AI8">
        <v>41.93</v>
      </c>
      <c r="AJ8">
        <v>40.636000000000003</v>
      </c>
      <c r="AK8">
        <v>41.154000000000003</v>
      </c>
      <c r="AL8">
        <v>39.988</v>
      </c>
      <c r="AM8">
        <v>45.805</v>
      </c>
      <c r="AN8">
        <v>44.712000000000003</v>
      </c>
      <c r="AO8">
        <v>43.533000000000001</v>
      </c>
      <c r="AP8">
        <v>42.673000000000002</v>
      </c>
      <c r="AQ8">
        <v>43.725000000000001</v>
      </c>
      <c r="AR8">
        <v>45.527000000000001</v>
      </c>
      <c r="AS8">
        <v>48.497999999999998</v>
      </c>
      <c r="AT8">
        <v>50.698999999999998</v>
      </c>
      <c r="AU8">
        <v>49.640999999999998</v>
      </c>
      <c r="AV8">
        <v>48.917999999999999</v>
      </c>
      <c r="AW8">
        <v>51.57</v>
      </c>
      <c r="AX8">
        <v>58.154000000000003</v>
      </c>
      <c r="AY8">
        <v>51.966999999999999</v>
      </c>
      <c r="AZ8">
        <v>51.161000000000001</v>
      </c>
      <c r="BA8">
        <v>50.628</v>
      </c>
      <c r="BB8">
        <v>50.494999999999997</v>
      </c>
      <c r="BC8">
        <v>50.585999999999999</v>
      </c>
      <c r="BD8">
        <v>50.652999999999999</v>
      </c>
      <c r="BE8">
        <v>2020</v>
      </c>
    </row>
    <row r="9" spans="1:57">
      <c r="A9">
        <v>128</v>
      </c>
      <c r="B9" t="s">
        <v>1168</v>
      </c>
      <c r="C9" t="s">
        <v>1161</v>
      </c>
      <c r="D9" t="s">
        <v>91</v>
      </c>
      <c r="E9" t="s">
        <v>1162</v>
      </c>
      <c r="F9" t="s">
        <v>1163</v>
      </c>
      <c r="G9" t="s">
        <v>1164</v>
      </c>
      <c r="I9" t="str">
        <f t="shared" si="0"/>
        <v>Denmark</v>
      </c>
      <c r="J9">
        <v>52.350999999999999</v>
      </c>
      <c r="K9">
        <v>55.847999999999999</v>
      </c>
      <c r="L9">
        <v>57.161000000000001</v>
      </c>
      <c r="M9">
        <v>57.298000000000002</v>
      </c>
      <c r="N9">
        <v>55.8</v>
      </c>
      <c r="O9">
        <v>54.893000000000001</v>
      </c>
      <c r="P9">
        <v>51.920999999999999</v>
      </c>
      <c r="Q9">
        <v>53.057000000000002</v>
      </c>
      <c r="R9">
        <v>55.136000000000003</v>
      </c>
      <c r="S9">
        <v>55.2</v>
      </c>
      <c r="T9">
        <v>54.953000000000003</v>
      </c>
      <c r="U9">
        <v>55.377000000000002</v>
      </c>
      <c r="V9">
        <v>56.341999999999999</v>
      </c>
      <c r="W9">
        <v>59.295000000000002</v>
      </c>
      <c r="X9">
        <v>59.292999999999999</v>
      </c>
      <c r="Y9">
        <v>58.526000000000003</v>
      </c>
      <c r="Z9">
        <v>57.997999999999998</v>
      </c>
      <c r="AA9">
        <v>55.906999999999996</v>
      </c>
      <c r="AB9">
        <v>55.395000000000003</v>
      </c>
      <c r="AC9">
        <v>54.533000000000001</v>
      </c>
      <c r="AD9">
        <v>52.686999999999998</v>
      </c>
      <c r="AE9">
        <v>52.837000000000003</v>
      </c>
      <c r="AF9">
        <v>53.213999999999999</v>
      </c>
      <c r="AG9">
        <v>53.639000000000003</v>
      </c>
      <c r="AH9">
        <v>52.997</v>
      </c>
      <c r="AI9">
        <v>51.241999999999997</v>
      </c>
      <c r="AJ9">
        <v>49.83</v>
      </c>
      <c r="AK9">
        <v>49.591000000000001</v>
      </c>
      <c r="AL9">
        <v>50.411000000000001</v>
      </c>
      <c r="AM9">
        <v>56.536000000000001</v>
      </c>
      <c r="AN9">
        <v>56.673000000000002</v>
      </c>
      <c r="AO9">
        <v>56.429000000000002</v>
      </c>
      <c r="AP9">
        <v>57.954999999999998</v>
      </c>
      <c r="AQ9">
        <v>55.82</v>
      </c>
      <c r="AR9">
        <v>55.218000000000004</v>
      </c>
      <c r="AS9">
        <v>54.527999999999999</v>
      </c>
      <c r="AT9">
        <v>52.478999999999999</v>
      </c>
      <c r="AU9">
        <v>50.55</v>
      </c>
      <c r="AV9">
        <v>50.546999999999997</v>
      </c>
      <c r="AW9">
        <v>49.244999999999997</v>
      </c>
      <c r="AX9">
        <v>55.076000000000001</v>
      </c>
      <c r="AY9">
        <v>52.197000000000003</v>
      </c>
      <c r="AZ9">
        <v>51.268999999999998</v>
      </c>
      <c r="BA9">
        <v>50.706000000000003</v>
      </c>
      <c r="BB9">
        <v>50.344999999999999</v>
      </c>
      <c r="BC9">
        <v>50.08</v>
      </c>
      <c r="BD9">
        <v>50.12</v>
      </c>
      <c r="BE9">
        <v>2019</v>
      </c>
    </row>
    <row r="10" spans="1:57">
      <c r="A10">
        <v>122</v>
      </c>
      <c r="B10" t="s">
        <v>1169</v>
      </c>
      <c r="C10" t="s">
        <v>1161</v>
      </c>
      <c r="D10" t="s">
        <v>82</v>
      </c>
      <c r="E10" t="s">
        <v>1162</v>
      </c>
      <c r="F10" t="s">
        <v>1163</v>
      </c>
      <c r="G10" t="s">
        <v>1164</v>
      </c>
      <c r="I10" t="str">
        <f t="shared" si="0"/>
        <v>Austria</v>
      </c>
      <c r="R10">
        <v>47.57</v>
      </c>
      <c r="S10">
        <v>46.283999999999999</v>
      </c>
      <c r="T10">
        <v>46.57</v>
      </c>
      <c r="U10">
        <v>47.594000000000001</v>
      </c>
      <c r="V10">
        <v>49.003</v>
      </c>
      <c r="W10">
        <v>54.009</v>
      </c>
      <c r="X10">
        <v>54.018999999999998</v>
      </c>
      <c r="Y10">
        <v>55.820999999999998</v>
      </c>
      <c r="Z10">
        <v>55.628999999999998</v>
      </c>
      <c r="AA10">
        <v>52.276000000000003</v>
      </c>
      <c r="AB10">
        <v>54.054000000000002</v>
      </c>
      <c r="AC10">
        <v>50.305</v>
      </c>
      <c r="AD10">
        <v>50.654000000000003</v>
      </c>
      <c r="AE10">
        <v>51.356999999999999</v>
      </c>
      <c r="AF10">
        <v>52.43</v>
      </c>
      <c r="AG10">
        <v>49.926000000000002</v>
      </c>
      <c r="AH10">
        <v>53.704000000000001</v>
      </c>
      <c r="AI10">
        <v>51.154000000000003</v>
      </c>
      <c r="AJ10">
        <v>50.378</v>
      </c>
      <c r="AK10">
        <v>49.241999999999997</v>
      </c>
      <c r="AL10">
        <v>49.871000000000002</v>
      </c>
      <c r="AM10">
        <v>54.140999999999998</v>
      </c>
      <c r="AN10">
        <v>52.835000000000001</v>
      </c>
      <c r="AO10">
        <v>50.892000000000003</v>
      </c>
      <c r="AP10">
        <v>51.213000000000001</v>
      </c>
      <c r="AQ10">
        <v>51.648000000000003</v>
      </c>
      <c r="AR10">
        <v>52.325000000000003</v>
      </c>
      <c r="AS10">
        <v>51.027000000000001</v>
      </c>
      <c r="AT10">
        <v>50.024999999999999</v>
      </c>
      <c r="AU10">
        <v>49.146999999999998</v>
      </c>
      <c r="AV10">
        <v>48.709000000000003</v>
      </c>
      <c r="AW10">
        <v>48.414999999999999</v>
      </c>
      <c r="AX10">
        <v>57.895000000000003</v>
      </c>
      <c r="AY10">
        <v>54.771000000000001</v>
      </c>
      <c r="AZ10">
        <v>52.27</v>
      </c>
      <c r="BA10">
        <v>51.027000000000001</v>
      </c>
      <c r="BB10">
        <v>49.933</v>
      </c>
      <c r="BC10">
        <v>49.52</v>
      </c>
      <c r="BD10">
        <v>49.389000000000003</v>
      </c>
      <c r="BE10">
        <v>2019</v>
      </c>
    </row>
    <row r="11" spans="1:57">
      <c r="A11">
        <v>144</v>
      </c>
      <c r="B11" t="s">
        <v>1170</v>
      </c>
      <c r="C11" t="s">
        <v>1161</v>
      </c>
      <c r="D11" t="s">
        <v>86</v>
      </c>
      <c r="E11" t="s">
        <v>1162</v>
      </c>
      <c r="F11" t="s">
        <v>1163</v>
      </c>
      <c r="G11" t="s">
        <v>1164</v>
      </c>
      <c r="I11" t="str">
        <f t="shared" si="0"/>
        <v>Sweden</v>
      </c>
      <c r="J11">
        <v>59.328000000000003</v>
      </c>
      <c r="K11">
        <v>61.878999999999998</v>
      </c>
      <c r="L11">
        <v>63.868000000000002</v>
      </c>
      <c r="M11">
        <v>63.457000000000001</v>
      </c>
      <c r="N11">
        <v>60.737000000000002</v>
      </c>
      <c r="O11">
        <v>61.87</v>
      </c>
      <c r="P11">
        <v>60.015999999999998</v>
      </c>
      <c r="Q11">
        <v>57.854999999999997</v>
      </c>
      <c r="R11">
        <v>56.484999999999999</v>
      </c>
      <c r="S11">
        <v>56.515999999999998</v>
      </c>
      <c r="T11">
        <v>57.335999999999999</v>
      </c>
      <c r="U11">
        <v>61.042999999999999</v>
      </c>
      <c r="V11">
        <v>66.253</v>
      </c>
      <c r="W11">
        <v>67.745000000000005</v>
      </c>
      <c r="X11">
        <v>65.105000000000004</v>
      </c>
      <c r="Y11">
        <v>61.999000000000002</v>
      </c>
      <c r="Z11">
        <v>60.024999999999999</v>
      </c>
      <c r="AA11">
        <v>57.865000000000002</v>
      </c>
      <c r="AB11">
        <v>55.576999999999998</v>
      </c>
      <c r="AC11">
        <v>55.194000000000003</v>
      </c>
      <c r="AD11">
        <v>52.197000000000003</v>
      </c>
      <c r="AE11">
        <v>51.661000000000001</v>
      </c>
      <c r="AF11">
        <v>52.677999999999997</v>
      </c>
      <c r="AG11">
        <v>52.834000000000003</v>
      </c>
      <c r="AH11">
        <v>51.332999999999998</v>
      </c>
      <c r="AI11">
        <v>51.280999999999999</v>
      </c>
      <c r="AJ11">
        <v>49.97</v>
      </c>
      <c r="AK11">
        <v>48.33</v>
      </c>
      <c r="AL11">
        <v>49.012999999999998</v>
      </c>
      <c r="AM11">
        <v>51.201999999999998</v>
      </c>
      <c r="AN11">
        <v>49.335999999999999</v>
      </c>
      <c r="AO11">
        <v>48.621000000000002</v>
      </c>
      <c r="AP11">
        <v>49.793999999999997</v>
      </c>
      <c r="AQ11">
        <v>50.54</v>
      </c>
      <c r="AR11">
        <v>49.67</v>
      </c>
      <c r="AS11">
        <v>48.390999999999998</v>
      </c>
      <c r="AT11">
        <v>48.777999999999999</v>
      </c>
      <c r="AU11">
        <v>48.252000000000002</v>
      </c>
      <c r="AV11">
        <v>48.77</v>
      </c>
      <c r="AW11">
        <v>48.271000000000001</v>
      </c>
      <c r="AX11">
        <v>53.061999999999998</v>
      </c>
      <c r="AY11">
        <v>52.234999999999999</v>
      </c>
      <c r="AZ11">
        <v>50.493000000000002</v>
      </c>
      <c r="BA11">
        <v>49.241</v>
      </c>
      <c r="BB11">
        <v>49.082999999999998</v>
      </c>
      <c r="BC11">
        <v>48.901000000000003</v>
      </c>
      <c r="BD11">
        <v>48.953000000000003</v>
      </c>
      <c r="BE11">
        <v>2019</v>
      </c>
    </row>
    <row r="12" spans="1:57">
      <c r="A12">
        <v>174</v>
      </c>
      <c r="B12" t="s">
        <v>1171</v>
      </c>
      <c r="C12" t="s">
        <v>1161</v>
      </c>
      <c r="D12" t="s">
        <v>70</v>
      </c>
      <c r="E12" t="s">
        <v>1162</v>
      </c>
      <c r="F12" t="s">
        <v>1163</v>
      </c>
      <c r="G12" t="s">
        <v>1164</v>
      </c>
      <c r="I12" t="str">
        <f t="shared" si="0"/>
        <v>Greece</v>
      </c>
      <c r="J12">
        <v>24.382999999999999</v>
      </c>
      <c r="K12">
        <v>27.928999999999998</v>
      </c>
      <c r="L12">
        <v>28.542999999999999</v>
      </c>
      <c r="M12">
        <v>30.077999999999999</v>
      </c>
      <c r="N12">
        <v>31.779</v>
      </c>
      <c r="O12">
        <v>34.049999999999997</v>
      </c>
      <c r="P12">
        <v>33.587000000000003</v>
      </c>
      <c r="Q12">
        <v>33.845999999999997</v>
      </c>
      <c r="R12">
        <v>33.637</v>
      </c>
      <c r="S12">
        <v>34.597999999999999</v>
      </c>
      <c r="T12">
        <v>38.290999999999997</v>
      </c>
      <c r="U12">
        <v>35.000999999999998</v>
      </c>
      <c r="V12">
        <v>36.703000000000003</v>
      </c>
      <c r="W12">
        <v>38.414000000000001</v>
      </c>
      <c r="X12">
        <v>36.720999999999997</v>
      </c>
      <c r="Y12">
        <v>46.390999999999998</v>
      </c>
      <c r="Z12">
        <v>45.466000000000001</v>
      </c>
      <c r="AA12">
        <v>44.078000000000003</v>
      </c>
      <c r="AB12">
        <v>45.533000000000001</v>
      </c>
      <c r="AC12">
        <v>46.546999999999997</v>
      </c>
      <c r="AD12">
        <v>46.820999999999998</v>
      </c>
      <c r="AE12">
        <v>46.377000000000002</v>
      </c>
      <c r="AF12">
        <v>46.186</v>
      </c>
      <c r="AG12">
        <v>46.988</v>
      </c>
      <c r="AH12">
        <v>48.02</v>
      </c>
      <c r="AI12">
        <v>45.948999999999998</v>
      </c>
      <c r="AJ12">
        <v>45.5</v>
      </c>
      <c r="AK12">
        <v>47.47</v>
      </c>
      <c r="AL12">
        <v>51.277999999999999</v>
      </c>
      <c r="AM12">
        <v>54.545000000000002</v>
      </c>
      <c r="AN12">
        <v>52.957000000000001</v>
      </c>
      <c r="AO12">
        <v>55.12</v>
      </c>
      <c r="AP12">
        <v>53.604999999999997</v>
      </c>
      <c r="AQ12">
        <v>51.944000000000003</v>
      </c>
      <c r="AR12">
        <v>50.658999999999999</v>
      </c>
      <c r="AS12">
        <v>51.006</v>
      </c>
      <c r="AT12">
        <v>49.715000000000003</v>
      </c>
      <c r="AU12">
        <v>48.332999999999998</v>
      </c>
      <c r="AV12">
        <v>48.4</v>
      </c>
      <c r="AW12">
        <v>47.377000000000002</v>
      </c>
      <c r="AX12">
        <v>58.186999999999998</v>
      </c>
      <c r="AY12">
        <v>59.125999999999998</v>
      </c>
      <c r="AZ12">
        <v>52.832000000000001</v>
      </c>
      <c r="BA12">
        <v>51.991999999999997</v>
      </c>
      <c r="BB12">
        <v>50.878999999999998</v>
      </c>
      <c r="BC12">
        <v>49.956000000000003</v>
      </c>
      <c r="BD12">
        <v>48.738999999999997</v>
      </c>
      <c r="BE12">
        <v>2019</v>
      </c>
    </row>
    <row r="13" spans="1:57">
      <c r="A13">
        <v>136</v>
      </c>
      <c r="B13" t="s">
        <v>1172</v>
      </c>
      <c r="C13" t="s">
        <v>1161</v>
      </c>
      <c r="D13" t="s">
        <v>72</v>
      </c>
      <c r="E13" t="s">
        <v>1162</v>
      </c>
      <c r="F13" t="s">
        <v>1163</v>
      </c>
      <c r="G13" t="s">
        <v>1164</v>
      </c>
      <c r="I13" t="s">
        <v>72</v>
      </c>
      <c r="R13">
        <v>48.133000000000003</v>
      </c>
      <c r="S13">
        <v>49.29</v>
      </c>
      <c r="T13">
        <v>53.994999999999997</v>
      </c>
      <c r="U13">
        <v>55.140999999999998</v>
      </c>
      <c r="V13">
        <v>56.597999999999999</v>
      </c>
      <c r="W13">
        <v>57.582000000000001</v>
      </c>
      <c r="X13">
        <v>54.883000000000003</v>
      </c>
      <c r="Y13">
        <v>51.619</v>
      </c>
      <c r="Z13">
        <v>51.488999999999997</v>
      </c>
      <c r="AA13">
        <v>49.491999999999997</v>
      </c>
      <c r="AB13">
        <v>48.15</v>
      </c>
      <c r="AC13">
        <v>47.213999999999999</v>
      </c>
      <c r="AD13">
        <v>46.536000000000001</v>
      </c>
      <c r="AE13">
        <v>47.34</v>
      </c>
      <c r="AF13">
        <v>46.7</v>
      </c>
      <c r="AG13">
        <v>47.173999999999999</v>
      </c>
      <c r="AH13">
        <v>46.88</v>
      </c>
      <c r="AI13">
        <v>47.241999999999997</v>
      </c>
      <c r="AJ13">
        <v>47.793999999999997</v>
      </c>
      <c r="AK13">
        <v>46.783999999999999</v>
      </c>
      <c r="AL13">
        <v>47.834000000000003</v>
      </c>
      <c r="AM13">
        <v>51.110999999999997</v>
      </c>
      <c r="AN13">
        <v>49.927999999999997</v>
      </c>
      <c r="AO13">
        <v>49.173999999999999</v>
      </c>
      <c r="AP13">
        <v>50.59</v>
      </c>
      <c r="AQ13">
        <v>50.951999999999998</v>
      </c>
      <c r="AR13">
        <v>50.854999999999997</v>
      </c>
      <c r="AS13">
        <v>50.317</v>
      </c>
      <c r="AT13">
        <v>49.078000000000003</v>
      </c>
      <c r="AU13">
        <v>48.762999999999998</v>
      </c>
      <c r="AV13">
        <v>48.384</v>
      </c>
      <c r="AW13">
        <v>48.634</v>
      </c>
      <c r="AX13">
        <v>57.253999999999998</v>
      </c>
      <c r="AY13">
        <v>56.716999999999999</v>
      </c>
      <c r="AZ13">
        <v>53.098999999999997</v>
      </c>
      <c r="BA13">
        <v>51.261000000000003</v>
      </c>
      <c r="BB13">
        <v>49.66</v>
      </c>
      <c r="BC13">
        <v>49.384</v>
      </c>
      <c r="BD13">
        <v>48.448</v>
      </c>
      <c r="BE13">
        <v>2020</v>
      </c>
    </row>
    <row r="14" spans="1:57">
      <c r="A14">
        <v>134</v>
      </c>
      <c r="B14" t="s">
        <v>1173</v>
      </c>
      <c r="C14" t="s">
        <v>1161</v>
      </c>
      <c r="D14" t="s">
        <v>85</v>
      </c>
      <c r="E14" t="s">
        <v>1162</v>
      </c>
      <c r="F14" t="s">
        <v>1163</v>
      </c>
      <c r="G14" t="s">
        <v>1164</v>
      </c>
      <c r="I14" t="str">
        <f t="shared" si="0"/>
        <v>Germany</v>
      </c>
      <c r="U14">
        <v>46.468000000000004</v>
      </c>
      <c r="V14">
        <v>47.317</v>
      </c>
      <c r="W14">
        <v>48.23</v>
      </c>
      <c r="X14">
        <v>48.277000000000001</v>
      </c>
      <c r="Y14">
        <v>55.116999999999997</v>
      </c>
      <c r="Z14">
        <v>49.418999999999997</v>
      </c>
      <c r="AA14">
        <v>48.567999999999998</v>
      </c>
      <c r="AB14">
        <v>48.145000000000003</v>
      </c>
      <c r="AC14">
        <v>48.212000000000003</v>
      </c>
      <c r="AD14">
        <v>47.758000000000003</v>
      </c>
      <c r="AE14">
        <v>47.415999999999997</v>
      </c>
      <c r="AF14">
        <v>47.872</v>
      </c>
      <c r="AG14">
        <v>48.304000000000002</v>
      </c>
      <c r="AH14">
        <v>46.790999999999997</v>
      </c>
      <c r="AI14">
        <v>46.820999999999998</v>
      </c>
      <c r="AJ14">
        <v>45.234999999999999</v>
      </c>
      <c r="AK14">
        <v>43.398000000000003</v>
      </c>
      <c r="AL14">
        <v>44.2</v>
      </c>
      <c r="AM14">
        <v>48.2</v>
      </c>
      <c r="AN14">
        <v>48.142000000000003</v>
      </c>
      <c r="AO14">
        <v>45.238</v>
      </c>
      <c r="AP14">
        <v>44.917999999999999</v>
      </c>
      <c r="AQ14">
        <v>44.944000000000003</v>
      </c>
      <c r="AR14">
        <v>44.302999999999997</v>
      </c>
      <c r="AS14">
        <v>44.140999999999998</v>
      </c>
      <c r="AT14">
        <v>44.353999999999999</v>
      </c>
      <c r="AU14">
        <v>44.197000000000003</v>
      </c>
      <c r="AV14">
        <v>44.457999999999998</v>
      </c>
      <c r="AW14">
        <v>45.173999999999999</v>
      </c>
      <c r="AX14">
        <v>51.094000000000001</v>
      </c>
      <c r="AY14">
        <v>51.578000000000003</v>
      </c>
      <c r="AZ14">
        <v>47.27</v>
      </c>
      <c r="BA14">
        <v>46.570999999999998</v>
      </c>
      <c r="BB14">
        <v>46.337000000000003</v>
      </c>
      <c r="BC14">
        <v>46.220999999999997</v>
      </c>
      <c r="BD14">
        <v>46.206000000000003</v>
      </c>
      <c r="BE14">
        <v>2020</v>
      </c>
    </row>
    <row r="15" spans="1:57">
      <c r="A15">
        <v>138</v>
      </c>
      <c r="B15" t="s">
        <v>1174</v>
      </c>
      <c r="C15" t="s">
        <v>1161</v>
      </c>
      <c r="D15" t="s">
        <v>84</v>
      </c>
      <c r="E15" t="s">
        <v>1162</v>
      </c>
      <c r="F15" t="s">
        <v>1163</v>
      </c>
      <c r="G15" t="s">
        <v>1164</v>
      </c>
      <c r="I15" t="str">
        <f t="shared" si="0"/>
        <v>Netherlands</v>
      </c>
      <c r="J15">
        <v>50.716999999999999</v>
      </c>
      <c r="K15">
        <v>52.371000000000002</v>
      </c>
      <c r="L15">
        <v>53.926000000000002</v>
      </c>
      <c r="M15">
        <v>54.597000000000001</v>
      </c>
      <c r="N15">
        <v>54.601999999999997</v>
      </c>
      <c r="O15">
        <v>53.011000000000003</v>
      </c>
      <c r="P15">
        <v>52.68</v>
      </c>
      <c r="Q15">
        <v>53.703000000000003</v>
      </c>
      <c r="R15">
        <v>51.814999999999998</v>
      </c>
      <c r="S15">
        <v>49.99</v>
      </c>
      <c r="T15">
        <v>48.893999999999998</v>
      </c>
      <c r="U15">
        <v>49.655999999999999</v>
      </c>
      <c r="V15">
        <v>50.31</v>
      </c>
      <c r="W15">
        <v>50.936999999999998</v>
      </c>
      <c r="X15">
        <v>49.511000000000003</v>
      </c>
      <c r="Y15">
        <v>52.881</v>
      </c>
      <c r="Z15">
        <v>46.198999999999998</v>
      </c>
      <c r="AA15">
        <v>44.74</v>
      </c>
      <c r="AB15">
        <v>43.575000000000003</v>
      </c>
      <c r="AC15">
        <v>42.643999999999998</v>
      </c>
      <c r="AD15">
        <v>41.375999999999998</v>
      </c>
      <c r="AE15">
        <v>42.121000000000002</v>
      </c>
      <c r="AF15">
        <v>42.789000000000001</v>
      </c>
      <c r="AG15">
        <v>43.71</v>
      </c>
      <c r="AH15">
        <v>42.628999999999998</v>
      </c>
      <c r="AI15">
        <v>41.418999999999997</v>
      </c>
      <c r="AJ15">
        <v>42.134999999999998</v>
      </c>
      <c r="AK15">
        <v>41.545000000000002</v>
      </c>
      <c r="AL15">
        <v>42.337000000000003</v>
      </c>
      <c r="AM15">
        <v>46.749000000000002</v>
      </c>
      <c r="AN15">
        <v>47.04</v>
      </c>
      <c r="AO15">
        <v>45.954999999999998</v>
      </c>
      <c r="AP15">
        <v>45.942999999999998</v>
      </c>
      <c r="AQ15">
        <v>45.695999999999998</v>
      </c>
      <c r="AR15">
        <v>44.926000000000002</v>
      </c>
      <c r="AS15">
        <v>43.802999999999997</v>
      </c>
      <c r="AT15">
        <v>42.786000000000001</v>
      </c>
      <c r="AU15">
        <v>41.656999999999996</v>
      </c>
      <c r="AV15">
        <v>41.494999999999997</v>
      </c>
      <c r="AW15">
        <v>41.250999999999998</v>
      </c>
      <c r="AX15">
        <v>46.899000000000001</v>
      </c>
      <c r="AY15">
        <v>46.63</v>
      </c>
      <c r="AZ15">
        <v>45.350999999999999</v>
      </c>
      <c r="BA15">
        <v>44.88</v>
      </c>
      <c r="BB15">
        <v>44.143000000000001</v>
      </c>
      <c r="BC15">
        <v>43.581000000000003</v>
      </c>
      <c r="BD15">
        <v>43.473999999999997</v>
      </c>
      <c r="BE15">
        <v>2019</v>
      </c>
    </row>
    <row r="16" spans="1:57">
      <c r="A16">
        <v>184</v>
      </c>
      <c r="B16" t="s">
        <v>1175</v>
      </c>
      <c r="C16" t="s">
        <v>1161</v>
      </c>
      <c r="D16" t="s">
        <v>71</v>
      </c>
      <c r="E16" t="s">
        <v>1162</v>
      </c>
      <c r="F16" t="s">
        <v>1163</v>
      </c>
      <c r="G16" t="s">
        <v>1164</v>
      </c>
      <c r="I16" t="str">
        <f t="shared" si="0"/>
        <v>Spain</v>
      </c>
      <c r="J16">
        <v>31.077000000000002</v>
      </c>
      <c r="K16">
        <v>32.246000000000002</v>
      </c>
      <c r="L16">
        <v>35.875999999999998</v>
      </c>
      <c r="M16">
        <v>36.956000000000003</v>
      </c>
      <c r="N16">
        <v>37.771999999999998</v>
      </c>
      <c r="O16">
        <v>40.953000000000003</v>
      </c>
      <c r="P16">
        <v>40.729999999999997</v>
      </c>
      <c r="Q16">
        <v>39.655000000000001</v>
      </c>
      <c r="R16">
        <v>39.838999999999999</v>
      </c>
      <c r="S16">
        <v>41.277999999999999</v>
      </c>
      <c r="T16">
        <v>42.277000000000001</v>
      </c>
      <c r="U16">
        <v>43.853000000000002</v>
      </c>
      <c r="V16">
        <v>45.142000000000003</v>
      </c>
      <c r="W16">
        <v>47.624000000000002</v>
      </c>
      <c r="X16">
        <v>46.137999999999998</v>
      </c>
      <c r="Y16">
        <v>45.42</v>
      </c>
      <c r="Z16">
        <v>44.237000000000002</v>
      </c>
      <c r="AA16">
        <v>42.734000000000002</v>
      </c>
      <c r="AB16">
        <v>42.198999999999998</v>
      </c>
      <c r="AC16">
        <v>41.012999999999998</v>
      </c>
      <c r="AD16">
        <v>39.106999999999999</v>
      </c>
      <c r="AE16">
        <v>38.412999999999997</v>
      </c>
      <c r="AF16">
        <v>38.637</v>
      </c>
      <c r="AG16">
        <v>38.375</v>
      </c>
      <c r="AH16">
        <v>38.817999999999998</v>
      </c>
      <c r="AI16">
        <v>38.481000000000002</v>
      </c>
      <c r="AJ16">
        <v>38.436</v>
      </c>
      <c r="AK16">
        <v>39.255000000000003</v>
      </c>
      <c r="AL16">
        <v>41.442999999999998</v>
      </c>
      <c r="AM16">
        <v>46.231000000000002</v>
      </c>
      <c r="AN16">
        <v>46.033999999999999</v>
      </c>
      <c r="AO16">
        <v>46.155000000000001</v>
      </c>
      <c r="AP16">
        <v>48.655999999999999</v>
      </c>
      <c r="AQ16">
        <v>45.832000000000001</v>
      </c>
      <c r="AR16">
        <v>45.113999999999997</v>
      </c>
      <c r="AS16">
        <v>43.890999999999998</v>
      </c>
      <c r="AT16">
        <v>42.442</v>
      </c>
      <c r="AU16">
        <v>41.198</v>
      </c>
      <c r="AV16">
        <v>41.655000000000001</v>
      </c>
      <c r="AW16">
        <v>42.051000000000002</v>
      </c>
      <c r="AX16">
        <v>52.259</v>
      </c>
      <c r="AY16">
        <v>50.698</v>
      </c>
      <c r="AZ16">
        <v>47.052999999999997</v>
      </c>
      <c r="BA16">
        <v>45.941000000000003</v>
      </c>
      <c r="BB16">
        <v>45.014000000000003</v>
      </c>
      <c r="BC16">
        <v>43.521000000000001</v>
      </c>
      <c r="BD16">
        <v>43.256</v>
      </c>
      <c r="BE16">
        <v>2019</v>
      </c>
    </row>
    <row r="17" spans="1:57">
      <c r="A17">
        <v>182</v>
      </c>
      <c r="B17" t="s">
        <v>1176</v>
      </c>
      <c r="C17" t="s">
        <v>1161</v>
      </c>
      <c r="D17" t="s">
        <v>74</v>
      </c>
      <c r="E17" t="s">
        <v>1162</v>
      </c>
      <c r="F17" t="s">
        <v>1163</v>
      </c>
      <c r="G17" t="s">
        <v>1164</v>
      </c>
      <c r="I17" t="str">
        <f t="shared" si="0"/>
        <v>Portugal</v>
      </c>
      <c r="P17">
        <v>52.475000000000001</v>
      </c>
      <c r="Q17">
        <v>45.738999999999997</v>
      </c>
      <c r="R17">
        <v>42.177999999999997</v>
      </c>
      <c r="S17">
        <v>41.454999999999998</v>
      </c>
      <c r="T17">
        <v>42.167999999999999</v>
      </c>
      <c r="U17">
        <v>45.944000000000003</v>
      </c>
      <c r="V17">
        <v>48.222000000000001</v>
      </c>
      <c r="W17">
        <v>46.482999999999997</v>
      </c>
      <c r="X17">
        <v>42.765000000000001</v>
      </c>
      <c r="Y17">
        <v>42.595999999999997</v>
      </c>
      <c r="Z17">
        <v>43.046999999999997</v>
      </c>
      <c r="AA17">
        <v>42.411000000000001</v>
      </c>
      <c r="AB17">
        <v>42.631</v>
      </c>
      <c r="AC17">
        <v>42.524999999999999</v>
      </c>
      <c r="AD17">
        <v>42.845999999999997</v>
      </c>
      <c r="AE17">
        <v>44.127000000000002</v>
      </c>
      <c r="AF17">
        <v>44.185000000000002</v>
      </c>
      <c r="AG17">
        <v>45.332999999999998</v>
      </c>
      <c r="AH17">
        <v>46.024000000000001</v>
      </c>
      <c r="AI17">
        <v>46.744999999999997</v>
      </c>
      <c r="AJ17">
        <v>45.155999999999999</v>
      </c>
      <c r="AK17">
        <v>44.554000000000002</v>
      </c>
      <c r="AL17">
        <v>45.341000000000001</v>
      </c>
      <c r="AM17">
        <v>50.222999999999999</v>
      </c>
      <c r="AN17">
        <v>51.899000000000001</v>
      </c>
      <c r="AO17">
        <v>50.023000000000003</v>
      </c>
      <c r="AP17">
        <v>48.889000000000003</v>
      </c>
      <c r="AQ17">
        <v>49.920999999999999</v>
      </c>
      <c r="AR17">
        <v>51.688000000000002</v>
      </c>
      <c r="AS17">
        <v>48.201000000000001</v>
      </c>
      <c r="AT17">
        <v>44.837000000000003</v>
      </c>
      <c r="AU17">
        <v>45.368000000000002</v>
      </c>
      <c r="AV17">
        <v>43.24</v>
      </c>
      <c r="AW17">
        <v>42.526000000000003</v>
      </c>
      <c r="AX17">
        <v>48.122999999999998</v>
      </c>
      <c r="AY17">
        <v>48.581000000000003</v>
      </c>
      <c r="AZ17">
        <v>45.783999999999999</v>
      </c>
      <c r="BA17">
        <v>45.076999999999998</v>
      </c>
      <c r="BB17">
        <v>43.220999999999997</v>
      </c>
      <c r="BC17">
        <v>42.585999999999999</v>
      </c>
      <c r="BD17">
        <v>42.045999999999999</v>
      </c>
      <c r="BE17">
        <v>2019</v>
      </c>
    </row>
    <row r="18" spans="1:57">
      <c r="A18">
        <v>156</v>
      </c>
      <c r="B18" t="s">
        <v>1177</v>
      </c>
      <c r="C18" t="s">
        <v>1161</v>
      </c>
      <c r="D18" t="s">
        <v>78</v>
      </c>
      <c r="E18" t="s">
        <v>1162</v>
      </c>
      <c r="F18" t="s">
        <v>1163</v>
      </c>
      <c r="G18" t="s">
        <v>1164</v>
      </c>
      <c r="I18" t="str">
        <f t="shared" si="0"/>
        <v>Canada</v>
      </c>
      <c r="J18">
        <v>40.951000000000001</v>
      </c>
      <c r="K18">
        <v>41.832000000000001</v>
      </c>
      <c r="L18">
        <v>46.399000000000001</v>
      </c>
      <c r="M18">
        <v>46.97</v>
      </c>
      <c r="N18">
        <v>46.759</v>
      </c>
      <c r="O18">
        <v>47.469000000000001</v>
      </c>
      <c r="P18">
        <v>46.807000000000002</v>
      </c>
      <c r="Q18">
        <v>45.427999999999997</v>
      </c>
      <c r="R18">
        <v>44.762</v>
      </c>
      <c r="S18">
        <v>45.253</v>
      </c>
      <c r="T18">
        <v>48.09</v>
      </c>
      <c r="U18">
        <v>51.438000000000002</v>
      </c>
      <c r="V18">
        <v>52.506999999999998</v>
      </c>
      <c r="W18">
        <v>51.476999999999997</v>
      </c>
      <c r="X18">
        <v>49.012</v>
      </c>
      <c r="Y18">
        <v>47.734999999999999</v>
      </c>
      <c r="Z18">
        <v>45.863999999999997</v>
      </c>
      <c r="AA18">
        <v>43.463000000000001</v>
      </c>
      <c r="AB18">
        <v>43.405999999999999</v>
      </c>
      <c r="AC18">
        <v>41.773000000000003</v>
      </c>
      <c r="AD18">
        <v>40.558</v>
      </c>
      <c r="AE18">
        <v>41.101999999999997</v>
      </c>
      <c r="AF18">
        <v>40.393999999999998</v>
      </c>
      <c r="AG18">
        <v>40.276000000000003</v>
      </c>
      <c r="AH18">
        <v>39.134999999999998</v>
      </c>
      <c r="AI18">
        <v>38.521000000000001</v>
      </c>
      <c r="AJ18">
        <v>38.661000000000001</v>
      </c>
      <c r="AK18">
        <v>38.518999999999998</v>
      </c>
      <c r="AL18">
        <v>38.774999999999999</v>
      </c>
      <c r="AM18">
        <v>43.420999999999999</v>
      </c>
      <c r="AN18">
        <v>43.064</v>
      </c>
      <c r="AO18">
        <v>41.575000000000003</v>
      </c>
      <c r="AP18">
        <v>40.926000000000002</v>
      </c>
      <c r="AQ18">
        <v>39.960999999999999</v>
      </c>
      <c r="AR18">
        <v>38.369999999999997</v>
      </c>
      <c r="AS18">
        <v>40.018000000000001</v>
      </c>
      <c r="AT18">
        <v>40.753</v>
      </c>
      <c r="AU18">
        <v>40.454999999999998</v>
      </c>
      <c r="AV18">
        <v>40.866</v>
      </c>
      <c r="AW18">
        <v>40.956000000000003</v>
      </c>
      <c r="AX18">
        <v>52.448999999999998</v>
      </c>
      <c r="AY18">
        <v>47.905000000000001</v>
      </c>
      <c r="AZ18">
        <v>44.320999999999998</v>
      </c>
      <c r="BA18">
        <v>42.53</v>
      </c>
      <c r="BB18">
        <v>42.015999999999998</v>
      </c>
      <c r="BC18">
        <v>41.93</v>
      </c>
      <c r="BD18">
        <v>41.814999999999998</v>
      </c>
      <c r="BE18">
        <v>2020</v>
      </c>
    </row>
    <row r="19" spans="1:57">
      <c r="A19">
        <v>112</v>
      </c>
      <c r="B19" t="s">
        <v>1178</v>
      </c>
      <c r="C19" t="s">
        <v>1161</v>
      </c>
      <c r="D19" t="s">
        <v>73</v>
      </c>
      <c r="E19" t="s">
        <v>1162</v>
      </c>
      <c r="F19" t="s">
        <v>1163</v>
      </c>
      <c r="G19" t="s">
        <v>1164</v>
      </c>
      <c r="I19" t="str">
        <f t="shared" si="0"/>
        <v>United Kingdom</v>
      </c>
      <c r="J19">
        <v>39.156999999999996</v>
      </c>
      <c r="K19">
        <v>41.518999999999998</v>
      </c>
      <c r="L19">
        <v>40.978000000000002</v>
      </c>
      <c r="M19">
        <v>40.225000000000001</v>
      </c>
      <c r="N19">
        <v>40.353000000000002</v>
      </c>
      <c r="O19">
        <v>39.450000000000003</v>
      </c>
      <c r="P19">
        <v>38.225999999999999</v>
      </c>
      <c r="Q19">
        <v>36.506999999999998</v>
      </c>
      <c r="R19">
        <v>34.26</v>
      </c>
      <c r="S19">
        <v>33.683</v>
      </c>
      <c r="T19">
        <v>35.012999999999998</v>
      </c>
      <c r="U19">
        <v>35.817999999999998</v>
      </c>
      <c r="V19">
        <v>37.914000000000001</v>
      </c>
      <c r="W19">
        <v>37.898000000000003</v>
      </c>
      <c r="X19">
        <v>37.58</v>
      </c>
      <c r="Y19">
        <v>37.698</v>
      </c>
      <c r="Z19">
        <v>35.723999999999997</v>
      </c>
      <c r="AA19">
        <v>34.83</v>
      </c>
      <c r="AB19">
        <v>34.421999999999997</v>
      </c>
      <c r="AC19">
        <v>34.029000000000003</v>
      </c>
      <c r="AD19">
        <v>34.087000000000003</v>
      </c>
      <c r="AE19">
        <v>34.845999999999997</v>
      </c>
      <c r="AF19">
        <v>35.942999999999998</v>
      </c>
      <c r="AG19">
        <v>37.177999999999997</v>
      </c>
      <c r="AH19">
        <v>38.06</v>
      </c>
      <c r="AI19">
        <v>38.555999999999997</v>
      </c>
      <c r="AJ19">
        <v>38.378999999999998</v>
      </c>
      <c r="AK19">
        <v>38.523000000000003</v>
      </c>
      <c r="AL19">
        <v>40.99</v>
      </c>
      <c r="AM19">
        <v>44.591999999999999</v>
      </c>
      <c r="AN19">
        <v>44.76</v>
      </c>
      <c r="AO19">
        <v>43.613</v>
      </c>
      <c r="AP19">
        <v>43.692999999999998</v>
      </c>
      <c r="AQ19">
        <v>41.97</v>
      </c>
      <c r="AR19">
        <v>41.164000000000001</v>
      </c>
      <c r="AS19">
        <v>40.293999999999997</v>
      </c>
      <c r="AT19">
        <v>39.561999999999998</v>
      </c>
      <c r="AU19">
        <v>39.26</v>
      </c>
      <c r="AV19">
        <v>39.003999999999998</v>
      </c>
      <c r="AW19">
        <v>38.869</v>
      </c>
      <c r="AX19">
        <v>50.273000000000003</v>
      </c>
      <c r="AY19">
        <v>47.473999999999997</v>
      </c>
      <c r="AZ19">
        <v>42.472000000000001</v>
      </c>
      <c r="BA19">
        <v>41.372</v>
      </c>
      <c r="BB19">
        <v>41.213000000000001</v>
      </c>
      <c r="BC19">
        <v>41.222999999999999</v>
      </c>
      <c r="BD19">
        <v>41.198</v>
      </c>
      <c r="BE19">
        <v>2020</v>
      </c>
    </row>
    <row r="20" spans="1:57">
      <c r="A20">
        <v>196</v>
      </c>
      <c r="B20" t="s">
        <v>1179</v>
      </c>
      <c r="C20" t="s">
        <v>1161</v>
      </c>
      <c r="D20" t="s">
        <v>79</v>
      </c>
      <c r="E20" t="s">
        <v>1162</v>
      </c>
      <c r="F20" t="s">
        <v>1163</v>
      </c>
      <c r="G20" t="s">
        <v>1164</v>
      </c>
      <c r="I20" t="str">
        <f t="shared" si="0"/>
        <v>New Zealand</v>
      </c>
      <c r="O20">
        <v>46.231999999999999</v>
      </c>
      <c r="P20">
        <v>46.972000000000001</v>
      </c>
      <c r="Q20">
        <v>46.156999999999996</v>
      </c>
      <c r="R20">
        <v>46.197000000000003</v>
      </c>
      <c r="S20">
        <v>47.906999999999996</v>
      </c>
      <c r="T20">
        <v>49.539000000000001</v>
      </c>
      <c r="U20">
        <v>53.006</v>
      </c>
      <c r="V20">
        <v>52.529000000000003</v>
      </c>
      <c r="W20">
        <v>46.823</v>
      </c>
      <c r="X20">
        <v>42.820999999999998</v>
      </c>
      <c r="Y20">
        <v>41.648000000000003</v>
      </c>
      <c r="Z20">
        <v>39.912999999999997</v>
      </c>
      <c r="AA20">
        <v>39.340000000000003</v>
      </c>
      <c r="AB20">
        <v>40.176000000000002</v>
      </c>
      <c r="AC20">
        <v>39.305</v>
      </c>
      <c r="AD20">
        <v>38.307000000000002</v>
      </c>
      <c r="AE20">
        <v>37.267000000000003</v>
      </c>
      <c r="AF20">
        <v>36.787999999999997</v>
      </c>
      <c r="AG20">
        <v>36.664000000000001</v>
      </c>
      <c r="AH20">
        <v>36.174999999999997</v>
      </c>
      <c r="AI20">
        <v>37.14</v>
      </c>
      <c r="AJ20">
        <v>37.872999999999998</v>
      </c>
      <c r="AK20">
        <v>37.095999999999997</v>
      </c>
      <c r="AL20">
        <v>38.581000000000003</v>
      </c>
      <c r="AM20">
        <v>40.436999999999998</v>
      </c>
      <c r="AN20">
        <v>43.064</v>
      </c>
      <c r="AO20">
        <v>42.424999999999997</v>
      </c>
      <c r="AP20">
        <v>39.784999999999997</v>
      </c>
      <c r="AQ20">
        <v>38.636000000000003</v>
      </c>
      <c r="AR20">
        <v>37.682000000000002</v>
      </c>
      <c r="AS20">
        <v>37.258000000000003</v>
      </c>
      <c r="AT20">
        <v>36.454999999999998</v>
      </c>
      <c r="AU20">
        <v>35.604999999999997</v>
      </c>
      <c r="AV20">
        <v>36.174999999999997</v>
      </c>
      <c r="AW20">
        <v>38.817999999999998</v>
      </c>
      <c r="AX20">
        <v>42.423000000000002</v>
      </c>
      <c r="AY20">
        <v>41.113</v>
      </c>
      <c r="AZ20">
        <v>39.536000000000001</v>
      </c>
      <c r="BA20">
        <v>38.758000000000003</v>
      </c>
      <c r="BB20">
        <v>37.96</v>
      </c>
      <c r="BC20">
        <v>37.348999999999997</v>
      </c>
      <c r="BD20">
        <v>37.103999999999999</v>
      </c>
      <c r="BE20">
        <v>2020</v>
      </c>
    </row>
    <row r="21" spans="1:57">
      <c r="A21">
        <v>158</v>
      </c>
      <c r="B21" t="s">
        <v>1180</v>
      </c>
      <c r="C21" t="s">
        <v>1161</v>
      </c>
      <c r="D21" t="s">
        <v>76</v>
      </c>
      <c r="E21" t="s">
        <v>1162</v>
      </c>
      <c r="F21" t="s">
        <v>1163</v>
      </c>
      <c r="G21" t="s">
        <v>1164</v>
      </c>
      <c r="I21" t="str">
        <f t="shared" si="0"/>
        <v>Japan</v>
      </c>
      <c r="J21">
        <v>30.78</v>
      </c>
      <c r="K21">
        <v>31.545999999999999</v>
      </c>
      <c r="L21">
        <v>31.762</v>
      </c>
      <c r="M21">
        <v>31.896000000000001</v>
      </c>
      <c r="N21">
        <v>31.215</v>
      </c>
      <c r="O21">
        <v>30.398</v>
      </c>
      <c r="P21">
        <v>30.38</v>
      </c>
      <c r="Q21">
        <v>30.597000000000001</v>
      </c>
      <c r="R21">
        <v>29.814</v>
      </c>
      <c r="S21">
        <v>29.117999999999999</v>
      </c>
      <c r="T21">
        <v>29.361000000000001</v>
      </c>
      <c r="U21">
        <v>29.224</v>
      </c>
      <c r="V21">
        <v>30.234999999999999</v>
      </c>
      <c r="W21">
        <v>32.082000000000001</v>
      </c>
      <c r="X21">
        <v>32.820999999999998</v>
      </c>
      <c r="Y21">
        <v>33.457999999999998</v>
      </c>
      <c r="Z21">
        <v>33.875999999999998</v>
      </c>
      <c r="AA21">
        <v>33.143000000000001</v>
      </c>
      <c r="AB21">
        <v>38.683999999999997</v>
      </c>
      <c r="AC21">
        <v>35.621000000000002</v>
      </c>
      <c r="AD21">
        <v>36.020000000000003</v>
      </c>
      <c r="AE21">
        <v>35.518000000000001</v>
      </c>
      <c r="AF21">
        <v>35.886000000000003</v>
      </c>
      <c r="AG21">
        <v>35.573999999999998</v>
      </c>
      <c r="AH21">
        <v>34.225999999999999</v>
      </c>
      <c r="AI21">
        <v>34.064999999999998</v>
      </c>
      <c r="AJ21">
        <v>33.558</v>
      </c>
      <c r="AK21">
        <v>33.555999999999997</v>
      </c>
      <c r="AL21">
        <v>34.499000000000002</v>
      </c>
      <c r="AM21">
        <v>39.091000000000001</v>
      </c>
      <c r="AN21">
        <v>38.134999999999998</v>
      </c>
      <c r="AO21">
        <v>38.988999999999997</v>
      </c>
      <c r="AP21">
        <v>38.959000000000003</v>
      </c>
      <c r="AQ21">
        <v>39.058999999999997</v>
      </c>
      <c r="AR21">
        <v>38.656999999999996</v>
      </c>
      <c r="AS21">
        <v>37.56</v>
      </c>
      <c r="AT21">
        <v>37.472999999999999</v>
      </c>
      <c r="AU21">
        <v>36.904000000000003</v>
      </c>
      <c r="AV21">
        <v>36.991</v>
      </c>
      <c r="AW21">
        <v>37.216999999999999</v>
      </c>
      <c r="AX21">
        <v>46.667999999999999</v>
      </c>
      <c r="AY21">
        <v>43.017000000000003</v>
      </c>
      <c r="AZ21">
        <v>37.843000000000004</v>
      </c>
      <c r="BA21">
        <v>36.646000000000001</v>
      </c>
      <c r="BB21">
        <v>36.631</v>
      </c>
      <c r="BC21">
        <v>36.670999999999999</v>
      </c>
      <c r="BD21">
        <v>36.826000000000001</v>
      </c>
      <c r="BE21">
        <v>2019</v>
      </c>
    </row>
    <row r="22" spans="1:57">
      <c r="A22">
        <v>193</v>
      </c>
      <c r="B22" t="s">
        <v>1181</v>
      </c>
      <c r="C22" t="s">
        <v>1161</v>
      </c>
      <c r="D22" t="s">
        <v>77</v>
      </c>
      <c r="E22" t="s">
        <v>1162</v>
      </c>
      <c r="F22" t="s">
        <v>1163</v>
      </c>
      <c r="G22" t="s">
        <v>1164</v>
      </c>
      <c r="I22" t="str">
        <f t="shared" si="0"/>
        <v>Australia</v>
      </c>
      <c r="R22">
        <v>30.731000000000002</v>
      </c>
      <c r="S22">
        <v>29.664999999999999</v>
      </c>
      <c r="T22">
        <v>30.544</v>
      </c>
      <c r="U22">
        <v>33.125999999999998</v>
      </c>
      <c r="V22">
        <v>34.113999999999997</v>
      </c>
      <c r="W22">
        <v>34.198999999999998</v>
      </c>
      <c r="X22">
        <v>33.819000000000003</v>
      </c>
      <c r="Y22">
        <v>33.774999999999999</v>
      </c>
      <c r="Z22">
        <v>33.633000000000003</v>
      </c>
      <c r="AA22">
        <v>32.884</v>
      </c>
      <c r="AB22">
        <v>34.722000000000001</v>
      </c>
      <c r="AC22">
        <v>36.298999999999999</v>
      </c>
      <c r="AD22">
        <v>35.317</v>
      </c>
      <c r="AE22">
        <v>35.75</v>
      </c>
      <c r="AF22">
        <v>35.003999999999998</v>
      </c>
      <c r="AG22">
        <v>35.011000000000003</v>
      </c>
      <c r="AH22">
        <v>34.942999999999998</v>
      </c>
      <c r="AI22">
        <v>34.692</v>
      </c>
      <c r="AJ22">
        <v>34.633000000000003</v>
      </c>
      <c r="AK22">
        <v>34.384</v>
      </c>
      <c r="AL22">
        <v>35.113999999999997</v>
      </c>
      <c r="AM22">
        <v>37.825000000000003</v>
      </c>
      <c r="AN22">
        <v>37.031999999999996</v>
      </c>
      <c r="AO22">
        <v>36.351999999999997</v>
      </c>
      <c r="AP22">
        <v>36.576999999999998</v>
      </c>
      <c r="AQ22">
        <v>36.494</v>
      </c>
      <c r="AR22">
        <v>36.832000000000001</v>
      </c>
      <c r="AS22">
        <v>37.335999999999999</v>
      </c>
      <c r="AT22">
        <v>37.292999999999999</v>
      </c>
      <c r="AU22">
        <v>36.776000000000003</v>
      </c>
      <c r="AV22">
        <v>36.869</v>
      </c>
      <c r="AW22">
        <v>38.286999999999999</v>
      </c>
      <c r="AX22">
        <v>44.981000000000002</v>
      </c>
      <c r="AY22">
        <v>43.65</v>
      </c>
      <c r="AZ22">
        <v>39.457999999999998</v>
      </c>
      <c r="BA22">
        <v>37.832000000000001</v>
      </c>
      <c r="BB22">
        <v>37.280999999999999</v>
      </c>
      <c r="BC22">
        <v>36.787999999999997</v>
      </c>
      <c r="BD22">
        <v>36.479999999999997</v>
      </c>
      <c r="BE22">
        <v>2019</v>
      </c>
    </row>
    <row r="23" spans="1:57">
      <c r="A23">
        <v>111</v>
      </c>
      <c r="B23" t="s">
        <v>1182</v>
      </c>
      <c r="C23" t="s">
        <v>1161</v>
      </c>
      <c r="D23" t="s">
        <v>1108</v>
      </c>
      <c r="E23" t="s">
        <v>1162</v>
      </c>
      <c r="F23" t="s">
        <v>1163</v>
      </c>
      <c r="G23" t="s">
        <v>1164</v>
      </c>
      <c r="I23" t="str">
        <f t="shared" si="0"/>
        <v>United States</v>
      </c>
      <c r="AE23">
        <v>32.799999999999997</v>
      </c>
      <c r="AF23">
        <v>33.679000000000002</v>
      </c>
      <c r="AG23">
        <v>34.033000000000001</v>
      </c>
      <c r="AH23">
        <v>33.725999999999999</v>
      </c>
      <c r="AI23">
        <v>33.930999999999997</v>
      </c>
      <c r="AJ23">
        <v>33.69</v>
      </c>
      <c r="AK23">
        <v>34.610999999999997</v>
      </c>
      <c r="AL23">
        <v>37.286000000000001</v>
      </c>
      <c r="AM23">
        <v>41.481000000000002</v>
      </c>
      <c r="AN23">
        <v>39.909999999999997</v>
      </c>
      <c r="AO23">
        <v>38.895000000000003</v>
      </c>
      <c r="AP23">
        <v>37.243000000000002</v>
      </c>
      <c r="AQ23">
        <v>35.968000000000004</v>
      </c>
      <c r="AR23">
        <v>35.481000000000002</v>
      </c>
      <c r="AS23">
        <v>35.142000000000003</v>
      </c>
      <c r="AT23">
        <v>35.494</v>
      </c>
      <c r="AU23">
        <v>35.351999999999997</v>
      </c>
      <c r="AV23">
        <v>35.423000000000002</v>
      </c>
      <c r="AW23">
        <v>35.680999999999997</v>
      </c>
      <c r="AX23">
        <v>46.179000000000002</v>
      </c>
      <c r="AY23">
        <v>45.042000000000002</v>
      </c>
      <c r="AZ23">
        <v>37.329000000000001</v>
      </c>
      <c r="BA23">
        <v>35.923000000000002</v>
      </c>
      <c r="BB23">
        <v>35.801000000000002</v>
      </c>
      <c r="BC23">
        <v>36.143000000000001</v>
      </c>
      <c r="BD23">
        <v>36.372999999999998</v>
      </c>
      <c r="BE23">
        <v>2019</v>
      </c>
    </row>
    <row r="24" spans="1:57">
      <c r="A24">
        <v>924</v>
      </c>
      <c r="B24" t="s">
        <v>1183</v>
      </c>
      <c r="C24" t="s">
        <v>1161</v>
      </c>
      <c r="D24" t="s">
        <v>1100</v>
      </c>
      <c r="E24" t="s">
        <v>1162</v>
      </c>
      <c r="F24" t="s">
        <v>1163</v>
      </c>
      <c r="G24" t="s">
        <v>1164</v>
      </c>
      <c r="I24" t="str">
        <f t="shared" si="0"/>
        <v>China</v>
      </c>
      <c r="L24">
        <v>24.276</v>
      </c>
      <c r="M24">
        <v>24.695</v>
      </c>
      <c r="N24">
        <v>23.452000000000002</v>
      </c>
      <c r="O24">
        <v>22.498000000000001</v>
      </c>
      <c r="P24">
        <v>22.344000000000001</v>
      </c>
      <c r="Q24">
        <v>20.434999999999999</v>
      </c>
      <c r="R24">
        <v>18.184999999999999</v>
      </c>
      <c r="S24">
        <v>18.594999999999999</v>
      </c>
      <c r="T24">
        <v>18.207000000000001</v>
      </c>
      <c r="U24">
        <v>16.643000000000001</v>
      </c>
      <c r="V24">
        <v>14.749000000000001</v>
      </c>
      <c r="W24">
        <v>13.53</v>
      </c>
      <c r="X24">
        <v>12.468999999999999</v>
      </c>
      <c r="Y24">
        <v>11.177</v>
      </c>
      <c r="Z24">
        <v>11.095000000000001</v>
      </c>
      <c r="AA24">
        <v>11.627000000000001</v>
      </c>
      <c r="AB24">
        <v>12.734999999999999</v>
      </c>
      <c r="AC24">
        <v>15.025</v>
      </c>
      <c r="AD24">
        <v>16.268000000000001</v>
      </c>
      <c r="AE24">
        <v>17.440000000000001</v>
      </c>
      <c r="AF24">
        <v>18.463999999999999</v>
      </c>
      <c r="AG24">
        <v>18.228000000000002</v>
      </c>
      <c r="AH24">
        <v>17.870999999999999</v>
      </c>
      <c r="AI24">
        <v>18.266999999999999</v>
      </c>
      <c r="AJ24">
        <v>18.338999999999999</v>
      </c>
      <c r="AK24">
        <v>18.151</v>
      </c>
      <c r="AL24">
        <v>22.524999999999999</v>
      </c>
      <c r="AM24">
        <v>25.654</v>
      </c>
      <c r="AN24">
        <v>25.094000000000001</v>
      </c>
      <c r="AO24">
        <v>27.119</v>
      </c>
      <c r="AP24">
        <v>28.158999999999999</v>
      </c>
      <c r="AQ24">
        <v>28.564</v>
      </c>
      <c r="AR24">
        <v>28.992999999999999</v>
      </c>
      <c r="AS24">
        <v>31.605</v>
      </c>
      <c r="AT24">
        <v>31.917999999999999</v>
      </c>
      <c r="AU24">
        <v>31.646999999999998</v>
      </c>
      <c r="AV24">
        <v>32.927</v>
      </c>
      <c r="AW24">
        <v>34.116999999999997</v>
      </c>
      <c r="AX24">
        <v>36.979999999999997</v>
      </c>
      <c r="AY24">
        <v>35.584000000000003</v>
      </c>
      <c r="AZ24">
        <v>35.012999999999998</v>
      </c>
      <c r="BA24">
        <v>34.405000000000001</v>
      </c>
      <c r="BB24">
        <v>34.335000000000001</v>
      </c>
      <c r="BC24">
        <v>34.17</v>
      </c>
      <c r="BD24">
        <v>34.17</v>
      </c>
      <c r="BE24">
        <v>2019</v>
      </c>
    </row>
    <row r="25" spans="1:57">
      <c r="A25">
        <v>922</v>
      </c>
      <c r="B25" t="s">
        <v>1184</v>
      </c>
      <c r="C25" t="s">
        <v>1161</v>
      </c>
      <c r="D25" t="s">
        <v>1111</v>
      </c>
      <c r="E25" t="s">
        <v>1162</v>
      </c>
      <c r="F25" t="s">
        <v>1163</v>
      </c>
      <c r="G25" t="s">
        <v>1164</v>
      </c>
      <c r="I25" t="str">
        <f t="shared" si="0"/>
        <v>Russia</v>
      </c>
      <c r="AB25">
        <v>39.683</v>
      </c>
      <c r="AC25">
        <v>34.286999999999999</v>
      </c>
      <c r="AD25">
        <v>30.651</v>
      </c>
      <c r="AE25">
        <v>31.463999999999999</v>
      </c>
      <c r="AF25">
        <v>33.817999999999998</v>
      </c>
      <c r="AG25">
        <v>32.598999999999997</v>
      </c>
      <c r="AH25">
        <v>29.628</v>
      </c>
      <c r="AI25">
        <v>29.457999999999998</v>
      </c>
      <c r="AJ25">
        <v>29.04</v>
      </c>
      <c r="AK25">
        <v>31.942</v>
      </c>
      <c r="AL25">
        <v>32.01</v>
      </c>
      <c r="AM25">
        <v>38.595999999999997</v>
      </c>
      <c r="AN25">
        <v>35.505000000000003</v>
      </c>
      <c r="AO25">
        <v>33.261000000000003</v>
      </c>
      <c r="AP25">
        <v>34.029000000000003</v>
      </c>
      <c r="AQ25">
        <v>34.652000000000001</v>
      </c>
      <c r="AR25">
        <v>34.938000000000002</v>
      </c>
      <c r="AS25">
        <v>35.273000000000003</v>
      </c>
      <c r="AT25">
        <v>36.585999999999999</v>
      </c>
      <c r="AU25">
        <v>34.83</v>
      </c>
      <c r="AV25">
        <v>32.621000000000002</v>
      </c>
      <c r="AW25">
        <v>33.881</v>
      </c>
      <c r="AX25">
        <v>38.783000000000001</v>
      </c>
      <c r="AY25">
        <v>35.526000000000003</v>
      </c>
      <c r="AZ25">
        <v>34.475999999999999</v>
      </c>
      <c r="BA25">
        <v>34.499000000000002</v>
      </c>
      <c r="BB25">
        <v>34.500999999999998</v>
      </c>
      <c r="BC25">
        <v>33.942</v>
      </c>
      <c r="BD25">
        <v>33.668999999999997</v>
      </c>
      <c r="BE25">
        <v>2019</v>
      </c>
    </row>
    <row r="26" spans="1:57">
      <c r="A26">
        <v>146</v>
      </c>
      <c r="B26" t="s">
        <v>1185</v>
      </c>
      <c r="C26" t="s">
        <v>1161</v>
      </c>
      <c r="D26" t="s">
        <v>83</v>
      </c>
      <c r="E26" t="s">
        <v>1162</v>
      </c>
      <c r="F26" t="s">
        <v>1163</v>
      </c>
      <c r="G26" t="s">
        <v>1164</v>
      </c>
      <c r="I26" t="str">
        <f t="shared" si="0"/>
        <v>Switzerland</v>
      </c>
      <c r="M26">
        <v>29.003</v>
      </c>
      <c r="N26">
        <v>28.48</v>
      </c>
      <c r="O26">
        <v>28.018999999999998</v>
      </c>
      <c r="P26">
        <v>27.934999999999999</v>
      </c>
      <c r="Q26">
        <v>27.78</v>
      </c>
      <c r="R26">
        <v>28.279</v>
      </c>
      <c r="S26">
        <v>27.684000000000001</v>
      </c>
      <c r="T26">
        <v>27.597000000000001</v>
      </c>
      <c r="U26">
        <v>29.423999999999999</v>
      </c>
      <c r="V26">
        <v>31.265999999999998</v>
      </c>
      <c r="W26">
        <v>32.447000000000003</v>
      </c>
      <c r="X26">
        <v>32.484000000000002</v>
      </c>
      <c r="Y26">
        <v>32.418999999999997</v>
      </c>
      <c r="Z26">
        <v>32.911000000000001</v>
      </c>
      <c r="AA26">
        <v>32.878</v>
      </c>
      <c r="AB26">
        <v>32.616</v>
      </c>
      <c r="AC26">
        <v>33.170999999999999</v>
      </c>
      <c r="AD26">
        <v>32.151000000000003</v>
      </c>
      <c r="AE26">
        <v>31.503</v>
      </c>
      <c r="AF26">
        <v>33.969000000000001</v>
      </c>
      <c r="AG26">
        <v>33.116999999999997</v>
      </c>
      <c r="AH26">
        <v>32.921999999999997</v>
      </c>
      <c r="AI26">
        <v>32.234999999999999</v>
      </c>
      <c r="AJ26">
        <v>30.38</v>
      </c>
      <c r="AK26">
        <v>29.27</v>
      </c>
      <c r="AL26">
        <v>29.8</v>
      </c>
      <c r="AM26">
        <v>31.51</v>
      </c>
      <c r="AN26">
        <v>31.201000000000001</v>
      </c>
      <c r="AO26">
        <v>31.186</v>
      </c>
      <c r="AP26">
        <v>31.381</v>
      </c>
      <c r="AQ26">
        <v>32.232999999999997</v>
      </c>
      <c r="AR26">
        <v>31.82</v>
      </c>
      <c r="AS26">
        <v>32.088000000000001</v>
      </c>
      <c r="AT26">
        <v>32.076999999999998</v>
      </c>
      <c r="AU26">
        <v>32.011000000000003</v>
      </c>
      <c r="AV26">
        <v>31.283999999999999</v>
      </c>
      <c r="AW26">
        <v>31.501999999999999</v>
      </c>
      <c r="AX26">
        <v>36.264000000000003</v>
      </c>
      <c r="AY26">
        <v>36.576999999999998</v>
      </c>
      <c r="AZ26">
        <v>33.652999999999999</v>
      </c>
      <c r="BA26">
        <v>33.1</v>
      </c>
      <c r="BB26">
        <v>33.049999999999997</v>
      </c>
      <c r="BC26">
        <v>33</v>
      </c>
      <c r="BD26">
        <v>33</v>
      </c>
      <c r="BE26">
        <v>2018</v>
      </c>
    </row>
    <row r="27" spans="1:57">
      <c r="A27">
        <v>542</v>
      </c>
      <c r="B27" t="s">
        <v>1186</v>
      </c>
      <c r="C27" t="s">
        <v>1161</v>
      </c>
      <c r="D27" t="s">
        <v>1109</v>
      </c>
      <c r="E27" t="s">
        <v>1162</v>
      </c>
      <c r="F27" t="s">
        <v>1163</v>
      </c>
      <c r="G27" t="s">
        <v>1164</v>
      </c>
      <c r="I27" t="str">
        <f t="shared" si="0"/>
        <v>Korea</v>
      </c>
      <c r="Y27">
        <v>13.981</v>
      </c>
      <c r="Z27">
        <v>14.526</v>
      </c>
      <c r="AA27">
        <v>14.348000000000001</v>
      </c>
      <c r="AB27">
        <v>16.617999999999999</v>
      </c>
      <c r="AC27">
        <v>16.736000000000001</v>
      </c>
      <c r="AD27">
        <v>16.613</v>
      </c>
      <c r="AE27">
        <v>17.556999999999999</v>
      </c>
      <c r="AF27">
        <v>16.462</v>
      </c>
      <c r="AG27">
        <v>18.524999999999999</v>
      </c>
      <c r="AH27">
        <v>19.202000000000002</v>
      </c>
      <c r="AI27">
        <v>18.869</v>
      </c>
      <c r="AJ27">
        <v>19.460999999999999</v>
      </c>
      <c r="AK27">
        <v>19.584</v>
      </c>
      <c r="AL27">
        <v>19.908999999999999</v>
      </c>
      <c r="AM27">
        <v>20.349</v>
      </c>
      <c r="AN27">
        <v>18.628</v>
      </c>
      <c r="AO27">
        <v>19.07</v>
      </c>
      <c r="AP27">
        <v>19.666</v>
      </c>
      <c r="AQ27">
        <v>19.905000000000001</v>
      </c>
      <c r="AR27">
        <v>19.757999999999999</v>
      </c>
      <c r="AS27">
        <v>19.738</v>
      </c>
      <c r="AT27">
        <v>19.488</v>
      </c>
      <c r="AU27">
        <v>19.638000000000002</v>
      </c>
      <c r="AV27">
        <v>20.382999999999999</v>
      </c>
      <c r="AW27">
        <v>22.614999999999998</v>
      </c>
      <c r="AX27">
        <v>25.631</v>
      </c>
      <c r="AY27">
        <v>25.623999999999999</v>
      </c>
      <c r="AZ27">
        <v>25.341000000000001</v>
      </c>
      <c r="BA27">
        <v>25.526</v>
      </c>
      <c r="BB27">
        <v>25.556000000000001</v>
      </c>
      <c r="BC27">
        <v>25.428000000000001</v>
      </c>
      <c r="BD27">
        <v>25.173999999999999</v>
      </c>
      <c r="BE27">
        <v>2019</v>
      </c>
    </row>
    <row r="28" spans="1:57">
      <c r="A28">
        <v>178</v>
      </c>
      <c r="B28" t="s">
        <v>1187</v>
      </c>
      <c r="C28" t="s">
        <v>1161</v>
      </c>
      <c r="D28" t="s">
        <v>80</v>
      </c>
      <c r="E28" t="s">
        <v>1162</v>
      </c>
      <c r="F28" t="s">
        <v>1163</v>
      </c>
      <c r="G28" t="s">
        <v>1164</v>
      </c>
      <c r="I28" t="str">
        <f t="shared" si="0"/>
        <v>Ireland</v>
      </c>
      <c r="Y28">
        <v>40.883000000000003</v>
      </c>
      <c r="Z28">
        <v>39.046999999999997</v>
      </c>
      <c r="AA28">
        <v>36.558</v>
      </c>
      <c r="AB28">
        <v>34.491999999999997</v>
      </c>
      <c r="AC28">
        <v>32.811</v>
      </c>
      <c r="AD28">
        <v>30.91</v>
      </c>
      <c r="AE28">
        <v>32.494999999999997</v>
      </c>
      <c r="AF28">
        <v>33.207999999999998</v>
      </c>
      <c r="AG28">
        <v>33.045999999999999</v>
      </c>
      <c r="AH28">
        <v>33.121000000000002</v>
      </c>
      <c r="AI28">
        <v>33.360999999999997</v>
      </c>
      <c r="AJ28">
        <v>33.884999999999998</v>
      </c>
      <c r="AK28">
        <v>35.944000000000003</v>
      </c>
      <c r="AL28">
        <v>41.884</v>
      </c>
      <c r="AM28">
        <v>47.075000000000003</v>
      </c>
      <c r="AN28">
        <v>65.031999999999996</v>
      </c>
      <c r="AO28">
        <v>46.906999999999996</v>
      </c>
      <c r="AP28">
        <v>42.488999999999997</v>
      </c>
      <c r="AQ28">
        <v>40.83</v>
      </c>
      <c r="AR28">
        <v>37.981000000000002</v>
      </c>
      <c r="AS28">
        <v>29.279</v>
      </c>
      <c r="AT28">
        <v>28.298999999999999</v>
      </c>
      <c r="AU28">
        <v>26.405999999999999</v>
      </c>
      <c r="AV28">
        <v>25.6</v>
      </c>
      <c r="AW28">
        <v>24.53</v>
      </c>
      <c r="AX28">
        <v>28.71</v>
      </c>
      <c r="AY28">
        <v>27.841000000000001</v>
      </c>
      <c r="AZ28">
        <v>25.591000000000001</v>
      </c>
      <c r="BA28">
        <v>24.167000000000002</v>
      </c>
      <c r="BB28">
        <v>23.803999999999998</v>
      </c>
      <c r="BC28">
        <v>23.303000000000001</v>
      </c>
      <c r="BD28">
        <v>22.831</v>
      </c>
      <c r="BE28">
        <v>2019</v>
      </c>
    </row>
    <row r="30" spans="1:57">
      <c r="A30" t="s">
        <v>1188</v>
      </c>
    </row>
    <row r="31" spans="1:57">
      <c r="A31" s="49" t="s">
        <v>1189</v>
      </c>
    </row>
  </sheetData>
  <pageMargins left="0.7" right="0.7" top="0.75" bottom="0.75" header="0.3" footer="0.3"/>
  <drawing r:id="rId1"/>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490911B-3C89-6641-B408-870BB5F02763}">
  <dimension ref="A1:D198"/>
  <sheetViews>
    <sheetView workbookViewId="0">
      <selection activeCell="A2" sqref="A2"/>
    </sheetView>
  </sheetViews>
  <sheetFormatPr baseColWidth="10" defaultRowHeight="14"/>
  <cols>
    <col min="1" max="2" width="9" style="112" customWidth="1"/>
  </cols>
  <sheetData>
    <row r="1" spans="1:2" ht="26">
      <c r="A1" s="218" t="s">
        <v>2751</v>
      </c>
    </row>
    <row r="3" spans="1:2">
      <c r="A3" s="103" t="s">
        <v>1190</v>
      </c>
      <c r="B3" s="103" t="s">
        <v>60</v>
      </c>
    </row>
    <row r="4" spans="1:2">
      <c r="A4" s="104" t="s">
        <v>1382</v>
      </c>
      <c r="B4" s="104"/>
    </row>
    <row r="5" spans="1:2">
      <c r="A5" s="104"/>
      <c r="B5" s="104" t="s">
        <v>1191</v>
      </c>
    </row>
    <row r="6" spans="1:2">
      <c r="A6" s="103" t="s">
        <v>1192</v>
      </c>
      <c r="B6" s="103">
        <v>9767</v>
      </c>
    </row>
    <row r="7" spans="1:2">
      <c r="A7" s="103" t="s">
        <v>1193</v>
      </c>
      <c r="B7" s="103">
        <v>9928</v>
      </c>
    </row>
    <row r="8" spans="1:2">
      <c r="A8" s="104" t="s">
        <v>1194</v>
      </c>
      <c r="B8" s="104">
        <v>10027</v>
      </c>
    </row>
    <row r="9" spans="1:2">
      <c r="A9" s="104" t="s">
        <v>1195</v>
      </c>
      <c r="B9" s="104">
        <v>10148</v>
      </c>
    </row>
    <row r="10" spans="1:2">
      <c r="A10" s="105" t="s">
        <v>1196</v>
      </c>
      <c r="B10" s="105">
        <v>10208</v>
      </c>
    </row>
    <row r="11" spans="1:2">
      <c r="A11" s="103" t="s">
        <v>1197</v>
      </c>
      <c r="B11" s="103">
        <v>10388</v>
      </c>
    </row>
    <row r="12" spans="1:2">
      <c r="A12" s="104" t="s">
        <v>1198</v>
      </c>
      <c r="B12" s="104">
        <v>10728</v>
      </c>
    </row>
    <row r="13" spans="1:2">
      <c r="A13" s="104" t="s">
        <v>1199</v>
      </c>
      <c r="B13" s="104">
        <v>10978</v>
      </c>
    </row>
    <row r="14" spans="1:2">
      <c r="A14" s="105" t="s">
        <v>1200</v>
      </c>
      <c r="B14" s="105">
        <v>11288</v>
      </c>
    </row>
    <row r="15" spans="1:2">
      <c r="A15" s="103" t="s">
        <v>1201</v>
      </c>
      <c r="B15" s="103">
        <v>11519</v>
      </c>
    </row>
    <row r="16" spans="1:2">
      <c r="A16" s="104" t="s">
        <v>1202</v>
      </c>
      <c r="B16" s="104">
        <v>11739</v>
      </c>
    </row>
    <row r="17" spans="1:2">
      <c r="A17" s="104" t="s">
        <v>1203</v>
      </c>
      <c r="B17" s="104">
        <v>11999</v>
      </c>
    </row>
    <row r="18" spans="1:2">
      <c r="A18" s="105" t="s">
        <v>1204</v>
      </c>
      <c r="B18" s="105">
        <v>12209</v>
      </c>
    </row>
    <row r="19" spans="1:2">
      <c r="A19" s="103" t="s">
        <v>1205</v>
      </c>
      <c r="B19" s="103">
        <v>12409</v>
      </c>
    </row>
    <row r="20" spans="1:2">
      <c r="A20" s="104" t="s">
        <v>1206</v>
      </c>
      <c r="B20" s="104">
        <v>12689</v>
      </c>
    </row>
    <row r="21" spans="1:2">
      <c r="A21" s="104" t="s">
        <v>1207</v>
      </c>
      <c r="B21" s="104">
        <v>12970</v>
      </c>
    </row>
    <row r="22" spans="1:2">
      <c r="A22" s="105" t="s">
        <v>1208</v>
      </c>
      <c r="B22" s="105">
        <v>13150</v>
      </c>
    </row>
    <row r="23" spans="1:2">
      <c r="A23" s="103" t="s">
        <v>1209</v>
      </c>
      <c r="B23" s="103">
        <v>13820</v>
      </c>
    </row>
    <row r="24" spans="1:2">
      <c r="A24" s="104" t="s">
        <v>1210</v>
      </c>
      <c r="B24" s="104">
        <v>14491</v>
      </c>
    </row>
    <row r="25" spans="1:2">
      <c r="A25" s="104" t="s">
        <v>1211</v>
      </c>
      <c r="B25" s="104">
        <v>15912</v>
      </c>
    </row>
    <row r="26" spans="1:2">
      <c r="A26" s="105" t="s">
        <v>1212</v>
      </c>
      <c r="B26" s="105">
        <v>16823</v>
      </c>
    </row>
    <row r="27" spans="1:2">
      <c r="A27" s="103" t="s">
        <v>1213</v>
      </c>
      <c r="B27" s="103">
        <v>17793</v>
      </c>
    </row>
    <row r="28" spans="1:2">
      <c r="A28" s="104" t="s">
        <v>1214</v>
      </c>
      <c r="B28" s="104">
        <v>19075</v>
      </c>
    </row>
    <row r="29" spans="1:2">
      <c r="A29" s="104" t="s">
        <v>1215</v>
      </c>
      <c r="B29" s="104">
        <v>20485</v>
      </c>
    </row>
    <row r="30" spans="1:2">
      <c r="A30" s="105" t="s">
        <v>1216</v>
      </c>
      <c r="B30" s="105">
        <v>21966</v>
      </c>
    </row>
    <row r="31" spans="1:2">
      <c r="A31" s="103" t="s">
        <v>1217</v>
      </c>
      <c r="B31" s="103">
        <v>22677</v>
      </c>
    </row>
    <row r="32" spans="1:2">
      <c r="A32" s="104" t="s">
        <v>1218</v>
      </c>
      <c r="B32" s="104">
        <v>23348</v>
      </c>
    </row>
    <row r="33" spans="1:4">
      <c r="A33" s="104" t="s">
        <v>1219</v>
      </c>
      <c r="B33" s="104">
        <v>23628</v>
      </c>
    </row>
    <row r="34" spans="1:4">
      <c r="A34" s="105" t="s">
        <v>1220</v>
      </c>
      <c r="B34" s="105">
        <v>23497</v>
      </c>
    </row>
    <row r="35" spans="1:4">
      <c r="A35" s="103" t="s">
        <v>1221</v>
      </c>
      <c r="B35" s="103">
        <v>23730</v>
      </c>
    </row>
    <row r="36" spans="1:4">
      <c r="A36" s="104" t="s">
        <v>1222</v>
      </c>
      <c r="B36" s="104">
        <v>24098</v>
      </c>
    </row>
    <row r="37" spans="1:4">
      <c r="A37" s="104" t="s">
        <v>1223</v>
      </c>
      <c r="B37" s="104">
        <v>24188</v>
      </c>
    </row>
    <row r="38" spans="1:4">
      <c r="A38" s="105" t="s">
        <v>1224</v>
      </c>
      <c r="B38" s="105">
        <v>23798</v>
      </c>
    </row>
    <row r="39" spans="1:4">
      <c r="A39" s="103" t="s">
        <v>1225</v>
      </c>
      <c r="B39" s="103">
        <v>24177</v>
      </c>
    </row>
    <row r="40" spans="1:4">
      <c r="A40" s="104" t="s">
        <v>1226</v>
      </c>
      <c r="B40" s="104">
        <v>24679</v>
      </c>
    </row>
    <row r="41" spans="1:4">
      <c r="A41" s="104" t="s">
        <v>1227</v>
      </c>
      <c r="B41" s="104">
        <v>24969</v>
      </c>
    </row>
    <row r="42" spans="1:4">
      <c r="A42" s="105" t="s">
        <v>1228</v>
      </c>
      <c r="B42" s="105">
        <v>25580</v>
      </c>
      <c r="D42" s="55" t="s">
        <v>1386</v>
      </c>
    </row>
    <row r="43" spans="1:4">
      <c r="A43" s="103" t="s">
        <v>1229</v>
      </c>
      <c r="B43" s="103">
        <v>26307</v>
      </c>
    </row>
    <row r="44" spans="1:4">
      <c r="A44" s="104" t="s">
        <v>1230</v>
      </c>
      <c r="B44" s="104">
        <v>27386</v>
      </c>
    </row>
    <row r="45" spans="1:4">
      <c r="A45" s="104" t="s">
        <v>1231</v>
      </c>
      <c r="B45" s="104">
        <v>28175</v>
      </c>
    </row>
    <row r="46" spans="1:4">
      <c r="A46" s="105" t="s">
        <v>1232</v>
      </c>
      <c r="B46" s="105">
        <v>28623</v>
      </c>
    </row>
    <row r="47" spans="1:4">
      <c r="A47" s="103" t="s">
        <v>1233</v>
      </c>
      <c r="B47" s="103">
        <v>29675</v>
      </c>
    </row>
    <row r="48" spans="1:4">
      <c r="A48" s="104" t="s">
        <v>1234</v>
      </c>
      <c r="B48" s="104">
        <v>30833</v>
      </c>
    </row>
    <row r="49" spans="1:2">
      <c r="A49" s="104" t="s">
        <v>1235</v>
      </c>
      <c r="B49" s="104">
        <v>31254</v>
      </c>
    </row>
    <row r="50" spans="1:2">
      <c r="A50" s="105" t="s">
        <v>1236</v>
      </c>
      <c r="B50" s="105">
        <v>32543</v>
      </c>
    </row>
    <row r="51" spans="1:2">
      <c r="A51" s="103" t="s">
        <v>1237</v>
      </c>
      <c r="B51" s="103">
        <v>33200</v>
      </c>
    </row>
    <row r="52" spans="1:2">
      <c r="A52" s="104" t="s">
        <v>1238</v>
      </c>
      <c r="B52" s="104">
        <v>34174</v>
      </c>
    </row>
    <row r="53" spans="1:2">
      <c r="A53" s="104" t="s">
        <v>1239</v>
      </c>
      <c r="B53" s="104">
        <v>34700</v>
      </c>
    </row>
    <row r="54" spans="1:2">
      <c r="A54" s="105" t="s">
        <v>1240</v>
      </c>
      <c r="B54" s="105">
        <v>35436</v>
      </c>
    </row>
    <row r="55" spans="1:2">
      <c r="A55" s="103" t="s">
        <v>1241</v>
      </c>
      <c r="B55" s="103">
        <v>35647</v>
      </c>
    </row>
    <row r="56" spans="1:2">
      <c r="A56" s="104" t="s">
        <v>1242</v>
      </c>
      <c r="B56" s="104">
        <v>37015</v>
      </c>
    </row>
    <row r="57" spans="1:2">
      <c r="A57" s="104" t="s">
        <v>1243</v>
      </c>
      <c r="B57" s="104">
        <v>38251</v>
      </c>
    </row>
    <row r="58" spans="1:2">
      <c r="A58" s="105" t="s">
        <v>1244</v>
      </c>
      <c r="B58" s="105">
        <v>39593</v>
      </c>
    </row>
    <row r="59" spans="1:2">
      <c r="A59" s="103" t="s">
        <v>1245</v>
      </c>
      <c r="B59" s="103">
        <v>40882</v>
      </c>
    </row>
    <row r="60" spans="1:2">
      <c r="A60" s="104" t="s">
        <v>1246</v>
      </c>
      <c r="B60" s="104">
        <v>42987</v>
      </c>
    </row>
    <row r="61" spans="1:2">
      <c r="A61" s="104" t="s">
        <v>1247</v>
      </c>
      <c r="B61" s="104">
        <v>44434</v>
      </c>
    </row>
    <row r="62" spans="1:2">
      <c r="A62" s="105" t="s">
        <v>1248</v>
      </c>
      <c r="B62" s="105">
        <v>44355</v>
      </c>
    </row>
    <row r="63" spans="1:2">
      <c r="A63" s="103" t="s">
        <v>1249</v>
      </c>
      <c r="B63" s="103">
        <v>45091</v>
      </c>
    </row>
    <row r="64" spans="1:2">
      <c r="A64" s="104" t="s">
        <v>1250</v>
      </c>
      <c r="B64" s="104">
        <v>48932</v>
      </c>
    </row>
    <row r="65" spans="1:2">
      <c r="A65" s="104" t="s">
        <v>1251</v>
      </c>
      <c r="B65" s="104">
        <v>54352</v>
      </c>
    </row>
    <row r="66" spans="1:2">
      <c r="A66" s="105" t="s">
        <v>1252</v>
      </c>
      <c r="B66" s="105">
        <v>57245</v>
      </c>
    </row>
    <row r="67" spans="1:2">
      <c r="A67" s="103" t="s">
        <v>1253</v>
      </c>
      <c r="B67" s="103">
        <v>59534</v>
      </c>
    </row>
    <row r="68" spans="1:2">
      <c r="A68" s="104" t="s">
        <v>1254</v>
      </c>
      <c r="B68" s="104">
        <v>62244</v>
      </c>
    </row>
    <row r="69" spans="1:2">
      <c r="A69" s="104" t="s">
        <v>1255</v>
      </c>
      <c r="B69" s="104">
        <v>62782</v>
      </c>
    </row>
    <row r="70" spans="1:2">
      <c r="A70" s="105" t="s">
        <v>1256</v>
      </c>
      <c r="B70" s="105">
        <v>61495</v>
      </c>
    </row>
    <row r="71" spans="1:2">
      <c r="A71" s="103" t="s">
        <v>1257</v>
      </c>
      <c r="B71" s="103">
        <v>59587</v>
      </c>
    </row>
    <row r="72" spans="1:2">
      <c r="A72" s="104" t="s">
        <v>1258</v>
      </c>
      <c r="B72" s="104">
        <v>58982</v>
      </c>
    </row>
    <row r="73" spans="1:2">
      <c r="A73" s="104" t="s">
        <v>1259</v>
      </c>
      <c r="B73" s="104">
        <v>57245</v>
      </c>
    </row>
    <row r="74" spans="1:2">
      <c r="A74" s="105" t="s">
        <v>1260</v>
      </c>
      <c r="B74" s="105">
        <v>54919</v>
      </c>
    </row>
    <row r="75" spans="1:2">
      <c r="A75" s="103" t="s">
        <v>1261</v>
      </c>
      <c r="B75" s="103">
        <v>54547</v>
      </c>
    </row>
    <row r="76" spans="1:2">
      <c r="A76" s="104" t="s">
        <v>1262</v>
      </c>
      <c r="B76" s="104">
        <v>55418</v>
      </c>
    </row>
    <row r="77" spans="1:2">
      <c r="A77" s="104" t="s">
        <v>1263</v>
      </c>
      <c r="B77" s="104">
        <v>54903</v>
      </c>
    </row>
    <row r="78" spans="1:2">
      <c r="A78" s="105" t="s">
        <v>1264</v>
      </c>
      <c r="B78" s="105">
        <v>53635</v>
      </c>
    </row>
    <row r="79" spans="1:2">
      <c r="A79" s="103" t="s">
        <v>1265</v>
      </c>
      <c r="B79" s="103">
        <v>52187</v>
      </c>
    </row>
    <row r="80" spans="1:2">
      <c r="A80" s="104" t="s">
        <v>1266</v>
      </c>
      <c r="B80" s="104">
        <v>52663</v>
      </c>
    </row>
    <row r="81" spans="1:2">
      <c r="A81" s="104" t="s">
        <v>1267</v>
      </c>
      <c r="B81" s="104">
        <v>52243</v>
      </c>
    </row>
    <row r="82" spans="1:2">
      <c r="A82" s="105" t="s">
        <v>1268</v>
      </c>
      <c r="B82" s="105">
        <v>50168</v>
      </c>
    </row>
    <row r="83" spans="1:2">
      <c r="A83" s="103" t="s">
        <v>1269</v>
      </c>
      <c r="B83" s="103">
        <v>50128</v>
      </c>
    </row>
    <row r="84" spans="1:2">
      <c r="A84" s="104" t="s">
        <v>1270</v>
      </c>
      <c r="B84" s="104">
        <v>51918</v>
      </c>
    </row>
    <row r="85" spans="1:2">
      <c r="A85" s="104" t="s">
        <v>1271</v>
      </c>
      <c r="B85" s="104">
        <v>51746</v>
      </c>
    </row>
    <row r="86" spans="1:2">
      <c r="A86" s="105" t="s">
        <v>1272</v>
      </c>
      <c r="B86" s="105">
        <v>51050</v>
      </c>
    </row>
    <row r="87" spans="1:2">
      <c r="A87" s="103" t="s">
        <v>1273</v>
      </c>
      <c r="B87" s="103">
        <v>51327</v>
      </c>
    </row>
    <row r="88" spans="1:2">
      <c r="A88" s="104" t="s">
        <v>1274</v>
      </c>
      <c r="B88" s="104">
        <v>51362</v>
      </c>
    </row>
    <row r="89" spans="1:2">
      <c r="A89" s="104" t="s">
        <v>1275</v>
      </c>
      <c r="B89" s="104">
        <v>51731</v>
      </c>
    </row>
    <row r="90" spans="1:2">
      <c r="A90" s="105" t="s">
        <v>1276</v>
      </c>
      <c r="B90" s="105">
        <v>52114</v>
      </c>
    </row>
    <row r="91" spans="1:2">
      <c r="A91" s="103" t="s">
        <v>1277</v>
      </c>
      <c r="B91" s="103">
        <v>51084</v>
      </c>
    </row>
    <row r="92" spans="1:2">
      <c r="A92" s="104" t="s">
        <v>1278</v>
      </c>
      <c r="B92" s="104">
        <v>51633</v>
      </c>
    </row>
    <row r="93" spans="1:2">
      <c r="A93" s="104" t="s">
        <v>1279</v>
      </c>
      <c r="B93" s="104">
        <v>51334</v>
      </c>
    </row>
    <row r="94" spans="1:2">
      <c r="A94" s="105" t="s">
        <v>1280</v>
      </c>
      <c r="B94" s="105">
        <v>50930</v>
      </c>
    </row>
    <row r="95" spans="1:2">
      <c r="A95" s="103" t="s">
        <v>1281</v>
      </c>
      <c r="B95" s="104">
        <v>51367</v>
      </c>
    </row>
    <row r="96" spans="1:2">
      <c r="A96" s="104" t="s">
        <v>1282</v>
      </c>
      <c r="B96" s="104">
        <v>53032</v>
      </c>
    </row>
    <row r="97" spans="1:2">
      <c r="A97" s="104" t="s">
        <v>1283</v>
      </c>
      <c r="B97" s="104">
        <v>54008</v>
      </c>
    </row>
    <row r="98" spans="1:2">
      <c r="A98" s="106" t="s">
        <v>1284</v>
      </c>
      <c r="B98" s="104">
        <v>55169</v>
      </c>
    </row>
    <row r="99" spans="1:2">
      <c r="A99" s="107" t="s">
        <v>1285</v>
      </c>
      <c r="B99" s="103">
        <v>55810</v>
      </c>
    </row>
    <row r="100" spans="1:2">
      <c r="A100" s="108" t="s">
        <v>1286</v>
      </c>
      <c r="B100" s="104">
        <v>58403</v>
      </c>
    </row>
    <row r="101" spans="1:2">
      <c r="A101" s="108" t="s">
        <v>1287</v>
      </c>
      <c r="B101" s="104">
        <v>60754</v>
      </c>
    </row>
    <row r="102" spans="1:2">
      <c r="A102" s="106" t="s">
        <v>1288</v>
      </c>
      <c r="B102" s="105">
        <v>61830</v>
      </c>
    </row>
    <row r="103" spans="1:2">
      <c r="A103" s="107" t="s">
        <v>1289</v>
      </c>
      <c r="B103" s="103">
        <v>62903</v>
      </c>
    </row>
    <row r="104" spans="1:2">
      <c r="A104" s="108" t="s">
        <v>1290</v>
      </c>
      <c r="B104" s="104">
        <v>65221</v>
      </c>
    </row>
    <row r="105" spans="1:2">
      <c r="A105" s="108" t="s">
        <v>1291</v>
      </c>
      <c r="B105" s="104">
        <v>66366</v>
      </c>
    </row>
    <row r="106" spans="1:2">
      <c r="A106" s="109" t="s">
        <v>1292</v>
      </c>
      <c r="B106" s="105">
        <v>66313</v>
      </c>
    </row>
    <row r="107" spans="1:2">
      <c r="A107" s="110" t="s">
        <v>1293</v>
      </c>
      <c r="B107" s="103">
        <v>67478</v>
      </c>
    </row>
    <row r="108" spans="1:2">
      <c r="A108" s="108" t="s">
        <v>1294</v>
      </c>
      <c r="B108" s="104">
        <v>70010</v>
      </c>
    </row>
    <row r="109" spans="1:2">
      <c r="A109" s="108" t="s">
        <v>1295</v>
      </c>
      <c r="B109" s="104">
        <v>72362</v>
      </c>
    </row>
    <row r="110" spans="1:2">
      <c r="A110" s="109" t="s">
        <v>1296</v>
      </c>
      <c r="B110" s="105">
        <v>74638</v>
      </c>
    </row>
    <row r="111" spans="1:2">
      <c r="A111" s="107" t="s">
        <v>1297</v>
      </c>
      <c r="B111" s="103">
        <v>77698</v>
      </c>
    </row>
    <row r="112" spans="1:2">
      <c r="A112" s="108" t="s">
        <v>1298</v>
      </c>
      <c r="B112" s="104">
        <v>81202</v>
      </c>
    </row>
    <row r="113" spans="1:2">
      <c r="A113" s="104" t="s">
        <v>1299</v>
      </c>
      <c r="B113" s="104">
        <v>80935</v>
      </c>
    </row>
    <row r="114" spans="1:2">
      <c r="A114" s="104" t="s">
        <v>1300</v>
      </c>
      <c r="B114" s="104">
        <v>81628</v>
      </c>
    </row>
    <row r="115" spans="1:2">
      <c r="A115" s="107" t="s">
        <v>1301</v>
      </c>
      <c r="B115" s="103">
        <v>83976</v>
      </c>
    </row>
    <row r="116" spans="1:2">
      <c r="A116" s="108" t="s">
        <v>1302</v>
      </c>
      <c r="B116" s="104">
        <v>87638</v>
      </c>
    </row>
    <row r="117" spans="1:2">
      <c r="A117" s="104" t="s">
        <v>1303</v>
      </c>
      <c r="B117" s="104">
        <v>91049</v>
      </c>
    </row>
    <row r="118" spans="1:2">
      <c r="A118" s="104" t="s">
        <v>1304</v>
      </c>
      <c r="B118" s="104">
        <v>92533</v>
      </c>
    </row>
    <row r="119" spans="1:2">
      <c r="A119" s="107" t="s">
        <v>1305</v>
      </c>
      <c r="B119" s="103">
        <v>95356</v>
      </c>
    </row>
    <row r="120" spans="1:2">
      <c r="A120" s="108" t="s">
        <v>1306</v>
      </c>
      <c r="B120" s="104">
        <v>103501</v>
      </c>
    </row>
    <row r="121" spans="1:2">
      <c r="A121" s="104" t="s">
        <v>1307</v>
      </c>
      <c r="B121" s="104">
        <v>110830</v>
      </c>
    </row>
    <row r="122" spans="1:2">
      <c r="A122" s="105" t="s">
        <v>1308</v>
      </c>
      <c r="B122" s="104">
        <v>115940</v>
      </c>
    </row>
    <row r="123" spans="1:2">
      <c r="A123" s="107" t="s">
        <v>1309</v>
      </c>
      <c r="B123" s="103">
        <v>119938</v>
      </c>
    </row>
    <row r="124" spans="1:2">
      <c r="A124" s="108" t="s">
        <v>1310</v>
      </c>
      <c r="B124" s="104">
        <v>125382</v>
      </c>
    </row>
    <row r="125" spans="1:2">
      <c r="A125" s="104" t="s">
        <v>1311</v>
      </c>
      <c r="B125" s="104">
        <v>129761</v>
      </c>
    </row>
    <row r="126" spans="1:2">
      <c r="A126" s="105" t="s">
        <v>1312</v>
      </c>
      <c r="B126" s="104">
        <v>133903</v>
      </c>
    </row>
    <row r="127" spans="1:2">
      <c r="A127" s="107" t="s">
        <v>1313</v>
      </c>
      <c r="B127" s="103">
        <v>139027</v>
      </c>
    </row>
    <row r="128" spans="1:2">
      <c r="A128" s="108" t="s">
        <v>1314</v>
      </c>
      <c r="B128" s="104">
        <v>148462</v>
      </c>
    </row>
    <row r="129" spans="1:2">
      <c r="A129" s="104" t="s">
        <v>1315</v>
      </c>
      <c r="B129" s="104">
        <v>153482</v>
      </c>
    </row>
    <row r="130" spans="1:2">
      <c r="A130" s="105" t="s">
        <v>1316</v>
      </c>
      <c r="B130" s="105">
        <v>152464</v>
      </c>
    </row>
    <row r="131" spans="1:2">
      <c r="A131" s="107" t="s">
        <v>1317</v>
      </c>
      <c r="B131" s="104">
        <v>152790</v>
      </c>
    </row>
    <row r="132" spans="1:2">
      <c r="A132" s="108" t="s">
        <v>1318</v>
      </c>
      <c r="B132" s="104">
        <v>157494</v>
      </c>
    </row>
    <row r="133" spans="1:2">
      <c r="A133" s="104" t="s">
        <v>1319</v>
      </c>
      <c r="B133" s="104">
        <v>157627</v>
      </c>
    </row>
    <row r="134" spans="1:2">
      <c r="A134" s="105" t="s">
        <v>1320</v>
      </c>
      <c r="B134" s="105">
        <v>157387</v>
      </c>
    </row>
    <row r="135" spans="1:2">
      <c r="A135" s="107" t="s">
        <v>1321</v>
      </c>
      <c r="B135" s="104">
        <v>160319</v>
      </c>
    </row>
    <row r="136" spans="1:2">
      <c r="A136" s="108" t="s">
        <v>1322</v>
      </c>
      <c r="B136" s="104">
        <v>165035</v>
      </c>
    </row>
    <row r="137" spans="1:2">
      <c r="A137" s="104" t="s">
        <v>1323</v>
      </c>
      <c r="B137" s="104">
        <v>168460</v>
      </c>
    </row>
    <row r="138" spans="1:2">
      <c r="A138" s="105" t="s">
        <v>1324</v>
      </c>
      <c r="B138" s="105">
        <v>172065</v>
      </c>
    </row>
    <row r="139" spans="1:2">
      <c r="A139" s="107" t="s">
        <v>1325</v>
      </c>
      <c r="B139" s="104">
        <v>175554</v>
      </c>
    </row>
    <row r="140" spans="1:2">
      <c r="A140" s="108" t="s">
        <v>1326</v>
      </c>
      <c r="B140" s="104">
        <v>181810</v>
      </c>
    </row>
    <row r="141" spans="1:2">
      <c r="A141" s="104" t="s">
        <v>1327</v>
      </c>
      <c r="B141" s="104">
        <v>184131</v>
      </c>
    </row>
    <row r="142" spans="1:2">
      <c r="A142" s="105" t="s">
        <v>1328</v>
      </c>
      <c r="B142" s="105">
        <v>183959</v>
      </c>
    </row>
    <row r="143" spans="1:2">
      <c r="A143" s="107" t="s">
        <v>1329</v>
      </c>
      <c r="B143" s="104">
        <v>179363</v>
      </c>
    </row>
    <row r="144" spans="1:2">
      <c r="A144" s="108" t="s">
        <v>1330</v>
      </c>
      <c r="B144" s="104">
        <v>174514</v>
      </c>
    </row>
    <row r="145" spans="1:2">
      <c r="A145" s="104" t="s">
        <v>1331</v>
      </c>
      <c r="B145" s="104">
        <v>165188</v>
      </c>
    </row>
    <row r="146" spans="1:2">
      <c r="A146" s="104" t="s">
        <v>1332</v>
      </c>
      <c r="B146" s="104">
        <v>156828</v>
      </c>
    </row>
    <row r="147" spans="1:2">
      <c r="A147" s="107" t="s">
        <v>1333</v>
      </c>
      <c r="B147" s="113">
        <v>149709</v>
      </c>
    </row>
    <row r="148" spans="1:2">
      <c r="A148" s="108" t="s">
        <v>1334</v>
      </c>
      <c r="B148" s="113">
        <v>154066</v>
      </c>
    </row>
    <row r="149" spans="1:2">
      <c r="A149" s="108" t="s">
        <v>1335</v>
      </c>
      <c r="B149" s="113">
        <v>160159</v>
      </c>
    </row>
    <row r="150" spans="1:2">
      <c r="A150" s="111" t="s">
        <v>1336</v>
      </c>
      <c r="B150" s="113">
        <v>162116</v>
      </c>
    </row>
    <row r="151" spans="1:2">
      <c r="A151" s="107" t="s">
        <v>1337</v>
      </c>
      <c r="B151" s="114">
        <v>162887</v>
      </c>
    </row>
    <row r="152" spans="1:2">
      <c r="A152" s="108" t="s">
        <v>1338</v>
      </c>
      <c r="B152" s="113">
        <v>168719</v>
      </c>
    </row>
    <row r="153" spans="1:2">
      <c r="A153" s="108" t="s">
        <v>1339</v>
      </c>
      <c r="B153" s="113">
        <v>167354</v>
      </c>
    </row>
    <row r="154" spans="1:2">
      <c r="A154" s="108" t="s">
        <v>1340</v>
      </c>
      <c r="B154" s="113">
        <v>162971</v>
      </c>
    </row>
    <row r="155" spans="1:2">
      <c r="A155" s="107" t="s">
        <v>1341</v>
      </c>
      <c r="B155" s="114">
        <v>162379</v>
      </c>
    </row>
    <row r="156" spans="1:2">
      <c r="A156" s="108" t="s">
        <v>1342</v>
      </c>
      <c r="B156" s="113">
        <v>166764</v>
      </c>
    </row>
    <row r="157" spans="1:2">
      <c r="A157" s="108" t="s">
        <v>1343</v>
      </c>
      <c r="B157" s="113">
        <v>166597</v>
      </c>
    </row>
    <row r="158" spans="1:2">
      <c r="A158" s="108" t="s">
        <v>1344</v>
      </c>
      <c r="B158" s="113">
        <v>164785</v>
      </c>
    </row>
    <row r="159" spans="1:2">
      <c r="A159" s="107" t="s">
        <v>1345</v>
      </c>
      <c r="B159" s="114">
        <v>162722</v>
      </c>
    </row>
    <row r="160" spans="1:2">
      <c r="A160" s="112" t="s">
        <v>1346</v>
      </c>
      <c r="B160" s="113">
        <v>164955</v>
      </c>
    </row>
    <row r="161" spans="1:2">
      <c r="A161" s="112" t="s">
        <v>1347</v>
      </c>
      <c r="B161" s="113">
        <v>163910</v>
      </c>
    </row>
    <row r="162" spans="1:2">
      <c r="A162" s="112" t="s">
        <v>1348</v>
      </c>
      <c r="B162" s="113">
        <v>162924</v>
      </c>
    </row>
    <row r="163" spans="1:2">
      <c r="A163" s="112" t="s">
        <v>1349</v>
      </c>
      <c r="B163" s="113">
        <v>163056</v>
      </c>
    </row>
    <row r="164" spans="1:2">
      <c r="A164" s="112" t="s">
        <v>1350</v>
      </c>
      <c r="B164" s="113">
        <v>167294</v>
      </c>
    </row>
    <row r="165" spans="1:2">
      <c r="A165" s="112" t="s">
        <v>1351</v>
      </c>
      <c r="B165" s="113">
        <v>170918</v>
      </c>
    </row>
    <row r="166" spans="1:2">
      <c r="A166" s="112" t="s">
        <v>1352</v>
      </c>
      <c r="B166" s="113">
        <v>174444</v>
      </c>
    </row>
    <row r="167" spans="1:2">
      <c r="A167" s="112" t="s">
        <v>1353</v>
      </c>
      <c r="B167" s="113">
        <v>178124</v>
      </c>
    </row>
    <row r="168" spans="1:2">
      <c r="A168" s="112" t="s">
        <v>1354</v>
      </c>
      <c r="B168" s="113">
        <v>186544</v>
      </c>
    </row>
    <row r="169" spans="1:2">
      <c r="A169" s="112" t="s">
        <v>1355</v>
      </c>
      <c r="B169" s="113">
        <v>188810</v>
      </c>
    </row>
    <row r="170" spans="1:2">
      <c r="A170" s="112" t="s">
        <v>1356</v>
      </c>
      <c r="B170" s="113">
        <v>189002</v>
      </c>
    </row>
    <row r="171" spans="1:2">
      <c r="A171" s="112" t="s">
        <v>1357</v>
      </c>
      <c r="B171" s="113">
        <v>188566</v>
      </c>
    </row>
    <row r="172" spans="1:2">
      <c r="A172" s="112" t="s">
        <v>1358</v>
      </c>
      <c r="B172" s="113">
        <v>194258</v>
      </c>
    </row>
    <row r="173" spans="1:2">
      <c r="A173" s="112" t="s">
        <v>1359</v>
      </c>
      <c r="B173" s="113">
        <v>195733</v>
      </c>
    </row>
    <row r="174" spans="1:2">
      <c r="A174" s="112" t="s">
        <v>1360</v>
      </c>
      <c r="B174" s="113">
        <v>197044</v>
      </c>
    </row>
    <row r="175" spans="1:2">
      <c r="A175" s="112" t="s">
        <v>1361</v>
      </c>
      <c r="B175" s="113">
        <v>198564</v>
      </c>
    </row>
    <row r="176" spans="1:2">
      <c r="A176" s="112" t="s">
        <v>1362</v>
      </c>
      <c r="B176" s="113">
        <v>204238</v>
      </c>
    </row>
    <row r="177" spans="1:2">
      <c r="A177" s="112" t="s">
        <v>1363</v>
      </c>
      <c r="B177" s="113">
        <v>206346</v>
      </c>
    </row>
    <row r="178" spans="1:2">
      <c r="A178" s="112" t="s">
        <v>1364</v>
      </c>
      <c r="B178" s="113">
        <v>205937</v>
      </c>
    </row>
    <row r="179" spans="1:2">
      <c r="A179" s="112" t="s">
        <v>1365</v>
      </c>
      <c r="B179" s="113">
        <v>206665</v>
      </c>
    </row>
    <row r="180" spans="1:2">
      <c r="A180" s="112" t="s">
        <v>1366</v>
      </c>
      <c r="B180" s="113">
        <v>209971</v>
      </c>
    </row>
    <row r="181" spans="1:2">
      <c r="A181" s="112" t="s">
        <v>1367</v>
      </c>
      <c r="B181" s="113">
        <v>211672</v>
      </c>
    </row>
    <row r="182" spans="1:2">
      <c r="A182" s="112" t="s">
        <v>1368</v>
      </c>
      <c r="B182" s="113">
        <v>211433</v>
      </c>
    </row>
    <row r="183" spans="1:2">
      <c r="A183" s="112" t="s">
        <v>1369</v>
      </c>
      <c r="B183" s="113">
        <v>211792</v>
      </c>
    </row>
    <row r="184" spans="1:2">
      <c r="A184" s="112" t="s">
        <v>1370</v>
      </c>
      <c r="B184" s="113">
        <v>214578</v>
      </c>
    </row>
    <row r="185" spans="1:2">
      <c r="A185" s="112" t="s">
        <v>1371</v>
      </c>
      <c r="B185" s="113">
        <v>216103</v>
      </c>
    </row>
    <row r="186" spans="1:2">
      <c r="A186" s="112" t="s">
        <v>1372</v>
      </c>
      <c r="B186" s="113">
        <v>214178</v>
      </c>
    </row>
    <row r="187" spans="1:2">
      <c r="A187" s="112" t="s">
        <v>1373</v>
      </c>
      <c r="B187" s="113">
        <v>212694</v>
      </c>
    </row>
    <row r="188" spans="1:2">
      <c r="A188" s="112" t="s">
        <v>1374</v>
      </c>
      <c r="B188" s="113">
        <v>215910</v>
      </c>
    </row>
    <row r="189" spans="1:2">
      <c r="A189" s="112" t="s">
        <v>1375</v>
      </c>
      <c r="B189" s="113">
        <v>216805</v>
      </c>
    </row>
    <row r="190" spans="1:2">
      <c r="A190" s="112" t="s">
        <v>1376</v>
      </c>
      <c r="B190" s="113">
        <v>215925</v>
      </c>
    </row>
    <row r="191" spans="1:2">
      <c r="A191" s="112" t="s">
        <v>1377</v>
      </c>
      <c r="B191" s="113">
        <v>217911</v>
      </c>
    </row>
    <row r="192" spans="1:2">
      <c r="A192" s="112" t="s">
        <v>1378</v>
      </c>
      <c r="B192" s="113">
        <v>220133</v>
      </c>
    </row>
    <row r="193" spans="1:2">
      <c r="A193" s="112" t="s">
        <v>1379</v>
      </c>
      <c r="B193" s="113">
        <v>224337</v>
      </c>
    </row>
    <row r="194" spans="1:2">
      <c r="A194" s="112" t="s">
        <v>1380</v>
      </c>
      <c r="B194" s="113">
        <v>229819</v>
      </c>
    </row>
    <row r="195" spans="1:2">
      <c r="A195" s="112" t="s">
        <v>1381</v>
      </c>
      <c r="B195" s="113">
        <v>231644</v>
      </c>
    </row>
    <row r="196" spans="1:2">
      <c r="A196" s="112" t="s">
        <v>1383</v>
      </c>
    </row>
    <row r="197" spans="1:2">
      <c r="A197" s="112" t="s">
        <v>1384</v>
      </c>
    </row>
    <row r="198" spans="1:2">
      <c r="A198" s="112" t="s">
        <v>1385</v>
      </c>
    </row>
  </sheetData>
  <phoneticPr fontId="11" type="noConversion"/>
  <pageMargins left="0.7" right="0.7" top="0.75" bottom="0.75" header="0.3" footer="0.3"/>
  <drawing r:id="rId1"/>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0A4E142-096B-2F46-BC52-017441EF5F2F}">
  <dimension ref="A1:H36"/>
  <sheetViews>
    <sheetView workbookViewId="0">
      <selection activeCell="A2" sqref="A2"/>
    </sheetView>
  </sheetViews>
  <sheetFormatPr baseColWidth="10" defaultRowHeight="13"/>
  <sheetData>
    <row r="1" spans="1:1" ht="25">
      <c r="A1" s="194" t="s">
        <v>2752</v>
      </c>
    </row>
    <row r="33" spans="1:8">
      <c r="A33" s="247" t="s">
        <v>1387</v>
      </c>
      <c r="B33" s="247"/>
      <c r="C33" s="247"/>
      <c r="D33" s="247"/>
      <c r="E33" s="247"/>
      <c r="F33" s="247"/>
      <c r="G33" s="247"/>
      <c r="H33" s="247"/>
    </row>
    <row r="34" spans="1:8">
      <c r="A34" s="247"/>
      <c r="B34" s="247"/>
      <c r="C34" s="247"/>
      <c r="D34" s="247"/>
      <c r="E34" s="247"/>
      <c r="F34" s="247"/>
      <c r="G34" s="247"/>
      <c r="H34" s="247"/>
    </row>
    <row r="35" spans="1:8">
      <c r="A35" s="247"/>
      <c r="B35" s="247"/>
      <c r="C35" s="247"/>
      <c r="D35" s="247"/>
      <c r="E35" s="247"/>
      <c r="F35" s="247"/>
      <c r="G35" s="247"/>
      <c r="H35" s="247"/>
    </row>
    <row r="36" spans="1:8">
      <c r="A36" s="247"/>
      <c r="B36" s="247"/>
      <c r="C36" s="247"/>
      <c r="D36" s="247"/>
      <c r="E36" s="247"/>
      <c r="F36" s="247"/>
      <c r="G36" s="247"/>
      <c r="H36" s="247"/>
    </row>
  </sheetData>
  <mergeCells count="1">
    <mergeCell ref="A33:H36"/>
  </mergeCells>
  <pageMargins left="0.7" right="0.7" top="0.75" bottom="0.75" header="0.3" footer="0.3"/>
  <drawing r:id="rId1"/>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EA0C099-73FD-2249-897C-0E965041A9FF}">
  <dimension ref="A1:D200"/>
  <sheetViews>
    <sheetView workbookViewId="0">
      <selection activeCell="A2" sqref="A2"/>
    </sheetView>
  </sheetViews>
  <sheetFormatPr baseColWidth="10" defaultRowHeight="14"/>
  <cols>
    <col min="1" max="2" width="9" style="112" customWidth="1"/>
  </cols>
  <sheetData>
    <row r="1" spans="1:2" ht="26">
      <c r="A1" s="218" t="s">
        <v>2753</v>
      </c>
    </row>
    <row r="5" spans="1:2">
      <c r="A5" s="103" t="s">
        <v>1190</v>
      </c>
      <c r="B5" s="103" t="s">
        <v>60</v>
      </c>
    </row>
    <row r="6" spans="1:2">
      <c r="A6" s="104" t="s">
        <v>1382</v>
      </c>
      <c r="B6" s="104"/>
    </row>
    <row r="7" spans="1:2">
      <c r="A7" s="104"/>
      <c r="B7" s="104" t="s">
        <v>1191</v>
      </c>
    </row>
    <row r="8" spans="1:2">
      <c r="A8" s="103" t="s">
        <v>1192</v>
      </c>
      <c r="B8" s="103">
        <v>9767</v>
      </c>
    </row>
    <row r="9" spans="1:2">
      <c r="A9" s="103" t="s">
        <v>1193</v>
      </c>
      <c r="B9" s="103">
        <v>9928</v>
      </c>
    </row>
    <row r="10" spans="1:2">
      <c r="A10" s="104" t="s">
        <v>1194</v>
      </c>
      <c r="B10" s="104">
        <v>10027</v>
      </c>
    </row>
    <row r="11" spans="1:2">
      <c r="A11" s="104" t="s">
        <v>1195</v>
      </c>
      <c r="B11" s="104">
        <v>10148</v>
      </c>
    </row>
    <row r="12" spans="1:2">
      <c r="A12" s="105" t="s">
        <v>1196</v>
      </c>
      <c r="B12" s="105">
        <v>10208</v>
      </c>
    </row>
    <row r="13" spans="1:2">
      <c r="A13" s="103" t="s">
        <v>1197</v>
      </c>
      <c r="B13" s="103">
        <v>10388</v>
      </c>
    </row>
    <row r="14" spans="1:2">
      <c r="A14" s="104" t="s">
        <v>1198</v>
      </c>
      <c r="B14" s="104">
        <v>10728</v>
      </c>
    </row>
    <row r="15" spans="1:2">
      <c r="A15" s="104" t="s">
        <v>1199</v>
      </c>
      <c r="B15" s="104">
        <v>10978</v>
      </c>
    </row>
    <row r="16" spans="1:2">
      <c r="A16" s="105" t="s">
        <v>1200</v>
      </c>
      <c r="B16" s="105">
        <v>11288</v>
      </c>
    </row>
    <row r="17" spans="1:2">
      <c r="A17" s="103" t="s">
        <v>1201</v>
      </c>
      <c r="B17" s="103">
        <v>11519</v>
      </c>
    </row>
    <row r="18" spans="1:2">
      <c r="A18" s="104" t="s">
        <v>1202</v>
      </c>
      <c r="B18" s="104">
        <v>11739</v>
      </c>
    </row>
    <row r="19" spans="1:2">
      <c r="A19" s="104" t="s">
        <v>1203</v>
      </c>
      <c r="B19" s="104">
        <v>11999</v>
      </c>
    </row>
    <row r="20" spans="1:2">
      <c r="A20" s="105" t="s">
        <v>1204</v>
      </c>
      <c r="B20" s="105">
        <v>12209</v>
      </c>
    </row>
    <row r="21" spans="1:2">
      <c r="A21" s="103" t="s">
        <v>1205</v>
      </c>
      <c r="B21" s="103">
        <v>12409</v>
      </c>
    </row>
    <row r="22" spans="1:2">
      <c r="A22" s="104" t="s">
        <v>1206</v>
      </c>
      <c r="B22" s="104">
        <v>12689</v>
      </c>
    </row>
    <row r="23" spans="1:2">
      <c r="A23" s="104" t="s">
        <v>1207</v>
      </c>
      <c r="B23" s="104">
        <v>12970</v>
      </c>
    </row>
    <row r="24" spans="1:2">
      <c r="A24" s="105" t="s">
        <v>1208</v>
      </c>
      <c r="B24" s="105">
        <v>13150</v>
      </c>
    </row>
    <row r="25" spans="1:2">
      <c r="A25" s="103" t="s">
        <v>1209</v>
      </c>
      <c r="B25" s="103">
        <v>13820</v>
      </c>
    </row>
    <row r="26" spans="1:2">
      <c r="A26" s="104" t="s">
        <v>1210</v>
      </c>
      <c r="B26" s="104">
        <v>14491</v>
      </c>
    </row>
    <row r="27" spans="1:2">
      <c r="A27" s="104" t="s">
        <v>1211</v>
      </c>
      <c r="B27" s="104">
        <v>15912</v>
      </c>
    </row>
    <row r="28" spans="1:2">
      <c r="A28" s="105" t="s">
        <v>1212</v>
      </c>
      <c r="B28" s="105">
        <v>16823</v>
      </c>
    </row>
    <row r="29" spans="1:2">
      <c r="A29" s="103" t="s">
        <v>1213</v>
      </c>
      <c r="B29" s="103">
        <v>17793</v>
      </c>
    </row>
    <row r="30" spans="1:2">
      <c r="A30" s="104" t="s">
        <v>1214</v>
      </c>
      <c r="B30" s="104">
        <v>19075</v>
      </c>
    </row>
    <row r="31" spans="1:2">
      <c r="A31" s="104" t="s">
        <v>1215</v>
      </c>
      <c r="B31" s="104">
        <v>20485</v>
      </c>
    </row>
    <row r="32" spans="1:2">
      <c r="A32" s="105" t="s">
        <v>1216</v>
      </c>
      <c r="B32" s="105">
        <v>21966</v>
      </c>
    </row>
    <row r="33" spans="1:4">
      <c r="A33" s="103" t="s">
        <v>1217</v>
      </c>
      <c r="B33" s="103">
        <v>22677</v>
      </c>
    </row>
    <row r="34" spans="1:4">
      <c r="A34" s="104" t="s">
        <v>1218</v>
      </c>
      <c r="B34" s="104">
        <v>23348</v>
      </c>
    </row>
    <row r="35" spans="1:4">
      <c r="A35" s="104" t="s">
        <v>1219</v>
      </c>
      <c r="B35" s="104">
        <v>23628</v>
      </c>
    </row>
    <row r="36" spans="1:4">
      <c r="A36" s="105" t="s">
        <v>1220</v>
      </c>
      <c r="B36" s="105">
        <v>23497</v>
      </c>
    </row>
    <row r="37" spans="1:4">
      <c r="A37" s="103" t="s">
        <v>1221</v>
      </c>
      <c r="B37" s="103">
        <v>23730</v>
      </c>
    </row>
    <row r="38" spans="1:4">
      <c r="A38" s="104" t="s">
        <v>1222</v>
      </c>
      <c r="B38" s="104">
        <v>24098</v>
      </c>
    </row>
    <row r="39" spans="1:4">
      <c r="A39" s="104" t="s">
        <v>1223</v>
      </c>
      <c r="B39" s="104">
        <v>24188</v>
      </c>
    </row>
    <row r="40" spans="1:4">
      <c r="A40" s="105" t="s">
        <v>1224</v>
      </c>
      <c r="B40" s="105">
        <v>23798</v>
      </c>
    </row>
    <row r="41" spans="1:4">
      <c r="A41" s="103" t="s">
        <v>1225</v>
      </c>
      <c r="B41" s="103">
        <v>24177</v>
      </c>
    </row>
    <row r="42" spans="1:4">
      <c r="A42" s="104" t="s">
        <v>1226</v>
      </c>
      <c r="B42" s="104">
        <v>24679</v>
      </c>
    </row>
    <row r="43" spans="1:4">
      <c r="A43" s="104" t="s">
        <v>1227</v>
      </c>
      <c r="B43" s="104">
        <v>24969</v>
      </c>
    </row>
    <row r="44" spans="1:4">
      <c r="A44" s="105" t="s">
        <v>1228</v>
      </c>
      <c r="B44" s="105">
        <v>25580</v>
      </c>
      <c r="D44" s="55" t="s">
        <v>1386</v>
      </c>
    </row>
    <row r="45" spans="1:4">
      <c r="A45" s="103" t="s">
        <v>1229</v>
      </c>
      <c r="B45" s="103">
        <v>26307</v>
      </c>
    </row>
    <row r="46" spans="1:4">
      <c r="A46" s="104" t="s">
        <v>1230</v>
      </c>
      <c r="B46" s="104">
        <v>27386</v>
      </c>
    </row>
    <row r="47" spans="1:4">
      <c r="A47" s="104" t="s">
        <v>1231</v>
      </c>
      <c r="B47" s="104">
        <v>28175</v>
      </c>
    </row>
    <row r="48" spans="1:4">
      <c r="A48" s="105" t="s">
        <v>1232</v>
      </c>
      <c r="B48" s="105">
        <v>28623</v>
      </c>
    </row>
    <row r="49" spans="1:2">
      <c r="A49" s="103" t="s">
        <v>1233</v>
      </c>
      <c r="B49" s="103">
        <v>29675</v>
      </c>
    </row>
    <row r="50" spans="1:2">
      <c r="A50" s="104" t="s">
        <v>1234</v>
      </c>
      <c r="B50" s="104">
        <v>30833</v>
      </c>
    </row>
    <row r="51" spans="1:2">
      <c r="A51" s="104" t="s">
        <v>1235</v>
      </c>
      <c r="B51" s="104">
        <v>31254</v>
      </c>
    </row>
    <row r="52" spans="1:2">
      <c r="A52" s="105" t="s">
        <v>1236</v>
      </c>
      <c r="B52" s="105">
        <v>32543</v>
      </c>
    </row>
    <row r="53" spans="1:2">
      <c r="A53" s="103" t="s">
        <v>1237</v>
      </c>
      <c r="B53" s="103">
        <v>33200</v>
      </c>
    </row>
    <row r="54" spans="1:2">
      <c r="A54" s="104" t="s">
        <v>1238</v>
      </c>
      <c r="B54" s="104">
        <v>34174</v>
      </c>
    </row>
    <row r="55" spans="1:2">
      <c r="A55" s="104" t="s">
        <v>1239</v>
      </c>
      <c r="B55" s="104">
        <v>34700</v>
      </c>
    </row>
    <row r="56" spans="1:2">
      <c r="A56" s="105" t="s">
        <v>1240</v>
      </c>
      <c r="B56" s="105">
        <v>35436</v>
      </c>
    </row>
    <row r="57" spans="1:2">
      <c r="A57" s="103" t="s">
        <v>1241</v>
      </c>
      <c r="B57" s="103">
        <v>35647</v>
      </c>
    </row>
    <row r="58" spans="1:2">
      <c r="A58" s="104" t="s">
        <v>1242</v>
      </c>
      <c r="B58" s="104">
        <v>37015</v>
      </c>
    </row>
    <row r="59" spans="1:2">
      <c r="A59" s="104" t="s">
        <v>1243</v>
      </c>
      <c r="B59" s="104">
        <v>38251</v>
      </c>
    </row>
    <row r="60" spans="1:2">
      <c r="A60" s="105" t="s">
        <v>1244</v>
      </c>
      <c r="B60" s="105">
        <v>39593</v>
      </c>
    </row>
    <row r="61" spans="1:2">
      <c r="A61" s="103" t="s">
        <v>1245</v>
      </c>
      <c r="B61" s="103">
        <v>40882</v>
      </c>
    </row>
    <row r="62" spans="1:2">
      <c r="A62" s="104" t="s">
        <v>1246</v>
      </c>
      <c r="B62" s="104">
        <v>42987</v>
      </c>
    </row>
    <row r="63" spans="1:2">
      <c r="A63" s="104" t="s">
        <v>1247</v>
      </c>
      <c r="B63" s="104">
        <v>44434</v>
      </c>
    </row>
    <row r="64" spans="1:2">
      <c r="A64" s="105" t="s">
        <v>1248</v>
      </c>
      <c r="B64" s="105">
        <v>44355</v>
      </c>
    </row>
    <row r="65" spans="1:2">
      <c r="A65" s="103" t="s">
        <v>1249</v>
      </c>
      <c r="B65" s="103">
        <v>45091</v>
      </c>
    </row>
    <row r="66" spans="1:2">
      <c r="A66" s="104" t="s">
        <v>1250</v>
      </c>
      <c r="B66" s="104">
        <v>48932</v>
      </c>
    </row>
    <row r="67" spans="1:2">
      <c r="A67" s="104" t="s">
        <v>1251</v>
      </c>
      <c r="B67" s="104">
        <v>54352</v>
      </c>
    </row>
    <row r="68" spans="1:2">
      <c r="A68" s="105" t="s">
        <v>1252</v>
      </c>
      <c r="B68" s="105">
        <v>57245</v>
      </c>
    </row>
    <row r="69" spans="1:2">
      <c r="A69" s="103" t="s">
        <v>1253</v>
      </c>
      <c r="B69" s="103">
        <v>59534</v>
      </c>
    </row>
    <row r="70" spans="1:2">
      <c r="A70" s="104" t="s">
        <v>1254</v>
      </c>
      <c r="B70" s="104">
        <v>62244</v>
      </c>
    </row>
    <row r="71" spans="1:2">
      <c r="A71" s="104" t="s">
        <v>1255</v>
      </c>
      <c r="B71" s="104">
        <v>62782</v>
      </c>
    </row>
    <row r="72" spans="1:2">
      <c r="A72" s="105" t="s">
        <v>1256</v>
      </c>
      <c r="B72" s="105">
        <v>61495</v>
      </c>
    </row>
    <row r="73" spans="1:2">
      <c r="A73" s="103" t="s">
        <v>1257</v>
      </c>
      <c r="B73" s="103">
        <v>59587</v>
      </c>
    </row>
    <row r="74" spans="1:2">
      <c r="A74" s="104" t="s">
        <v>1258</v>
      </c>
      <c r="B74" s="104">
        <v>58982</v>
      </c>
    </row>
    <row r="75" spans="1:2">
      <c r="A75" s="104" t="s">
        <v>1259</v>
      </c>
      <c r="B75" s="104">
        <v>57245</v>
      </c>
    </row>
    <row r="76" spans="1:2">
      <c r="A76" s="105" t="s">
        <v>1260</v>
      </c>
      <c r="B76" s="105">
        <v>54919</v>
      </c>
    </row>
    <row r="77" spans="1:2">
      <c r="A77" s="103" t="s">
        <v>1261</v>
      </c>
      <c r="B77" s="103">
        <v>54547</v>
      </c>
    </row>
    <row r="78" spans="1:2">
      <c r="A78" s="104" t="s">
        <v>1262</v>
      </c>
      <c r="B78" s="104">
        <v>55418</v>
      </c>
    </row>
    <row r="79" spans="1:2">
      <c r="A79" s="104" t="s">
        <v>1263</v>
      </c>
      <c r="B79" s="104">
        <v>54903</v>
      </c>
    </row>
    <row r="80" spans="1:2">
      <c r="A80" s="105" t="s">
        <v>1264</v>
      </c>
      <c r="B80" s="105">
        <v>53635</v>
      </c>
    </row>
    <row r="81" spans="1:2">
      <c r="A81" s="103" t="s">
        <v>1265</v>
      </c>
      <c r="B81" s="103">
        <v>52187</v>
      </c>
    </row>
    <row r="82" spans="1:2">
      <c r="A82" s="104" t="s">
        <v>1266</v>
      </c>
      <c r="B82" s="104">
        <v>52663</v>
      </c>
    </row>
    <row r="83" spans="1:2">
      <c r="A83" s="104" t="s">
        <v>1267</v>
      </c>
      <c r="B83" s="104">
        <v>52243</v>
      </c>
    </row>
    <row r="84" spans="1:2">
      <c r="A84" s="105" t="s">
        <v>1268</v>
      </c>
      <c r="B84" s="105">
        <v>50168</v>
      </c>
    </row>
    <row r="85" spans="1:2">
      <c r="A85" s="103" t="s">
        <v>1269</v>
      </c>
      <c r="B85" s="103">
        <v>50128</v>
      </c>
    </row>
    <row r="86" spans="1:2">
      <c r="A86" s="104" t="s">
        <v>1270</v>
      </c>
      <c r="B86" s="104">
        <v>51918</v>
      </c>
    </row>
    <row r="87" spans="1:2">
      <c r="A87" s="104" t="s">
        <v>1271</v>
      </c>
      <c r="B87" s="104">
        <v>51746</v>
      </c>
    </row>
    <row r="88" spans="1:2">
      <c r="A88" s="105" t="s">
        <v>1272</v>
      </c>
      <c r="B88" s="105">
        <v>51050</v>
      </c>
    </row>
    <row r="89" spans="1:2">
      <c r="A89" s="103" t="s">
        <v>1273</v>
      </c>
      <c r="B89" s="103">
        <v>51327</v>
      </c>
    </row>
    <row r="90" spans="1:2">
      <c r="A90" s="104" t="s">
        <v>1274</v>
      </c>
      <c r="B90" s="104">
        <v>51362</v>
      </c>
    </row>
    <row r="91" spans="1:2">
      <c r="A91" s="104" t="s">
        <v>1275</v>
      </c>
      <c r="B91" s="104">
        <v>51731</v>
      </c>
    </row>
    <row r="92" spans="1:2">
      <c r="A92" s="105" t="s">
        <v>1276</v>
      </c>
      <c r="B92" s="105">
        <v>52114</v>
      </c>
    </row>
    <row r="93" spans="1:2">
      <c r="A93" s="103" t="s">
        <v>1277</v>
      </c>
      <c r="B93" s="103">
        <v>51084</v>
      </c>
    </row>
    <row r="94" spans="1:2">
      <c r="A94" s="104" t="s">
        <v>1278</v>
      </c>
      <c r="B94" s="104">
        <v>51633</v>
      </c>
    </row>
    <row r="95" spans="1:2">
      <c r="A95" s="104" t="s">
        <v>1279</v>
      </c>
      <c r="B95" s="104">
        <v>51334</v>
      </c>
    </row>
    <row r="96" spans="1:2">
      <c r="A96" s="105" t="s">
        <v>1280</v>
      </c>
      <c r="B96" s="105">
        <v>50930</v>
      </c>
    </row>
    <row r="97" spans="1:2">
      <c r="A97" s="103" t="s">
        <v>1281</v>
      </c>
      <c r="B97" s="104">
        <v>51367</v>
      </c>
    </row>
    <row r="98" spans="1:2">
      <c r="A98" s="104" t="s">
        <v>1282</v>
      </c>
      <c r="B98" s="104">
        <v>53032</v>
      </c>
    </row>
    <row r="99" spans="1:2">
      <c r="A99" s="104" t="s">
        <v>1283</v>
      </c>
      <c r="B99" s="104">
        <v>54008</v>
      </c>
    </row>
    <row r="100" spans="1:2">
      <c r="A100" s="106" t="s">
        <v>1284</v>
      </c>
      <c r="B100" s="104">
        <v>55169</v>
      </c>
    </row>
    <row r="101" spans="1:2">
      <c r="A101" s="107" t="s">
        <v>1285</v>
      </c>
      <c r="B101" s="103">
        <v>55810</v>
      </c>
    </row>
    <row r="102" spans="1:2">
      <c r="A102" s="108" t="s">
        <v>1286</v>
      </c>
      <c r="B102" s="104">
        <v>58403</v>
      </c>
    </row>
    <row r="103" spans="1:2">
      <c r="A103" s="108" t="s">
        <v>1287</v>
      </c>
      <c r="B103" s="104">
        <v>60754</v>
      </c>
    </row>
    <row r="104" spans="1:2">
      <c r="A104" s="106" t="s">
        <v>1288</v>
      </c>
      <c r="B104" s="105">
        <v>61830</v>
      </c>
    </row>
    <row r="105" spans="1:2">
      <c r="A105" s="107" t="s">
        <v>1289</v>
      </c>
      <c r="B105" s="103">
        <v>62903</v>
      </c>
    </row>
    <row r="106" spans="1:2">
      <c r="A106" s="108" t="s">
        <v>1290</v>
      </c>
      <c r="B106" s="104">
        <v>65221</v>
      </c>
    </row>
    <row r="107" spans="1:2">
      <c r="A107" s="108" t="s">
        <v>1291</v>
      </c>
      <c r="B107" s="104">
        <v>66366</v>
      </c>
    </row>
    <row r="108" spans="1:2">
      <c r="A108" s="109" t="s">
        <v>1292</v>
      </c>
      <c r="B108" s="105">
        <v>66313</v>
      </c>
    </row>
    <row r="109" spans="1:2">
      <c r="A109" s="110" t="s">
        <v>1293</v>
      </c>
      <c r="B109" s="103">
        <v>67478</v>
      </c>
    </row>
    <row r="110" spans="1:2">
      <c r="A110" s="108" t="s">
        <v>1294</v>
      </c>
      <c r="B110" s="104">
        <v>70010</v>
      </c>
    </row>
    <row r="111" spans="1:2">
      <c r="A111" s="108" t="s">
        <v>1295</v>
      </c>
      <c r="B111" s="104">
        <v>72362</v>
      </c>
    </row>
    <row r="112" spans="1:2">
      <c r="A112" s="109" t="s">
        <v>1296</v>
      </c>
      <c r="B112" s="105">
        <v>74638</v>
      </c>
    </row>
    <row r="113" spans="1:2">
      <c r="A113" s="107" t="s">
        <v>1297</v>
      </c>
      <c r="B113" s="103">
        <v>77698</v>
      </c>
    </row>
    <row r="114" spans="1:2">
      <c r="A114" s="108" t="s">
        <v>1298</v>
      </c>
      <c r="B114" s="104">
        <v>81202</v>
      </c>
    </row>
    <row r="115" spans="1:2">
      <c r="A115" s="104" t="s">
        <v>1299</v>
      </c>
      <c r="B115" s="104">
        <v>80935</v>
      </c>
    </row>
    <row r="116" spans="1:2">
      <c r="A116" s="104" t="s">
        <v>1300</v>
      </c>
      <c r="B116" s="104">
        <v>81628</v>
      </c>
    </row>
    <row r="117" spans="1:2">
      <c r="A117" s="107" t="s">
        <v>1301</v>
      </c>
      <c r="B117" s="103">
        <v>83976</v>
      </c>
    </row>
    <row r="118" spans="1:2">
      <c r="A118" s="108" t="s">
        <v>1302</v>
      </c>
      <c r="B118" s="104">
        <v>87638</v>
      </c>
    </row>
    <row r="119" spans="1:2">
      <c r="A119" s="104" t="s">
        <v>1303</v>
      </c>
      <c r="B119" s="104">
        <v>91049</v>
      </c>
    </row>
    <row r="120" spans="1:2">
      <c r="A120" s="104" t="s">
        <v>1304</v>
      </c>
      <c r="B120" s="104">
        <v>92533</v>
      </c>
    </row>
    <row r="121" spans="1:2">
      <c r="A121" s="107" t="s">
        <v>1305</v>
      </c>
      <c r="B121" s="103">
        <v>95356</v>
      </c>
    </row>
    <row r="122" spans="1:2">
      <c r="A122" s="108" t="s">
        <v>1306</v>
      </c>
      <c r="B122" s="104">
        <v>103501</v>
      </c>
    </row>
    <row r="123" spans="1:2">
      <c r="A123" s="104" t="s">
        <v>1307</v>
      </c>
      <c r="B123" s="104">
        <v>110830</v>
      </c>
    </row>
    <row r="124" spans="1:2">
      <c r="A124" s="105" t="s">
        <v>1308</v>
      </c>
      <c r="B124" s="104">
        <v>115940</v>
      </c>
    </row>
    <row r="125" spans="1:2">
      <c r="A125" s="107" t="s">
        <v>1309</v>
      </c>
      <c r="B125" s="103">
        <v>119938</v>
      </c>
    </row>
    <row r="126" spans="1:2">
      <c r="A126" s="108" t="s">
        <v>1310</v>
      </c>
      <c r="B126" s="104">
        <v>125382</v>
      </c>
    </row>
    <row r="127" spans="1:2">
      <c r="A127" s="104" t="s">
        <v>1311</v>
      </c>
      <c r="B127" s="104">
        <v>129761</v>
      </c>
    </row>
    <row r="128" spans="1:2">
      <c r="A128" s="105" t="s">
        <v>1312</v>
      </c>
      <c r="B128" s="104">
        <v>133903</v>
      </c>
    </row>
    <row r="129" spans="1:2">
      <c r="A129" s="107" t="s">
        <v>1313</v>
      </c>
      <c r="B129" s="103">
        <v>139027</v>
      </c>
    </row>
    <row r="130" spans="1:2">
      <c r="A130" s="108" t="s">
        <v>1314</v>
      </c>
      <c r="B130" s="104">
        <v>148462</v>
      </c>
    </row>
    <row r="131" spans="1:2">
      <c r="A131" s="104" t="s">
        <v>1315</v>
      </c>
      <c r="B131" s="104">
        <v>153482</v>
      </c>
    </row>
    <row r="132" spans="1:2">
      <c r="A132" s="105" t="s">
        <v>1316</v>
      </c>
      <c r="B132" s="105">
        <v>152464</v>
      </c>
    </row>
    <row r="133" spans="1:2">
      <c r="A133" s="107" t="s">
        <v>1317</v>
      </c>
      <c r="B133" s="104">
        <v>152790</v>
      </c>
    </row>
    <row r="134" spans="1:2">
      <c r="A134" s="108" t="s">
        <v>1318</v>
      </c>
      <c r="B134" s="104">
        <v>157494</v>
      </c>
    </row>
    <row r="135" spans="1:2">
      <c r="A135" s="104" t="s">
        <v>1319</v>
      </c>
      <c r="B135" s="104">
        <v>157627</v>
      </c>
    </row>
    <row r="136" spans="1:2">
      <c r="A136" s="105" t="s">
        <v>1320</v>
      </c>
      <c r="B136" s="105">
        <v>157387</v>
      </c>
    </row>
    <row r="137" spans="1:2">
      <c r="A137" s="107" t="s">
        <v>1321</v>
      </c>
      <c r="B137" s="104">
        <v>160319</v>
      </c>
    </row>
    <row r="138" spans="1:2">
      <c r="A138" s="108" t="s">
        <v>1322</v>
      </c>
      <c r="B138" s="104">
        <v>165035</v>
      </c>
    </row>
    <row r="139" spans="1:2">
      <c r="A139" s="104" t="s">
        <v>1323</v>
      </c>
      <c r="B139" s="104">
        <v>168460</v>
      </c>
    </row>
    <row r="140" spans="1:2">
      <c r="A140" s="105" t="s">
        <v>1324</v>
      </c>
      <c r="B140" s="105">
        <v>172065</v>
      </c>
    </row>
    <row r="141" spans="1:2">
      <c r="A141" s="107" t="s">
        <v>1325</v>
      </c>
      <c r="B141" s="104">
        <v>175554</v>
      </c>
    </row>
    <row r="142" spans="1:2">
      <c r="A142" s="108" t="s">
        <v>1326</v>
      </c>
      <c r="B142" s="104">
        <v>181810</v>
      </c>
    </row>
    <row r="143" spans="1:2">
      <c r="A143" s="104" t="s">
        <v>1327</v>
      </c>
      <c r="B143" s="104">
        <v>184131</v>
      </c>
    </row>
    <row r="144" spans="1:2">
      <c r="A144" s="105" t="s">
        <v>1328</v>
      </c>
      <c r="B144" s="105">
        <v>183959</v>
      </c>
    </row>
    <row r="145" spans="1:2">
      <c r="A145" s="107" t="s">
        <v>1329</v>
      </c>
      <c r="B145" s="104">
        <v>179363</v>
      </c>
    </row>
    <row r="146" spans="1:2">
      <c r="A146" s="108" t="s">
        <v>1330</v>
      </c>
      <c r="B146" s="104">
        <v>174514</v>
      </c>
    </row>
    <row r="147" spans="1:2">
      <c r="A147" s="104" t="s">
        <v>1331</v>
      </c>
      <c r="B147" s="104">
        <v>165188</v>
      </c>
    </row>
    <row r="148" spans="1:2">
      <c r="A148" s="104" t="s">
        <v>1332</v>
      </c>
      <c r="B148" s="104">
        <v>156828</v>
      </c>
    </row>
    <row r="149" spans="1:2">
      <c r="A149" s="107" t="s">
        <v>1333</v>
      </c>
      <c r="B149" s="113">
        <v>149709</v>
      </c>
    </row>
    <row r="150" spans="1:2">
      <c r="A150" s="108" t="s">
        <v>1334</v>
      </c>
      <c r="B150" s="113">
        <v>154066</v>
      </c>
    </row>
    <row r="151" spans="1:2">
      <c r="A151" s="108" t="s">
        <v>1335</v>
      </c>
      <c r="B151" s="113">
        <v>160159</v>
      </c>
    </row>
    <row r="152" spans="1:2">
      <c r="A152" s="111" t="s">
        <v>1336</v>
      </c>
      <c r="B152" s="113">
        <v>162116</v>
      </c>
    </row>
    <row r="153" spans="1:2">
      <c r="A153" s="107" t="s">
        <v>1337</v>
      </c>
      <c r="B153" s="114">
        <v>162887</v>
      </c>
    </row>
    <row r="154" spans="1:2">
      <c r="A154" s="108" t="s">
        <v>1338</v>
      </c>
      <c r="B154" s="113">
        <v>168719</v>
      </c>
    </row>
    <row r="155" spans="1:2">
      <c r="A155" s="108" t="s">
        <v>1339</v>
      </c>
      <c r="B155" s="113">
        <v>167354</v>
      </c>
    </row>
    <row r="156" spans="1:2">
      <c r="A156" s="108" t="s">
        <v>1340</v>
      </c>
      <c r="B156" s="113">
        <v>162971</v>
      </c>
    </row>
    <row r="157" spans="1:2">
      <c r="A157" s="107" t="s">
        <v>1341</v>
      </c>
      <c r="B157" s="114">
        <v>162379</v>
      </c>
    </row>
    <row r="158" spans="1:2">
      <c r="A158" s="108" t="s">
        <v>1342</v>
      </c>
      <c r="B158" s="113">
        <v>166764</v>
      </c>
    </row>
    <row r="159" spans="1:2">
      <c r="A159" s="108" t="s">
        <v>1343</v>
      </c>
      <c r="B159" s="113">
        <v>166597</v>
      </c>
    </row>
    <row r="160" spans="1:2">
      <c r="A160" s="108" t="s">
        <v>1344</v>
      </c>
      <c r="B160" s="113">
        <v>164785</v>
      </c>
    </row>
    <row r="161" spans="1:2">
      <c r="A161" s="107" t="s">
        <v>1345</v>
      </c>
      <c r="B161" s="114">
        <v>162722</v>
      </c>
    </row>
    <row r="162" spans="1:2">
      <c r="A162" s="112" t="s">
        <v>1346</v>
      </c>
      <c r="B162" s="113">
        <v>164955</v>
      </c>
    </row>
    <row r="163" spans="1:2">
      <c r="A163" s="112" t="s">
        <v>1347</v>
      </c>
      <c r="B163" s="113">
        <v>163910</v>
      </c>
    </row>
    <row r="164" spans="1:2">
      <c r="A164" s="112" t="s">
        <v>1348</v>
      </c>
      <c r="B164" s="113">
        <v>162924</v>
      </c>
    </row>
    <row r="165" spans="1:2">
      <c r="A165" s="112" t="s">
        <v>1349</v>
      </c>
      <c r="B165" s="113">
        <v>163056</v>
      </c>
    </row>
    <row r="166" spans="1:2">
      <c r="A166" s="112" t="s">
        <v>1350</v>
      </c>
      <c r="B166" s="113">
        <v>167294</v>
      </c>
    </row>
    <row r="167" spans="1:2">
      <c r="A167" s="112" t="s">
        <v>1351</v>
      </c>
      <c r="B167" s="113">
        <v>170918</v>
      </c>
    </row>
    <row r="168" spans="1:2">
      <c r="A168" s="112" t="s">
        <v>1352</v>
      </c>
      <c r="B168" s="113">
        <v>174444</v>
      </c>
    </row>
    <row r="169" spans="1:2">
      <c r="A169" s="112" t="s">
        <v>1353</v>
      </c>
      <c r="B169" s="113">
        <v>178124</v>
      </c>
    </row>
    <row r="170" spans="1:2">
      <c r="A170" s="112" t="s">
        <v>1354</v>
      </c>
      <c r="B170" s="113">
        <v>186544</v>
      </c>
    </row>
    <row r="171" spans="1:2">
      <c r="A171" s="112" t="s">
        <v>1355</v>
      </c>
      <c r="B171" s="113">
        <v>188810</v>
      </c>
    </row>
    <row r="172" spans="1:2">
      <c r="A172" s="112" t="s">
        <v>1356</v>
      </c>
      <c r="B172" s="113">
        <v>189002</v>
      </c>
    </row>
    <row r="173" spans="1:2">
      <c r="A173" s="112" t="s">
        <v>1357</v>
      </c>
      <c r="B173" s="113">
        <v>188566</v>
      </c>
    </row>
    <row r="174" spans="1:2">
      <c r="A174" s="112" t="s">
        <v>1358</v>
      </c>
      <c r="B174" s="113">
        <v>194258</v>
      </c>
    </row>
    <row r="175" spans="1:2">
      <c r="A175" s="112" t="s">
        <v>1359</v>
      </c>
      <c r="B175" s="113">
        <v>195733</v>
      </c>
    </row>
    <row r="176" spans="1:2">
      <c r="A176" s="112" t="s">
        <v>1360</v>
      </c>
      <c r="B176" s="113">
        <v>197044</v>
      </c>
    </row>
    <row r="177" spans="1:2">
      <c r="A177" s="112" t="s">
        <v>1361</v>
      </c>
      <c r="B177" s="113">
        <v>198564</v>
      </c>
    </row>
    <row r="178" spans="1:2">
      <c r="A178" s="112" t="s">
        <v>1362</v>
      </c>
      <c r="B178" s="113">
        <v>204238</v>
      </c>
    </row>
    <row r="179" spans="1:2">
      <c r="A179" s="112" t="s">
        <v>1363</v>
      </c>
      <c r="B179" s="113">
        <v>206346</v>
      </c>
    </row>
    <row r="180" spans="1:2">
      <c r="A180" s="112" t="s">
        <v>1364</v>
      </c>
      <c r="B180" s="113">
        <v>205937</v>
      </c>
    </row>
    <row r="181" spans="1:2">
      <c r="A181" s="112" t="s">
        <v>1365</v>
      </c>
      <c r="B181" s="113">
        <v>206665</v>
      </c>
    </row>
    <row r="182" spans="1:2">
      <c r="A182" s="112" t="s">
        <v>1366</v>
      </c>
      <c r="B182" s="113">
        <v>209971</v>
      </c>
    </row>
    <row r="183" spans="1:2">
      <c r="A183" s="112" t="s">
        <v>1367</v>
      </c>
      <c r="B183" s="113">
        <v>211672</v>
      </c>
    </row>
    <row r="184" spans="1:2">
      <c r="A184" s="112" t="s">
        <v>1368</v>
      </c>
      <c r="B184" s="113">
        <v>211433</v>
      </c>
    </row>
    <row r="185" spans="1:2">
      <c r="A185" s="112" t="s">
        <v>1369</v>
      </c>
      <c r="B185" s="113">
        <v>211792</v>
      </c>
    </row>
    <row r="186" spans="1:2">
      <c r="A186" s="112" t="s">
        <v>1370</v>
      </c>
      <c r="B186" s="113">
        <v>214578</v>
      </c>
    </row>
    <row r="187" spans="1:2">
      <c r="A187" s="112" t="s">
        <v>1371</v>
      </c>
      <c r="B187" s="113">
        <v>216103</v>
      </c>
    </row>
    <row r="188" spans="1:2">
      <c r="A188" s="112" t="s">
        <v>1372</v>
      </c>
      <c r="B188" s="113">
        <v>214178</v>
      </c>
    </row>
    <row r="189" spans="1:2">
      <c r="A189" s="112" t="s">
        <v>1373</v>
      </c>
      <c r="B189" s="113">
        <v>212694</v>
      </c>
    </row>
    <row r="190" spans="1:2">
      <c r="A190" s="112" t="s">
        <v>1374</v>
      </c>
      <c r="B190" s="113">
        <v>215910</v>
      </c>
    </row>
    <row r="191" spans="1:2">
      <c r="A191" s="112" t="s">
        <v>1375</v>
      </c>
      <c r="B191" s="113">
        <v>216805</v>
      </c>
    </row>
    <row r="192" spans="1:2">
      <c r="A192" s="112" t="s">
        <v>1376</v>
      </c>
      <c r="B192" s="113">
        <v>215925</v>
      </c>
    </row>
    <row r="193" spans="1:2">
      <c r="A193" s="112" t="s">
        <v>1377</v>
      </c>
      <c r="B193" s="113">
        <v>217911</v>
      </c>
    </row>
    <row r="194" spans="1:2">
      <c r="A194" s="112" t="s">
        <v>1378</v>
      </c>
      <c r="B194" s="113">
        <v>220133</v>
      </c>
    </row>
    <row r="195" spans="1:2">
      <c r="A195" s="112" t="s">
        <v>1379</v>
      </c>
      <c r="B195" s="113">
        <v>224337</v>
      </c>
    </row>
    <row r="196" spans="1:2">
      <c r="A196" s="112" t="s">
        <v>1380</v>
      </c>
      <c r="B196" s="113">
        <v>229819</v>
      </c>
    </row>
    <row r="197" spans="1:2">
      <c r="A197" s="112" t="s">
        <v>1381</v>
      </c>
      <c r="B197" s="113">
        <v>231644</v>
      </c>
    </row>
    <row r="198" spans="1:2">
      <c r="A198" s="112" t="s">
        <v>1383</v>
      </c>
    </row>
    <row r="199" spans="1:2">
      <c r="A199" s="112" t="s">
        <v>1384</v>
      </c>
    </row>
    <row r="200" spans="1:2">
      <c r="A200" s="112" t="s">
        <v>1385</v>
      </c>
    </row>
  </sheetData>
  <pageMargins left="0.7" right="0.7" top="0.75" bottom="0.75" header="0.3" footer="0.3"/>
  <drawing r:id="rId1"/>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C3FD44E-AC16-0D47-B6EA-9C20DC5ACF50}">
  <dimension ref="A1:H160"/>
  <sheetViews>
    <sheetView workbookViewId="0">
      <selection activeCell="A2" sqref="A2"/>
    </sheetView>
  </sheetViews>
  <sheetFormatPr baseColWidth="10" defaultRowHeight="13"/>
  <sheetData>
    <row r="1" spans="1:1" ht="25">
      <c r="A1" s="174" t="s">
        <v>2754</v>
      </c>
    </row>
    <row r="3" spans="1:1" ht="14">
      <c r="A3" s="53"/>
    </row>
    <row r="4" spans="1:1" ht="14">
      <c r="A4" s="53"/>
    </row>
    <row r="50" spans="1:8">
      <c r="A50" s="49" t="s">
        <v>1388</v>
      </c>
    </row>
    <row r="52" spans="1:8">
      <c r="A52" t="s">
        <v>2755</v>
      </c>
      <c r="B52" t="s">
        <v>2756</v>
      </c>
      <c r="C52" t="s">
        <v>2757</v>
      </c>
      <c r="D52" t="s">
        <v>2758</v>
      </c>
      <c r="E52" t="s">
        <v>2759</v>
      </c>
      <c r="F52" t="s">
        <v>2760</v>
      </c>
      <c r="G52" t="s">
        <v>2761</v>
      </c>
      <c r="H52" t="s">
        <v>2762</v>
      </c>
    </row>
    <row r="53" spans="1:8">
      <c r="A53" t="s">
        <v>1181</v>
      </c>
      <c r="B53" t="s">
        <v>2763</v>
      </c>
      <c r="C53" t="s">
        <v>2764</v>
      </c>
      <c r="D53" t="s">
        <v>2765</v>
      </c>
      <c r="E53" t="s">
        <v>2766</v>
      </c>
      <c r="F53">
        <v>2018</v>
      </c>
      <c r="G53">
        <v>0.32500000000000001</v>
      </c>
    </row>
    <row r="54" spans="1:8">
      <c r="A54" t="s">
        <v>1169</v>
      </c>
      <c r="B54" t="s">
        <v>2763</v>
      </c>
      <c r="C54" t="s">
        <v>2764</v>
      </c>
      <c r="D54" t="s">
        <v>2765</v>
      </c>
      <c r="E54" t="s">
        <v>2766</v>
      </c>
      <c r="F54">
        <v>2017</v>
      </c>
      <c r="G54">
        <v>0.27500000000000002</v>
      </c>
    </row>
    <row r="55" spans="1:8">
      <c r="A55" t="s">
        <v>1169</v>
      </c>
      <c r="B55" t="s">
        <v>2763</v>
      </c>
      <c r="C55" t="s">
        <v>2764</v>
      </c>
      <c r="D55" t="s">
        <v>2765</v>
      </c>
      <c r="E55" t="s">
        <v>2766</v>
      </c>
      <c r="F55">
        <v>2018</v>
      </c>
      <c r="G55">
        <v>0.28000000000000003</v>
      </c>
    </row>
    <row r="56" spans="1:8">
      <c r="A56" t="s">
        <v>1169</v>
      </c>
      <c r="B56" t="s">
        <v>2763</v>
      </c>
      <c r="C56" t="s">
        <v>2764</v>
      </c>
      <c r="D56" t="s">
        <v>2765</v>
      </c>
      <c r="E56" t="s">
        <v>2766</v>
      </c>
      <c r="F56">
        <v>2019</v>
      </c>
      <c r="G56">
        <v>0.27400000000000002</v>
      </c>
    </row>
    <row r="57" spans="1:8">
      <c r="A57" t="s">
        <v>1160</v>
      </c>
      <c r="B57" t="s">
        <v>2763</v>
      </c>
      <c r="C57" t="s">
        <v>2764</v>
      </c>
      <c r="D57" t="s">
        <v>2765</v>
      </c>
      <c r="E57" t="s">
        <v>2766</v>
      </c>
      <c r="F57">
        <v>2018</v>
      </c>
      <c r="G57">
        <v>0.25800000000000001</v>
      </c>
    </row>
    <row r="58" spans="1:8">
      <c r="A58" t="s">
        <v>1160</v>
      </c>
      <c r="B58" t="s">
        <v>2763</v>
      </c>
      <c r="C58" t="s">
        <v>2764</v>
      </c>
      <c r="D58" t="s">
        <v>2765</v>
      </c>
      <c r="E58" t="s">
        <v>2766</v>
      </c>
      <c r="F58">
        <v>2019</v>
      </c>
      <c r="G58">
        <v>0.26200000000000001</v>
      </c>
    </row>
    <row r="59" spans="1:8">
      <c r="A59" t="s">
        <v>1177</v>
      </c>
      <c r="B59" t="s">
        <v>2763</v>
      </c>
      <c r="C59" t="s">
        <v>2764</v>
      </c>
      <c r="D59" t="s">
        <v>2765</v>
      </c>
      <c r="E59" t="s">
        <v>2766</v>
      </c>
      <c r="F59">
        <v>2017</v>
      </c>
      <c r="G59">
        <v>0.31</v>
      </c>
    </row>
    <row r="60" spans="1:8">
      <c r="A60" t="s">
        <v>1177</v>
      </c>
      <c r="B60" t="s">
        <v>2763</v>
      </c>
      <c r="C60" t="s">
        <v>2764</v>
      </c>
      <c r="D60" t="s">
        <v>2765</v>
      </c>
      <c r="E60" t="s">
        <v>2766</v>
      </c>
      <c r="F60">
        <v>2018</v>
      </c>
      <c r="G60">
        <v>0.30299999999999999</v>
      </c>
    </row>
    <row r="61" spans="1:8">
      <c r="A61" t="s">
        <v>1177</v>
      </c>
      <c r="B61" t="s">
        <v>2763</v>
      </c>
      <c r="C61" t="s">
        <v>2764</v>
      </c>
      <c r="D61" t="s">
        <v>2765</v>
      </c>
      <c r="E61" t="s">
        <v>2766</v>
      </c>
      <c r="F61">
        <v>2019</v>
      </c>
      <c r="G61">
        <v>0.30099999999999999</v>
      </c>
    </row>
    <row r="62" spans="1:8">
      <c r="A62" t="s">
        <v>2767</v>
      </c>
      <c r="B62" t="s">
        <v>2763</v>
      </c>
      <c r="C62" t="s">
        <v>2764</v>
      </c>
      <c r="D62" t="s">
        <v>2765</v>
      </c>
      <c r="E62" t="s">
        <v>2766</v>
      </c>
      <c r="F62">
        <v>2017</v>
      </c>
      <c r="G62">
        <v>0.249</v>
      </c>
    </row>
    <row r="63" spans="1:8">
      <c r="A63" t="s">
        <v>2767</v>
      </c>
      <c r="B63" t="s">
        <v>2763</v>
      </c>
      <c r="C63" t="s">
        <v>2764</v>
      </c>
      <c r="D63" t="s">
        <v>2765</v>
      </c>
      <c r="E63" t="s">
        <v>2766</v>
      </c>
      <c r="F63">
        <v>2018</v>
      </c>
      <c r="G63">
        <v>0.249</v>
      </c>
    </row>
    <row r="64" spans="1:8">
      <c r="A64" t="s">
        <v>2767</v>
      </c>
      <c r="B64" t="s">
        <v>2763</v>
      </c>
      <c r="C64" t="s">
        <v>2764</v>
      </c>
      <c r="D64" t="s">
        <v>2765</v>
      </c>
      <c r="E64" t="s">
        <v>2766</v>
      </c>
      <c r="F64">
        <v>2019</v>
      </c>
      <c r="G64">
        <v>0.248</v>
      </c>
    </row>
    <row r="65" spans="1:7">
      <c r="A65" t="s">
        <v>1168</v>
      </c>
      <c r="B65" t="s">
        <v>2763</v>
      </c>
      <c r="C65" t="s">
        <v>2764</v>
      </c>
      <c r="D65" t="s">
        <v>2765</v>
      </c>
      <c r="E65" t="s">
        <v>2766</v>
      </c>
      <c r="F65">
        <v>2017</v>
      </c>
      <c r="G65">
        <v>0.26400000000000001</v>
      </c>
    </row>
    <row r="66" spans="1:7">
      <c r="A66" t="s">
        <v>1168</v>
      </c>
      <c r="B66" t="s">
        <v>2763</v>
      </c>
      <c r="C66" t="s">
        <v>2764</v>
      </c>
      <c r="D66" t="s">
        <v>2765</v>
      </c>
      <c r="E66" t="s">
        <v>2766</v>
      </c>
      <c r="F66">
        <v>2018</v>
      </c>
      <c r="G66">
        <v>0.26300000000000001</v>
      </c>
    </row>
    <row r="67" spans="1:7">
      <c r="A67" t="s">
        <v>1166</v>
      </c>
      <c r="B67" t="s">
        <v>2763</v>
      </c>
      <c r="C67" t="s">
        <v>2764</v>
      </c>
      <c r="D67" t="s">
        <v>2765</v>
      </c>
      <c r="E67" t="s">
        <v>2766</v>
      </c>
      <c r="F67">
        <v>2017</v>
      </c>
      <c r="G67">
        <v>0.26600000000000001</v>
      </c>
    </row>
    <row r="68" spans="1:7">
      <c r="A68" t="s">
        <v>1166</v>
      </c>
      <c r="B68" t="s">
        <v>2763</v>
      </c>
      <c r="C68" t="s">
        <v>2764</v>
      </c>
      <c r="D68" t="s">
        <v>2765</v>
      </c>
      <c r="E68" t="s">
        <v>2766</v>
      </c>
      <c r="F68">
        <v>2018</v>
      </c>
      <c r="G68">
        <v>0.26900000000000002</v>
      </c>
    </row>
    <row r="69" spans="1:7">
      <c r="A69" t="s">
        <v>1165</v>
      </c>
      <c r="B69" t="s">
        <v>2763</v>
      </c>
      <c r="C69" t="s">
        <v>2764</v>
      </c>
      <c r="D69" t="s">
        <v>2765</v>
      </c>
      <c r="E69" t="s">
        <v>2766</v>
      </c>
      <c r="F69">
        <v>2017</v>
      </c>
      <c r="G69">
        <v>0.29199999999999998</v>
      </c>
    </row>
    <row r="70" spans="1:7">
      <c r="A70" t="s">
        <v>1165</v>
      </c>
      <c r="B70" t="s">
        <v>2763</v>
      </c>
      <c r="C70" t="s">
        <v>2764</v>
      </c>
      <c r="D70" t="s">
        <v>2765</v>
      </c>
      <c r="E70" t="s">
        <v>2766</v>
      </c>
      <c r="F70">
        <v>2018</v>
      </c>
      <c r="G70">
        <v>0.30099999999999999</v>
      </c>
    </row>
    <row r="71" spans="1:7">
      <c r="A71" t="s">
        <v>1165</v>
      </c>
      <c r="B71" t="s">
        <v>2763</v>
      </c>
      <c r="C71" t="s">
        <v>2764</v>
      </c>
      <c r="D71" t="s">
        <v>2765</v>
      </c>
      <c r="E71" t="s">
        <v>2766</v>
      </c>
      <c r="F71">
        <v>2019</v>
      </c>
      <c r="G71">
        <v>0.29199999999999998</v>
      </c>
    </row>
    <row r="72" spans="1:7">
      <c r="A72" t="s">
        <v>1173</v>
      </c>
      <c r="B72" t="s">
        <v>2763</v>
      </c>
      <c r="C72" t="s">
        <v>2764</v>
      </c>
      <c r="D72" t="s">
        <v>2765</v>
      </c>
      <c r="E72" t="s">
        <v>2766</v>
      </c>
      <c r="F72">
        <v>2017</v>
      </c>
      <c r="G72">
        <v>0.28899999999999998</v>
      </c>
    </row>
    <row r="73" spans="1:7">
      <c r="A73" t="s">
        <v>1173</v>
      </c>
      <c r="B73" t="s">
        <v>2763</v>
      </c>
      <c r="C73" t="s">
        <v>2764</v>
      </c>
      <c r="D73" t="s">
        <v>2765</v>
      </c>
      <c r="E73" t="s">
        <v>2766</v>
      </c>
      <c r="F73">
        <v>2018</v>
      </c>
      <c r="G73">
        <v>0.28899999999999998</v>
      </c>
    </row>
    <row r="74" spans="1:7">
      <c r="A74" t="s">
        <v>1171</v>
      </c>
      <c r="B74" t="s">
        <v>2763</v>
      </c>
      <c r="C74" t="s">
        <v>2764</v>
      </c>
      <c r="D74" t="s">
        <v>2765</v>
      </c>
      <c r="E74" t="s">
        <v>2766</v>
      </c>
      <c r="F74">
        <v>2017</v>
      </c>
      <c r="G74">
        <v>0.31900000000000001</v>
      </c>
    </row>
    <row r="75" spans="1:7">
      <c r="A75" t="s">
        <v>1171</v>
      </c>
      <c r="B75" t="s">
        <v>2763</v>
      </c>
      <c r="C75" t="s">
        <v>2764</v>
      </c>
      <c r="D75" t="s">
        <v>2765</v>
      </c>
      <c r="E75" t="s">
        <v>2766</v>
      </c>
      <c r="F75">
        <v>2018</v>
      </c>
      <c r="G75">
        <v>0.30599999999999999</v>
      </c>
    </row>
    <row r="76" spans="1:7">
      <c r="A76" t="s">
        <v>1171</v>
      </c>
      <c r="B76" t="s">
        <v>2763</v>
      </c>
      <c r="C76" t="s">
        <v>2764</v>
      </c>
      <c r="D76" t="s">
        <v>2765</v>
      </c>
      <c r="E76" t="s">
        <v>2766</v>
      </c>
      <c r="F76">
        <v>2019</v>
      </c>
      <c r="G76">
        <v>0.308</v>
      </c>
    </row>
    <row r="77" spans="1:7">
      <c r="A77" t="s">
        <v>2768</v>
      </c>
      <c r="B77" t="s">
        <v>2763</v>
      </c>
      <c r="C77" t="s">
        <v>2764</v>
      </c>
      <c r="D77" t="s">
        <v>2765</v>
      </c>
      <c r="E77" t="s">
        <v>2766</v>
      </c>
      <c r="F77">
        <v>2017</v>
      </c>
      <c r="G77">
        <v>0.28899999999999998</v>
      </c>
    </row>
    <row r="78" spans="1:7">
      <c r="A78" t="s">
        <v>2768</v>
      </c>
      <c r="B78" t="s">
        <v>2763</v>
      </c>
      <c r="C78" t="s">
        <v>2764</v>
      </c>
      <c r="D78" t="s">
        <v>2765</v>
      </c>
      <c r="E78" t="s">
        <v>2766</v>
      </c>
      <c r="F78">
        <v>2018</v>
      </c>
      <c r="G78">
        <v>0.28000000000000003</v>
      </c>
    </row>
    <row r="79" spans="1:7">
      <c r="A79" t="s">
        <v>2768</v>
      </c>
      <c r="B79" t="s">
        <v>2763</v>
      </c>
      <c r="C79" t="s">
        <v>2764</v>
      </c>
      <c r="D79" t="s">
        <v>2765</v>
      </c>
      <c r="E79" t="s">
        <v>2766</v>
      </c>
      <c r="F79">
        <v>2019</v>
      </c>
      <c r="G79">
        <v>0.28599999999999998</v>
      </c>
    </row>
    <row r="80" spans="1:7">
      <c r="A80" t="s">
        <v>2769</v>
      </c>
      <c r="B80" t="s">
        <v>2763</v>
      </c>
      <c r="C80" t="s">
        <v>2764</v>
      </c>
      <c r="D80" t="s">
        <v>2765</v>
      </c>
      <c r="E80" t="s">
        <v>2766</v>
      </c>
      <c r="F80">
        <v>2017</v>
      </c>
      <c r="G80">
        <v>0.25</v>
      </c>
    </row>
    <row r="81" spans="1:7">
      <c r="A81" t="s">
        <v>1187</v>
      </c>
      <c r="B81" t="s">
        <v>2763</v>
      </c>
      <c r="C81" t="s">
        <v>2764</v>
      </c>
      <c r="D81" t="s">
        <v>2765</v>
      </c>
      <c r="E81" t="s">
        <v>2766</v>
      </c>
      <c r="F81">
        <v>2017</v>
      </c>
      <c r="G81">
        <v>0.29499999999999998</v>
      </c>
    </row>
    <row r="82" spans="1:7">
      <c r="A82" t="s">
        <v>1187</v>
      </c>
      <c r="B82" t="s">
        <v>2763</v>
      </c>
      <c r="C82" t="s">
        <v>2764</v>
      </c>
      <c r="D82" t="s">
        <v>2765</v>
      </c>
      <c r="E82" t="s">
        <v>2766</v>
      </c>
      <c r="F82">
        <v>2018</v>
      </c>
      <c r="G82">
        <v>0.29199999999999998</v>
      </c>
    </row>
    <row r="83" spans="1:7">
      <c r="A83" t="s">
        <v>1172</v>
      </c>
      <c r="B83" t="s">
        <v>2763</v>
      </c>
      <c r="C83" t="s">
        <v>2764</v>
      </c>
      <c r="D83" t="s">
        <v>2765</v>
      </c>
      <c r="E83" t="s">
        <v>2766</v>
      </c>
      <c r="F83">
        <v>2017</v>
      </c>
      <c r="G83">
        <v>0.33400000000000002</v>
      </c>
    </row>
    <row r="84" spans="1:7">
      <c r="A84" t="s">
        <v>1172</v>
      </c>
      <c r="B84" t="s">
        <v>2763</v>
      </c>
      <c r="C84" t="s">
        <v>2764</v>
      </c>
      <c r="D84" t="s">
        <v>2765</v>
      </c>
      <c r="E84" t="s">
        <v>2766</v>
      </c>
      <c r="F84">
        <v>2018</v>
      </c>
      <c r="G84">
        <v>0.33</v>
      </c>
    </row>
    <row r="85" spans="1:7">
      <c r="A85" t="s">
        <v>1180</v>
      </c>
      <c r="B85" t="s">
        <v>2763</v>
      </c>
      <c r="C85" t="s">
        <v>2764</v>
      </c>
      <c r="D85" t="s">
        <v>2765</v>
      </c>
      <c r="E85" t="s">
        <v>2766</v>
      </c>
      <c r="F85">
        <v>2018</v>
      </c>
      <c r="G85">
        <v>0.33400000000000002</v>
      </c>
    </row>
    <row r="86" spans="1:7">
      <c r="A86" t="s">
        <v>1186</v>
      </c>
      <c r="B86" t="s">
        <v>2763</v>
      </c>
      <c r="C86" t="s">
        <v>2764</v>
      </c>
      <c r="D86" t="s">
        <v>2765</v>
      </c>
      <c r="E86" t="s">
        <v>2766</v>
      </c>
      <c r="F86">
        <v>2017</v>
      </c>
      <c r="G86">
        <v>0.35399999999999998</v>
      </c>
    </row>
    <row r="87" spans="1:7">
      <c r="A87" t="s">
        <v>1186</v>
      </c>
      <c r="B87" t="s">
        <v>2763</v>
      </c>
      <c r="C87" t="s">
        <v>2764</v>
      </c>
      <c r="D87" t="s">
        <v>2765</v>
      </c>
      <c r="E87" t="s">
        <v>2766</v>
      </c>
      <c r="F87">
        <v>2018</v>
      </c>
      <c r="G87">
        <v>0.34499999999999997</v>
      </c>
    </row>
    <row r="88" spans="1:7">
      <c r="A88" t="s">
        <v>1186</v>
      </c>
      <c r="B88" t="s">
        <v>2763</v>
      </c>
      <c r="C88" t="s">
        <v>2764</v>
      </c>
      <c r="D88" t="s">
        <v>2765</v>
      </c>
      <c r="E88" t="s">
        <v>2766</v>
      </c>
      <c r="F88">
        <v>2019</v>
      </c>
      <c r="G88">
        <v>0.33900000000000002</v>
      </c>
    </row>
    <row r="89" spans="1:7">
      <c r="A89" t="s">
        <v>1186</v>
      </c>
      <c r="B89" t="s">
        <v>2763</v>
      </c>
      <c r="C89" t="s">
        <v>2764</v>
      </c>
      <c r="D89" t="s">
        <v>2765</v>
      </c>
      <c r="E89" t="s">
        <v>2766</v>
      </c>
      <c r="F89">
        <v>2020</v>
      </c>
      <c r="G89">
        <v>0.33100000000000002</v>
      </c>
    </row>
    <row r="90" spans="1:7">
      <c r="A90" t="s">
        <v>2770</v>
      </c>
      <c r="B90" t="s">
        <v>2763</v>
      </c>
      <c r="C90" t="s">
        <v>2764</v>
      </c>
      <c r="D90" t="s">
        <v>2765</v>
      </c>
      <c r="E90" t="s">
        <v>2766</v>
      </c>
      <c r="F90">
        <v>2017</v>
      </c>
      <c r="G90">
        <v>0.32700000000000001</v>
      </c>
    </row>
    <row r="91" spans="1:7">
      <c r="A91" t="s">
        <v>2770</v>
      </c>
      <c r="B91" t="s">
        <v>2763</v>
      </c>
      <c r="C91" t="s">
        <v>2764</v>
      </c>
      <c r="D91" t="s">
        <v>2765</v>
      </c>
      <c r="E91" t="s">
        <v>2766</v>
      </c>
      <c r="F91">
        <v>2018</v>
      </c>
      <c r="G91">
        <v>0.318</v>
      </c>
    </row>
    <row r="92" spans="1:7">
      <c r="A92" t="s">
        <v>2770</v>
      </c>
      <c r="B92" t="s">
        <v>2763</v>
      </c>
      <c r="C92" t="s">
        <v>2764</v>
      </c>
      <c r="D92" t="s">
        <v>2765</v>
      </c>
      <c r="E92" t="s">
        <v>2766</v>
      </c>
      <c r="F92">
        <v>2019</v>
      </c>
      <c r="G92">
        <v>0.30499999999999999</v>
      </c>
    </row>
    <row r="93" spans="1:7">
      <c r="A93" t="s">
        <v>2771</v>
      </c>
      <c r="B93" t="s">
        <v>2763</v>
      </c>
      <c r="C93" t="s">
        <v>2764</v>
      </c>
      <c r="D93" t="s">
        <v>2765</v>
      </c>
      <c r="E93" t="s">
        <v>2766</v>
      </c>
      <c r="F93">
        <v>2018</v>
      </c>
      <c r="G93">
        <v>0.41799999999999998</v>
      </c>
    </row>
    <row r="94" spans="1:7">
      <c r="A94" t="s">
        <v>2771</v>
      </c>
      <c r="B94" t="s">
        <v>2763</v>
      </c>
      <c r="C94" t="s">
        <v>2764</v>
      </c>
      <c r="D94" t="s">
        <v>2765</v>
      </c>
      <c r="E94" t="s">
        <v>2766</v>
      </c>
      <c r="F94">
        <v>2020</v>
      </c>
      <c r="G94">
        <v>0.42</v>
      </c>
    </row>
    <row r="95" spans="1:7">
      <c r="A95" t="s">
        <v>1174</v>
      </c>
      <c r="B95" t="s">
        <v>2763</v>
      </c>
      <c r="C95" t="s">
        <v>2764</v>
      </c>
      <c r="D95" t="s">
        <v>2765</v>
      </c>
      <c r="E95" t="s">
        <v>2766</v>
      </c>
      <c r="F95">
        <v>2017</v>
      </c>
      <c r="G95">
        <v>0.29799999999999999</v>
      </c>
    </row>
    <row r="96" spans="1:7">
      <c r="A96" t="s">
        <v>1174</v>
      </c>
      <c r="B96" t="s">
        <v>2763</v>
      </c>
      <c r="C96" t="s">
        <v>2764</v>
      </c>
      <c r="D96" t="s">
        <v>2765</v>
      </c>
      <c r="E96" t="s">
        <v>2766</v>
      </c>
      <c r="F96">
        <v>2018</v>
      </c>
      <c r="G96">
        <v>0.29499999999999998</v>
      </c>
    </row>
    <row r="97" spans="1:8">
      <c r="A97" t="s">
        <v>1174</v>
      </c>
      <c r="B97" t="s">
        <v>2763</v>
      </c>
      <c r="C97" t="s">
        <v>2764</v>
      </c>
      <c r="D97" t="s">
        <v>2765</v>
      </c>
      <c r="E97" t="s">
        <v>2766</v>
      </c>
      <c r="F97">
        <v>2019</v>
      </c>
      <c r="G97">
        <v>0.29599999999999999</v>
      </c>
      <c r="H97" t="s">
        <v>2772</v>
      </c>
    </row>
    <row r="98" spans="1:8">
      <c r="A98" t="s">
        <v>1179</v>
      </c>
      <c r="B98" t="s">
        <v>2763</v>
      </c>
      <c r="C98" t="s">
        <v>2764</v>
      </c>
      <c r="D98" t="s">
        <v>2765</v>
      </c>
      <c r="E98" t="s">
        <v>2766</v>
      </c>
      <c r="F98">
        <v>2017</v>
      </c>
      <c r="G98">
        <v>0.33500000000000002</v>
      </c>
    </row>
    <row r="99" spans="1:8">
      <c r="A99" t="s">
        <v>1179</v>
      </c>
      <c r="B99" t="s">
        <v>2763</v>
      </c>
      <c r="C99" t="s">
        <v>2764</v>
      </c>
      <c r="D99" t="s">
        <v>2765</v>
      </c>
      <c r="E99" t="s">
        <v>2766</v>
      </c>
      <c r="F99">
        <v>2018</v>
      </c>
      <c r="G99">
        <v>0.33</v>
      </c>
    </row>
    <row r="100" spans="1:8">
      <c r="A100" t="s">
        <v>1179</v>
      </c>
      <c r="B100" t="s">
        <v>2763</v>
      </c>
      <c r="C100" t="s">
        <v>2764</v>
      </c>
      <c r="D100" t="s">
        <v>2765</v>
      </c>
      <c r="E100" t="s">
        <v>2766</v>
      </c>
      <c r="F100">
        <v>2019</v>
      </c>
      <c r="G100">
        <v>0.32600000000000001</v>
      </c>
    </row>
    <row r="101" spans="1:8">
      <c r="A101" t="s">
        <v>1179</v>
      </c>
      <c r="B101" t="s">
        <v>2763</v>
      </c>
      <c r="C101" t="s">
        <v>2764</v>
      </c>
      <c r="D101" t="s">
        <v>2765</v>
      </c>
      <c r="E101" t="s">
        <v>2766</v>
      </c>
      <c r="F101">
        <v>2020</v>
      </c>
      <c r="G101">
        <v>0.32</v>
      </c>
    </row>
    <row r="102" spans="1:8">
      <c r="A102" t="s">
        <v>1167</v>
      </c>
      <c r="B102" t="s">
        <v>2763</v>
      </c>
      <c r="C102" t="s">
        <v>2764</v>
      </c>
      <c r="D102" t="s">
        <v>2765</v>
      </c>
      <c r="E102" t="s">
        <v>2766</v>
      </c>
      <c r="F102">
        <v>2017</v>
      </c>
      <c r="G102">
        <v>0.26200000000000001</v>
      </c>
    </row>
    <row r="103" spans="1:8">
      <c r="A103" t="s">
        <v>1167</v>
      </c>
      <c r="B103" t="s">
        <v>2763</v>
      </c>
      <c r="C103" t="s">
        <v>2764</v>
      </c>
      <c r="D103" t="s">
        <v>2765</v>
      </c>
      <c r="E103" t="s">
        <v>2766</v>
      </c>
      <c r="F103">
        <v>2018</v>
      </c>
      <c r="G103">
        <v>0.26200000000000001</v>
      </c>
    </row>
    <row r="104" spans="1:8">
      <c r="A104" t="s">
        <v>1167</v>
      </c>
      <c r="B104" t="s">
        <v>2763</v>
      </c>
      <c r="C104" t="s">
        <v>2764</v>
      </c>
      <c r="D104" t="s">
        <v>2765</v>
      </c>
      <c r="E104" t="s">
        <v>2766</v>
      </c>
      <c r="F104">
        <v>2019</v>
      </c>
      <c r="G104">
        <v>0.26100000000000001</v>
      </c>
    </row>
    <row r="105" spans="1:8">
      <c r="A105" t="s">
        <v>2773</v>
      </c>
      <c r="B105" t="s">
        <v>2763</v>
      </c>
      <c r="C105" t="s">
        <v>2764</v>
      </c>
      <c r="D105" t="s">
        <v>2765</v>
      </c>
      <c r="E105" t="s">
        <v>2766</v>
      </c>
      <c r="F105">
        <v>2017</v>
      </c>
      <c r="G105">
        <v>0.27500000000000002</v>
      </c>
    </row>
    <row r="106" spans="1:8">
      <c r="A106" t="s">
        <v>2773</v>
      </c>
      <c r="B106" t="s">
        <v>2763</v>
      </c>
      <c r="C106" t="s">
        <v>2764</v>
      </c>
      <c r="D106" t="s">
        <v>2765</v>
      </c>
      <c r="E106" t="s">
        <v>2766</v>
      </c>
      <c r="F106">
        <v>2018</v>
      </c>
      <c r="G106">
        <v>0.28100000000000003</v>
      </c>
    </row>
    <row r="107" spans="1:8">
      <c r="A107" t="s">
        <v>1176</v>
      </c>
      <c r="B107" t="s">
        <v>2763</v>
      </c>
      <c r="C107" t="s">
        <v>2764</v>
      </c>
      <c r="D107" t="s">
        <v>2765</v>
      </c>
      <c r="E107" t="s">
        <v>2766</v>
      </c>
      <c r="F107">
        <v>2017</v>
      </c>
      <c r="G107">
        <v>0.32</v>
      </c>
    </row>
    <row r="108" spans="1:8">
      <c r="A108" t="s">
        <v>1176</v>
      </c>
      <c r="B108" t="s">
        <v>2763</v>
      </c>
      <c r="C108" t="s">
        <v>2764</v>
      </c>
      <c r="D108" t="s">
        <v>2765</v>
      </c>
      <c r="E108" t="s">
        <v>2766</v>
      </c>
      <c r="F108">
        <v>2018</v>
      </c>
      <c r="G108">
        <v>0.317</v>
      </c>
    </row>
    <row r="109" spans="1:8">
      <c r="A109" t="s">
        <v>1176</v>
      </c>
      <c r="B109" t="s">
        <v>2763</v>
      </c>
      <c r="C109" t="s">
        <v>2764</v>
      </c>
      <c r="D109" t="s">
        <v>2765</v>
      </c>
      <c r="E109" t="s">
        <v>2766</v>
      </c>
      <c r="F109">
        <v>2019</v>
      </c>
      <c r="G109">
        <v>0.31</v>
      </c>
    </row>
    <row r="110" spans="1:8">
      <c r="A110" t="s">
        <v>2774</v>
      </c>
      <c r="B110" t="s">
        <v>2763</v>
      </c>
      <c r="C110" t="s">
        <v>2764</v>
      </c>
      <c r="D110" t="s">
        <v>2765</v>
      </c>
      <c r="E110" t="s">
        <v>2766</v>
      </c>
      <c r="F110">
        <v>2017</v>
      </c>
      <c r="G110">
        <v>0.22</v>
      </c>
    </row>
    <row r="111" spans="1:8">
      <c r="A111" t="s">
        <v>2774</v>
      </c>
      <c r="B111" t="s">
        <v>2763</v>
      </c>
      <c r="C111" t="s">
        <v>2764</v>
      </c>
      <c r="D111" t="s">
        <v>2765</v>
      </c>
      <c r="E111" t="s">
        <v>2766</v>
      </c>
      <c r="F111">
        <v>2018</v>
      </c>
      <c r="G111">
        <v>0.23599999999999999</v>
      </c>
    </row>
    <row r="112" spans="1:8">
      <c r="A112" t="s">
        <v>2774</v>
      </c>
      <c r="B112" t="s">
        <v>2763</v>
      </c>
      <c r="C112" t="s">
        <v>2764</v>
      </c>
      <c r="D112" t="s">
        <v>2765</v>
      </c>
      <c r="E112" t="s">
        <v>2766</v>
      </c>
      <c r="F112">
        <v>2019</v>
      </c>
      <c r="G112">
        <v>0.222</v>
      </c>
      <c r="H112" t="s">
        <v>2772</v>
      </c>
    </row>
    <row r="113" spans="1:7">
      <c r="A113" t="s">
        <v>1175</v>
      </c>
      <c r="B113" t="s">
        <v>2763</v>
      </c>
      <c r="C113" t="s">
        <v>2764</v>
      </c>
      <c r="D113" t="s">
        <v>2765</v>
      </c>
      <c r="E113" t="s">
        <v>2766</v>
      </c>
      <c r="F113">
        <v>2017</v>
      </c>
      <c r="G113">
        <v>0.33300000000000002</v>
      </c>
    </row>
    <row r="114" spans="1:7">
      <c r="A114" t="s">
        <v>1175</v>
      </c>
      <c r="B114" t="s">
        <v>2763</v>
      </c>
      <c r="C114" t="s">
        <v>2764</v>
      </c>
      <c r="D114" t="s">
        <v>2765</v>
      </c>
      <c r="E114" t="s">
        <v>2766</v>
      </c>
      <c r="F114">
        <v>2018</v>
      </c>
      <c r="G114">
        <v>0.33</v>
      </c>
    </row>
    <row r="115" spans="1:7">
      <c r="A115" t="s">
        <v>1175</v>
      </c>
      <c r="B115" t="s">
        <v>2763</v>
      </c>
      <c r="C115" t="s">
        <v>2764</v>
      </c>
      <c r="D115" t="s">
        <v>2765</v>
      </c>
      <c r="E115" t="s">
        <v>2766</v>
      </c>
      <c r="F115">
        <v>2019</v>
      </c>
      <c r="G115">
        <v>0.32</v>
      </c>
    </row>
    <row r="116" spans="1:7">
      <c r="A116" t="s">
        <v>1170</v>
      </c>
      <c r="B116" t="s">
        <v>2763</v>
      </c>
      <c r="C116" t="s">
        <v>2764</v>
      </c>
      <c r="D116" t="s">
        <v>2765</v>
      </c>
      <c r="E116" t="s">
        <v>2766</v>
      </c>
      <c r="F116">
        <v>2017</v>
      </c>
      <c r="G116">
        <v>0.28199999999999997</v>
      </c>
    </row>
    <row r="117" spans="1:7">
      <c r="A117" t="s">
        <v>1170</v>
      </c>
      <c r="B117" t="s">
        <v>2763</v>
      </c>
      <c r="C117" t="s">
        <v>2764</v>
      </c>
      <c r="D117" t="s">
        <v>2765</v>
      </c>
      <c r="E117" t="s">
        <v>2766</v>
      </c>
      <c r="F117">
        <v>2018</v>
      </c>
      <c r="G117">
        <v>0.27500000000000002</v>
      </c>
    </row>
    <row r="118" spans="1:7">
      <c r="A118" t="s">
        <v>1170</v>
      </c>
      <c r="B118" t="s">
        <v>2763</v>
      </c>
      <c r="C118" t="s">
        <v>2764</v>
      </c>
      <c r="D118" t="s">
        <v>2765</v>
      </c>
      <c r="E118" t="s">
        <v>2766</v>
      </c>
      <c r="F118">
        <v>2019</v>
      </c>
      <c r="G118">
        <v>0.28000000000000003</v>
      </c>
    </row>
    <row r="119" spans="1:7">
      <c r="A119" t="s">
        <v>1170</v>
      </c>
      <c r="B119" t="s">
        <v>2763</v>
      </c>
      <c r="C119" t="s">
        <v>2764</v>
      </c>
      <c r="D119" t="s">
        <v>2765</v>
      </c>
      <c r="E119" t="s">
        <v>2766</v>
      </c>
      <c r="F119">
        <v>2020</v>
      </c>
      <c r="G119">
        <v>0.27800000000000002</v>
      </c>
    </row>
    <row r="120" spans="1:7">
      <c r="A120" t="s">
        <v>1185</v>
      </c>
      <c r="B120" t="s">
        <v>2763</v>
      </c>
      <c r="C120" t="s">
        <v>2764</v>
      </c>
      <c r="D120" t="s">
        <v>2765</v>
      </c>
      <c r="E120" t="s">
        <v>2766</v>
      </c>
      <c r="F120">
        <v>2017</v>
      </c>
      <c r="G120">
        <v>0.29899999999999999</v>
      </c>
    </row>
    <row r="121" spans="1:7">
      <c r="A121" t="s">
        <v>1185</v>
      </c>
      <c r="B121" t="s">
        <v>2763</v>
      </c>
      <c r="C121" t="s">
        <v>2764</v>
      </c>
      <c r="D121" t="s">
        <v>2765</v>
      </c>
      <c r="E121" t="s">
        <v>2766</v>
      </c>
      <c r="F121">
        <v>2018</v>
      </c>
      <c r="G121">
        <v>0.311</v>
      </c>
    </row>
    <row r="122" spans="1:7">
      <c r="A122" t="s">
        <v>1185</v>
      </c>
      <c r="B122" t="s">
        <v>2763</v>
      </c>
      <c r="C122" t="s">
        <v>2764</v>
      </c>
      <c r="D122" t="s">
        <v>2765</v>
      </c>
      <c r="E122" t="s">
        <v>2766</v>
      </c>
      <c r="F122">
        <v>2019</v>
      </c>
      <c r="G122">
        <v>0.316</v>
      </c>
    </row>
    <row r="123" spans="1:7">
      <c r="A123" t="s">
        <v>2775</v>
      </c>
      <c r="B123" t="s">
        <v>2763</v>
      </c>
      <c r="C123" t="s">
        <v>2764</v>
      </c>
      <c r="D123" t="s">
        <v>2765</v>
      </c>
      <c r="E123" t="s">
        <v>2766</v>
      </c>
      <c r="F123">
        <v>2017</v>
      </c>
      <c r="G123">
        <v>0.40899999999999997</v>
      </c>
    </row>
    <row r="124" spans="1:7">
      <c r="A124" t="s">
        <v>2775</v>
      </c>
      <c r="B124" t="s">
        <v>2763</v>
      </c>
      <c r="C124" t="s">
        <v>2764</v>
      </c>
      <c r="D124" t="s">
        <v>2765</v>
      </c>
      <c r="E124" t="s">
        <v>2766</v>
      </c>
      <c r="F124">
        <v>2018</v>
      </c>
      <c r="G124">
        <v>0.39700000000000002</v>
      </c>
    </row>
    <row r="125" spans="1:7">
      <c r="A125" t="s">
        <v>1178</v>
      </c>
      <c r="B125" t="s">
        <v>2763</v>
      </c>
      <c r="C125" t="s">
        <v>2764</v>
      </c>
      <c r="D125" t="s">
        <v>2765</v>
      </c>
      <c r="E125" t="s">
        <v>2766</v>
      </c>
      <c r="F125">
        <v>2017</v>
      </c>
      <c r="G125">
        <v>0.35699999999999998</v>
      </c>
    </row>
    <row r="126" spans="1:7">
      <c r="A126" t="s">
        <v>1178</v>
      </c>
      <c r="B126" t="s">
        <v>2763</v>
      </c>
      <c r="C126" t="s">
        <v>2764</v>
      </c>
      <c r="D126" t="s">
        <v>2765</v>
      </c>
      <c r="E126" t="s">
        <v>2766</v>
      </c>
      <c r="F126">
        <v>2018</v>
      </c>
      <c r="G126">
        <v>0.36599999999999999</v>
      </c>
    </row>
    <row r="127" spans="1:7">
      <c r="A127" t="s">
        <v>1178</v>
      </c>
      <c r="B127" t="s">
        <v>2763</v>
      </c>
      <c r="C127" t="s">
        <v>2764</v>
      </c>
      <c r="D127" t="s">
        <v>2765</v>
      </c>
      <c r="E127" t="s">
        <v>2766</v>
      </c>
      <c r="F127">
        <v>2019</v>
      </c>
      <c r="G127">
        <v>0.36599999999999999</v>
      </c>
    </row>
    <row r="128" spans="1:7">
      <c r="A128" t="s">
        <v>1182</v>
      </c>
      <c r="B128" t="s">
        <v>2763</v>
      </c>
      <c r="C128" t="s">
        <v>2764</v>
      </c>
      <c r="D128" t="s">
        <v>2765</v>
      </c>
      <c r="E128" t="s">
        <v>2766</v>
      </c>
      <c r="F128">
        <v>2017</v>
      </c>
      <c r="G128">
        <v>0.39</v>
      </c>
    </row>
    <row r="129" spans="1:8">
      <c r="A129" t="s">
        <v>1182</v>
      </c>
      <c r="B129" t="s">
        <v>2763</v>
      </c>
      <c r="C129" t="s">
        <v>2764</v>
      </c>
      <c r="D129" t="s">
        <v>2765</v>
      </c>
      <c r="E129" t="s">
        <v>2766</v>
      </c>
      <c r="F129">
        <v>2018</v>
      </c>
      <c r="G129">
        <v>0.39300000000000002</v>
      </c>
    </row>
    <row r="130" spans="1:8">
      <c r="A130" t="s">
        <v>1182</v>
      </c>
      <c r="B130" t="s">
        <v>2763</v>
      </c>
      <c r="C130" t="s">
        <v>2764</v>
      </c>
      <c r="D130" t="s">
        <v>2765</v>
      </c>
      <c r="E130" t="s">
        <v>2766</v>
      </c>
      <c r="F130">
        <v>2019</v>
      </c>
      <c r="G130">
        <v>0.39500000000000002</v>
      </c>
    </row>
    <row r="131" spans="1:8">
      <c r="A131" t="s">
        <v>2776</v>
      </c>
      <c r="B131" t="s">
        <v>2763</v>
      </c>
      <c r="C131" t="s">
        <v>2764</v>
      </c>
      <c r="D131" t="s">
        <v>2765</v>
      </c>
      <c r="E131" t="s">
        <v>2766</v>
      </c>
      <c r="F131">
        <v>2017</v>
      </c>
      <c r="G131">
        <v>0.46</v>
      </c>
    </row>
    <row r="132" spans="1:8">
      <c r="A132" t="s">
        <v>2777</v>
      </c>
      <c r="B132" t="s">
        <v>2763</v>
      </c>
      <c r="C132" t="s">
        <v>2764</v>
      </c>
      <c r="D132" t="s">
        <v>2765</v>
      </c>
      <c r="E132" t="s">
        <v>2766</v>
      </c>
      <c r="F132">
        <v>2017</v>
      </c>
      <c r="G132">
        <v>0.309</v>
      </c>
    </row>
    <row r="133" spans="1:8">
      <c r="A133" t="s">
        <v>2777</v>
      </c>
      <c r="B133" t="s">
        <v>2763</v>
      </c>
      <c r="C133" t="s">
        <v>2764</v>
      </c>
      <c r="D133" t="s">
        <v>2765</v>
      </c>
      <c r="E133" t="s">
        <v>2766</v>
      </c>
      <c r="F133">
        <v>2018</v>
      </c>
      <c r="G133">
        <v>0.30499999999999999</v>
      </c>
    </row>
    <row r="134" spans="1:8">
      <c r="A134" t="s">
        <v>2777</v>
      </c>
      <c r="B134" t="s">
        <v>2763</v>
      </c>
      <c r="C134" t="s">
        <v>2764</v>
      </c>
      <c r="D134" t="s">
        <v>2765</v>
      </c>
      <c r="E134" t="s">
        <v>2766</v>
      </c>
      <c r="F134">
        <v>2019</v>
      </c>
      <c r="G134">
        <v>0.30499999999999999</v>
      </c>
    </row>
    <row r="135" spans="1:8">
      <c r="A135" t="s">
        <v>2778</v>
      </c>
      <c r="B135" t="s">
        <v>2763</v>
      </c>
      <c r="C135" t="s">
        <v>2764</v>
      </c>
      <c r="D135" t="s">
        <v>2765</v>
      </c>
      <c r="E135" t="s">
        <v>2766</v>
      </c>
      <c r="F135">
        <v>2017</v>
      </c>
      <c r="G135">
        <v>0.34399999999999997</v>
      </c>
    </row>
    <row r="136" spans="1:8">
      <c r="A136" t="s">
        <v>2778</v>
      </c>
      <c r="B136" t="s">
        <v>2763</v>
      </c>
      <c r="C136" t="s">
        <v>2764</v>
      </c>
      <c r="D136" t="s">
        <v>2765</v>
      </c>
      <c r="E136" t="s">
        <v>2766</v>
      </c>
      <c r="F136">
        <v>2018</v>
      </c>
      <c r="G136">
        <v>0.34799999999999998</v>
      </c>
    </row>
    <row r="137" spans="1:8">
      <c r="A137" t="s">
        <v>2778</v>
      </c>
      <c r="B137" t="s">
        <v>2763</v>
      </c>
      <c r="C137" t="s">
        <v>2764</v>
      </c>
      <c r="D137" t="s">
        <v>2765</v>
      </c>
      <c r="E137" t="s">
        <v>2766</v>
      </c>
      <c r="F137">
        <v>2019</v>
      </c>
      <c r="G137">
        <v>0.34200000000000003</v>
      </c>
    </row>
    <row r="138" spans="1:8">
      <c r="A138" t="s">
        <v>2779</v>
      </c>
      <c r="B138" t="s">
        <v>2763</v>
      </c>
      <c r="C138" t="s">
        <v>2764</v>
      </c>
      <c r="D138" t="s">
        <v>2765</v>
      </c>
      <c r="E138" t="s">
        <v>2766</v>
      </c>
      <c r="F138">
        <v>2017</v>
      </c>
      <c r="G138">
        <v>0.24299999999999999</v>
      </c>
    </row>
    <row r="139" spans="1:8">
      <c r="A139" t="s">
        <v>2779</v>
      </c>
      <c r="B139" t="s">
        <v>2763</v>
      </c>
      <c r="C139" t="s">
        <v>2764</v>
      </c>
      <c r="D139" t="s">
        <v>2765</v>
      </c>
      <c r="E139" t="s">
        <v>2766</v>
      </c>
      <c r="F139">
        <v>2018</v>
      </c>
      <c r="G139">
        <v>0.249</v>
      </c>
    </row>
    <row r="140" spans="1:8">
      <c r="A140" t="s">
        <v>2779</v>
      </c>
      <c r="B140" t="s">
        <v>2763</v>
      </c>
      <c r="C140" t="s">
        <v>2764</v>
      </c>
      <c r="D140" t="s">
        <v>2765</v>
      </c>
      <c r="E140" t="s">
        <v>2766</v>
      </c>
      <c r="F140">
        <v>2019</v>
      </c>
      <c r="G140">
        <v>0.246</v>
      </c>
    </row>
    <row r="141" spans="1:8">
      <c r="A141" t="s">
        <v>1184</v>
      </c>
      <c r="B141" t="s">
        <v>2763</v>
      </c>
      <c r="C141" t="s">
        <v>2764</v>
      </c>
      <c r="D141" t="s">
        <v>2765</v>
      </c>
      <c r="E141" t="s">
        <v>2766</v>
      </c>
      <c r="F141">
        <v>2017</v>
      </c>
      <c r="G141">
        <v>0.317</v>
      </c>
    </row>
    <row r="142" spans="1:8">
      <c r="A142" t="s">
        <v>2780</v>
      </c>
      <c r="B142" t="s">
        <v>2763</v>
      </c>
      <c r="C142" t="s">
        <v>2764</v>
      </c>
      <c r="D142" t="s">
        <v>2765</v>
      </c>
      <c r="E142" t="s">
        <v>2766</v>
      </c>
      <c r="F142">
        <v>2017</v>
      </c>
      <c r="G142">
        <v>0.35499999999999998</v>
      </c>
    </row>
    <row r="143" spans="1:8">
      <c r="A143" t="s">
        <v>2780</v>
      </c>
      <c r="B143" t="s">
        <v>2763</v>
      </c>
      <c r="C143" t="s">
        <v>2764</v>
      </c>
      <c r="D143" t="s">
        <v>2765</v>
      </c>
      <c r="E143" t="s">
        <v>2766</v>
      </c>
      <c r="F143">
        <v>2018</v>
      </c>
      <c r="G143">
        <v>0.35099999999999998</v>
      </c>
    </row>
    <row r="144" spans="1:8">
      <c r="A144" t="s">
        <v>2780</v>
      </c>
      <c r="B144" t="s">
        <v>2763</v>
      </c>
      <c r="C144" t="s">
        <v>2764</v>
      </c>
      <c r="D144" t="s">
        <v>2765</v>
      </c>
      <c r="E144" t="s">
        <v>2766</v>
      </c>
      <c r="F144">
        <v>2019</v>
      </c>
      <c r="G144">
        <v>0.34399999999999997</v>
      </c>
      <c r="H144" t="s">
        <v>2772</v>
      </c>
    </row>
    <row r="145" spans="1:8">
      <c r="A145" t="s">
        <v>2780</v>
      </c>
      <c r="B145" t="s">
        <v>2763</v>
      </c>
      <c r="C145" t="s">
        <v>2764</v>
      </c>
      <c r="D145" t="s">
        <v>2765</v>
      </c>
      <c r="E145" t="s">
        <v>2766</v>
      </c>
      <c r="F145">
        <v>2020</v>
      </c>
      <c r="G145">
        <v>0.35499999999999998</v>
      </c>
      <c r="H145" t="s">
        <v>2772</v>
      </c>
    </row>
    <row r="146" spans="1:8">
      <c r="A146" t="s">
        <v>2781</v>
      </c>
      <c r="B146" t="s">
        <v>2763</v>
      </c>
      <c r="C146" t="s">
        <v>2764</v>
      </c>
      <c r="D146" t="s">
        <v>2765</v>
      </c>
      <c r="E146" t="s">
        <v>2766</v>
      </c>
      <c r="F146">
        <v>2017</v>
      </c>
      <c r="G146">
        <v>0.374</v>
      </c>
    </row>
    <row r="147" spans="1:8">
      <c r="A147" t="s">
        <v>2781</v>
      </c>
      <c r="B147" t="s">
        <v>2763</v>
      </c>
      <c r="C147" t="s">
        <v>2764</v>
      </c>
      <c r="D147" t="s">
        <v>2765</v>
      </c>
      <c r="E147" t="s">
        <v>2766</v>
      </c>
      <c r="F147">
        <v>2018</v>
      </c>
      <c r="G147">
        <v>0.36099999999999999</v>
      </c>
    </row>
    <row r="148" spans="1:8">
      <c r="A148" t="s">
        <v>2781</v>
      </c>
      <c r="B148" t="s">
        <v>2763</v>
      </c>
      <c r="C148" t="s">
        <v>2764</v>
      </c>
      <c r="D148" t="s">
        <v>2765</v>
      </c>
      <c r="E148" t="s">
        <v>2766</v>
      </c>
      <c r="F148">
        <v>2019</v>
      </c>
      <c r="G148">
        <v>0.35699999999999998</v>
      </c>
    </row>
    <row r="149" spans="1:8">
      <c r="A149" t="s">
        <v>2782</v>
      </c>
      <c r="B149" t="s">
        <v>2763</v>
      </c>
      <c r="C149" t="s">
        <v>2764</v>
      </c>
      <c r="D149" t="s">
        <v>2765</v>
      </c>
      <c r="E149" t="s">
        <v>2766</v>
      </c>
      <c r="F149">
        <v>2017</v>
      </c>
      <c r="G149">
        <v>0.48</v>
      </c>
    </row>
    <row r="150" spans="1:8">
      <c r="A150" t="s">
        <v>2782</v>
      </c>
      <c r="B150" t="s">
        <v>2763</v>
      </c>
      <c r="C150" t="s">
        <v>2764</v>
      </c>
      <c r="D150" t="s">
        <v>2765</v>
      </c>
      <c r="E150" t="s">
        <v>2766</v>
      </c>
      <c r="F150">
        <v>2018</v>
      </c>
      <c r="G150">
        <v>0.47899999999999998</v>
      </c>
    </row>
    <row r="151" spans="1:8">
      <c r="A151" t="s">
        <v>2782</v>
      </c>
      <c r="B151" t="s">
        <v>2763</v>
      </c>
      <c r="C151" t="s">
        <v>2764</v>
      </c>
      <c r="D151" t="s">
        <v>2765</v>
      </c>
      <c r="E151" t="s">
        <v>2766</v>
      </c>
      <c r="F151">
        <v>2019</v>
      </c>
      <c r="G151">
        <v>0.47799999999999998</v>
      </c>
    </row>
    <row r="152" spans="1:8">
      <c r="A152" t="s">
        <v>2782</v>
      </c>
      <c r="B152" t="s">
        <v>2763</v>
      </c>
      <c r="C152" t="s">
        <v>2764</v>
      </c>
      <c r="D152" t="s">
        <v>2765</v>
      </c>
      <c r="E152" t="s">
        <v>2766</v>
      </c>
      <c r="F152">
        <v>2020</v>
      </c>
      <c r="G152">
        <v>0.497</v>
      </c>
    </row>
    <row r="153" spans="1:8">
      <c r="A153" t="s">
        <v>2782</v>
      </c>
      <c r="B153" t="s">
        <v>2763</v>
      </c>
      <c r="C153" t="s">
        <v>2764</v>
      </c>
      <c r="D153" t="s">
        <v>2765</v>
      </c>
      <c r="E153" t="s">
        <v>2766</v>
      </c>
      <c r="F153">
        <v>2021</v>
      </c>
      <c r="G153">
        <v>0.48699999999999999</v>
      </c>
    </row>
    <row r="154" spans="1:8">
      <c r="A154" t="s">
        <v>2783</v>
      </c>
      <c r="B154" t="s">
        <v>2763</v>
      </c>
      <c r="C154" t="s">
        <v>2764</v>
      </c>
      <c r="D154" t="s">
        <v>2765</v>
      </c>
      <c r="E154" t="s">
        <v>2766</v>
      </c>
      <c r="F154">
        <v>2017</v>
      </c>
      <c r="G154">
        <v>0.61799999999999999</v>
      </c>
    </row>
    <row r="155" spans="1:8">
      <c r="A155" t="s">
        <v>2784</v>
      </c>
      <c r="B155" t="s">
        <v>2763</v>
      </c>
      <c r="C155" t="s">
        <v>2764</v>
      </c>
      <c r="D155" t="s">
        <v>2765</v>
      </c>
      <c r="E155" t="s">
        <v>2766</v>
      </c>
      <c r="F155">
        <v>2017</v>
      </c>
      <c r="G155">
        <v>0.39500000000000002</v>
      </c>
    </row>
    <row r="156" spans="1:8">
      <c r="A156" t="s">
        <v>2784</v>
      </c>
      <c r="B156" t="s">
        <v>2763</v>
      </c>
      <c r="C156" t="s">
        <v>2764</v>
      </c>
      <c r="D156" t="s">
        <v>2765</v>
      </c>
      <c r="E156" t="s">
        <v>2766</v>
      </c>
      <c r="F156">
        <v>2018</v>
      </c>
      <c r="G156">
        <v>0.40799999999999997</v>
      </c>
    </row>
    <row r="157" spans="1:8">
      <c r="A157" t="s">
        <v>2784</v>
      </c>
      <c r="B157" t="s">
        <v>2763</v>
      </c>
      <c r="C157" t="s">
        <v>2764</v>
      </c>
      <c r="D157" t="s">
        <v>2765</v>
      </c>
      <c r="E157" t="s">
        <v>2766</v>
      </c>
      <c r="F157">
        <v>2019</v>
      </c>
      <c r="G157">
        <v>0.40200000000000002</v>
      </c>
    </row>
    <row r="158" spans="1:8">
      <c r="A158" t="s">
        <v>2785</v>
      </c>
      <c r="B158" t="s">
        <v>2763</v>
      </c>
      <c r="C158" t="s">
        <v>2764</v>
      </c>
      <c r="D158" t="s">
        <v>2765</v>
      </c>
      <c r="E158" t="s">
        <v>2766</v>
      </c>
      <c r="F158">
        <v>2017</v>
      </c>
      <c r="G158">
        <v>0.35099999999999998</v>
      </c>
    </row>
    <row r="159" spans="1:8">
      <c r="A159" t="s">
        <v>2785</v>
      </c>
      <c r="B159" t="s">
        <v>2763</v>
      </c>
      <c r="C159" t="s">
        <v>2764</v>
      </c>
      <c r="D159" t="s">
        <v>2765</v>
      </c>
      <c r="E159" t="s">
        <v>2766</v>
      </c>
      <c r="F159">
        <v>2018</v>
      </c>
      <c r="G159">
        <v>0.35</v>
      </c>
    </row>
    <row r="160" spans="1:8">
      <c r="A160" t="s">
        <v>2785</v>
      </c>
      <c r="B160" t="s">
        <v>2763</v>
      </c>
      <c r="C160" t="s">
        <v>2764</v>
      </c>
      <c r="D160" t="s">
        <v>2765</v>
      </c>
      <c r="E160" t="s">
        <v>2766</v>
      </c>
      <c r="F160">
        <v>2019</v>
      </c>
      <c r="G160">
        <v>0.33900000000000002</v>
      </c>
    </row>
  </sheetData>
  <pageMargins left="0.7" right="0.7" top="0.75" bottom="0.75" header="0.3" footer="0.3"/>
  <drawing r:id="rId1"/>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3E11D2D-6F60-2145-A7EA-6B6719A2529E}">
  <dimension ref="A1:K164"/>
  <sheetViews>
    <sheetView workbookViewId="0">
      <selection activeCell="A2" sqref="A2"/>
    </sheetView>
  </sheetViews>
  <sheetFormatPr baseColWidth="10" defaultRowHeight="13"/>
  <sheetData>
    <row r="1" spans="1:1" ht="25">
      <c r="A1" s="219" t="s">
        <v>2787</v>
      </c>
    </row>
    <row r="40" spans="11:11">
      <c r="K40" s="115" t="s">
        <v>1389</v>
      </c>
    </row>
    <row r="41" spans="11:11">
      <c r="K41" s="115" t="s">
        <v>1390</v>
      </c>
    </row>
    <row r="62" spans="1:8" ht="16">
      <c r="D62" t="s">
        <v>2429</v>
      </c>
      <c r="E62" t="s">
        <v>2430</v>
      </c>
      <c r="F62" t="s">
        <v>2431</v>
      </c>
      <c r="H62" s="198" t="s">
        <v>59</v>
      </c>
    </row>
    <row r="63" spans="1:8">
      <c r="A63">
        <v>52</v>
      </c>
      <c r="C63" t="s">
        <v>77</v>
      </c>
      <c r="D63">
        <v>4.67</v>
      </c>
      <c r="E63">
        <v>23.6</v>
      </c>
      <c r="F63" s="166">
        <v>82.8</v>
      </c>
    </row>
    <row r="64" spans="1:8" ht="16">
      <c r="A64">
        <v>53</v>
      </c>
      <c r="C64" t="s">
        <v>2432</v>
      </c>
      <c r="D64">
        <v>7.7</v>
      </c>
      <c r="E64">
        <v>35.5</v>
      </c>
      <c r="F64" s="166">
        <v>82.2</v>
      </c>
      <c r="H64" s="198" t="s">
        <v>2786</v>
      </c>
    </row>
    <row r="65" spans="1:6">
      <c r="A65">
        <v>54</v>
      </c>
      <c r="C65" t="s">
        <v>91</v>
      </c>
      <c r="D65">
        <v>5.27</v>
      </c>
      <c r="E65">
        <v>5.6</v>
      </c>
      <c r="F65" s="166">
        <v>80.599999999999994</v>
      </c>
    </row>
    <row r="66" spans="1:6">
      <c r="A66">
        <v>55</v>
      </c>
      <c r="C66" t="s">
        <v>2434</v>
      </c>
      <c r="D66">
        <v>3.49</v>
      </c>
      <c r="E66">
        <v>5.4</v>
      </c>
      <c r="F66" s="166">
        <v>81.099999999999994</v>
      </c>
    </row>
    <row r="67" spans="1:6">
      <c r="A67">
        <v>56</v>
      </c>
      <c r="C67" t="s">
        <v>2435</v>
      </c>
      <c r="D67">
        <v>6.99</v>
      </c>
      <c r="E67">
        <v>64.599999999999994</v>
      </c>
      <c r="F67" s="166">
        <v>82.4</v>
      </c>
    </row>
    <row r="68" spans="1:6">
      <c r="A68">
        <v>57</v>
      </c>
      <c r="C68" t="s">
        <v>2436</v>
      </c>
      <c r="D68">
        <v>9.06</v>
      </c>
      <c r="E68">
        <v>82.7</v>
      </c>
      <c r="F68" s="166">
        <v>81</v>
      </c>
    </row>
    <row r="69" spans="1:6">
      <c r="A69">
        <v>58</v>
      </c>
      <c r="C69" t="s">
        <v>80</v>
      </c>
      <c r="D69">
        <v>7.05</v>
      </c>
      <c r="E69">
        <v>4.7</v>
      </c>
      <c r="F69" s="166">
        <v>81.400000000000006</v>
      </c>
    </row>
    <row r="70" spans="1:6">
      <c r="A70">
        <v>59</v>
      </c>
      <c r="C70" t="s">
        <v>72</v>
      </c>
      <c r="D70">
        <v>6.34</v>
      </c>
      <c r="E70">
        <v>61.1</v>
      </c>
      <c r="F70" s="166">
        <v>82.7</v>
      </c>
    </row>
    <row r="71" spans="1:6">
      <c r="A71">
        <v>60</v>
      </c>
      <c r="C71" t="s">
        <v>2437</v>
      </c>
      <c r="D71">
        <v>6.94</v>
      </c>
      <c r="E71">
        <v>127</v>
      </c>
      <c r="F71" s="166">
        <v>83.7</v>
      </c>
    </row>
    <row r="72" spans="1:6">
      <c r="A72">
        <v>61</v>
      </c>
      <c r="C72" t="s">
        <v>1109</v>
      </c>
      <c r="D72">
        <v>7.46</v>
      </c>
      <c r="E72">
        <v>49.5</v>
      </c>
      <c r="F72" s="166">
        <v>82.3</v>
      </c>
    </row>
    <row r="73" spans="1:6">
      <c r="A73">
        <v>62</v>
      </c>
      <c r="C73" t="s">
        <v>84</v>
      </c>
      <c r="D73">
        <v>5.85</v>
      </c>
      <c r="E73">
        <v>16.8</v>
      </c>
      <c r="F73" s="166">
        <v>81.900000000000006</v>
      </c>
    </row>
    <row r="74" spans="1:6">
      <c r="A74">
        <v>63</v>
      </c>
      <c r="C74" t="s">
        <v>79</v>
      </c>
      <c r="D74">
        <v>5.68</v>
      </c>
      <c r="E74">
        <v>4.5999999999999996</v>
      </c>
      <c r="F74" s="166">
        <v>81.599999999999994</v>
      </c>
    </row>
    <row r="75" spans="1:6">
      <c r="A75">
        <v>64</v>
      </c>
      <c r="C75" t="s">
        <v>87</v>
      </c>
      <c r="D75">
        <v>4.42</v>
      </c>
      <c r="E75">
        <v>5.0999999999999996</v>
      </c>
      <c r="F75" s="166">
        <v>81.8</v>
      </c>
    </row>
    <row r="76" spans="1:6">
      <c r="A76">
        <v>65</v>
      </c>
      <c r="C76" t="s">
        <v>74</v>
      </c>
      <c r="D76">
        <v>4.79</v>
      </c>
      <c r="E76">
        <v>10.6</v>
      </c>
      <c r="F76" s="166">
        <v>81.099999999999994</v>
      </c>
    </row>
    <row r="77" spans="1:6">
      <c r="A77">
        <v>66</v>
      </c>
      <c r="C77" t="s">
        <v>68</v>
      </c>
      <c r="D77">
        <v>10.45</v>
      </c>
      <c r="E77">
        <v>5.5</v>
      </c>
      <c r="F77" s="166">
        <v>83.1</v>
      </c>
    </row>
    <row r="78" spans="1:6">
      <c r="A78">
        <v>67</v>
      </c>
      <c r="C78" t="s">
        <v>71</v>
      </c>
      <c r="D78">
        <v>7.65</v>
      </c>
      <c r="E78">
        <v>47.1</v>
      </c>
      <c r="F78" s="166">
        <v>82.8</v>
      </c>
    </row>
    <row r="79" spans="1:6">
      <c r="A79">
        <v>68</v>
      </c>
      <c r="C79" t="s">
        <v>2438</v>
      </c>
      <c r="D79">
        <v>4.08</v>
      </c>
      <c r="E79">
        <v>9.6</v>
      </c>
      <c r="F79" s="166">
        <v>82.4</v>
      </c>
    </row>
    <row r="80" spans="1:6">
      <c r="A80">
        <v>69</v>
      </c>
      <c r="C80" t="s">
        <v>2439</v>
      </c>
      <c r="D80">
        <v>8.39</v>
      </c>
      <c r="E80">
        <v>8.1999999999999993</v>
      </c>
      <c r="F80" s="166">
        <v>83.4</v>
      </c>
    </row>
    <row r="81" spans="1:6">
      <c r="A81">
        <v>70</v>
      </c>
      <c r="C81" t="s">
        <v>60</v>
      </c>
      <c r="D81">
        <v>6.83</v>
      </c>
      <c r="E81">
        <v>63.5</v>
      </c>
      <c r="F81" s="166">
        <v>81.2</v>
      </c>
    </row>
    <row r="82" spans="1:6">
      <c r="A82">
        <v>71</v>
      </c>
      <c r="C82" t="s">
        <v>1182</v>
      </c>
      <c r="D82">
        <v>11.56</v>
      </c>
      <c r="E82">
        <v>318.89999999999998</v>
      </c>
      <c r="F82" s="166">
        <v>79.3</v>
      </c>
    </row>
    <row r="88" spans="1:6">
      <c r="D88" t="s">
        <v>1121</v>
      </c>
      <c r="E88" t="s">
        <v>2430</v>
      </c>
      <c r="F88" t="s">
        <v>2431</v>
      </c>
    </row>
    <row r="89" spans="1:6">
      <c r="A89">
        <v>1</v>
      </c>
      <c r="B89" t="s">
        <v>2440</v>
      </c>
      <c r="C89" t="s">
        <v>2441</v>
      </c>
      <c r="D89" s="173">
        <v>12.34</v>
      </c>
      <c r="E89" s="166">
        <v>4.8</v>
      </c>
      <c r="F89" s="173">
        <v>75.400000000000006</v>
      </c>
    </row>
    <row r="90" spans="1:6">
      <c r="A90">
        <v>2</v>
      </c>
      <c r="B90" t="s">
        <v>2442</v>
      </c>
      <c r="C90" t="s">
        <v>2443</v>
      </c>
      <c r="D90" s="173">
        <v>8.4600000000000009</v>
      </c>
      <c r="E90" s="166">
        <v>0.7</v>
      </c>
      <c r="F90" s="173">
        <v>79.400000000000006</v>
      </c>
    </row>
    <row r="91" spans="1:6">
      <c r="A91">
        <v>3</v>
      </c>
      <c r="B91" t="s">
        <v>2444</v>
      </c>
      <c r="C91" t="s">
        <v>2445</v>
      </c>
      <c r="D91" s="173">
        <v>11.27</v>
      </c>
      <c r="E91" s="166">
        <v>6.7</v>
      </c>
      <c r="F91" s="173">
        <v>79.599999999999994</v>
      </c>
    </row>
    <row r="92" spans="1:6">
      <c r="A92">
        <v>4</v>
      </c>
      <c r="B92" t="s">
        <v>2446</v>
      </c>
      <c r="C92" t="s">
        <v>2447</v>
      </c>
      <c r="D92" s="173">
        <v>12.63</v>
      </c>
      <c r="E92" s="166">
        <v>3</v>
      </c>
      <c r="F92" s="173">
        <v>76</v>
      </c>
    </row>
    <row r="93" spans="1:6">
      <c r="A93">
        <v>5</v>
      </c>
      <c r="B93" t="s">
        <v>2448</v>
      </c>
      <c r="C93" t="s">
        <v>2449</v>
      </c>
      <c r="D93" s="173">
        <v>10.83</v>
      </c>
      <c r="E93" s="166">
        <v>38.799999999999997</v>
      </c>
      <c r="F93" s="173">
        <v>80.8</v>
      </c>
    </row>
    <row r="94" spans="1:6">
      <c r="A94">
        <v>6</v>
      </c>
      <c r="B94" t="s">
        <v>2450</v>
      </c>
      <c r="C94" t="s">
        <v>2451</v>
      </c>
      <c r="D94" s="173">
        <v>10.82</v>
      </c>
      <c r="E94" s="166">
        <v>5.4</v>
      </c>
      <c r="F94" s="173">
        <v>80</v>
      </c>
    </row>
    <row r="95" spans="1:6">
      <c r="A95">
        <v>7</v>
      </c>
      <c r="B95" t="s">
        <v>2452</v>
      </c>
      <c r="C95" t="s">
        <v>2453</v>
      </c>
      <c r="D95" s="173">
        <v>12.52</v>
      </c>
      <c r="E95" s="166">
        <v>3.6</v>
      </c>
      <c r="F95" s="173">
        <v>80.8</v>
      </c>
    </row>
    <row r="96" spans="1:6">
      <c r="A96">
        <v>8</v>
      </c>
      <c r="B96" t="s">
        <v>2454</v>
      </c>
      <c r="C96" t="s">
        <v>2455</v>
      </c>
      <c r="D96" s="173">
        <v>10.72</v>
      </c>
      <c r="E96" s="166">
        <v>0.9</v>
      </c>
      <c r="F96" s="173">
        <v>78.400000000000006</v>
      </c>
    </row>
    <row r="97" spans="1:8">
      <c r="A97">
        <v>9</v>
      </c>
      <c r="B97" t="s">
        <v>2456</v>
      </c>
      <c r="C97" t="s">
        <v>2457</v>
      </c>
      <c r="D97" s="173">
        <v>13.96</v>
      </c>
      <c r="E97" s="166">
        <v>0.7</v>
      </c>
      <c r="F97" s="173">
        <v>76.5</v>
      </c>
    </row>
    <row r="98" spans="1:8">
      <c r="A98">
        <v>10</v>
      </c>
      <c r="B98" t="s">
        <v>2458</v>
      </c>
      <c r="C98" t="s">
        <v>2459</v>
      </c>
      <c r="D98" s="173">
        <v>13.3</v>
      </c>
      <c r="E98" s="166">
        <v>19.899999999999999</v>
      </c>
      <c r="F98" s="173">
        <v>79.400000000000006</v>
      </c>
    </row>
    <row r="99" spans="1:8">
      <c r="A99">
        <v>11</v>
      </c>
      <c r="B99" t="s">
        <v>2460</v>
      </c>
      <c r="C99" t="s">
        <v>2461</v>
      </c>
      <c r="D99" s="173">
        <v>12.07</v>
      </c>
      <c r="E99" s="166">
        <v>10.1</v>
      </c>
      <c r="F99" s="173">
        <v>77.2</v>
      </c>
    </row>
    <row r="100" spans="1:8">
      <c r="A100">
        <v>12</v>
      </c>
      <c r="B100" t="s">
        <v>2462</v>
      </c>
      <c r="C100" t="s">
        <v>2463</v>
      </c>
      <c r="D100" s="173">
        <v>8.82</v>
      </c>
      <c r="E100" s="166">
        <v>1.4</v>
      </c>
      <c r="F100" s="173">
        <v>81.3</v>
      </c>
    </row>
    <row r="101" spans="1:8">
      <c r="A101">
        <v>13</v>
      </c>
      <c r="B101" t="s">
        <v>2464</v>
      </c>
      <c r="C101" t="s">
        <v>2465</v>
      </c>
      <c r="D101" s="173">
        <v>10.32</v>
      </c>
      <c r="E101" s="166">
        <v>1.6</v>
      </c>
      <c r="F101" s="173">
        <v>79.5</v>
      </c>
    </row>
    <row r="102" spans="1:8">
      <c r="A102">
        <v>14</v>
      </c>
      <c r="B102" t="s">
        <v>2466</v>
      </c>
      <c r="C102" t="s">
        <v>2467</v>
      </c>
      <c r="D102" s="173">
        <v>11.6</v>
      </c>
      <c r="E102" s="166">
        <v>12.9</v>
      </c>
      <c r="F102" s="173">
        <v>79</v>
      </c>
    </row>
    <row r="103" spans="1:8">
      <c r="A103">
        <v>15</v>
      </c>
      <c r="B103" t="s">
        <v>2468</v>
      </c>
      <c r="C103" t="s">
        <v>2469</v>
      </c>
      <c r="D103" s="173">
        <v>11.07</v>
      </c>
      <c r="E103" s="166">
        <v>6.6</v>
      </c>
      <c r="F103" s="173">
        <v>77.599999999999994</v>
      </c>
    </row>
    <row r="104" spans="1:8">
      <c r="A104">
        <v>16</v>
      </c>
      <c r="B104" t="s">
        <v>2470</v>
      </c>
      <c r="C104" t="s">
        <v>2471</v>
      </c>
      <c r="D104" s="173">
        <v>10.97</v>
      </c>
      <c r="E104" s="166">
        <v>3.1</v>
      </c>
      <c r="F104" s="173">
        <v>79.7</v>
      </c>
    </row>
    <row r="105" spans="1:8">
      <c r="A105">
        <v>17</v>
      </c>
      <c r="B105" t="s">
        <v>2472</v>
      </c>
      <c r="C105" t="s">
        <v>2473</v>
      </c>
      <c r="D105" s="173">
        <v>11.32</v>
      </c>
      <c r="E105" s="166">
        <v>2.9</v>
      </c>
      <c r="F105" s="173">
        <v>78.7</v>
      </c>
    </row>
    <row r="106" spans="1:8">
      <c r="A106">
        <v>18</v>
      </c>
      <c r="B106" t="s">
        <v>2474</v>
      </c>
      <c r="C106" t="s">
        <v>2475</v>
      </c>
      <c r="D106" s="173">
        <v>12.09</v>
      </c>
      <c r="E106" s="166">
        <v>4.4000000000000004</v>
      </c>
      <c r="F106" s="173">
        <v>76</v>
      </c>
      <c r="H106" t="s">
        <v>2476</v>
      </c>
    </row>
    <row r="107" spans="1:8">
      <c r="A107">
        <v>19</v>
      </c>
      <c r="B107" t="s">
        <v>2477</v>
      </c>
      <c r="C107" t="s">
        <v>2478</v>
      </c>
      <c r="D107" s="173">
        <v>12.6</v>
      </c>
      <c r="E107" s="166">
        <v>4.5999999999999996</v>
      </c>
      <c r="F107" s="173">
        <v>75.7</v>
      </c>
      <c r="H107" t="s">
        <v>2479</v>
      </c>
    </row>
    <row r="108" spans="1:8">
      <c r="A108">
        <v>20</v>
      </c>
      <c r="B108" t="s">
        <v>2480</v>
      </c>
      <c r="C108" t="s">
        <v>2481</v>
      </c>
      <c r="D108" s="173">
        <v>11.01</v>
      </c>
      <c r="E108" s="166">
        <v>1.3</v>
      </c>
      <c r="F108" s="173">
        <v>79.2</v>
      </c>
      <c r="H108" t="s">
        <v>2482</v>
      </c>
    </row>
    <row r="109" spans="1:8">
      <c r="A109">
        <v>21</v>
      </c>
      <c r="B109" t="s">
        <v>2483</v>
      </c>
      <c r="C109" t="s">
        <v>2484</v>
      </c>
      <c r="D109" s="173">
        <v>10.81</v>
      </c>
      <c r="E109" s="166">
        <v>6</v>
      </c>
      <c r="F109" s="173">
        <v>78.5</v>
      </c>
    </row>
    <row r="110" spans="1:8">
      <c r="A110">
        <v>22</v>
      </c>
      <c r="B110" t="s">
        <v>2485</v>
      </c>
      <c r="C110" t="s">
        <v>2486</v>
      </c>
      <c r="D110" s="173">
        <v>12.21</v>
      </c>
      <c r="E110" s="166">
        <v>6.7</v>
      </c>
      <c r="F110" s="173">
        <v>80.5</v>
      </c>
    </row>
    <row r="111" spans="1:8">
      <c r="A111">
        <v>23</v>
      </c>
      <c r="B111" t="s">
        <v>2487</v>
      </c>
      <c r="C111" t="s">
        <v>2488</v>
      </c>
      <c r="D111" s="173">
        <v>11.08</v>
      </c>
      <c r="E111" s="166">
        <v>9.9</v>
      </c>
      <c r="F111" s="173">
        <v>78.2</v>
      </c>
    </row>
    <row r="112" spans="1:8">
      <c r="A112">
        <v>24</v>
      </c>
      <c r="B112" t="s">
        <v>2489</v>
      </c>
      <c r="C112" t="s">
        <v>2490</v>
      </c>
      <c r="D112" s="173">
        <v>10.94</v>
      </c>
      <c r="E112" s="166">
        <v>5.5</v>
      </c>
      <c r="F112" s="173">
        <v>81.099999999999994</v>
      </c>
    </row>
    <row r="113" spans="1:6">
      <c r="A113">
        <v>25</v>
      </c>
      <c r="B113" t="s">
        <v>2491</v>
      </c>
      <c r="C113" t="s">
        <v>2492</v>
      </c>
      <c r="D113" s="173">
        <v>13.14</v>
      </c>
      <c r="E113" s="166">
        <v>3</v>
      </c>
      <c r="F113" s="173">
        <v>75</v>
      </c>
    </row>
    <row r="114" spans="1:6">
      <c r="A114">
        <v>26</v>
      </c>
      <c r="B114" t="s">
        <v>2493</v>
      </c>
      <c r="C114" t="s">
        <v>2494</v>
      </c>
      <c r="D114" s="173">
        <v>11.76</v>
      </c>
      <c r="E114" s="166">
        <v>6.1</v>
      </c>
      <c r="F114" s="173">
        <v>77.5</v>
      </c>
    </row>
    <row r="115" spans="1:6">
      <c r="A115">
        <v>27</v>
      </c>
      <c r="B115" t="s">
        <v>2495</v>
      </c>
      <c r="C115" t="s">
        <v>2496</v>
      </c>
      <c r="D115" s="173">
        <v>10.92</v>
      </c>
      <c r="E115" s="166">
        <v>1</v>
      </c>
      <c r="F115" s="173">
        <v>78.5</v>
      </c>
    </row>
    <row r="116" spans="1:6">
      <c r="A116">
        <v>28</v>
      </c>
      <c r="B116" t="s">
        <v>2497</v>
      </c>
      <c r="C116" t="s">
        <v>2498</v>
      </c>
      <c r="D116" s="173">
        <v>10.96</v>
      </c>
      <c r="E116" s="166">
        <v>1.9</v>
      </c>
      <c r="F116" s="173">
        <v>79.8</v>
      </c>
    </row>
    <row r="117" spans="1:6">
      <c r="A117">
        <v>29</v>
      </c>
      <c r="B117" t="s">
        <v>2499</v>
      </c>
      <c r="C117" t="s">
        <v>2500</v>
      </c>
      <c r="D117" s="173">
        <v>10.33</v>
      </c>
      <c r="E117" s="166">
        <v>2.8</v>
      </c>
      <c r="F117" s="173">
        <v>78.099999999999994</v>
      </c>
    </row>
    <row r="118" spans="1:6">
      <c r="A118">
        <v>30</v>
      </c>
      <c r="B118" t="s">
        <v>2501</v>
      </c>
      <c r="C118" t="s">
        <v>2502</v>
      </c>
      <c r="D118" s="173">
        <v>10.76</v>
      </c>
      <c r="E118" s="166">
        <v>1.3</v>
      </c>
      <c r="F118" s="173">
        <v>80.099999999999994</v>
      </c>
    </row>
    <row r="119" spans="1:6">
      <c r="A119">
        <v>31</v>
      </c>
      <c r="B119" t="s">
        <v>2503</v>
      </c>
      <c r="C119" t="s">
        <v>2504</v>
      </c>
      <c r="D119" s="173">
        <v>11.8</v>
      </c>
      <c r="E119" s="166">
        <v>8.9</v>
      </c>
      <c r="F119" s="173">
        <v>80.3</v>
      </c>
    </row>
    <row r="120" spans="1:6">
      <c r="A120">
        <v>32</v>
      </c>
      <c r="B120" t="s">
        <v>2505</v>
      </c>
      <c r="C120" t="s">
        <v>2506</v>
      </c>
      <c r="D120" s="173">
        <v>10.86</v>
      </c>
      <c r="E120" s="166">
        <v>2.1</v>
      </c>
      <c r="F120" s="173">
        <v>79</v>
      </c>
    </row>
    <row r="121" spans="1:6">
      <c r="A121">
        <v>33</v>
      </c>
      <c r="B121" t="s">
        <v>2507</v>
      </c>
      <c r="C121" t="s">
        <v>2508</v>
      </c>
      <c r="D121" s="173">
        <v>11.78</v>
      </c>
      <c r="E121" s="166">
        <v>19.7</v>
      </c>
      <c r="F121" s="173">
        <v>80.5</v>
      </c>
    </row>
    <row r="122" spans="1:6">
      <c r="A122">
        <v>34</v>
      </c>
      <c r="B122" t="s">
        <v>2509</v>
      </c>
      <c r="C122" t="s">
        <v>2510</v>
      </c>
      <c r="D122" s="173">
        <v>11.98</v>
      </c>
      <c r="E122" s="166">
        <v>9.9</v>
      </c>
      <c r="F122" s="173">
        <v>78.3</v>
      </c>
    </row>
    <row r="123" spans="1:6">
      <c r="A123">
        <v>35</v>
      </c>
      <c r="B123" t="s">
        <v>2511</v>
      </c>
      <c r="C123" t="s">
        <v>2512</v>
      </c>
      <c r="D123" s="173">
        <v>11.15</v>
      </c>
      <c r="E123" s="166">
        <v>0.7</v>
      </c>
      <c r="F123" s="173">
        <v>80.2</v>
      </c>
    </row>
    <row r="124" spans="1:6">
      <c r="A124">
        <v>36</v>
      </c>
      <c r="B124" t="s">
        <v>2513</v>
      </c>
      <c r="C124" t="s">
        <v>2514</v>
      </c>
      <c r="D124" s="173">
        <v>11.26</v>
      </c>
      <c r="E124" s="166">
        <v>11.6</v>
      </c>
      <c r="F124" s="173">
        <v>78.099999999999994</v>
      </c>
    </row>
    <row r="125" spans="1:6">
      <c r="A125">
        <v>37</v>
      </c>
      <c r="B125" t="s">
        <v>2515</v>
      </c>
      <c r="C125" t="s">
        <v>2516</v>
      </c>
      <c r="D125" s="173">
        <v>12.09</v>
      </c>
      <c r="E125" s="166">
        <v>3.9</v>
      </c>
      <c r="F125" s="173">
        <v>76</v>
      </c>
    </row>
    <row r="126" spans="1:6">
      <c r="A126">
        <v>38</v>
      </c>
      <c r="B126" t="s">
        <v>2517</v>
      </c>
      <c r="C126" t="s">
        <v>2518</v>
      </c>
      <c r="D126" s="173">
        <v>10.8</v>
      </c>
      <c r="E126" s="166">
        <v>4</v>
      </c>
      <c r="F126" s="173">
        <v>79.2</v>
      </c>
    </row>
    <row r="127" spans="1:6">
      <c r="A127">
        <v>39</v>
      </c>
      <c r="B127" t="s">
        <v>2519</v>
      </c>
      <c r="C127" t="s">
        <v>2520</v>
      </c>
      <c r="D127" s="173">
        <v>11.77</v>
      </c>
      <c r="E127" s="166">
        <v>12.8</v>
      </c>
      <c r="F127" s="173">
        <v>78.5</v>
      </c>
    </row>
    <row r="128" spans="1:6">
      <c r="A128">
        <v>40</v>
      </c>
      <c r="B128" t="s">
        <v>2521</v>
      </c>
      <c r="C128" t="s">
        <v>2522</v>
      </c>
      <c r="D128" s="173">
        <v>12.07</v>
      </c>
      <c r="E128" s="166">
        <v>1.1000000000000001</v>
      </c>
      <c r="F128" s="173">
        <v>79.900000000000006</v>
      </c>
    </row>
    <row r="129" spans="1:6">
      <c r="A129">
        <v>41</v>
      </c>
      <c r="B129" t="s">
        <v>2523</v>
      </c>
      <c r="C129" t="s">
        <v>2524</v>
      </c>
      <c r="D129" s="173">
        <v>11.29</v>
      </c>
      <c r="E129" s="166">
        <v>4.8</v>
      </c>
      <c r="F129" s="173">
        <v>77</v>
      </c>
    </row>
    <row r="130" spans="1:6">
      <c r="A130">
        <v>42</v>
      </c>
      <c r="B130" t="s">
        <v>2525</v>
      </c>
      <c r="C130" t="s">
        <v>2526</v>
      </c>
      <c r="D130" s="173">
        <v>10.63</v>
      </c>
      <c r="E130" s="166">
        <v>0.9</v>
      </c>
      <c r="F130" s="173">
        <v>79.5</v>
      </c>
    </row>
    <row r="131" spans="1:6">
      <c r="A131">
        <v>43</v>
      </c>
      <c r="B131" t="s">
        <v>2527</v>
      </c>
      <c r="C131" t="s">
        <v>2528</v>
      </c>
      <c r="D131" s="173">
        <v>12.52</v>
      </c>
      <c r="E131" s="166">
        <v>6.5</v>
      </c>
      <c r="F131" s="173">
        <v>76.3</v>
      </c>
    </row>
    <row r="132" spans="1:6">
      <c r="A132">
        <v>44</v>
      </c>
      <c r="B132" t="s">
        <v>2529</v>
      </c>
      <c r="C132" t="s">
        <v>2530</v>
      </c>
      <c r="D132" s="173">
        <v>11.43</v>
      </c>
      <c r="E132" s="166">
        <v>27</v>
      </c>
      <c r="F132" s="173">
        <v>78.5</v>
      </c>
    </row>
    <row r="133" spans="1:6">
      <c r="A133">
        <v>45</v>
      </c>
      <c r="B133" t="s">
        <v>2531</v>
      </c>
      <c r="C133" t="s">
        <v>2532</v>
      </c>
      <c r="D133" s="173">
        <v>9.7100000000000009</v>
      </c>
      <c r="E133" s="166">
        <v>2.9</v>
      </c>
      <c r="F133" s="173">
        <v>80.2</v>
      </c>
    </row>
    <row r="134" spans="1:6">
      <c r="A134">
        <v>46</v>
      </c>
      <c r="B134" t="s">
        <v>2533</v>
      </c>
      <c r="C134" t="s">
        <v>2534</v>
      </c>
      <c r="D134" s="173">
        <v>10.72</v>
      </c>
      <c r="E134" s="166">
        <v>0.6</v>
      </c>
      <c r="F134" s="173">
        <v>80.5</v>
      </c>
    </row>
    <row r="135" spans="1:6">
      <c r="A135">
        <v>47</v>
      </c>
      <c r="B135" t="s">
        <v>2535</v>
      </c>
      <c r="C135" t="s">
        <v>2536</v>
      </c>
      <c r="D135" s="173">
        <v>10.42</v>
      </c>
      <c r="E135" s="166">
        <v>8.3000000000000007</v>
      </c>
      <c r="F135" s="173">
        <v>79</v>
      </c>
    </row>
    <row r="136" spans="1:6">
      <c r="A136">
        <v>48</v>
      </c>
      <c r="B136" t="s">
        <v>2537</v>
      </c>
      <c r="C136" t="s">
        <v>2538</v>
      </c>
      <c r="D136" s="173">
        <v>10.119999999999999</v>
      </c>
      <c r="E136" s="166">
        <v>7.1</v>
      </c>
      <c r="F136" s="173">
        <v>79.900000000000006</v>
      </c>
    </row>
    <row r="137" spans="1:6">
      <c r="A137">
        <v>49</v>
      </c>
      <c r="B137" t="s">
        <v>2539</v>
      </c>
      <c r="C137" t="s">
        <v>2540</v>
      </c>
      <c r="D137" s="173">
        <v>12.14</v>
      </c>
      <c r="E137" s="166">
        <v>1.9</v>
      </c>
      <c r="F137" s="173">
        <v>75.400000000000006</v>
      </c>
    </row>
    <row r="138" spans="1:6">
      <c r="A138">
        <v>50</v>
      </c>
      <c r="B138" t="s">
        <v>2541</v>
      </c>
      <c r="C138" t="s">
        <v>2542</v>
      </c>
      <c r="D138" s="173">
        <v>11.24</v>
      </c>
      <c r="E138" s="166">
        <v>5.8</v>
      </c>
      <c r="F138" s="173">
        <v>80</v>
      </c>
    </row>
    <row r="139" spans="1:6">
      <c r="A139">
        <v>51</v>
      </c>
      <c r="B139" t="s">
        <v>2543</v>
      </c>
      <c r="C139" t="s">
        <v>2544</v>
      </c>
      <c r="D139" s="173">
        <v>9.31</v>
      </c>
      <c r="E139" s="166">
        <v>0.6</v>
      </c>
      <c r="F139" s="173">
        <v>78.3</v>
      </c>
    </row>
    <row r="140" spans="1:6">
      <c r="A140">
        <v>52</v>
      </c>
      <c r="B140" t="s">
        <v>2545</v>
      </c>
      <c r="C140" t="s">
        <v>77</v>
      </c>
      <c r="D140" s="173">
        <v>4.67</v>
      </c>
      <c r="E140">
        <v>23.6</v>
      </c>
      <c r="F140" s="166">
        <v>82.8</v>
      </c>
    </row>
    <row r="141" spans="1:6">
      <c r="A141">
        <v>53</v>
      </c>
      <c r="B141" t="s">
        <v>2448</v>
      </c>
      <c r="C141" t="s">
        <v>2432</v>
      </c>
      <c r="D141" s="173">
        <v>7.7</v>
      </c>
      <c r="E141">
        <v>35.5</v>
      </c>
      <c r="F141" s="166">
        <v>82.2</v>
      </c>
    </row>
    <row r="142" spans="1:6">
      <c r="A142">
        <v>54</v>
      </c>
      <c r="B142" t="s">
        <v>2546</v>
      </c>
      <c r="C142" t="s">
        <v>91</v>
      </c>
      <c r="D142" s="173">
        <v>5.27</v>
      </c>
      <c r="E142">
        <v>5.6</v>
      </c>
      <c r="F142" s="166">
        <v>80.599999999999994</v>
      </c>
    </row>
    <row r="143" spans="1:6">
      <c r="A143">
        <v>55</v>
      </c>
      <c r="B143" t="s">
        <v>2547</v>
      </c>
      <c r="C143" t="s">
        <v>2434</v>
      </c>
      <c r="D143" s="173">
        <v>3.49</v>
      </c>
      <c r="E143">
        <v>5.4</v>
      </c>
      <c r="F143" s="166">
        <v>81.099999999999994</v>
      </c>
    </row>
    <row r="144" spans="1:6">
      <c r="A144">
        <v>56</v>
      </c>
      <c r="B144" t="s">
        <v>2548</v>
      </c>
      <c r="C144" t="s">
        <v>2435</v>
      </c>
      <c r="D144" s="173">
        <v>6.99</v>
      </c>
      <c r="E144">
        <v>64.599999999999994</v>
      </c>
      <c r="F144" s="166">
        <v>82.4</v>
      </c>
    </row>
    <row r="145" spans="1:6">
      <c r="A145">
        <v>57</v>
      </c>
      <c r="B145" t="s">
        <v>2549</v>
      </c>
      <c r="C145" t="s">
        <v>2436</v>
      </c>
      <c r="D145" s="173">
        <v>9.06</v>
      </c>
      <c r="E145">
        <v>82.7</v>
      </c>
      <c r="F145" s="166">
        <v>81</v>
      </c>
    </row>
    <row r="146" spans="1:6">
      <c r="A146">
        <v>58</v>
      </c>
      <c r="B146" t="s">
        <v>2550</v>
      </c>
      <c r="C146" t="s">
        <v>80</v>
      </c>
      <c r="D146" s="173">
        <v>7.05</v>
      </c>
      <c r="E146">
        <v>4.7</v>
      </c>
      <c r="F146" s="166">
        <v>81.400000000000006</v>
      </c>
    </row>
    <row r="147" spans="1:6">
      <c r="A147">
        <v>59</v>
      </c>
      <c r="B147" t="s">
        <v>2551</v>
      </c>
      <c r="C147" t="s">
        <v>72</v>
      </c>
      <c r="D147" s="173">
        <v>6.34</v>
      </c>
      <c r="E147">
        <v>61.1</v>
      </c>
      <c r="F147" s="166">
        <v>82.7</v>
      </c>
    </row>
    <row r="148" spans="1:6">
      <c r="A148">
        <v>60</v>
      </c>
      <c r="B148" t="s">
        <v>2552</v>
      </c>
      <c r="C148" t="s">
        <v>2437</v>
      </c>
      <c r="D148" s="173">
        <v>6.94</v>
      </c>
      <c r="E148">
        <v>127</v>
      </c>
      <c r="F148" s="166">
        <v>83.7</v>
      </c>
    </row>
    <row r="149" spans="1:6">
      <c r="A149">
        <v>61</v>
      </c>
      <c r="B149" t="s">
        <v>2553</v>
      </c>
      <c r="C149" t="s">
        <v>1109</v>
      </c>
      <c r="D149" s="173">
        <v>7.46</v>
      </c>
      <c r="E149">
        <v>49.5</v>
      </c>
      <c r="F149" s="166">
        <v>82.3</v>
      </c>
    </row>
    <row r="150" spans="1:6">
      <c r="A150">
        <v>62</v>
      </c>
      <c r="B150" t="s">
        <v>2554</v>
      </c>
      <c r="C150" t="s">
        <v>84</v>
      </c>
      <c r="D150" s="173">
        <v>5.85</v>
      </c>
      <c r="E150">
        <v>16.8</v>
      </c>
      <c r="F150" s="166">
        <v>81.900000000000006</v>
      </c>
    </row>
    <row r="151" spans="1:6">
      <c r="A151">
        <v>63</v>
      </c>
      <c r="B151" t="s">
        <v>2555</v>
      </c>
      <c r="C151" t="s">
        <v>79</v>
      </c>
      <c r="D151" s="173">
        <v>5.68</v>
      </c>
      <c r="E151">
        <v>4.5999999999999996</v>
      </c>
      <c r="F151" s="166">
        <v>81.599999999999994</v>
      </c>
    </row>
    <row r="152" spans="1:6">
      <c r="A152">
        <v>64</v>
      </c>
      <c r="B152" t="s">
        <v>2556</v>
      </c>
      <c r="C152" t="s">
        <v>87</v>
      </c>
      <c r="D152" s="173">
        <v>4.42</v>
      </c>
      <c r="E152">
        <v>5.0999999999999996</v>
      </c>
      <c r="F152" s="166">
        <v>81.8</v>
      </c>
    </row>
    <row r="153" spans="1:6">
      <c r="A153">
        <v>65</v>
      </c>
      <c r="B153" t="s">
        <v>2557</v>
      </c>
      <c r="C153" t="s">
        <v>74</v>
      </c>
      <c r="D153" s="173">
        <v>4.79</v>
      </c>
      <c r="E153">
        <v>10.6</v>
      </c>
      <c r="F153" s="166">
        <v>81.099999999999994</v>
      </c>
    </row>
    <row r="154" spans="1:6">
      <c r="A154">
        <v>66</v>
      </c>
      <c r="B154" t="s">
        <v>2558</v>
      </c>
      <c r="C154" t="s">
        <v>68</v>
      </c>
      <c r="D154" s="173">
        <v>10.45</v>
      </c>
      <c r="E154">
        <v>5.5</v>
      </c>
      <c r="F154" s="166">
        <v>83.1</v>
      </c>
    </row>
    <row r="155" spans="1:6">
      <c r="A155">
        <v>67</v>
      </c>
      <c r="B155" t="s">
        <v>2559</v>
      </c>
      <c r="C155" t="s">
        <v>71</v>
      </c>
      <c r="D155" s="173">
        <v>7.65</v>
      </c>
      <c r="E155">
        <v>47.1</v>
      </c>
      <c r="F155" s="166">
        <v>82.8</v>
      </c>
    </row>
    <row r="156" spans="1:6">
      <c r="A156">
        <v>68</v>
      </c>
      <c r="B156" t="s">
        <v>2560</v>
      </c>
      <c r="C156" t="s">
        <v>2438</v>
      </c>
      <c r="D156" s="173">
        <v>4.08</v>
      </c>
      <c r="E156">
        <v>9.6</v>
      </c>
      <c r="F156" s="166">
        <v>82.4</v>
      </c>
    </row>
    <row r="157" spans="1:6">
      <c r="A157">
        <v>69</v>
      </c>
      <c r="B157" t="s">
        <v>2561</v>
      </c>
      <c r="C157" t="s">
        <v>2439</v>
      </c>
      <c r="D157" s="173">
        <v>8.39</v>
      </c>
      <c r="E157">
        <v>8.1999999999999993</v>
      </c>
      <c r="F157" s="166">
        <v>83.4</v>
      </c>
    </row>
    <row r="158" spans="1:6">
      <c r="A158">
        <v>70</v>
      </c>
      <c r="B158" t="s">
        <v>2562</v>
      </c>
      <c r="C158" t="s">
        <v>60</v>
      </c>
      <c r="D158" s="173">
        <v>6.83</v>
      </c>
      <c r="E158">
        <v>63.5</v>
      </c>
      <c r="F158" s="166">
        <v>81.2</v>
      </c>
    </row>
    <row r="159" spans="1:6">
      <c r="B159" t="s">
        <v>59</v>
      </c>
    </row>
    <row r="161" spans="2:2">
      <c r="B161" t="s">
        <v>2563</v>
      </c>
    </row>
    <row r="162" spans="2:2">
      <c r="B162" t="s">
        <v>2564</v>
      </c>
    </row>
    <row r="163" spans="2:2">
      <c r="B163" t="s">
        <v>2565</v>
      </c>
    </row>
    <row r="164" spans="2:2">
      <c r="B164" t="s">
        <v>2566</v>
      </c>
    </row>
  </sheetData>
  <pageMargins left="0.7" right="0.7" top="0.75" bottom="0.75" header="0.3" footer="0.3"/>
  <drawing r:id="rId1"/>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1DB84D4-F3BD-6147-A7A8-4106A730F273}">
  <dimension ref="A1:H159"/>
  <sheetViews>
    <sheetView workbookViewId="0">
      <selection activeCell="A2" sqref="A2"/>
    </sheetView>
  </sheetViews>
  <sheetFormatPr baseColWidth="10" defaultRowHeight="13"/>
  <sheetData>
    <row r="1" spans="1:1" ht="25">
      <c r="A1" s="219" t="s">
        <v>2794</v>
      </c>
    </row>
    <row r="62" spans="1:8">
      <c r="D62" t="s">
        <v>2429</v>
      </c>
      <c r="E62" t="s">
        <v>2788</v>
      </c>
      <c r="F62" t="s">
        <v>2430</v>
      </c>
    </row>
    <row r="63" spans="1:8" ht="16">
      <c r="A63">
        <v>52</v>
      </c>
      <c r="C63" t="s">
        <v>77</v>
      </c>
      <c r="D63">
        <v>4.67</v>
      </c>
      <c r="E63">
        <v>3.2</v>
      </c>
      <c r="F63">
        <v>23.6</v>
      </c>
      <c r="H63" s="220" t="s">
        <v>2793</v>
      </c>
    </row>
    <row r="64" spans="1:8" ht="16">
      <c r="A64">
        <v>53</v>
      </c>
      <c r="C64" t="s">
        <v>2432</v>
      </c>
      <c r="D64">
        <v>7.7</v>
      </c>
      <c r="E64">
        <v>4.4000000000000004</v>
      </c>
      <c r="F64">
        <v>35.5</v>
      </c>
      <c r="G64" s="220"/>
    </row>
    <row r="65" spans="1:6">
      <c r="A65">
        <v>54</v>
      </c>
      <c r="C65" t="s">
        <v>91</v>
      </c>
      <c r="D65">
        <v>5.27</v>
      </c>
      <c r="E65">
        <v>3</v>
      </c>
      <c r="F65">
        <v>5.6</v>
      </c>
    </row>
    <row r="66" spans="1:6">
      <c r="A66">
        <v>55</v>
      </c>
      <c r="C66" t="s">
        <v>2434</v>
      </c>
      <c r="D66">
        <v>3.49</v>
      </c>
      <c r="E66">
        <v>2</v>
      </c>
      <c r="F66">
        <v>5.4</v>
      </c>
    </row>
    <row r="67" spans="1:6">
      <c r="A67">
        <v>56</v>
      </c>
      <c r="C67" t="s">
        <v>2435</v>
      </c>
      <c r="D67">
        <v>6.99</v>
      </c>
      <c r="E67">
        <v>3.6</v>
      </c>
      <c r="F67">
        <v>64.599999999999994</v>
      </c>
    </row>
    <row r="68" spans="1:6">
      <c r="A68">
        <v>57</v>
      </c>
      <c r="C68" t="s">
        <v>2436</v>
      </c>
      <c r="D68">
        <v>9.06</v>
      </c>
      <c r="E68">
        <v>3.2</v>
      </c>
      <c r="F68">
        <v>82.7</v>
      </c>
    </row>
    <row r="69" spans="1:6">
      <c r="A69">
        <v>58</v>
      </c>
      <c r="C69" t="s">
        <v>80</v>
      </c>
      <c r="D69">
        <v>7.05</v>
      </c>
      <c r="E69">
        <v>3.1</v>
      </c>
      <c r="F69">
        <v>4.7</v>
      </c>
    </row>
    <row r="70" spans="1:6">
      <c r="A70">
        <v>59</v>
      </c>
      <c r="C70" t="s">
        <v>72</v>
      </c>
      <c r="D70">
        <v>6.34</v>
      </c>
      <c r="E70">
        <v>3</v>
      </c>
      <c r="F70">
        <v>61.1</v>
      </c>
    </row>
    <row r="71" spans="1:6">
      <c r="A71">
        <v>60</v>
      </c>
      <c r="C71" t="s">
        <v>2437</v>
      </c>
      <c r="D71">
        <v>6.94</v>
      </c>
      <c r="E71">
        <v>2.1</v>
      </c>
      <c r="F71">
        <v>127</v>
      </c>
    </row>
    <row r="72" spans="1:6">
      <c r="A72">
        <v>61</v>
      </c>
      <c r="C72" t="s">
        <v>1109</v>
      </c>
      <c r="D72">
        <v>7.46</v>
      </c>
      <c r="E72">
        <v>3</v>
      </c>
      <c r="F72">
        <v>49.5</v>
      </c>
    </row>
    <row r="73" spans="1:6">
      <c r="A73">
        <v>62</v>
      </c>
      <c r="C73" t="s">
        <v>84</v>
      </c>
      <c r="D73">
        <v>5.85</v>
      </c>
      <c r="E73">
        <v>3.3</v>
      </c>
      <c r="F73">
        <v>16.8</v>
      </c>
    </row>
    <row r="74" spans="1:6">
      <c r="A74">
        <v>63</v>
      </c>
      <c r="C74" t="s">
        <v>79</v>
      </c>
      <c r="D74">
        <v>5.68</v>
      </c>
      <c r="E74">
        <v>4.8</v>
      </c>
      <c r="F74">
        <v>4.5999999999999996</v>
      </c>
    </row>
    <row r="75" spans="1:6">
      <c r="A75">
        <v>64</v>
      </c>
      <c r="C75" t="s">
        <v>87</v>
      </c>
      <c r="D75">
        <v>4.42</v>
      </c>
      <c r="E75">
        <v>2.2000000000000002</v>
      </c>
      <c r="F75">
        <v>5.0999999999999996</v>
      </c>
    </row>
    <row r="76" spans="1:6">
      <c r="A76">
        <v>65</v>
      </c>
      <c r="C76" t="s">
        <v>74</v>
      </c>
      <c r="D76">
        <v>4.79</v>
      </c>
      <c r="E76">
        <v>3</v>
      </c>
      <c r="F76">
        <v>10.6</v>
      </c>
    </row>
    <row r="77" spans="1:6">
      <c r="A77">
        <v>66</v>
      </c>
      <c r="C77" t="s">
        <v>68</v>
      </c>
      <c r="D77">
        <v>10.45</v>
      </c>
      <c r="E77">
        <v>2.2000000000000002</v>
      </c>
      <c r="F77">
        <v>5.5</v>
      </c>
    </row>
    <row r="78" spans="1:6">
      <c r="A78">
        <v>67</v>
      </c>
      <c r="C78" t="s">
        <v>71</v>
      </c>
      <c r="D78">
        <v>7.65</v>
      </c>
      <c r="E78">
        <v>3.6</v>
      </c>
      <c r="F78">
        <v>47.1</v>
      </c>
    </row>
    <row r="79" spans="1:6">
      <c r="A79">
        <v>68</v>
      </c>
      <c r="C79" t="s">
        <v>2438</v>
      </c>
      <c r="D79">
        <v>4.08</v>
      </c>
      <c r="E79">
        <v>2.4</v>
      </c>
      <c r="F79">
        <v>9.6</v>
      </c>
    </row>
    <row r="80" spans="1:6">
      <c r="A80">
        <v>69</v>
      </c>
      <c r="C80" t="s">
        <v>2439</v>
      </c>
      <c r="D80">
        <v>8.39</v>
      </c>
      <c r="E80">
        <v>3.5</v>
      </c>
      <c r="F80">
        <v>8.1999999999999993</v>
      </c>
    </row>
    <row r="81" spans="1:6">
      <c r="A81">
        <v>70</v>
      </c>
      <c r="C81" t="s">
        <v>60</v>
      </c>
      <c r="D81">
        <v>6.83</v>
      </c>
      <c r="E81">
        <v>3.7</v>
      </c>
      <c r="F81">
        <v>63.5</v>
      </c>
    </row>
    <row r="82" spans="1:6">
      <c r="A82">
        <v>71</v>
      </c>
      <c r="C82" t="s">
        <v>1182</v>
      </c>
      <c r="D82">
        <v>11.56</v>
      </c>
      <c r="E82">
        <v>5.7</v>
      </c>
      <c r="F82">
        <v>318.89999999999998</v>
      </c>
    </row>
    <row r="88" spans="1:6">
      <c r="D88" t="s">
        <v>1121</v>
      </c>
      <c r="E88" t="s">
        <v>2788</v>
      </c>
      <c r="F88" t="s">
        <v>2430</v>
      </c>
    </row>
    <row r="89" spans="1:6">
      <c r="A89">
        <v>1</v>
      </c>
      <c r="B89" t="s">
        <v>2440</v>
      </c>
      <c r="C89" t="s">
        <v>2441</v>
      </c>
      <c r="D89" s="173">
        <v>12.34</v>
      </c>
      <c r="E89">
        <v>8.68</v>
      </c>
      <c r="F89" s="166">
        <v>4.8</v>
      </c>
    </row>
    <row r="90" spans="1:6">
      <c r="A90">
        <v>2</v>
      </c>
      <c r="B90" t="s">
        <v>2442</v>
      </c>
      <c r="C90" t="s">
        <v>2443</v>
      </c>
      <c r="D90" s="173">
        <v>8.4600000000000009</v>
      </c>
      <c r="E90">
        <v>6.58</v>
      </c>
      <c r="F90" s="166">
        <v>0.7</v>
      </c>
    </row>
    <row r="91" spans="1:6">
      <c r="A91">
        <v>3</v>
      </c>
      <c r="B91" t="s">
        <v>2444</v>
      </c>
      <c r="C91" t="s">
        <v>2445</v>
      </c>
      <c r="D91" s="173">
        <v>11.27</v>
      </c>
      <c r="E91">
        <v>6.15</v>
      </c>
      <c r="F91" s="166">
        <v>6.7</v>
      </c>
    </row>
    <row r="92" spans="1:6">
      <c r="A92">
        <v>4</v>
      </c>
      <c r="B92" t="s">
        <v>2446</v>
      </c>
      <c r="C92" t="s">
        <v>2447</v>
      </c>
      <c r="D92" s="173">
        <v>12.63</v>
      </c>
      <c r="E92">
        <v>7.53</v>
      </c>
      <c r="F92" s="166">
        <v>3</v>
      </c>
    </row>
    <row r="93" spans="1:6">
      <c r="A93">
        <v>5</v>
      </c>
      <c r="B93" t="s">
        <v>2448</v>
      </c>
      <c r="C93" t="s">
        <v>2449</v>
      </c>
      <c r="D93" s="173">
        <v>10.83</v>
      </c>
      <c r="E93">
        <v>4.3</v>
      </c>
      <c r="F93" s="166">
        <v>38.799999999999997</v>
      </c>
    </row>
    <row r="94" spans="1:6">
      <c r="A94">
        <v>6</v>
      </c>
      <c r="B94" t="s">
        <v>2450</v>
      </c>
      <c r="C94" t="s">
        <v>2451</v>
      </c>
      <c r="D94" s="173">
        <v>10.82</v>
      </c>
      <c r="E94">
        <v>4.79</v>
      </c>
      <c r="F94" s="166">
        <v>5.4</v>
      </c>
    </row>
    <row r="95" spans="1:6">
      <c r="A95">
        <v>7</v>
      </c>
      <c r="B95" t="s">
        <v>2452</v>
      </c>
      <c r="C95" t="s">
        <v>2453</v>
      </c>
      <c r="D95" s="173">
        <v>12.52</v>
      </c>
      <c r="E95">
        <v>4.8499999999999996</v>
      </c>
      <c r="F95" s="166">
        <v>3.6</v>
      </c>
    </row>
    <row r="96" spans="1:6">
      <c r="A96">
        <v>8</v>
      </c>
      <c r="B96" t="s">
        <v>2454</v>
      </c>
      <c r="C96" t="s">
        <v>2455</v>
      </c>
      <c r="D96" s="173">
        <v>10.72</v>
      </c>
      <c r="E96">
        <v>6.74</v>
      </c>
      <c r="F96" s="166">
        <v>0.9</v>
      </c>
    </row>
    <row r="97" spans="1:8">
      <c r="A97">
        <v>9</v>
      </c>
      <c r="B97" t="s">
        <v>2456</v>
      </c>
      <c r="C97" t="s">
        <v>2457</v>
      </c>
      <c r="D97" s="173">
        <v>13.96</v>
      </c>
      <c r="E97">
        <v>7.26</v>
      </c>
      <c r="F97" s="166">
        <v>0.7</v>
      </c>
    </row>
    <row r="98" spans="1:8">
      <c r="A98">
        <v>10</v>
      </c>
      <c r="B98" t="s">
        <v>2458</v>
      </c>
      <c r="C98" t="s">
        <v>2459</v>
      </c>
      <c r="D98" s="173">
        <v>13.3</v>
      </c>
      <c r="E98">
        <v>6.06</v>
      </c>
      <c r="F98" s="166">
        <v>19.899999999999999</v>
      </c>
    </row>
    <row r="99" spans="1:8">
      <c r="A99">
        <v>11</v>
      </c>
      <c r="B99" t="s">
        <v>2460</v>
      </c>
      <c r="C99" t="s">
        <v>2461</v>
      </c>
      <c r="D99" s="173">
        <v>12.07</v>
      </c>
      <c r="E99">
        <v>7.45</v>
      </c>
      <c r="F99" s="166">
        <v>10.1</v>
      </c>
    </row>
    <row r="100" spans="1:8">
      <c r="A100">
        <v>12</v>
      </c>
      <c r="B100" t="s">
        <v>2462</v>
      </c>
      <c r="C100" t="s">
        <v>2463</v>
      </c>
      <c r="D100" s="173">
        <v>8.82</v>
      </c>
      <c r="E100">
        <v>4.47</v>
      </c>
      <c r="F100" s="166">
        <v>1.4</v>
      </c>
    </row>
    <row r="101" spans="1:8">
      <c r="A101">
        <v>13</v>
      </c>
      <c r="B101" t="s">
        <v>2464</v>
      </c>
      <c r="C101" t="s">
        <v>2465</v>
      </c>
      <c r="D101" s="173">
        <v>10.32</v>
      </c>
      <c r="E101">
        <v>5.46</v>
      </c>
      <c r="F101" s="166">
        <v>1.6</v>
      </c>
    </row>
    <row r="102" spans="1:8">
      <c r="A102">
        <v>14</v>
      </c>
      <c r="B102" t="s">
        <v>2466</v>
      </c>
      <c r="C102" t="s">
        <v>2467</v>
      </c>
      <c r="D102" s="173">
        <v>11.6</v>
      </c>
      <c r="E102">
        <v>6.59</v>
      </c>
      <c r="F102" s="166">
        <v>12.9</v>
      </c>
    </row>
    <row r="103" spans="1:8">
      <c r="A103">
        <v>15</v>
      </c>
      <c r="B103" t="s">
        <v>2468</v>
      </c>
      <c r="C103" t="s">
        <v>2469</v>
      </c>
      <c r="D103" s="173">
        <v>11.07</v>
      </c>
      <c r="E103">
        <v>7.08</v>
      </c>
      <c r="F103" s="166">
        <v>6.6</v>
      </c>
    </row>
    <row r="104" spans="1:8">
      <c r="A104">
        <v>16</v>
      </c>
      <c r="B104" t="s">
        <v>2470</v>
      </c>
      <c r="C104" t="s">
        <v>2471</v>
      </c>
      <c r="D104" s="173">
        <v>10.97</v>
      </c>
      <c r="E104">
        <v>4.8099999999999996</v>
      </c>
      <c r="F104" s="166">
        <v>3.1</v>
      </c>
    </row>
    <row r="105" spans="1:8">
      <c r="A105">
        <v>17</v>
      </c>
      <c r="B105" t="s">
        <v>2472</v>
      </c>
      <c r="C105" t="s">
        <v>2473</v>
      </c>
      <c r="D105" s="173">
        <v>11.32</v>
      </c>
      <c r="E105">
        <v>6.3</v>
      </c>
      <c r="F105" s="166">
        <v>2.9</v>
      </c>
    </row>
    <row r="106" spans="1:8">
      <c r="A106">
        <v>18</v>
      </c>
      <c r="B106" t="s">
        <v>2474</v>
      </c>
      <c r="C106" t="s">
        <v>2475</v>
      </c>
      <c r="D106" s="173">
        <v>12.09</v>
      </c>
      <c r="E106">
        <v>7.09</v>
      </c>
      <c r="F106" s="166">
        <v>4.4000000000000004</v>
      </c>
    </row>
    <row r="107" spans="1:8">
      <c r="A107">
        <v>19</v>
      </c>
      <c r="B107" t="s">
        <v>2477</v>
      </c>
      <c r="C107" t="s">
        <v>2478</v>
      </c>
      <c r="D107" s="173">
        <v>12.6</v>
      </c>
      <c r="E107">
        <v>7.49</v>
      </c>
      <c r="F107" s="166">
        <v>4.5999999999999996</v>
      </c>
    </row>
    <row r="108" spans="1:8">
      <c r="A108">
        <v>20</v>
      </c>
      <c r="B108" t="s">
        <v>2480</v>
      </c>
      <c r="C108" t="s">
        <v>2481</v>
      </c>
      <c r="D108" s="173">
        <v>11.01</v>
      </c>
      <c r="E108">
        <v>6.69</v>
      </c>
      <c r="F108" s="166">
        <v>1.3</v>
      </c>
    </row>
    <row r="109" spans="1:8" ht="16">
      <c r="A109">
        <v>21</v>
      </c>
      <c r="B109" t="s">
        <v>2483</v>
      </c>
      <c r="C109" t="s">
        <v>2484</v>
      </c>
      <c r="D109" s="173">
        <v>10.81</v>
      </c>
      <c r="E109">
        <v>6.47</v>
      </c>
      <c r="F109" s="166">
        <v>6</v>
      </c>
      <c r="H109" s="221" t="s">
        <v>2789</v>
      </c>
    </row>
    <row r="110" spans="1:8" ht="16">
      <c r="A110">
        <v>22</v>
      </c>
      <c r="B110" t="s">
        <v>2485</v>
      </c>
      <c r="C110" t="s">
        <v>2486</v>
      </c>
      <c r="D110" s="173">
        <v>12.21</v>
      </c>
      <c r="E110">
        <v>4.38</v>
      </c>
      <c r="F110" s="166">
        <v>6.7</v>
      </c>
      <c r="H110" s="221" t="s">
        <v>2790</v>
      </c>
    </row>
    <row r="111" spans="1:8" ht="16">
      <c r="A111">
        <v>23</v>
      </c>
      <c r="B111" t="s">
        <v>2487</v>
      </c>
      <c r="C111" t="s">
        <v>2488</v>
      </c>
      <c r="D111" s="173">
        <v>11.08</v>
      </c>
      <c r="E111">
        <v>6.51</v>
      </c>
      <c r="F111" s="166">
        <v>9.9</v>
      </c>
      <c r="H111" s="222" t="s">
        <v>2791</v>
      </c>
    </row>
    <row r="112" spans="1:8">
      <c r="A112">
        <v>24</v>
      </c>
      <c r="B112" t="s">
        <v>2489</v>
      </c>
      <c r="C112" t="s">
        <v>2490</v>
      </c>
      <c r="D112" s="173">
        <v>10.94</v>
      </c>
      <c r="E112">
        <v>5.04</v>
      </c>
      <c r="F112" s="166">
        <v>5.5</v>
      </c>
      <c r="H112" t="s">
        <v>2792</v>
      </c>
    </row>
    <row r="113" spans="1:6">
      <c r="A113">
        <v>25</v>
      </c>
      <c r="B113" t="s">
        <v>2491</v>
      </c>
      <c r="C113" t="s">
        <v>2492</v>
      </c>
      <c r="D113" s="173">
        <v>13.14</v>
      </c>
      <c r="E113">
        <v>8.24</v>
      </c>
      <c r="F113" s="166">
        <v>3</v>
      </c>
    </row>
    <row r="114" spans="1:6">
      <c r="A114">
        <v>26</v>
      </c>
      <c r="B114" t="s">
        <v>2493</v>
      </c>
      <c r="C114" t="s">
        <v>2494</v>
      </c>
      <c r="D114" s="173">
        <v>11.76</v>
      </c>
      <c r="E114">
        <v>6.08</v>
      </c>
      <c r="F114" s="166">
        <v>6.1</v>
      </c>
    </row>
    <row r="115" spans="1:6">
      <c r="A115">
        <v>27</v>
      </c>
      <c r="B115" t="s">
        <v>2495</v>
      </c>
      <c r="C115" t="s">
        <v>2496</v>
      </c>
      <c r="D115" s="173">
        <v>10.92</v>
      </c>
      <c r="E115">
        <v>5.47</v>
      </c>
      <c r="F115" s="166">
        <v>1</v>
      </c>
    </row>
    <row r="116" spans="1:6">
      <c r="A116">
        <v>28</v>
      </c>
      <c r="B116" t="s">
        <v>2497</v>
      </c>
      <c r="C116" t="s">
        <v>2498</v>
      </c>
      <c r="D116" s="173">
        <v>10.96</v>
      </c>
      <c r="E116">
        <v>5.08</v>
      </c>
      <c r="F116" s="166">
        <v>1.9</v>
      </c>
    </row>
    <row r="117" spans="1:6">
      <c r="A117">
        <v>29</v>
      </c>
      <c r="B117" t="s">
        <v>2499</v>
      </c>
      <c r="C117" t="s">
        <v>2500</v>
      </c>
      <c r="D117" s="173">
        <v>10.33</v>
      </c>
      <c r="E117">
        <v>5.21</v>
      </c>
      <c r="F117" s="166">
        <v>2.8</v>
      </c>
    </row>
    <row r="118" spans="1:6">
      <c r="A118">
        <v>30</v>
      </c>
      <c r="B118" t="s">
        <v>2501</v>
      </c>
      <c r="C118" t="s">
        <v>2502</v>
      </c>
      <c r="D118" s="173">
        <v>10.76</v>
      </c>
      <c r="E118">
        <v>4.3099999999999996</v>
      </c>
      <c r="F118" s="166">
        <v>1.3</v>
      </c>
    </row>
    <row r="119" spans="1:6">
      <c r="A119">
        <v>31</v>
      </c>
      <c r="B119" t="s">
        <v>2503</v>
      </c>
      <c r="C119" t="s">
        <v>2504</v>
      </c>
      <c r="D119" s="173">
        <v>11.8</v>
      </c>
      <c r="E119">
        <v>4.3899999999999997</v>
      </c>
      <c r="F119" s="166">
        <v>8.9</v>
      </c>
    </row>
    <row r="120" spans="1:6">
      <c r="A120">
        <v>32</v>
      </c>
      <c r="B120" t="s">
        <v>2505</v>
      </c>
      <c r="C120" t="s">
        <v>2506</v>
      </c>
      <c r="D120" s="173">
        <v>10.86</v>
      </c>
      <c r="E120">
        <v>5.41</v>
      </c>
      <c r="F120" s="166">
        <v>2.1</v>
      </c>
    </row>
    <row r="121" spans="1:6">
      <c r="A121">
        <v>33</v>
      </c>
      <c r="B121" t="s">
        <v>2507</v>
      </c>
      <c r="C121" t="s">
        <v>2508</v>
      </c>
      <c r="D121" s="173">
        <v>11.78</v>
      </c>
      <c r="E121">
        <v>4.6500000000000004</v>
      </c>
      <c r="F121" s="166">
        <v>19.7</v>
      </c>
    </row>
    <row r="122" spans="1:6">
      <c r="A122">
        <v>34</v>
      </c>
      <c r="B122" t="s">
        <v>2509</v>
      </c>
      <c r="C122" t="s">
        <v>2510</v>
      </c>
      <c r="D122" s="173">
        <v>11.98</v>
      </c>
      <c r="E122">
        <v>7.08</v>
      </c>
      <c r="F122" s="166">
        <v>9.9</v>
      </c>
    </row>
    <row r="123" spans="1:6">
      <c r="A123">
        <v>35</v>
      </c>
      <c r="B123" t="s">
        <v>2511</v>
      </c>
      <c r="C123" t="s">
        <v>2512</v>
      </c>
      <c r="D123" s="173">
        <v>11.15</v>
      </c>
      <c r="E123">
        <v>5.0199999999999996</v>
      </c>
      <c r="F123" s="166">
        <v>0.7</v>
      </c>
    </row>
    <row r="124" spans="1:6">
      <c r="A124">
        <v>36</v>
      </c>
      <c r="B124" t="s">
        <v>2513</v>
      </c>
      <c r="C124" t="s">
        <v>2514</v>
      </c>
      <c r="D124" s="173">
        <v>11.26</v>
      </c>
      <c r="E124">
        <v>6.85</v>
      </c>
      <c r="F124" s="166">
        <v>11.6</v>
      </c>
    </row>
    <row r="125" spans="1:6">
      <c r="A125">
        <v>37</v>
      </c>
      <c r="B125" t="s">
        <v>2515</v>
      </c>
      <c r="C125" t="s">
        <v>2516</v>
      </c>
      <c r="D125" s="173">
        <v>12.09</v>
      </c>
      <c r="E125">
        <v>8.14</v>
      </c>
      <c r="F125" s="166">
        <v>3.9</v>
      </c>
    </row>
    <row r="126" spans="1:6">
      <c r="A126">
        <v>38</v>
      </c>
      <c r="B126" t="s">
        <v>2517</v>
      </c>
      <c r="C126" t="s">
        <v>2518</v>
      </c>
      <c r="D126" s="173">
        <v>10.8</v>
      </c>
      <c r="E126">
        <v>5.14</v>
      </c>
      <c r="F126" s="166">
        <v>4</v>
      </c>
    </row>
    <row r="127" spans="1:6">
      <c r="A127">
        <v>39</v>
      </c>
      <c r="B127" t="s">
        <v>2519</v>
      </c>
      <c r="C127" t="s">
        <v>2520</v>
      </c>
      <c r="D127" s="173">
        <v>11.77</v>
      </c>
      <c r="E127">
        <v>5.89</v>
      </c>
      <c r="F127" s="166">
        <v>12.8</v>
      </c>
    </row>
    <row r="128" spans="1:6">
      <c r="A128">
        <v>40</v>
      </c>
      <c r="B128" t="s">
        <v>2521</v>
      </c>
      <c r="C128" t="s">
        <v>2522</v>
      </c>
      <c r="D128" s="173">
        <v>12.07</v>
      </c>
      <c r="E128">
        <v>4.43</v>
      </c>
      <c r="F128" s="166">
        <v>1.1000000000000001</v>
      </c>
    </row>
    <row r="129" spans="1:6">
      <c r="A129">
        <v>41</v>
      </c>
      <c r="B129" t="s">
        <v>2523</v>
      </c>
      <c r="C129" t="s">
        <v>2524</v>
      </c>
      <c r="D129" s="173">
        <v>11.29</v>
      </c>
      <c r="E129">
        <v>6.46</v>
      </c>
      <c r="F129" s="166">
        <v>4.8</v>
      </c>
    </row>
    <row r="130" spans="1:6">
      <c r="A130">
        <v>42</v>
      </c>
      <c r="B130" t="s">
        <v>2525</v>
      </c>
      <c r="C130" t="s">
        <v>2526</v>
      </c>
      <c r="D130" s="173">
        <v>10.63</v>
      </c>
      <c r="E130">
        <v>5.86</v>
      </c>
      <c r="F130" s="166">
        <v>0.9</v>
      </c>
    </row>
    <row r="131" spans="1:6">
      <c r="A131">
        <v>43</v>
      </c>
      <c r="B131" t="s">
        <v>2527</v>
      </c>
      <c r="C131" t="s">
        <v>2528</v>
      </c>
      <c r="D131" s="173">
        <v>12.52</v>
      </c>
      <c r="E131">
        <v>6.91</v>
      </c>
      <c r="F131" s="166">
        <v>6.5</v>
      </c>
    </row>
    <row r="132" spans="1:6">
      <c r="A132">
        <v>44</v>
      </c>
      <c r="B132" t="s">
        <v>2529</v>
      </c>
      <c r="C132" t="s">
        <v>2530</v>
      </c>
      <c r="D132" s="173">
        <v>11.43</v>
      </c>
      <c r="E132">
        <v>5.85</v>
      </c>
      <c r="F132" s="166">
        <v>27</v>
      </c>
    </row>
    <row r="133" spans="1:6">
      <c r="A133">
        <v>45</v>
      </c>
      <c r="B133" t="s">
        <v>2531</v>
      </c>
      <c r="C133" t="s">
        <v>2532</v>
      </c>
      <c r="D133" s="173">
        <v>9.7100000000000009</v>
      </c>
      <c r="E133">
        <v>4.91</v>
      </c>
      <c r="F133" s="166">
        <v>2.9</v>
      </c>
    </row>
    <row r="134" spans="1:6">
      <c r="A134">
        <v>46</v>
      </c>
      <c r="B134" t="s">
        <v>2533</v>
      </c>
      <c r="C134" t="s">
        <v>2534</v>
      </c>
      <c r="D134" s="173">
        <v>10.72</v>
      </c>
      <c r="E134">
        <v>4.57</v>
      </c>
      <c r="F134" s="166">
        <v>0.6</v>
      </c>
    </row>
    <row r="135" spans="1:6">
      <c r="A135">
        <v>47</v>
      </c>
      <c r="B135" t="s">
        <v>2535</v>
      </c>
      <c r="C135" t="s">
        <v>2536</v>
      </c>
      <c r="D135" s="173">
        <v>10.42</v>
      </c>
      <c r="E135">
        <v>5.76</v>
      </c>
      <c r="F135" s="166">
        <v>8.3000000000000007</v>
      </c>
    </row>
    <row r="136" spans="1:6">
      <c r="A136">
        <v>48</v>
      </c>
      <c r="B136" t="s">
        <v>2537</v>
      </c>
      <c r="C136" t="s">
        <v>2538</v>
      </c>
      <c r="D136" s="173">
        <v>10.119999999999999</v>
      </c>
      <c r="E136">
        <v>4.54</v>
      </c>
      <c r="F136" s="166">
        <v>7.1</v>
      </c>
    </row>
    <row r="137" spans="1:6">
      <c r="A137">
        <v>49</v>
      </c>
      <c r="B137" t="s">
        <v>2539</v>
      </c>
      <c r="C137" t="s">
        <v>2540</v>
      </c>
      <c r="D137" s="173">
        <v>12.14</v>
      </c>
      <c r="E137">
        <v>7.04</v>
      </c>
      <c r="F137" s="166">
        <v>1.9</v>
      </c>
    </row>
    <row r="138" spans="1:6">
      <c r="A138">
        <v>50</v>
      </c>
      <c r="B138" t="s">
        <v>2541</v>
      </c>
      <c r="C138" t="s">
        <v>2542</v>
      </c>
      <c r="D138" s="173">
        <v>11.24</v>
      </c>
      <c r="E138">
        <v>5.67</v>
      </c>
      <c r="F138" s="166">
        <v>5.8</v>
      </c>
    </row>
    <row r="139" spans="1:6">
      <c r="A139">
        <v>51</v>
      </c>
      <c r="B139" t="s">
        <v>2543</v>
      </c>
      <c r="C139" t="s">
        <v>2544</v>
      </c>
      <c r="D139" s="173">
        <v>9.31</v>
      </c>
      <c r="E139">
        <v>6.37</v>
      </c>
      <c r="F139" s="166">
        <v>0.6</v>
      </c>
    </row>
    <row r="140" spans="1:6">
      <c r="A140">
        <v>52</v>
      </c>
      <c r="B140" t="s">
        <v>2545</v>
      </c>
      <c r="C140" t="s">
        <v>77</v>
      </c>
      <c r="D140" s="173">
        <v>4.67</v>
      </c>
      <c r="E140">
        <v>3.2</v>
      </c>
      <c r="F140">
        <v>23.6</v>
      </c>
    </row>
    <row r="141" spans="1:6">
      <c r="A141">
        <v>53</v>
      </c>
      <c r="B141" t="s">
        <v>2448</v>
      </c>
      <c r="C141" t="s">
        <v>2432</v>
      </c>
      <c r="D141" s="173">
        <v>7.7</v>
      </c>
      <c r="E141">
        <v>4.4000000000000004</v>
      </c>
      <c r="F141">
        <v>35.5</v>
      </c>
    </row>
    <row r="142" spans="1:6">
      <c r="A142">
        <v>54</v>
      </c>
      <c r="B142" t="s">
        <v>2546</v>
      </c>
      <c r="C142" t="s">
        <v>91</v>
      </c>
      <c r="D142" s="173">
        <v>5.27</v>
      </c>
      <c r="E142">
        <v>3</v>
      </c>
      <c r="F142">
        <v>5.6</v>
      </c>
    </row>
    <row r="143" spans="1:6">
      <c r="A143">
        <v>55</v>
      </c>
      <c r="B143" t="s">
        <v>2547</v>
      </c>
      <c r="C143" t="s">
        <v>2434</v>
      </c>
      <c r="D143" s="173">
        <v>3.49</v>
      </c>
      <c r="E143">
        <v>2</v>
      </c>
      <c r="F143">
        <v>5.4</v>
      </c>
    </row>
    <row r="144" spans="1:6">
      <c r="A144">
        <v>56</v>
      </c>
      <c r="B144" t="s">
        <v>2548</v>
      </c>
      <c r="C144" t="s">
        <v>2435</v>
      </c>
      <c r="D144" s="173">
        <v>6.99</v>
      </c>
      <c r="E144">
        <v>3.6</v>
      </c>
      <c r="F144">
        <v>64.599999999999994</v>
      </c>
    </row>
    <row r="145" spans="1:6">
      <c r="A145">
        <v>57</v>
      </c>
      <c r="B145" t="s">
        <v>2549</v>
      </c>
      <c r="C145" t="s">
        <v>2436</v>
      </c>
      <c r="D145" s="173">
        <v>9.06</v>
      </c>
      <c r="E145">
        <v>3.2</v>
      </c>
      <c r="F145">
        <v>82.7</v>
      </c>
    </row>
    <row r="146" spans="1:6">
      <c r="A146">
        <v>58</v>
      </c>
      <c r="B146" t="s">
        <v>2550</v>
      </c>
      <c r="C146" t="s">
        <v>80</v>
      </c>
      <c r="D146" s="173">
        <v>7.05</v>
      </c>
      <c r="E146">
        <v>3.1</v>
      </c>
      <c r="F146">
        <v>4.7</v>
      </c>
    </row>
    <row r="147" spans="1:6">
      <c r="A147">
        <v>59</v>
      </c>
      <c r="B147" t="s">
        <v>2551</v>
      </c>
      <c r="C147" t="s">
        <v>72</v>
      </c>
      <c r="D147" s="173">
        <v>6.34</v>
      </c>
      <c r="E147">
        <v>3</v>
      </c>
      <c r="F147">
        <v>61.1</v>
      </c>
    </row>
    <row r="148" spans="1:6">
      <c r="A148">
        <v>60</v>
      </c>
      <c r="B148" t="s">
        <v>2552</v>
      </c>
      <c r="C148" t="s">
        <v>2437</v>
      </c>
      <c r="D148" s="173">
        <v>6.94</v>
      </c>
      <c r="E148">
        <v>2.1</v>
      </c>
      <c r="F148">
        <v>127</v>
      </c>
    </row>
    <row r="149" spans="1:6">
      <c r="A149">
        <v>61</v>
      </c>
      <c r="B149" t="s">
        <v>2553</v>
      </c>
      <c r="C149" t="s">
        <v>1109</v>
      </c>
      <c r="D149" s="173">
        <v>7.46</v>
      </c>
      <c r="E149">
        <v>3</v>
      </c>
      <c r="F149">
        <v>49.5</v>
      </c>
    </row>
    <row r="150" spans="1:6">
      <c r="A150">
        <v>62</v>
      </c>
      <c r="B150" t="s">
        <v>2554</v>
      </c>
      <c r="C150" t="s">
        <v>84</v>
      </c>
      <c r="D150" s="173">
        <v>5.85</v>
      </c>
      <c r="E150">
        <v>3.3</v>
      </c>
      <c r="F150">
        <v>16.8</v>
      </c>
    </row>
    <row r="151" spans="1:6">
      <c r="A151">
        <v>63</v>
      </c>
      <c r="B151" t="s">
        <v>2555</v>
      </c>
      <c r="C151" t="s">
        <v>79</v>
      </c>
      <c r="D151" s="173">
        <v>5.68</v>
      </c>
      <c r="E151">
        <v>4.8</v>
      </c>
      <c r="F151">
        <v>4.5999999999999996</v>
      </c>
    </row>
    <row r="152" spans="1:6">
      <c r="A152">
        <v>64</v>
      </c>
      <c r="B152" t="s">
        <v>2556</v>
      </c>
      <c r="C152" t="s">
        <v>87</v>
      </c>
      <c r="D152" s="173">
        <v>4.42</v>
      </c>
      <c r="E152">
        <v>2.2000000000000002</v>
      </c>
      <c r="F152">
        <v>5.0999999999999996</v>
      </c>
    </row>
    <row r="153" spans="1:6">
      <c r="A153">
        <v>65</v>
      </c>
      <c r="B153" t="s">
        <v>2557</v>
      </c>
      <c r="C153" t="s">
        <v>74</v>
      </c>
      <c r="D153" s="173">
        <v>4.79</v>
      </c>
      <c r="E153">
        <v>3</v>
      </c>
      <c r="F153">
        <v>10.6</v>
      </c>
    </row>
    <row r="154" spans="1:6">
      <c r="A154">
        <v>66</v>
      </c>
      <c r="B154" t="s">
        <v>2558</v>
      </c>
      <c r="C154" t="s">
        <v>68</v>
      </c>
      <c r="D154" s="173">
        <v>10.45</v>
      </c>
      <c r="E154">
        <v>2.2000000000000002</v>
      </c>
      <c r="F154">
        <v>5.5</v>
      </c>
    </row>
    <row r="155" spans="1:6">
      <c r="A155">
        <v>67</v>
      </c>
      <c r="B155" t="s">
        <v>2559</v>
      </c>
      <c r="C155" t="s">
        <v>71</v>
      </c>
      <c r="D155" s="173">
        <v>7.65</v>
      </c>
      <c r="E155">
        <v>3.6</v>
      </c>
      <c r="F155">
        <v>47.1</v>
      </c>
    </row>
    <row r="156" spans="1:6">
      <c r="A156">
        <v>68</v>
      </c>
      <c r="B156" t="s">
        <v>2560</v>
      </c>
      <c r="C156" t="s">
        <v>2438</v>
      </c>
      <c r="D156" s="173">
        <v>4.08</v>
      </c>
      <c r="E156">
        <v>2.4</v>
      </c>
      <c r="F156">
        <v>9.6</v>
      </c>
    </row>
    <row r="157" spans="1:6">
      <c r="A157">
        <v>69</v>
      </c>
      <c r="B157" t="s">
        <v>2561</v>
      </c>
      <c r="C157" t="s">
        <v>2439</v>
      </c>
      <c r="D157" s="173">
        <v>8.39</v>
      </c>
      <c r="E157">
        <v>3.5</v>
      </c>
      <c r="F157">
        <v>8.1999999999999993</v>
      </c>
    </row>
    <row r="158" spans="1:6">
      <c r="A158">
        <v>70</v>
      </c>
      <c r="B158" t="s">
        <v>2562</v>
      </c>
      <c r="C158" t="s">
        <v>60</v>
      </c>
      <c r="D158" s="173">
        <v>6.83</v>
      </c>
      <c r="E158">
        <v>3.7</v>
      </c>
      <c r="F158">
        <v>63.5</v>
      </c>
    </row>
    <row r="159" spans="1:6">
      <c r="B159" t="s">
        <v>59</v>
      </c>
    </row>
  </sheetData>
  <pageMargins left="0.7" right="0.7" top="0.75" bottom="0.75" header="0.3" footer="0.3"/>
  <drawing r:id="rId1"/>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A8561B8-86B9-0A41-872F-36FB6367A101}">
  <dimension ref="A1:A37"/>
  <sheetViews>
    <sheetView workbookViewId="0">
      <selection activeCell="A2" sqref="A2"/>
    </sheetView>
  </sheetViews>
  <sheetFormatPr baseColWidth="10" defaultRowHeight="13"/>
  <sheetData>
    <row r="1" spans="1:1" ht="25">
      <c r="A1" s="194" t="s">
        <v>2795</v>
      </c>
    </row>
    <row r="37" spans="1:1">
      <c r="A37" s="85" t="s">
        <v>1391</v>
      </c>
    </row>
  </sheetData>
  <pageMargins left="0.7" right="0.7" top="0.75" bottom="0.75" header="0.3" footer="0.3"/>
  <drawing r:id="rId1"/>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CB73284-4140-A041-8650-DA7F230A373C}">
  <dimension ref="A1:J41"/>
  <sheetViews>
    <sheetView workbookViewId="0">
      <selection activeCell="A2" sqref="A2"/>
    </sheetView>
  </sheetViews>
  <sheetFormatPr baseColWidth="10" defaultRowHeight="13"/>
  <sheetData>
    <row r="1" spans="1:1" ht="26">
      <c r="A1" s="260" t="s">
        <v>2796</v>
      </c>
    </row>
    <row r="39" spans="1:10">
      <c r="A39" s="247" t="s">
        <v>1392</v>
      </c>
      <c r="B39" s="247"/>
      <c r="C39" s="247"/>
      <c r="D39" s="247"/>
      <c r="E39" s="247"/>
      <c r="F39" s="247"/>
      <c r="G39" s="247"/>
      <c r="H39" s="247"/>
      <c r="I39" s="247"/>
      <c r="J39" s="247"/>
    </row>
    <row r="40" spans="1:10">
      <c r="A40" s="247"/>
      <c r="B40" s="247"/>
      <c r="C40" s="247"/>
      <c r="D40" s="247"/>
      <c r="E40" s="247"/>
      <c r="F40" s="247"/>
      <c r="G40" s="247"/>
      <c r="H40" s="247"/>
      <c r="I40" s="247"/>
      <c r="J40" s="247"/>
    </row>
    <row r="41" spans="1:10">
      <c r="A41" s="247"/>
      <c r="B41" s="247"/>
      <c r="C41" s="247"/>
      <c r="D41" s="247"/>
      <c r="E41" s="247"/>
      <c r="F41" s="247"/>
      <c r="G41" s="247"/>
      <c r="H41" s="247"/>
      <c r="I41" s="247"/>
      <c r="J41" s="247"/>
    </row>
  </sheetData>
  <mergeCells count="1">
    <mergeCell ref="A39:J41"/>
  </mergeCells>
  <pageMargins left="0.7" right="0.7" top="0.75" bottom="0.75" header="0.3" footer="0.3"/>
  <drawing r:id="rId1"/>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0081CE0-F11C-0B42-B221-714788F87D83}">
  <dimension ref="A1:A47"/>
  <sheetViews>
    <sheetView workbookViewId="0">
      <selection activeCell="A2" sqref="A2"/>
    </sheetView>
  </sheetViews>
  <sheetFormatPr baseColWidth="10" defaultRowHeight="13"/>
  <sheetData>
    <row r="1" spans="1:1" ht="25">
      <c r="A1" s="174" t="s">
        <v>2797</v>
      </c>
    </row>
    <row r="47" spans="1:1">
      <c r="A47" s="54" t="s">
        <v>1393</v>
      </c>
    </row>
  </sheetData>
  <pageMargins left="0.7" right="0.7" top="0.75" bottom="0.75" header="0.3" footer="0.3"/>
  <drawing r:id="rId1"/>
</worksheet>
</file>

<file path=xl/worksheets/sheet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F3915CF-C44A-EB4D-9C6F-38C635EBC9AC}">
  <dimension ref="A1:A36"/>
  <sheetViews>
    <sheetView workbookViewId="0">
      <selection activeCell="A2" sqref="A2"/>
    </sheetView>
  </sheetViews>
  <sheetFormatPr baseColWidth="10" defaultRowHeight="13"/>
  <sheetData>
    <row r="1" spans="1:1" ht="25">
      <c r="A1" s="164" t="s">
        <v>2798</v>
      </c>
    </row>
    <row r="36" spans="1:1">
      <c r="A36" s="49" t="s">
        <v>1394</v>
      </c>
    </row>
  </sheetData>
  <pageMargins left="0.7" right="0.7" top="0.75" bottom="0.75" header="0.3" footer="0.3"/>
  <drawing r:id="rId1"/>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40A7093-0E34-9E43-B4EB-9C639762FC2E}">
  <dimension ref="A1:F50"/>
  <sheetViews>
    <sheetView workbookViewId="0">
      <selection activeCell="A2" sqref="A2"/>
    </sheetView>
  </sheetViews>
  <sheetFormatPr baseColWidth="10" defaultRowHeight="13"/>
  <sheetData>
    <row r="1" spans="1:1" ht="26">
      <c r="A1" s="260" t="s">
        <v>2799</v>
      </c>
    </row>
    <row r="42" spans="1:6">
      <c r="A42" s="245" t="s">
        <v>1395</v>
      </c>
      <c r="B42" s="245"/>
      <c r="C42" s="245"/>
      <c r="D42" s="245"/>
      <c r="E42" s="245"/>
      <c r="F42" s="245"/>
    </row>
    <row r="43" spans="1:6">
      <c r="A43" s="245"/>
      <c r="B43" s="245"/>
      <c r="C43" s="245"/>
      <c r="D43" s="245"/>
      <c r="E43" s="245"/>
      <c r="F43" s="245"/>
    </row>
    <row r="44" spans="1:6">
      <c r="A44" s="245"/>
      <c r="B44" s="245"/>
      <c r="C44" s="245"/>
      <c r="D44" s="245"/>
      <c r="E44" s="245"/>
      <c r="F44" s="245"/>
    </row>
    <row r="45" spans="1:6">
      <c r="A45" s="245"/>
      <c r="B45" s="245"/>
      <c r="C45" s="245"/>
      <c r="D45" s="245"/>
      <c r="E45" s="245"/>
      <c r="F45" s="245"/>
    </row>
    <row r="46" spans="1:6">
      <c r="A46" s="245"/>
      <c r="B46" s="245"/>
      <c r="C46" s="245"/>
      <c r="D46" s="245"/>
      <c r="E46" s="245"/>
      <c r="F46" s="245"/>
    </row>
    <row r="47" spans="1:6">
      <c r="A47" s="245"/>
      <c r="B47" s="245"/>
      <c r="C47" s="245"/>
      <c r="D47" s="245"/>
      <c r="E47" s="245"/>
      <c r="F47" s="245"/>
    </row>
    <row r="48" spans="1:6">
      <c r="A48" s="245"/>
      <c r="B48" s="245"/>
      <c r="C48" s="245"/>
      <c r="D48" s="245"/>
      <c r="E48" s="245"/>
      <c r="F48" s="245"/>
    </row>
    <row r="49" spans="1:6">
      <c r="A49" s="245"/>
      <c r="B49" s="245"/>
      <c r="C49" s="245"/>
      <c r="D49" s="245"/>
      <c r="E49" s="245"/>
      <c r="F49" s="245"/>
    </row>
    <row r="50" spans="1:6">
      <c r="A50" s="245"/>
      <c r="B50" s="245"/>
      <c r="C50" s="245"/>
      <c r="D50" s="245"/>
      <c r="E50" s="245"/>
      <c r="F50" s="245"/>
    </row>
  </sheetData>
  <mergeCells count="1">
    <mergeCell ref="A42:F50"/>
  </mergeCells>
  <pageMargins left="0.7" right="0.7" top="0.75" bottom="0.75" header="0.3" footer="0.3"/>
  <drawing r:id="rId1"/>
</worksheet>
</file>

<file path=xl/worksheets/sheet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CA52647-F24A-264E-866D-BD681C9EA587}">
  <dimension ref="A1:N193"/>
  <sheetViews>
    <sheetView workbookViewId="0">
      <selection activeCell="A2" sqref="A2"/>
    </sheetView>
  </sheetViews>
  <sheetFormatPr baseColWidth="10" defaultRowHeight="13"/>
  <sheetData>
    <row r="1" spans="1:1" ht="25">
      <c r="A1" s="261" t="s">
        <v>2800</v>
      </c>
    </row>
    <row r="39" spans="1:7">
      <c r="A39" s="117" t="s">
        <v>1396</v>
      </c>
    </row>
    <row r="42" spans="1:7">
      <c r="B42" t="s">
        <v>2801</v>
      </c>
      <c r="C42" t="s">
        <v>2802</v>
      </c>
      <c r="D42" t="s">
        <v>2803</v>
      </c>
      <c r="E42" t="s">
        <v>2801</v>
      </c>
      <c r="F42" t="s">
        <v>2802</v>
      </c>
      <c r="G42" t="s">
        <v>2803</v>
      </c>
    </row>
    <row r="43" spans="1:7">
      <c r="A43" s="262">
        <v>1950</v>
      </c>
      <c r="B43" s="265">
        <f>E43/1000000</f>
        <v>2.4780000000000002</v>
      </c>
      <c r="C43" s="265"/>
      <c r="D43" s="265"/>
      <c r="E43" s="263">
        <v>2477675</v>
      </c>
      <c r="F43" s="263"/>
      <c r="G43" s="263"/>
    </row>
    <row r="44" spans="1:7">
      <c r="A44" s="262">
        <v>1951</v>
      </c>
      <c r="B44" s="265">
        <f t="shared" ref="B44:B107" si="0">E44/1000000</f>
        <v>2.5209999999999999</v>
      </c>
      <c r="C44" s="265"/>
      <c r="D44" s="265"/>
      <c r="E44" s="263">
        <v>2520970</v>
      </c>
      <c r="F44" s="263"/>
      <c r="G44" s="263"/>
    </row>
    <row r="45" spans="1:7">
      <c r="A45" s="262">
        <v>1952</v>
      </c>
      <c r="B45" s="265">
        <f t="shared" si="0"/>
        <v>2.5649999999999999</v>
      </c>
      <c r="C45" s="265"/>
      <c r="D45" s="265"/>
      <c r="E45" s="263">
        <v>2565291</v>
      </c>
      <c r="F45" s="263"/>
      <c r="G45" s="263"/>
    </row>
    <row r="46" spans="1:7">
      <c r="A46" s="262">
        <v>1953</v>
      </c>
      <c r="B46" s="265">
        <f t="shared" si="0"/>
        <v>2.6150000000000002</v>
      </c>
      <c r="C46" s="265"/>
      <c r="D46" s="265"/>
      <c r="E46" s="263">
        <v>2615251</v>
      </c>
      <c r="F46" s="263"/>
      <c r="G46" s="263"/>
    </row>
    <row r="47" spans="1:7">
      <c r="A47" s="262">
        <v>1954</v>
      </c>
      <c r="B47" s="265">
        <f t="shared" si="0"/>
        <v>2.665</v>
      </c>
      <c r="C47" s="265"/>
      <c r="D47" s="265"/>
      <c r="E47" s="263">
        <v>2665307</v>
      </c>
      <c r="F47" s="263"/>
      <c r="G47" s="263"/>
    </row>
    <row r="48" spans="1:7">
      <c r="A48" s="262">
        <v>1955</v>
      </c>
      <c r="B48" s="265">
        <f t="shared" si="0"/>
        <v>2.7189999999999999</v>
      </c>
      <c r="C48" s="265"/>
      <c r="D48" s="265"/>
      <c r="E48" s="263">
        <v>2718652</v>
      </c>
      <c r="F48" s="263"/>
      <c r="G48" s="263"/>
    </row>
    <row r="49" spans="1:7">
      <c r="A49" s="262">
        <v>1956</v>
      </c>
      <c r="B49" s="265">
        <f t="shared" si="0"/>
        <v>2.7730000000000001</v>
      </c>
      <c r="C49" s="265"/>
      <c r="D49" s="265"/>
      <c r="E49" s="263">
        <v>2773493</v>
      </c>
      <c r="F49" s="263"/>
      <c r="G49" s="263"/>
    </row>
    <row r="50" spans="1:7">
      <c r="A50" s="262">
        <v>1957</v>
      </c>
      <c r="B50" s="265">
        <f t="shared" si="0"/>
        <v>2.8290000000000002</v>
      </c>
      <c r="C50" s="265"/>
      <c r="D50" s="265"/>
      <c r="E50" s="263">
        <v>2828513</v>
      </c>
      <c r="F50" s="263"/>
      <c r="G50" s="263"/>
    </row>
    <row r="51" spans="1:7">
      <c r="A51" s="262">
        <v>1958</v>
      </c>
      <c r="B51" s="265">
        <f t="shared" si="0"/>
        <v>2.887</v>
      </c>
      <c r="C51" s="265"/>
      <c r="D51" s="265"/>
      <c r="E51" s="263">
        <v>2887221</v>
      </c>
      <c r="F51" s="263"/>
      <c r="G51" s="263"/>
    </row>
    <row r="52" spans="1:7">
      <c r="A52" s="262">
        <v>1959</v>
      </c>
      <c r="B52" s="265">
        <f t="shared" si="0"/>
        <v>2.9449999999999998</v>
      </c>
      <c r="C52" s="265"/>
      <c r="D52" s="265"/>
      <c r="E52" s="263">
        <v>2944995</v>
      </c>
      <c r="F52" s="263"/>
      <c r="G52" s="263"/>
    </row>
    <row r="53" spans="1:7">
      <c r="A53" s="262">
        <v>1960</v>
      </c>
      <c r="B53" s="265">
        <f t="shared" si="0"/>
        <v>2.996</v>
      </c>
      <c r="C53" s="265"/>
      <c r="D53" s="265"/>
      <c r="E53" s="263">
        <v>2995589</v>
      </c>
      <c r="F53" s="263"/>
      <c r="G53" s="263"/>
    </row>
    <row r="54" spans="1:7">
      <c r="A54" s="262">
        <v>1961</v>
      </c>
      <c r="B54" s="265">
        <f t="shared" si="0"/>
        <v>3.0430000000000001</v>
      </c>
      <c r="C54" s="265"/>
      <c r="D54" s="265"/>
      <c r="E54" s="263">
        <v>3042878</v>
      </c>
      <c r="F54" s="263"/>
      <c r="G54" s="263"/>
    </row>
    <row r="55" spans="1:7">
      <c r="A55" s="262">
        <v>1962</v>
      </c>
      <c r="B55" s="265">
        <f t="shared" si="0"/>
        <v>3.0939999999999999</v>
      </c>
      <c r="C55" s="265"/>
      <c r="D55" s="265"/>
      <c r="E55" s="263">
        <v>3093864</v>
      </c>
      <c r="F55" s="263"/>
      <c r="G55" s="263"/>
    </row>
    <row r="56" spans="1:7">
      <c r="A56" s="262">
        <v>1963</v>
      </c>
      <c r="B56" s="265">
        <f t="shared" si="0"/>
        <v>3.16</v>
      </c>
      <c r="C56" s="265"/>
      <c r="D56" s="265"/>
      <c r="E56" s="263">
        <v>3159510</v>
      </c>
      <c r="F56" s="263"/>
      <c r="G56" s="263"/>
    </row>
    <row r="57" spans="1:7">
      <c r="A57" s="262">
        <v>1964</v>
      </c>
      <c r="B57" s="265">
        <f t="shared" si="0"/>
        <v>3.2320000000000002</v>
      </c>
      <c r="C57" s="265"/>
      <c r="D57" s="265"/>
      <c r="E57" s="263">
        <v>3232049</v>
      </c>
      <c r="F57" s="263"/>
      <c r="G57" s="263"/>
    </row>
    <row r="58" spans="1:7">
      <c r="A58" s="262">
        <v>1965</v>
      </c>
      <c r="B58" s="265">
        <f t="shared" si="0"/>
        <v>3.302</v>
      </c>
      <c r="C58" s="265"/>
      <c r="D58" s="265"/>
      <c r="E58" s="263">
        <v>3302376</v>
      </c>
      <c r="F58" s="263"/>
      <c r="G58" s="263"/>
    </row>
    <row r="59" spans="1:7">
      <c r="A59" s="262">
        <v>1966</v>
      </c>
      <c r="B59" s="265">
        <f t="shared" si="0"/>
        <v>3.3719999999999999</v>
      </c>
      <c r="C59" s="265"/>
      <c r="D59" s="265"/>
      <c r="E59" s="263">
        <v>3371848</v>
      </c>
      <c r="F59" s="263"/>
      <c r="G59" s="263"/>
    </row>
    <row r="60" spans="1:7">
      <c r="A60" s="262">
        <v>1967</v>
      </c>
      <c r="B60" s="265">
        <f t="shared" si="0"/>
        <v>3.4409999999999998</v>
      </c>
      <c r="C60" s="265"/>
      <c r="D60" s="265"/>
      <c r="E60" s="263">
        <v>3440986</v>
      </c>
      <c r="F60" s="263"/>
      <c r="G60" s="263"/>
    </row>
    <row r="61" spans="1:7">
      <c r="A61" s="262">
        <v>1968</v>
      </c>
      <c r="B61" s="265">
        <f t="shared" si="0"/>
        <v>3.51</v>
      </c>
      <c r="C61" s="265"/>
      <c r="D61" s="265"/>
      <c r="E61" s="263">
        <v>3509910</v>
      </c>
      <c r="F61" s="263"/>
      <c r="G61" s="263"/>
    </row>
    <row r="62" spans="1:7">
      <c r="A62" s="262">
        <v>1969</v>
      </c>
      <c r="B62" s="265">
        <f t="shared" si="0"/>
        <v>3.5840000000000001</v>
      </c>
      <c r="C62" s="265"/>
      <c r="D62" s="265"/>
      <c r="E62" s="263">
        <v>3583711</v>
      </c>
      <c r="F62" s="263"/>
      <c r="G62" s="263"/>
    </row>
    <row r="63" spans="1:7">
      <c r="A63" s="262">
        <v>1970</v>
      </c>
      <c r="B63" s="265">
        <f t="shared" si="0"/>
        <v>3.6579999999999999</v>
      </c>
      <c r="C63" s="265"/>
      <c r="D63" s="265"/>
      <c r="E63" s="263">
        <v>3657599</v>
      </c>
      <c r="F63" s="263"/>
      <c r="G63" s="263"/>
    </row>
    <row r="64" spans="1:7">
      <c r="A64" s="262">
        <v>1971</v>
      </c>
      <c r="B64" s="265">
        <f t="shared" si="0"/>
        <v>3.7330000000000001</v>
      </c>
      <c r="C64" s="265"/>
      <c r="D64" s="265"/>
      <c r="E64" s="263">
        <v>3733182</v>
      </c>
      <c r="F64" s="263"/>
      <c r="G64" s="263"/>
    </row>
    <row r="65" spans="1:7">
      <c r="A65" s="262">
        <v>1972</v>
      </c>
      <c r="B65" s="265">
        <f t="shared" si="0"/>
        <v>3.8069999999999999</v>
      </c>
      <c r="C65" s="265"/>
      <c r="D65" s="265"/>
      <c r="E65" s="263">
        <v>3807145</v>
      </c>
      <c r="F65" s="263"/>
      <c r="G65" s="263"/>
    </row>
    <row r="66" spans="1:7">
      <c r="A66" s="262">
        <v>1973</v>
      </c>
      <c r="B66" s="265">
        <f t="shared" si="0"/>
        <v>3.8820000000000001</v>
      </c>
      <c r="C66" s="265"/>
      <c r="D66" s="265"/>
      <c r="E66" s="263">
        <v>3882457</v>
      </c>
      <c r="F66" s="263"/>
      <c r="G66" s="263"/>
    </row>
    <row r="67" spans="1:7">
      <c r="A67" s="262">
        <v>1974</v>
      </c>
      <c r="B67" s="265">
        <f t="shared" si="0"/>
        <v>3.9580000000000002</v>
      </c>
      <c r="C67" s="265"/>
      <c r="D67" s="265"/>
      <c r="E67" s="263">
        <v>3958046</v>
      </c>
      <c r="F67" s="263"/>
      <c r="G67" s="263"/>
    </row>
    <row r="68" spans="1:7">
      <c r="A68" s="262">
        <v>1975</v>
      </c>
      <c r="B68" s="265">
        <f t="shared" si="0"/>
        <v>4.0330000000000004</v>
      </c>
      <c r="C68" s="265"/>
      <c r="D68" s="265"/>
      <c r="E68" s="263">
        <v>4032988</v>
      </c>
      <c r="F68" s="263"/>
      <c r="G68" s="263"/>
    </row>
    <row r="69" spans="1:7">
      <c r="A69" s="262">
        <v>1976</v>
      </c>
      <c r="B69" s="265">
        <f t="shared" si="0"/>
        <v>4.1059999999999999</v>
      </c>
      <c r="C69" s="265"/>
      <c r="D69" s="265"/>
      <c r="E69" s="263">
        <v>4105886</v>
      </c>
      <c r="F69" s="263"/>
      <c r="G69" s="263"/>
    </row>
    <row r="70" spans="1:7">
      <c r="A70" s="262">
        <v>1977</v>
      </c>
      <c r="B70" s="265">
        <f t="shared" si="0"/>
        <v>4.1790000000000003</v>
      </c>
      <c r="C70" s="265"/>
      <c r="D70" s="265"/>
      <c r="E70" s="263">
        <v>4179126</v>
      </c>
      <c r="F70" s="263"/>
      <c r="G70" s="263"/>
    </row>
    <row r="71" spans="1:7">
      <c r="A71" s="262">
        <v>1978</v>
      </c>
      <c r="B71" s="265">
        <f t="shared" si="0"/>
        <v>4.2519999999999998</v>
      </c>
      <c r="C71" s="265"/>
      <c r="D71" s="265"/>
      <c r="E71" s="263">
        <v>4252419</v>
      </c>
      <c r="F71" s="263"/>
      <c r="G71" s="263"/>
    </row>
    <row r="72" spans="1:7">
      <c r="A72" s="262">
        <v>1979</v>
      </c>
      <c r="B72" s="265">
        <f t="shared" si="0"/>
        <v>4.327</v>
      </c>
      <c r="C72" s="265"/>
      <c r="D72" s="265"/>
      <c r="E72" s="263">
        <v>4326896</v>
      </c>
      <c r="F72" s="263"/>
      <c r="G72" s="263"/>
    </row>
    <row r="73" spans="1:7">
      <c r="A73" s="262">
        <v>1980</v>
      </c>
      <c r="B73" s="265">
        <f t="shared" si="0"/>
        <v>4.4039999999999999</v>
      </c>
      <c r="C73" s="265"/>
      <c r="D73" s="265"/>
      <c r="E73" s="263">
        <v>4404270</v>
      </c>
      <c r="F73" s="263"/>
      <c r="G73" s="263"/>
    </row>
    <row r="74" spans="1:7">
      <c r="A74" s="262">
        <v>1981</v>
      </c>
      <c r="B74" s="265">
        <f t="shared" si="0"/>
        <v>4.484</v>
      </c>
      <c r="C74" s="265"/>
      <c r="D74" s="265"/>
      <c r="E74" s="263">
        <v>4483746</v>
      </c>
      <c r="F74" s="263"/>
      <c r="G74" s="263"/>
    </row>
    <row r="75" spans="1:7">
      <c r="A75" s="262">
        <v>1982</v>
      </c>
      <c r="B75" s="265">
        <f t="shared" si="0"/>
        <v>4.5659999999999998</v>
      </c>
      <c r="C75" s="265"/>
      <c r="D75" s="265"/>
      <c r="E75" s="263">
        <v>4565510</v>
      </c>
      <c r="F75" s="263"/>
      <c r="G75" s="263"/>
    </row>
    <row r="76" spans="1:7">
      <c r="A76" s="262">
        <v>1983</v>
      </c>
      <c r="B76" s="265">
        <f t="shared" si="0"/>
        <v>4.6500000000000004</v>
      </c>
      <c r="C76" s="265"/>
      <c r="D76" s="265"/>
      <c r="E76" s="263">
        <v>4650460</v>
      </c>
      <c r="F76" s="263"/>
      <c r="G76" s="263"/>
    </row>
    <row r="77" spans="1:7">
      <c r="A77" s="262">
        <v>1984</v>
      </c>
      <c r="B77" s="265">
        <f t="shared" si="0"/>
        <v>4.7329999999999997</v>
      </c>
      <c r="C77" s="265"/>
      <c r="D77" s="265"/>
      <c r="E77" s="263">
        <v>4733308</v>
      </c>
      <c r="F77" s="263"/>
      <c r="G77" s="117" t="s">
        <v>2804</v>
      </c>
    </row>
    <row r="78" spans="1:7">
      <c r="A78" s="262">
        <v>1985</v>
      </c>
      <c r="B78" s="265">
        <f t="shared" si="0"/>
        <v>4.8179999999999996</v>
      </c>
      <c r="C78" s="265"/>
      <c r="D78" s="265"/>
      <c r="E78" s="263">
        <v>4818364</v>
      </c>
      <c r="F78" s="263"/>
      <c r="G78" s="263"/>
    </row>
    <row r="79" spans="1:7">
      <c r="A79" s="262">
        <v>1986</v>
      </c>
      <c r="B79" s="265">
        <f t="shared" si="0"/>
        <v>4.9050000000000002</v>
      </c>
      <c r="C79" s="265"/>
      <c r="D79" s="265"/>
      <c r="E79" s="263">
        <v>4905097</v>
      </c>
      <c r="F79" s="263"/>
      <c r="G79" s="263"/>
    </row>
    <row r="80" spans="1:7">
      <c r="A80" s="262">
        <v>1987</v>
      </c>
      <c r="B80" s="265">
        <f t="shared" si="0"/>
        <v>4.9950000000000001</v>
      </c>
      <c r="C80" s="265"/>
      <c r="D80" s="265"/>
      <c r="E80" s="263">
        <v>4995029</v>
      </c>
      <c r="F80" s="263"/>
      <c r="G80" s="263"/>
    </row>
    <row r="81" spans="1:14">
      <c r="A81" s="262">
        <v>1988</v>
      </c>
      <c r="B81" s="265">
        <f t="shared" si="0"/>
        <v>5.0869999999999997</v>
      </c>
      <c r="C81" s="265"/>
      <c r="D81" s="265"/>
      <c r="E81" s="263">
        <v>5086940</v>
      </c>
      <c r="F81" s="263"/>
      <c r="G81" s="263"/>
    </row>
    <row r="82" spans="1:14">
      <c r="A82" s="262">
        <v>1989</v>
      </c>
      <c r="B82" s="265">
        <f t="shared" si="0"/>
        <v>5.1779999999999999</v>
      </c>
      <c r="C82" s="265"/>
      <c r="D82" s="265"/>
      <c r="E82" s="263">
        <v>5177648</v>
      </c>
      <c r="F82" s="264"/>
      <c r="G82" s="264"/>
      <c r="H82" s="264"/>
      <c r="I82" s="264"/>
      <c r="J82" s="264"/>
      <c r="K82" s="264"/>
      <c r="L82" s="264"/>
      <c r="M82" s="264"/>
      <c r="N82" s="264"/>
    </row>
    <row r="83" spans="1:14">
      <c r="A83" s="262">
        <v>1990</v>
      </c>
      <c r="B83" s="265">
        <f t="shared" si="0"/>
        <v>5.27</v>
      </c>
      <c r="C83" s="265"/>
      <c r="D83" s="265"/>
      <c r="E83" s="263">
        <v>5269760</v>
      </c>
      <c r="F83" s="264"/>
      <c r="G83" s="264"/>
      <c r="H83" s="264"/>
      <c r="I83" s="264"/>
      <c r="J83" s="264"/>
      <c r="K83" s="264"/>
      <c r="L83" s="264"/>
      <c r="M83" s="264"/>
      <c r="N83" s="264"/>
    </row>
    <row r="84" spans="1:14">
      <c r="A84" s="262">
        <v>1991</v>
      </c>
      <c r="B84" s="265">
        <f t="shared" si="0"/>
        <v>5.3630000000000004</v>
      </c>
      <c r="C84" s="265"/>
      <c r="D84" s="265"/>
      <c r="E84" s="263">
        <v>5362591</v>
      </c>
      <c r="F84" s="264"/>
      <c r="G84" s="264"/>
      <c r="H84" s="264"/>
      <c r="I84" s="264"/>
      <c r="J84" s="264"/>
      <c r="K84" s="264"/>
      <c r="L84" s="264"/>
      <c r="M84" s="264"/>
      <c r="N84" s="264"/>
    </row>
    <row r="85" spans="1:14">
      <c r="A85" s="262">
        <v>1992</v>
      </c>
      <c r="B85" s="265">
        <f t="shared" si="0"/>
        <v>5.45</v>
      </c>
      <c r="C85" s="265"/>
      <c r="D85" s="265"/>
      <c r="E85" s="263">
        <v>5449900</v>
      </c>
      <c r="F85" s="263"/>
      <c r="G85" s="263"/>
    </row>
    <row r="86" spans="1:14">
      <c r="A86" s="262">
        <v>1993</v>
      </c>
      <c r="B86" s="265">
        <f t="shared" si="0"/>
        <v>5.5350000000000001</v>
      </c>
      <c r="C86" s="265"/>
      <c r="D86" s="265"/>
      <c r="E86" s="263">
        <v>5535472</v>
      </c>
      <c r="F86" s="263"/>
      <c r="G86" s="263"/>
    </row>
    <row r="87" spans="1:14">
      <c r="A87" s="262">
        <v>1994</v>
      </c>
      <c r="B87" s="265">
        <f t="shared" si="0"/>
        <v>5.6189999999999998</v>
      </c>
      <c r="C87" s="265"/>
      <c r="D87" s="265"/>
      <c r="E87" s="263">
        <v>5619395</v>
      </c>
      <c r="F87" s="263"/>
      <c r="G87" s="263"/>
    </row>
    <row r="88" spans="1:14">
      <c r="A88" s="262">
        <v>1995</v>
      </c>
      <c r="B88" s="265">
        <f t="shared" si="0"/>
        <v>5.702</v>
      </c>
      <c r="C88" s="265"/>
      <c r="D88" s="265"/>
      <c r="E88" s="263">
        <v>5702061</v>
      </c>
      <c r="F88" s="263"/>
      <c r="G88" s="263"/>
    </row>
    <row r="89" spans="1:14">
      <c r="A89" s="262">
        <v>1996</v>
      </c>
      <c r="B89" s="265">
        <f t="shared" si="0"/>
        <v>5.7839999999999998</v>
      </c>
      <c r="C89" s="265"/>
      <c r="D89" s="265"/>
      <c r="E89" s="263">
        <v>5784378</v>
      </c>
      <c r="F89" s="263"/>
      <c r="G89" s="263"/>
    </row>
    <row r="90" spans="1:14">
      <c r="A90" s="262">
        <v>1997</v>
      </c>
      <c r="B90" s="265">
        <f t="shared" si="0"/>
        <v>5.8659999999999997</v>
      </c>
      <c r="C90" s="265"/>
      <c r="D90" s="265"/>
      <c r="E90" s="263">
        <v>5865912</v>
      </c>
      <c r="F90" s="263"/>
      <c r="G90" s="263"/>
    </row>
    <row r="91" spans="1:14">
      <c r="A91" s="262">
        <v>1998</v>
      </c>
      <c r="B91" s="265">
        <f t="shared" si="0"/>
        <v>5.9470000000000001</v>
      </c>
      <c r="C91" s="265"/>
      <c r="D91" s="265"/>
      <c r="E91" s="263">
        <v>5947050</v>
      </c>
      <c r="F91" s="263"/>
      <c r="G91" s="263"/>
    </row>
    <row r="92" spans="1:14">
      <c r="A92" s="262">
        <v>1999</v>
      </c>
      <c r="B92" s="265">
        <f t="shared" si="0"/>
        <v>6.0279999999999996</v>
      </c>
      <c r="C92" s="265"/>
      <c r="D92" s="265"/>
      <c r="E92" s="263">
        <v>6027575</v>
      </c>
      <c r="F92" s="263"/>
      <c r="G92" s="263"/>
    </row>
    <row r="93" spans="1:14">
      <c r="A93" s="262">
        <v>2000</v>
      </c>
      <c r="B93" s="265">
        <f t="shared" si="0"/>
        <v>6.1079999999999997</v>
      </c>
      <c r="C93" s="265"/>
      <c r="D93" s="265"/>
      <c r="E93" s="263">
        <v>6107942</v>
      </c>
      <c r="F93" s="263"/>
      <c r="G93" s="263"/>
    </row>
    <row r="94" spans="1:14">
      <c r="A94" s="262">
        <v>2001</v>
      </c>
      <c r="B94" s="265">
        <f t="shared" si="0"/>
        <v>6.19</v>
      </c>
      <c r="C94" s="265"/>
      <c r="D94" s="265"/>
      <c r="E94" s="263">
        <v>6189856</v>
      </c>
      <c r="F94" s="263"/>
      <c r="G94" s="263"/>
    </row>
    <row r="95" spans="1:14">
      <c r="A95" s="262">
        <v>2002</v>
      </c>
      <c r="B95" s="265">
        <f t="shared" si="0"/>
        <v>6.2720000000000002</v>
      </c>
      <c r="C95" s="265"/>
      <c r="D95" s="265"/>
      <c r="E95" s="263">
        <v>6271638</v>
      </c>
      <c r="F95" s="263"/>
      <c r="G95" s="263"/>
    </row>
    <row r="96" spans="1:14">
      <c r="A96" s="262">
        <v>2003</v>
      </c>
      <c r="B96" s="265">
        <f t="shared" si="0"/>
        <v>6.3529999999999998</v>
      </c>
      <c r="C96" s="265"/>
      <c r="D96" s="265"/>
      <c r="E96" s="263">
        <v>6353177</v>
      </c>
      <c r="F96" s="263"/>
      <c r="G96" s="263"/>
    </row>
    <row r="97" spans="1:7">
      <c r="A97" s="262">
        <v>2004</v>
      </c>
      <c r="B97" s="265">
        <f t="shared" si="0"/>
        <v>6.4349999999999996</v>
      </c>
      <c r="C97" s="265"/>
      <c r="D97" s="265"/>
      <c r="E97" s="263">
        <v>6434620</v>
      </c>
      <c r="F97" s="263"/>
      <c r="G97" s="263"/>
    </row>
    <row r="98" spans="1:7">
      <c r="A98" s="262">
        <v>2005</v>
      </c>
      <c r="B98" s="265">
        <f t="shared" si="0"/>
        <v>6.5170000000000003</v>
      </c>
      <c r="C98" s="265"/>
      <c r="D98" s="265"/>
      <c r="E98" s="263">
        <v>6516883</v>
      </c>
      <c r="F98" s="263"/>
      <c r="G98" s="263"/>
    </row>
    <row r="99" spans="1:7">
      <c r="A99" s="262">
        <v>2006</v>
      </c>
      <c r="B99" s="265">
        <f t="shared" si="0"/>
        <v>6.5990000000000002</v>
      </c>
      <c r="C99" s="265"/>
      <c r="D99" s="265"/>
      <c r="E99" s="263">
        <v>6599469</v>
      </c>
      <c r="F99" s="263"/>
      <c r="G99" s="263"/>
    </row>
    <row r="100" spans="1:7">
      <c r="A100" s="262">
        <v>2007</v>
      </c>
      <c r="B100" s="265">
        <f t="shared" si="0"/>
        <v>6.6829999999999998</v>
      </c>
      <c r="C100" s="265"/>
      <c r="D100" s="265"/>
      <c r="E100" s="263">
        <v>6683363</v>
      </c>
      <c r="F100" s="263"/>
      <c r="G100" s="263"/>
    </row>
    <row r="101" spans="1:7">
      <c r="A101" s="262">
        <v>2008</v>
      </c>
      <c r="B101" s="265">
        <f t="shared" si="0"/>
        <v>6.7690000000000001</v>
      </c>
      <c r="C101" s="265"/>
      <c r="D101" s="265"/>
      <c r="E101" s="263">
        <v>6768534</v>
      </c>
      <c r="F101" s="263"/>
      <c r="G101" s="263"/>
    </row>
    <row r="102" spans="1:7">
      <c r="A102" s="262">
        <v>2009</v>
      </c>
      <c r="B102" s="265">
        <f t="shared" si="0"/>
        <v>6.8550000000000004</v>
      </c>
      <c r="C102" s="265"/>
      <c r="D102" s="265"/>
      <c r="E102" s="263">
        <v>6854661</v>
      </c>
      <c r="F102" s="263"/>
      <c r="G102" s="263"/>
    </row>
    <row r="103" spans="1:7">
      <c r="A103" s="262">
        <v>2010</v>
      </c>
      <c r="B103" s="265">
        <f t="shared" si="0"/>
        <v>6.9420000000000002</v>
      </c>
      <c r="C103" s="265"/>
      <c r="D103" s="265"/>
      <c r="E103" s="263">
        <v>6941951</v>
      </c>
      <c r="F103" s="263"/>
      <c r="G103" s="263"/>
    </row>
    <row r="104" spans="1:7">
      <c r="A104" s="262">
        <v>2011</v>
      </c>
      <c r="B104" s="265">
        <f t="shared" si="0"/>
        <v>7.0289999999999999</v>
      </c>
      <c r="C104" s="265"/>
      <c r="D104" s="265"/>
      <c r="E104" s="263">
        <v>7029255</v>
      </c>
      <c r="F104" s="263"/>
      <c r="G104" s="263"/>
    </row>
    <row r="105" spans="1:7">
      <c r="A105" s="262">
        <v>2012</v>
      </c>
      <c r="B105" s="265">
        <f t="shared" si="0"/>
        <v>7.117</v>
      </c>
      <c r="C105" s="265"/>
      <c r="D105" s="265"/>
      <c r="E105" s="263">
        <v>7116996</v>
      </c>
      <c r="F105" s="263"/>
      <c r="G105" s="263"/>
    </row>
    <row r="106" spans="1:7">
      <c r="A106" s="262">
        <v>2013</v>
      </c>
      <c r="B106" s="265">
        <f t="shared" si="0"/>
        <v>7.2060000000000004</v>
      </c>
      <c r="C106" s="265"/>
      <c r="D106" s="265"/>
      <c r="E106" s="263">
        <v>7206400</v>
      </c>
      <c r="F106" s="263"/>
      <c r="G106" s="263"/>
    </row>
    <row r="107" spans="1:7">
      <c r="A107" s="262">
        <v>2014</v>
      </c>
      <c r="B107" s="265">
        <f t="shared" si="0"/>
        <v>7.2949999999999999</v>
      </c>
      <c r="C107" s="265"/>
      <c r="D107" s="265"/>
      <c r="E107" s="263">
        <v>7294787</v>
      </c>
      <c r="F107" s="263"/>
      <c r="G107" s="263"/>
    </row>
    <row r="108" spans="1:7">
      <c r="A108" s="262">
        <v>2015</v>
      </c>
      <c r="B108" s="265">
        <f t="shared" ref="B108:D171" si="1">E108/1000000</f>
        <v>7.383</v>
      </c>
      <c r="C108" s="265"/>
      <c r="D108" s="265"/>
      <c r="E108" s="263">
        <v>7383240</v>
      </c>
      <c r="F108" s="263"/>
      <c r="G108" s="263"/>
    </row>
    <row r="109" spans="1:7">
      <c r="A109" s="262">
        <v>2016</v>
      </c>
      <c r="B109" s="265">
        <f t="shared" si="1"/>
        <v>7.47</v>
      </c>
      <c r="C109" s="265"/>
      <c r="D109" s="265"/>
      <c r="E109" s="263">
        <v>7469955</v>
      </c>
      <c r="F109" s="263"/>
      <c r="G109" s="263"/>
    </row>
    <row r="110" spans="1:7">
      <c r="A110" s="262">
        <v>2017</v>
      </c>
      <c r="B110" s="265">
        <f t="shared" si="1"/>
        <v>7.5570000000000004</v>
      </c>
      <c r="C110" s="265"/>
      <c r="D110" s="265"/>
      <c r="E110" s="263">
        <v>7556993</v>
      </c>
      <c r="F110" s="263"/>
      <c r="G110" s="263"/>
    </row>
    <row r="111" spans="1:7">
      <c r="A111" s="262">
        <v>2018</v>
      </c>
      <c r="B111" s="265">
        <f t="shared" si="1"/>
        <v>7.6429999999999998</v>
      </c>
      <c r="C111" s="265"/>
      <c r="D111" s="265"/>
      <c r="E111" s="263">
        <v>7642651</v>
      </c>
      <c r="F111" s="263"/>
      <c r="G111" s="263"/>
    </row>
    <row r="112" spans="1:7">
      <c r="A112" s="262">
        <v>2019</v>
      </c>
      <c r="B112" s="265">
        <f t="shared" si="1"/>
        <v>7.7249999999999996</v>
      </c>
      <c r="C112" s="265"/>
      <c r="D112" s="265"/>
      <c r="E112" s="263">
        <v>7724928</v>
      </c>
      <c r="F112" s="263"/>
      <c r="G112" s="263"/>
    </row>
    <row r="113" spans="1:7">
      <c r="A113" s="262">
        <v>2020</v>
      </c>
      <c r="B113" s="265">
        <f t="shared" si="1"/>
        <v>7.8049999999999997</v>
      </c>
      <c r="C113" s="265"/>
      <c r="D113" s="265"/>
      <c r="E113" s="263">
        <v>7804974</v>
      </c>
      <c r="F113" s="263"/>
      <c r="G113" s="263"/>
    </row>
    <row r="114" spans="1:7">
      <c r="A114" s="262">
        <v>2021</v>
      </c>
      <c r="B114" s="265">
        <f t="shared" si="1"/>
        <v>7.8769999999999998</v>
      </c>
      <c r="C114" s="265"/>
      <c r="D114" s="265"/>
      <c r="E114" s="263">
        <v>7876932</v>
      </c>
      <c r="F114" s="263"/>
      <c r="G114" s="263"/>
    </row>
    <row r="115" spans="1:7">
      <c r="A115" s="262">
        <v>2022</v>
      </c>
      <c r="B115" s="265">
        <f t="shared" si="1"/>
        <v>7.9420000000000002</v>
      </c>
      <c r="C115" s="265">
        <f t="shared" si="1"/>
        <v>7.9420000000000002</v>
      </c>
      <c r="D115" s="265">
        <f t="shared" si="1"/>
        <v>7.9420000000000002</v>
      </c>
      <c r="E115" s="263">
        <v>7941658</v>
      </c>
      <c r="F115" s="263">
        <v>7941658</v>
      </c>
      <c r="G115" s="263">
        <v>7941658</v>
      </c>
    </row>
    <row r="116" spans="1:7">
      <c r="A116" s="262">
        <v>2023</v>
      </c>
      <c r="B116" s="265">
        <f t="shared" si="1"/>
        <v>8.0090000000000003</v>
      </c>
      <c r="C116" s="265">
        <f t="shared" si="1"/>
        <v>7.9939999999999998</v>
      </c>
      <c r="D116" s="265">
        <f t="shared" si="1"/>
        <v>8.0229999999999997</v>
      </c>
      <c r="E116" s="263">
        <v>8008552</v>
      </c>
      <c r="F116" s="263">
        <v>7994241</v>
      </c>
      <c r="G116" s="263">
        <v>8022862</v>
      </c>
    </row>
    <row r="117" spans="1:7">
      <c r="A117" s="262">
        <v>2024</v>
      </c>
      <c r="B117" s="265">
        <f t="shared" si="1"/>
        <v>8.0820000000000007</v>
      </c>
      <c r="C117" s="265">
        <f t="shared" si="1"/>
        <v>8.0530000000000008</v>
      </c>
      <c r="D117" s="265">
        <f t="shared" si="1"/>
        <v>8.1110000000000007</v>
      </c>
      <c r="E117" s="263">
        <v>8082071</v>
      </c>
      <c r="F117" s="263">
        <v>8053463</v>
      </c>
      <c r="G117" s="263">
        <v>8110677</v>
      </c>
    </row>
    <row r="118" spans="1:7">
      <c r="A118" s="262">
        <v>2025</v>
      </c>
      <c r="B118" s="265">
        <f t="shared" si="1"/>
        <v>8.1560000000000006</v>
      </c>
      <c r="C118" s="265">
        <f t="shared" si="1"/>
        <v>8.1129999999999995</v>
      </c>
      <c r="D118" s="265">
        <f t="shared" si="1"/>
        <v>8.1989999999999998</v>
      </c>
      <c r="E118" s="263">
        <v>8155601</v>
      </c>
      <c r="F118" s="263">
        <v>8112672</v>
      </c>
      <c r="G118" s="263">
        <v>8198528</v>
      </c>
    </row>
    <row r="119" spans="1:7">
      <c r="A119" s="262">
        <v>2026</v>
      </c>
      <c r="B119" s="265">
        <f t="shared" si="1"/>
        <v>8.2279999999999998</v>
      </c>
      <c r="C119" s="265">
        <f t="shared" si="1"/>
        <v>8.1709999999999994</v>
      </c>
      <c r="D119" s="265">
        <f t="shared" si="1"/>
        <v>8.2859999999999996</v>
      </c>
      <c r="E119" s="263">
        <v>8228376</v>
      </c>
      <c r="F119" s="263">
        <v>8171094</v>
      </c>
      <c r="G119" s="263">
        <v>8285655</v>
      </c>
    </row>
    <row r="120" spans="1:7">
      <c r="A120" s="262">
        <v>2027</v>
      </c>
      <c r="B120" s="265">
        <f t="shared" si="1"/>
        <v>8.3000000000000007</v>
      </c>
      <c r="C120" s="265">
        <f t="shared" si="1"/>
        <v>8.2289999999999992</v>
      </c>
      <c r="D120" s="265">
        <f t="shared" si="1"/>
        <v>8.3719999999999999</v>
      </c>
      <c r="E120" s="263">
        <v>8300353</v>
      </c>
      <c r="F120" s="263">
        <v>8228680</v>
      </c>
      <c r="G120" s="263">
        <v>8372030</v>
      </c>
    </row>
    <row r="121" spans="1:7">
      <c r="A121" s="262">
        <v>2028</v>
      </c>
      <c r="B121" s="265">
        <f t="shared" si="1"/>
        <v>8.3719999999999999</v>
      </c>
      <c r="C121" s="265">
        <f t="shared" si="1"/>
        <v>8.2769999999999992</v>
      </c>
      <c r="D121" s="265">
        <f t="shared" si="1"/>
        <v>8.4659999999999993</v>
      </c>
      <c r="E121" s="263">
        <v>8371602</v>
      </c>
      <c r="F121" s="263">
        <v>8276754</v>
      </c>
      <c r="G121" s="263">
        <v>8466468</v>
      </c>
    </row>
    <row r="122" spans="1:7">
      <c r="A122" s="262">
        <v>2029</v>
      </c>
      <c r="B122" s="265">
        <f t="shared" si="1"/>
        <v>8.4420000000000002</v>
      </c>
      <c r="C122" s="265">
        <f t="shared" si="1"/>
        <v>8.3239999999999998</v>
      </c>
      <c r="D122" s="265">
        <f t="shared" si="1"/>
        <v>8.56</v>
      </c>
      <c r="E122" s="263">
        <v>8442055</v>
      </c>
      <c r="F122" s="263">
        <v>8323983</v>
      </c>
      <c r="G122" s="263">
        <v>8560169</v>
      </c>
    </row>
    <row r="123" spans="1:7">
      <c r="A123" s="262">
        <v>2030</v>
      </c>
      <c r="B123" s="265">
        <f t="shared" si="1"/>
        <v>8.5120000000000005</v>
      </c>
      <c r="C123" s="265">
        <f t="shared" si="1"/>
        <v>8.3699999999999992</v>
      </c>
      <c r="D123" s="265">
        <f t="shared" si="1"/>
        <v>8.6530000000000005</v>
      </c>
      <c r="E123" s="263">
        <v>8511723</v>
      </c>
      <c r="F123" s="263">
        <v>8370348</v>
      </c>
      <c r="G123" s="263">
        <v>8653174</v>
      </c>
    </row>
    <row r="124" spans="1:7">
      <c r="A124" s="262">
        <v>2031</v>
      </c>
      <c r="B124" s="265">
        <f t="shared" si="1"/>
        <v>8.5809999999999995</v>
      </c>
      <c r="C124" s="265">
        <f t="shared" si="1"/>
        <v>8.4160000000000004</v>
      </c>
      <c r="D124" s="265">
        <f t="shared" si="1"/>
        <v>8.7449999999999992</v>
      </c>
      <c r="E124" s="263">
        <v>8580559</v>
      </c>
      <c r="F124" s="263">
        <v>8415788</v>
      </c>
      <c r="G124" s="263">
        <v>8745449</v>
      </c>
    </row>
    <row r="125" spans="1:7">
      <c r="A125" s="262">
        <v>2032</v>
      </c>
      <c r="B125" s="265">
        <f t="shared" si="1"/>
        <v>8.6489999999999991</v>
      </c>
      <c r="C125" s="265">
        <f t="shared" si="1"/>
        <v>8.4600000000000009</v>
      </c>
      <c r="D125" s="265">
        <f t="shared" si="1"/>
        <v>8.8369999999999997</v>
      </c>
      <c r="E125" s="263">
        <v>8648506</v>
      </c>
      <c r="F125" s="263">
        <v>8460234</v>
      </c>
      <c r="G125" s="263">
        <v>8836947</v>
      </c>
    </row>
    <row r="126" spans="1:7">
      <c r="A126" s="262">
        <v>2033</v>
      </c>
      <c r="B126" s="265">
        <f t="shared" si="1"/>
        <v>8.7159999999999993</v>
      </c>
      <c r="C126" s="265">
        <f t="shared" si="1"/>
        <v>8.4979999999999993</v>
      </c>
      <c r="D126" s="265">
        <f t="shared" si="1"/>
        <v>8.9339999999999993</v>
      </c>
      <c r="E126" s="263">
        <v>8715678</v>
      </c>
      <c r="F126" s="263">
        <v>8497829</v>
      </c>
      <c r="G126" s="263">
        <v>8933753</v>
      </c>
    </row>
    <row r="127" spans="1:7">
      <c r="A127" s="262">
        <v>2034</v>
      </c>
      <c r="B127" s="265">
        <f t="shared" si="1"/>
        <v>8.782</v>
      </c>
      <c r="C127" s="265">
        <f t="shared" si="1"/>
        <v>8.5340000000000007</v>
      </c>
      <c r="D127" s="265">
        <f t="shared" si="1"/>
        <v>9.0299999999999994</v>
      </c>
      <c r="E127" s="263">
        <v>8781919</v>
      </c>
      <c r="F127" s="263">
        <v>8534357</v>
      </c>
      <c r="G127" s="263">
        <v>9029769</v>
      </c>
    </row>
    <row r="128" spans="1:7">
      <c r="A128" s="262">
        <v>2035</v>
      </c>
      <c r="B128" s="265">
        <f t="shared" si="1"/>
        <v>8.8469999999999995</v>
      </c>
      <c r="C128" s="265">
        <f t="shared" si="1"/>
        <v>8.57</v>
      </c>
      <c r="D128" s="265">
        <f t="shared" si="1"/>
        <v>9.125</v>
      </c>
      <c r="E128" s="263">
        <v>8847231</v>
      </c>
      <c r="F128" s="263">
        <v>8569794</v>
      </c>
      <c r="G128" s="263">
        <v>9125016</v>
      </c>
    </row>
    <row r="129" spans="1:7">
      <c r="A129" s="262">
        <v>2036</v>
      </c>
      <c r="B129" s="265">
        <f t="shared" si="1"/>
        <v>8.9120000000000008</v>
      </c>
      <c r="C129" s="265">
        <f t="shared" si="1"/>
        <v>8.6039999999999992</v>
      </c>
      <c r="D129" s="265">
        <f t="shared" si="1"/>
        <v>9.2189999999999994</v>
      </c>
      <c r="E129" s="263">
        <v>8911564</v>
      </c>
      <c r="F129" s="263">
        <v>8604083</v>
      </c>
      <c r="G129" s="263">
        <v>9219451</v>
      </c>
    </row>
    <row r="130" spans="1:7">
      <c r="A130" s="262">
        <v>2037</v>
      </c>
      <c r="B130" s="265">
        <f t="shared" si="1"/>
        <v>8.9749999999999996</v>
      </c>
      <c r="C130" s="265">
        <f t="shared" si="1"/>
        <v>8.6370000000000005</v>
      </c>
      <c r="D130" s="265">
        <f t="shared" si="1"/>
        <v>9.3130000000000006</v>
      </c>
      <c r="E130" s="263">
        <v>8974850</v>
      </c>
      <c r="F130" s="263">
        <v>8637146</v>
      </c>
      <c r="G130" s="263">
        <v>9313000</v>
      </c>
    </row>
    <row r="131" spans="1:7">
      <c r="A131" s="262">
        <v>2038</v>
      </c>
      <c r="B131" s="265">
        <f t="shared" si="1"/>
        <v>9.0370000000000008</v>
      </c>
      <c r="C131" s="265">
        <f t="shared" si="1"/>
        <v>8.6690000000000005</v>
      </c>
      <c r="D131" s="265">
        <f t="shared" si="1"/>
        <v>9.4060000000000006</v>
      </c>
      <c r="E131" s="263">
        <v>9037203</v>
      </c>
      <c r="F131" s="263">
        <v>8669083</v>
      </c>
      <c r="G131" s="263">
        <v>9405788</v>
      </c>
    </row>
    <row r="132" spans="1:7">
      <c r="A132" s="262">
        <v>2039</v>
      </c>
      <c r="B132" s="265">
        <f t="shared" si="1"/>
        <v>9.0990000000000002</v>
      </c>
      <c r="C132" s="265">
        <f t="shared" si="1"/>
        <v>8.6999999999999993</v>
      </c>
      <c r="D132" s="265">
        <f t="shared" si="1"/>
        <v>9.4979999999999993</v>
      </c>
      <c r="E132" s="263">
        <v>9098575</v>
      </c>
      <c r="F132" s="263">
        <v>8699820</v>
      </c>
      <c r="G132" s="263">
        <v>9497804</v>
      </c>
    </row>
    <row r="133" spans="1:7">
      <c r="A133" s="262">
        <v>2040</v>
      </c>
      <c r="B133" s="265">
        <f t="shared" si="1"/>
        <v>9.1590000000000007</v>
      </c>
      <c r="C133" s="265">
        <f t="shared" si="1"/>
        <v>8.7289999999999992</v>
      </c>
      <c r="D133" s="265">
        <f t="shared" si="1"/>
        <v>9.5890000000000004</v>
      </c>
      <c r="E133" s="263">
        <v>9158747</v>
      </c>
      <c r="F133" s="263">
        <v>8729107</v>
      </c>
      <c r="G133" s="263">
        <v>9588893</v>
      </c>
    </row>
    <row r="134" spans="1:7">
      <c r="A134" s="262">
        <v>2041</v>
      </c>
      <c r="B134" s="265">
        <f t="shared" si="1"/>
        <v>9.218</v>
      </c>
      <c r="C134" s="265">
        <f t="shared" si="1"/>
        <v>8.7569999999999997</v>
      </c>
      <c r="D134" s="265">
        <f t="shared" si="1"/>
        <v>9.6790000000000003</v>
      </c>
      <c r="E134" s="263">
        <v>9217754</v>
      </c>
      <c r="F134" s="263">
        <v>8756938</v>
      </c>
      <c r="G134" s="263">
        <v>9679174</v>
      </c>
    </row>
    <row r="135" spans="1:7">
      <c r="A135" s="262">
        <v>2042</v>
      </c>
      <c r="B135" s="265">
        <f t="shared" si="1"/>
        <v>9.2759999999999998</v>
      </c>
      <c r="C135" s="265">
        <f t="shared" si="1"/>
        <v>8.7829999999999995</v>
      </c>
      <c r="D135" s="265">
        <f t="shared" si="1"/>
        <v>9.7690000000000001</v>
      </c>
      <c r="E135" s="263">
        <v>9275593</v>
      </c>
      <c r="F135" s="263">
        <v>8783271</v>
      </c>
      <c r="G135" s="263">
        <v>9768734</v>
      </c>
    </row>
    <row r="136" spans="1:7">
      <c r="A136" s="262">
        <v>2043</v>
      </c>
      <c r="B136" s="265">
        <f t="shared" si="1"/>
        <v>9.3320000000000007</v>
      </c>
      <c r="C136" s="265">
        <f t="shared" si="1"/>
        <v>8.8079999999999998</v>
      </c>
      <c r="D136" s="265">
        <f t="shared" si="1"/>
        <v>9.8580000000000005</v>
      </c>
      <c r="E136" s="263">
        <v>9332201</v>
      </c>
      <c r="F136" s="263">
        <v>8807985</v>
      </c>
      <c r="G136" s="263">
        <v>9857616</v>
      </c>
    </row>
    <row r="137" spans="1:7">
      <c r="A137" s="262">
        <v>2044</v>
      </c>
      <c r="B137" s="265">
        <f t="shared" si="1"/>
        <v>9.3870000000000005</v>
      </c>
      <c r="C137" s="265">
        <f t="shared" si="1"/>
        <v>8.8309999999999995</v>
      </c>
      <c r="D137" s="265">
        <f t="shared" si="1"/>
        <v>9.9459999999999997</v>
      </c>
      <c r="E137" s="263">
        <v>9387472</v>
      </c>
      <c r="F137" s="263">
        <v>8830920</v>
      </c>
      <c r="G137" s="263">
        <v>9945840</v>
      </c>
    </row>
    <row r="138" spans="1:7">
      <c r="A138" s="262">
        <v>2045</v>
      </c>
      <c r="B138" s="265">
        <f t="shared" si="1"/>
        <v>9.4410000000000007</v>
      </c>
      <c r="C138" s="265">
        <f t="shared" si="1"/>
        <v>8.8520000000000003</v>
      </c>
      <c r="D138" s="265">
        <f t="shared" si="1"/>
        <v>10.032999999999999</v>
      </c>
      <c r="E138" s="263">
        <v>9441345</v>
      </c>
      <c r="F138" s="263">
        <v>8851963</v>
      </c>
      <c r="G138" s="263">
        <v>10033458</v>
      </c>
    </row>
    <row r="139" spans="1:7">
      <c r="A139" s="262">
        <v>2046</v>
      </c>
      <c r="B139" s="265">
        <f t="shared" si="1"/>
        <v>9.4939999999999998</v>
      </c>
      <c r="C139" s="265">
        <f t="shared" si="1"/>
        <v>8.8710000000000004</v>
      </c>
      <c r="D139" s="265">
        <f t="shared" si="1"/>
        <v>10.121</v>
      </c>
      <c r="E139" s="263">
        <v>9493743</v>
      </c>
      <c r="F139" s="263">
        <v>8870993</v>
      </c>
      <c r="G139" s="263">
        <v>10120511</v>
      </c>
    </row>
    <row r="140" spans="1:7">
      <c r="A140" s="262">
        <v>2047</v>
      </c>
      <c r="B140" s="265">
        <f t="shared" si="1"/>
        <v>9.5449999999999999</v>
      </c>
      <c r="C140" s="265">
        <f t="shared" si="1"/>
        <v>8.8879999999999999</v>
      </c>
      <c r="D140" s="265">
        <f t="shared" si="1"/>
        <v>10.207000000000001</v>
      </c>
      <c r="E140" s="263">
        <v>9544639</v>
      </c>
      <c r="F140" s="263">
        <v>8887932</v>
      </c>
      <c r="G140" s="263">
        <v>10207089</v>
      </c>
    </row>
    <row r="141" spans="1:7">
      <c r="A141" s="262">
        <v>2048</v>
      </c>
      <c r="B141" s="265">
        <f t="shared" si="1"/>
        <v>9.5939999999999994</v>
      </c>
      <c r="C141" s="265">
        <f t="shared" si="1"/>
        <v>8.9030000000000005</v>
      </c>
      <c r="D141" s="265">
        <f t="shared" si="1"/>
        <v>10.292999999999999</v>
      </c>
      <c r="E141" s="263">
        <v>9593957</v>
      </c>
      <c r="F141" s="263">
        <v>8902649</v>
      </c>
      <c r="G141" s="263">
        <v>10293241</v>
      </c>
    </row>
    <row r="142" spans="1:7">
      <c r="A142" s="262">
        <v>2049</v>
      </c>
      <c r="B142" s="265">
        <f t="shared" si="1"/>
        <v>9.6419999999999995</v>
      </c>
      <c r="C142" s="265">
        <f t="shared" si="1"/>
        <v>8.9149999999999991</v>
      </c>
      <c r="D142" s="265">
        <f t="shared" si="1"/>
        <v>10.379</v>
      </c>
      <c r="E142" s="263">
        <v>9641592</v>
      </c>
      <c r="F142" s="263">
        <v>8914984</v>
      </c>
      <c r="G142" s="263">
        <v>10378989</v>
      </c>
    </row>
    <row r="143" spans="1:7">
      <c r="A143" s="262">
        <v>2050</v>
      </c>
      <c r="B143" s="265">
        <f t="shared" si="1"/>
        <v>9.6869999999999994</v>
      </c>
      <c r="C143" s="265">
        <f t="shared" si="1"/>
        <v>8.9250000000000007</v>
      </c>
      <c r="D143" s="265">
        <f t="shared" si="1"/>
        <v>10.464</v>
      </c>
      <c r="E143" s="263">
        <v>9687440</v>
      </c>
      <c r="F143" s="263">
        <v>8924780</v>
      </c>
      <c r="G143" s="263">
        <v>10464345</v>
      </c>
    </row>
    <row r="144" spans="1:7">
      <c r="A144" s="262">
        <v>2051</v>
      </c>
      <c r="B144" s="265">
        <f t="shared" si="1"/>
        <v>9.7319999999999993</v>
      </c>
      <c r="C144" s="265">
        <f t="shared" si="1"/>
        <v>8.9320000000000004</v>
      </c>
      <c r="D144" s="265">
        <f t="shared" si="1"/>
        <v>10.548999999999999</v>
      </c>
      <c r="E144" s="263">
        <v>9731543</v>
      </c>
      <c r="F144" s="263">
        <v>8932022</v>
      </c>
      <c r="G144" s="263">
        <v>10549468</v>
      </c>
    </row>
    <row r="145" spans="1:7">
      <c r="A145" s="262">
        <v>2052</v>
      </c>
      <c r="B145" s="265">
        <f t="shared" si="1"/>
        <v>9.7739999999999991</v>
      </c>
      <c r="C145" s="265">
        <f t="shared" si="1"/>
        <v>8.9369999999999994</v>
      </c>
      <c r="D145" s="265">
        <f t="shared" si="1"/>
        <v>10.634</v>
      </c>
      <c r="E145" s="263">
        <v>9773770</v>
      </c>
      <c r="F145" s="263">
        <v>8936534</v>
      </c>
      <c r="G145" s="263">
        <v>10634305</v>
      </c>
    </row>
    <row r="146" spans="1:7">
      <c r="A146" s="262">
        <v>2053</v>
      </c>
      <c r="B146" s="265">
        <f t="shared" si="1"/>
        <v>9.8140000000000001</v>
      </c>
      <c r="C146" s="265">
        <f t="shared" si="1"/>
        <v>8.9390000000000001</v>
      </c>
      <c r="D146" s="265">
        <f t="shared" si="1"/>
        <v>10.718999999999999</v>
      </c>
      <c r="E146" s="263">
        <v>9814434</v>
      </c>
      <c r="F146" s="263">
        <v>8938561</v>
      </c>
      <c r="G146" s="263">
        <v>10719257</v>
      </c>
    </row>
    <row r="147" spans="1:7">
      <c r="A147" s="262">
        <v>2054</v>
      </c>
      <c r="B147" s="265">
        <f t="shared" si="1"/>
        <v>9.8529999999999998</v>
      </c>
      <c r="C147" s="265">
        <f t="shared" si="1"/>
        <v>8.9380000000000006</v>
      </c>
      <c r="D147" s="265">
        <f t="shared" si="1"/>
        <v>10.804</v>
      </c>
      <c r="E147" s="263">
        <v>9853289</v>
      </c>
      <c r="F147" s="263">
        <v>8937842</v>
      </c>
      <c r="G147" s="263">
        <v>10804098</v>
      </c>
    </row>
    <row r="148" spans="1:7">
      <c r="A148" s="262">
        <v>2055</v>
      </c>
      <c r="B148" s="265">
        <f t="shared" si="1"/>
        <v>9.891</v>
      </c>
      <c r="C148" s="265">
        <f t="shared" si="1"/>
        <v>8.9350000000000005</v>
      </c>
      <c r="D148" s="265">
        <f t="shared" si="1"/>
        <v>10.888999999999999</v>
      </c>
      <c r="E148" s="263">
        <v>9890513</v>
      </c>
      <c r="F148" s="263">
        <v>8934525</v>
      </c>
      <c r="G148" s="263">
        <v>10889024</v>
      </c>
    </row>
    <row r="149" spans="1:7">
      <c r="A149" s="262">
        <v>2056</v>
      </c>
      <c r="B149" s="265">
        <f t="shared" si="1"/>
        <v>9.9260000000000002</v>
      </c>
      <c r="C149" s="265">
        <f t="shared" si="1"/>
        <v>8.9290000000000003</v>
      </c>
      <c r="D149" s="265">
        <f t="shared" si="1"/>
        <v>10.974</v>
      </c>
      <c r="E149" s="263">
        <v>9926097</v>
      </c>
      <c r="F149" s="263">
        <v>8928601</v>
      </c>
      <c r="G149" s="263">
        <v>10974005</v>
      </c>
    </row>
    <row r="150" spans="1:7">
      <c r="A150" s="262">
        <v>2057</v>
      </c>
      <c r="B150" s="265">
        <f t="shared" si="1"/>
        <v>9.9600000000000009</v>
      </c>
      <c r="C150" s="265">
        <f t="shared" si="1"/>
        <v>8.92</v>
      </c>
      <c r="D150" s="265">
        <f t="shared" si="1"/>
        <v>11.058999999999999</v>
      </c>
      <c r="E150" s="263">
        <v>9960149</v>
      </c>
      <c r="F150" s="263">
        <v>8920174</v>
      </c>
      <c r="G150" s="263">
        <v>11059130</v>
      </c>
    </row>
    <row r="151" spans="1:7">
      <c r="A151" s="262">
        <v>2058</v>
      </c>
      <c r="B151" s="265">
        <f t="shared" si="1"/>
        <v>9.9930000000000003</v>
      </c>
      <c r="C151" s="265">
        <f t="shared" si="1"/>
        <v>8.9090000000000007</v>
      </c>
      <c r="D151" s="265">
        <f t="shared" si="1"/>
        <v>11.144</v>
      </c>
      <c r="E151" s="263">
        <v>9992731</v>
      </c>
      <c r="F151" s="263">
        <v>8909321</v>
      </c>
      <c r="G151" s="263">
        <v>11144421</v>
      </c>
    </row>
    <row r="152" spans="1:7">
      <c r="A152" s="262">
        <v>2059</v>
      </c>
      <c r="B152" s="265">
        <f t="shared" si="1"/>
        <v>10.023999999999999</v>
      </c>
      <c r="C152" s="265">
        <f t="shared" si="1"/>
        <v>8.8960000000000008</v>
      </c>
      <c r="D152" s="265">
        <f t="shared" si="1"/>
        <v>11.23</v>
      </c>
      <c r="E152" s="263">
        <v>10023889</v>
      </c>
      <c r="F152" s="263">
        <v>8896112</v>
      </c>
      <c r="G152" s="263">
        <v>11229875</v>
      </c>
    </row>
    <row r="153" spans="1:7">
      <c r="A153" s="262">
        <v>2060</v>
      </c>
      <c r="B153" s="265">
        <f t="shared" si="1"/>
        <v>10.054</v>
      </c>
      <c r="C153" s="265">
        <f t="shared" si="1"/>
        <v>8.8810000000000002</v>
      </c>
      <c r="D153" s="265">
        <f t="shared" si="1"/>
        <v>11.315</v>
      </c>
      <c r="E153" s="263">
        <v>10053522</v>
      </c>
      <c r="F153" s="263">
        <v>8880520</v>
      </c>
      <c r="G153" s="263">
        <v>11315295</v>
      </c>
    </row>
    <row r="154" spans="1:7">
      <c r="A154" s="262">
        <v>2061</v>
      </c>
      <c r="B154" s="265">
        <f t="shared" si="1"/>
        <v>10.082000000000001</v>
      </c>
      <c r="C154" s="265">
        <f t="shared" si="1"/>
        <v>8.8629999999999995</v>
      </c>
      <c r="D154" s="265">
        <f t="shared" si="1"/>
        <v>11.401</v>
      </c>
      <c r="E154" s="263">
        <v>10081945</v>
      </c>
      <c r="F154" s="263">
        <v>8862866</v>
      </c>
      <c r="G154" s="263">
        <v>11400973</v>
      </c>
    </row>
    <row r="155" spans="1:7">
      <c r="A155" s="262">
        <v>2062</v>
      </c>
      <c r="B155" s="265">
        <f t="shared" si="1"/>
        <v>10.109</v>
      </c>
      <c r="C155" s="265">
        <f t="shared" si="1"/>
        <v>8.843</v>
      </c>
      <c r="D155" s="265">
        <f t="shared" si="1"/>
        <v>11.487</v>
      </c>
      <c r="E155" s="263">
        <v>10109201</v>
      </c>
      <c r="F155" s="263">
        <v>8843239</v>
      </c>
      <c r="G155" s="263">
        <v>11486900</v>
      </c>
    </row>
    <row r="156" spans="1:7">
      <c r="A156" s="262">
        <v>2063</v>
      </c>
      <c r="B156" s="265">
        <f t="shared" si="1"/>
        <v>10.135</v>
      </c>
      <c r="C156" s="265">
        <f t="shared" si="1"/>
        <v>8.8219999999999992</v>
      </c>
      <c r="D156" s="265">
        <f t="shared" si="1"/>
        <v>11.573</v>
      </c>
      <c r="E156" s="263">
        <v>10135414</v>
      </c>
      <c r="F156" s="263">
        <v>8821808</v>
      </c>
      <c r="G156" s="263">
        <v>11573133</v>
      </c>
    </row>
    <row r="157" spans="1:7">
      <c r="A157" s="262">
        <v>2064</v>
      </c>
      <c r="B157" s="265">
        <f t="shared" si="1"/>
        <v>10.16</v>
      </c>
      <c r="C157" s="265">
        <f t="shared" si="1"/>
        <v>8.7989999999999995</v>
      </c>
      <c r="D157" s="265">
        <f t="shared" si="1"/>
        <v>11.659000000000001</v>
      </c>
      <c r="E157" s="263">
        <v>10160484</v>
      </c>
      <c r="F157" s="263">
        <v>8798560</v>
      </c>
      <c r="G157" s="263">
        <v>11659458</v>
      </c>
    </row>
    <row r="158" spans="1:7">
      <c r="A158" s="262">
        <v>2065</v>
      </c>
      <c r="B158" s="265">
        <f t="shared" si="1"/>
        <v>10.185</v>
      </c>
      <c r="C158" s="265">
        <f t="shared" si="1"/>
        <v>8.7739999999999991</v>
      </c>
      <c r="D158" s="265">
        <f t="shared" si="1"/>
        <v>11.746</v>
      </c>
      <c r="E158" s="263">
        <v>10184543</v>
      </c>
      <c r="F158" s="263">
        <v>8773679</v>
      </c>
      <c r="G158" s="263">
        <v>11745925</v>
      </c>
    </row>
    <row r="159" spans="1:7">
      <c r="A159" s="262">
        <v>2066</v>
      </c>
      <c r="B159" s="265">
        <f t="shared" si="1"/>
        <v>10.207000000000001</v>
      </c>
      <c r="C159" s="265">
        <f t="shared" si="1"/>
        <v>8.7469999999999999</v>
      </c>
      <c r="D159" s="265">
        <f t="shared" si="1"/>
        <v>11.832000000000001</v>
      </c>
      <c r="E159" s="263">
        <v>10207386</v>
      </c>
      <c r="F159" s="263">
        <v>8747060</v>
      </c>
      <c r="G159" s="263">
        <v>11832207</v>
      </c>
    </row>
    <row r="160" spans="1:7">
      <c r="A160" s="262">
        <v>2067</v>
      </c>
      <c r="B160" s="265">
        <f t="shared" si="1"/>
        <v>10.228999999999999</v>
      </c>
      <c r="C160" s="265">
        <f t="shared" si="1"/>
        <v>8.7189999999999994</v>
      </c>
      <c r="D160" s="265">
        <f t="shared" si="1"/>
        <v>11.917999999999999</v>
      </c>
      <c r="E160" s="263">
        <v>10229160</v>
      </c>
      <c r="F160" s="263">
        <v>8718871</v>
      </c>
      <c r="G160" s="263">
        <v>11918410</v>
      </c>
    </row>
    <row r="161" spans="1:7">
      <c r="A161" s="262">
        <v>2068</v>
      </c>
      <c r="B161" s="265">
        <f t="shared" si="1"/>
        <v>10.25</v>
      </c>
      <c r="C161" s="265">
        <f t="shared" si="1"/>
        <v>8.6890000000000001</v>
      </c>
      <c r="D161" s="265">
        <f t="shared" si="1"/>
        <v>12.005000000000001</v>
      </c>
      <c r="E161" s="263">
        <v>10250008</v>
      </c>
      <c r="F161" s="263">
        <v>8689283</v>
      </c>
      <c r="G161" s="263">
        <v>12004655</v>
      </c>
    </row>
    <row r="162" spans="1:7">
      <c r="A162" s="262">
        <v>2069</v>
      </c>
      <c r="B162" s="265">
        <f t="shared" si="1"/>
        <v>10.27</v>
      </c>
      <c r="C162" s="265">
        <f t="shared" si="1"/>
        <v>8.6579999999999995</v>
      </c>
      <c r="D162" s="265">
        <f t="shared" si="1"/>
        <v>12.090999999999999</v>
      </c>
      <c r="E162" s="263">
        <v>10269738</v>
      </c>
      <c r="F162" s="263">
        <v>8658179</v>
      </c>
      <c r="G162" s="263">
        <v>12090669</v>
      </c>
    </row>
    <row r="163" spans="1:7">
      <c r="A163" s="262">
        <v>2070</v>
      </c>
      <c r="B163" s="265">
        <f t="shared" si="1"/>
        <v>10.288</v>
      </c>
      <c r="C163" s="265">
        <f t="shared" si="1"/>
        <v>8.6259999999999994</v>
      </c>
      <c r="D163" s="265">
        <f t="shared" si="1"/>
        <v>12.177</v>
      </c>
      <c r="E163" s="263">
        <v>10288412</v>
      </c>
      <c r="F163" s="263">
        <v>8625637</v>
      </c>
      <c r="G163" s="263">
        <v>12176512</v>
      </c>
    </row>
    <row r="164" spans="1:7">
      <c r="A164" s="262">
        <v>2071</v>
      </c>
      <c r="B164" s="265">
        <f t="shared" si="1"/>
        <v>10.305999999999999</v>
      </c>
      <c r="C164" s="265">
        <f t="shared" si="1"/>
        <v>8.5920000000000005</v>
      </c>
      <c r="D164" s="265">
        <f t="shared" si="1"/>
        <v>12.262</v>
      </c>
      <c r="E164" s="263">
        <v>10305922</v>
      </c>
      <c r="F164" s="263">
        <v>8591598</v>
      </c>
      <c r="G164" s="263">
        <v>12262046</v>
      </c>
    </row>
    <row r="165" spans="1:7">
      <c r="A165" s="262">
        <v>2072</v>
      </c>
      <c r="B165" s="265">
        <f t="shared" si="1"/>
        <v>10.321999999999999</v>
      </c>
      <c r="C165" s="265">
        <f t="shared" si="1"/>
        <v>8.5559999999999992</v>
      </c>
      <c r="D165" s="265">
        <f t="shared" si="1"/>
        <v>12.347</v>
      </c>
      <c r="E165" s="263">
        <v>10322363</v>
      </c>
      <c r="F165" s="263">
        <v>8556167</v>
      </c>
      <c r="G165" s="263">
        <v>12347388</v>
      </c>
    </row>
    <row r="166" spans="1:7">
      <c r="A166" s="262">
        <v>2073</v>
      </c>
      <c r="B166" s="265">
        <f t="shared" si="1"/>
        <v>10.337999999999999</v>
      </c>
      <c r="C166" s="265">
        <f t="shared" si="1"/>
        <v>8.5190000000000001</v>
      </c>
      <c r="D166" s="265">
        <f t="shared" si="1"/>
        <v>12.433</v>
      </c>
      <c r="E166" s="263">
        <v>10337757</v>
      </c>
      <c r="F166" s="263">
        <v>8519375</v>
      </c>
      <c r="G166" s="263">
        <v>12432590</v>
      </c>
    </row>
    <row r="167" spans="1:7">
      <c r="A167" s="262">
        <v>2074</v>
      </c>
      <c r="B167" s="265">
        <f t="shared" si="1"/>
        <v>10.352</v>
      </c>
      <c r="C167" s="265">
        <f t="shared" si="1"/>
        <v>8.4809999999999999</v>
      </c>
      <c r="D167" s="265">
        <f t="shared" si="1"/>
        <v>12.518000000000001</v>
      </c>
      <c r="E167" s="263">
        <v>10352026</v>
      </c>
      <c r="F167" s="263">
        <v>8481165</v>
      </c>
      <c r="G167" s="263">
        <v>12517597</v>
      </c>
    </row>
    <row r="168" spans="1:7">
      <c r="A168" s="262">
        <v>2075</v>
      </c>
      <c r="B168" s="265">
        <f t="shared" si="1"/>
        <v>10.365</v>
      </c>
      <c r="C168" s="265">
        <f t="shared" si="1"/>
        <v>8.4410000000000007</v>
      </c>
      <c r="D168" s="265">
        <f t="shared" si="1"/>
        <v>12.602</v>
      </c>
      <c r="E168" s="263">
        <v>10365079</v>
      </c>
      <c r="F168" s="263">
        <v>8441469</v>
      </c>
      <c r="G168" s="263">
        <v>12602337</v>
      </c>
    </row>
    <row r="169" spans="1:7">
      <c r="A169" s="262">
        <v>2076</v>
      </c>
      <c r="B169" s="265">
        <f t="shared" si="1"/>
        <v>10.377000000000001</v>
      </c>
      <c r="C169" s="265">
        <f t="shared" si="1"/>
        <v>8.4</v>
      </c>
      <c r="D169" s="265">
        <f t="shared" si="1"/>
        <v>12.686999999999999</v>
      </c>
      <c r="E169" s="263">
        <v>10376909</v>
      </c>
      <c r="F169" s="263">
        <v>8400290</v>
      </c>
      <c r="G169" s="263">
        <v>12686847</v>
      </c>
    </row>
    <row r="170" spans="1:7">
      <c r="A170" s="262">
        <v>2077</v>
      </c>
      <c r="B170" s="265">
        <f t="shared" si="1"/>
        <v>10.387</v>
      </c>
      <c r="C170" s="265">
        <f t="shared" si="1"/>
        <v>8.3580000000000005</v>
      </c>
      <c r="D170" s="265">
        <f t="shared" si="1"/>
        <v>12.771000000000001</v>
      </c>
      <c r="E170" s="263">
        <v>10387452</v>
      </c>
      <c r="F170" s="263">
        <v>8357580</v>
      </c>
      <c r="G170" s="263">
        <v>12771098</v>
      </c>
    </row>
    <row r="171" spans="1:7">
      <c r="A171" s="262">
        <v>2078</v>
      </c>
      <c r="B171" s="265">
        <f t="shared" si="1"/>
        <v>10.397</v>
      </c>
      <c r="C171" s="265">
        <f t="shared" si="1"/>
        <v>8.3130000000000006</v>
      </c>
      <c r="D171" s="265">
        <f t="shared" si="1"/>
        <v>12.855</v>
      </c>
      <c r="E171" s="263">
        <v>10396712</v>
      </c>
      <c r="F171" s="263">
        <v>8313342</v>
      </c>
      <c r="G171" s="263">
        <v>12855151</v>
      </c>
    </row>
    <row r="172" spans="1:7">
      <c r="A172" s="262">
        <v>2079</v>
      </c>
      <c r="B172" s="265">
        <f t="shared" ref="B172:D193" si="2">E172/1000000</f>
        <v>10.404999999999999</v>
      </c>
      <c r="C172" s="265">
        <f t="shared" si="2"/>
        <v>8.2680000000000007</v>
      </c>
      <c r="D172" s="265">
        <f t="shared" si="2"/>
        <v>12.939</v>
      </c>
      <c r="E172" s="263">
        <v>10404787</v>
      </c>
      <c r="F172" s="263">
        <v>8267661</v>
      </c>
      <c r="G172" s="263">
        <v>12939164</v>
      </c>
    </row>
    <row r="173" spans="1:7">
      <c r="A173" s="262">
        <v>2080</v>
      </c>
      <c r="B173" s="265">
        <f t="shared" si="2"/>
        <v>10.412000000000001</v>
      </c>
      <c r="C173" s="265">
        <f t="shared" si="2"/>
        <v>8.2210000000000001</v>
      </c>
      <c r="D173" s="265">
        <f t="shared" si="2"/>
        <v>13.023</v>
      </c>
      <c r="E173" s="263">
        <v>10411747</v>
      </c>
      <c r="F173" s="263">
        <v>8220579</v>
      </c>
      <c r="G173" s="263">
        <v>13023286</v>
      </c>
    </row>
    <row r="174" spans="1:7">
      <c r="A174" s="262">
        <v>2081</v>
      </c>
      <c r="B174" s="265">
        <f t="shared" si="2"/>
        <v>10.417999999999999</v>
      </c>
      <c r="C174" s="265">
        <f t="shared" si="2"/>
        <v>8.1720000000000006</v>
      </c>
      <c r="D174" s="265">
        <f t="shared" si="2"/>
        <v>13.106999999999999</v>
      </c>
      <c r="E174" s="263">
        <v>10417528</v>
      </c>
      <c r="F174" s="263">
        <v>8172069</v>
      </c>
      <c r="G174" s="263">
        <v>13107454</v>
      </c>
    </row>
    <row r="175" spans="1:7">
      <c r="A175" s="262">
        <v>2082</v>
      </c>
      <c r="B175" s="265">
        <f t="shared" si="2"/>
        <v>10.422000000000001</v>
      </c>
      <c r="C175" s="265">
        <f t="shared" si="2"/>
        <v>8.1219999999999999</v>
      </c>
      <c r="D175" s="265">
        <f t="shared" si="2"/>
        <v>13.192</v>
      </c>
      <c r="E175" s="263">
        <v>10422175</v>
      </c>
      <c r="F175" s="263">
        <v>8122161</v>
      </c>
      <c r="G175" s="263">
        <v>13191759</v>
      </c>
    </row>
    <row r="176" spans="1:7">
      <c r="A176" s="262">
        <v>2083</v>
      </c>
      <c r="B176" s="265">
        <f t="shared" si="2"/>
        <v>10.426</v>
      </c>
      <c r="C176" s="265">
        <f t="shared" si="2"/>
        <v>8.0709999999999997</v>
      </c>
      <c r="D176" s="265">
        <f t="shared" si="2"/>
        <v>13.276</v>
      </c>
      <c r="E176" s="263">
        <v>10425871</v>
      </c>
      <c r="F176" s="263">
        <v>8071003</v>
      </c>
      <c r="G176" s="263">
        <v>13276448</v>
      </c>
    </row>
    <row r="177" spans="1:7">
      <c r="A177" s="262">
        <v>2084</v>
      </c>
      <c r="B177" s="265">
        <f t="shared" si="2"/>
        <v>10.429</v>
      </c>
      <c r="C177" s="265">
        <f t="shared" si="2"/>
        <v>8.0190000000000001</v>
      </c>
      <c r="D177" s="265">
        <f t="shared" si="2"/>
        <v>13.361000000000001</v>
      </c>
      <c r="E177" s="263">
        <v>10428582</v>
      </c>
      <c r="F177" s="263">
        <v>8018590</v>
      </c>
      <c r="G177" s="263">
        <v>13361475</v>
      </c>
    </row>
    <row r="178" spans="1:7">
      <c r="A178" s="262">
        <v>2085</v>
      </c>
      <c r="B178" s="265">
        <f t="shared" si="2"/>
        <v>10.43</v>
      </c>
      <c r="C178" s="265">
        <f t="shared" si="2"/>
        <v>7.9649999999999999</v>
      </c>
      <c r="D178" s="265">
        <f t="shared" si="2"/>
        <v>13.446999999999999</v>
      </c>
      <c r="E178" s="263">
        <v>10430313</v>
      </c>
      <c r="F178" s="263">
        <v>7964936</v>
      </c>
      <c r="G178" s="263">
        <v>13446838</v>
      </c>
    </row>
    <row r="179" spans="1:7">
      <c r="A179" s="262">
        <v>2086</v>
      </c>
      <c r="B179" s="265">
        <f t="shared" si="2"/>
        <v>10.430999999999999</v>
      </c>
      <c r="C179" s="265">
        <f t="shared" si="2"/>
        <v>7.91</v>
      </c>
      <c r="D179" s="265">
        <f t="shared" si="2"/>
        <v>13.532</v>
      </c>
      <c r="E179" s="263">
        <v>10431046</v>
      </c>
      <c r="F179" s="263">
        <v>7910066</v>
      </c>
      <c r="G179" s="263">
        <v>13532482</v>
      </c>
    </row>
    <row r="180" spans="1:7">
      <c r="A180" s="262">
        <v>2087</v>
      </c>
      <c r="B180" s="265">
        <f t="shared" si="2"/>
        <v>10.430999999999999</v>
      </c>
      <c r="C180" s="265">
        <f t="shared" si="2"/>
        <v>7.8540000000000001</v>
      </c>
      <c r="D180" s="265">
        <f t="shared" si="2"/>
        <v>13.618</v>
      </c>
      <c r="E180" s="263">
        <v>10430807</v>
      </c>
      <c r="F180" s="263">
        <v>7854017</v>
      </c>
      <c r="G180" s="263">
        <v>13618412</v>
      </c>
    </row>
    <row r="181" spans="1:7">
      <c r="A181" s="262">
        <v>2088</v>
      </c>
      <c r="B181" s="265">
        <f t="shared" si="2"/>
        <v>10.43</v>
      </c>
      <c r="C181" s="265">
        <f t="shared" si="2"/>
        <v>7.7969999999999997</v>
      </c>
      <c r="D181" s="265">
        <f t="shared" si="2"/>
        <v>13.705</v>
      </c>
      <c r="E181" s="263">
        <v>10429728</v>
      </c>
      <c r="F181" s="263">
        <v>7796911</v>
      </c>
      <c r="G181" s="263">
        <v>13704770</v>
      </c>
    </row>
    <row r="182" spans="1:7">
      <c r="A182" s="262">
        <v>2089</v>
      </c>
      <c r="B182" s="265">
        <f t="shared" si="2"/>
        <v>10.428000000000001</v>
      </c>
      <c r="C182" s="265">
        <f t="shared" si="2"/>
        <v>7.7389999999999999</v>
      </c>
      <c r="D182" s="265">
        <f t="shared" si="2"/>
        <v>13.792</v>
      </c>
      <c r="E182" s="263">
        <v>10427933</v>
      </c>
      <c r="F182" s="263">
        <v>7738849</v>
      </c>
      <c r="G182" s="263">
        <v>13791695</v>
      </c>
    </row>
    <row r="183" spans="1:7">
      <c r="A183" s="262">
        <v>2090</v>
      </c>
      <c r="B183" s="265">
        <f t="shared" si="2"/>
        <v>10.425000000000001</v>
      </c>
      <c r="C183" s="265">
        <f t="shared" si="2"/>
        <v>7.68</v>
      </c>
      <c r="D183" s="265">
        <f t="shared" si="2"/>
        <v>13.879</v>
      </c>
      <c r="E183" s="263">
        <v>10425269</v>
      </c>
      <c r="F183" s="263">
        <v>7679762</v>
      </c>
      <c r="G183" s="263">
        <v>13878930</v>
      </c>
    </row>
    <row r="184" spans="1:7">
      <c r="A184" s="262">
        <v>2091</v>
      </c>
      <c r="B184" s="265">
        <f t="shared" si="2"/>
        <v>10.422000000000001</v>
      </c>
      <c r="C184" s="265">
        <f t="shared" si="2"/>
        <v>7.62</v>
      </c>
      <c r="D184" s="265">
        <f t="shared" si="2"/>
        <v>13.967000000000001</v>
      </c>
      <c r="E184" s="263">
        <v>10421813</v>
      </c>
      <c r="F184" s="263">
        <v>7619736</v>
      </c>
      <c r="G184" s="263">
        <v>13966517</v>
      </c>
    </row>
    <row r="185" spans="1:7">
      <c r="A185" s="262">
        <v>2092</v>
      </c>
      <c r="B185" s="265">
        <f t="shared" si="2"/>
        <v>10.417</v>
      </c>
      <c r="C185" s="265">
        <f t="shared" si="2"/>
        <v>7.5590000000000002</v>
      </c>
      <c r="D185" s="265">
        <f t="shared" si="2"/>
        <v>14.054</v>
      </c>
      <c r="E185" s="263">
        <v>10417482</v>
      </c>
      <c r="F185" s="263">
        <v>7558751</v>
      </c>
      <c r="G185" s="263">
        <v>14054288</v>
      </c>
    </row>
    <row r="186" spans="1:7">
      <c r="A186" s="262">
        <v>2093</v>
      </c>
      <c r="B186" s="265">
        <f t="shared" si="2"/>
        <v>10.412000000000001</v>
      </c>
      <c r="C186" s="265">
        <f t="shared" si="2"/>
        <v>7.4969999999999999</v>
      </c>
      <c r="D186" s="265">
        <f t="shared" si="2"/>
        <v>14.141999999999999</v>
      </c>
      <c r="E186" s="263">
        <v>10412438</v>
      </c>
      <c r="F186" s="263">
        <v>7496937</v>
      </c>
      <c r="G186" s="263">
        <v>14142435</v>
      </c>
    </row>
    <row r="187" spans="1:7">
      <c r="A187" s="262">
        <v>2094</v>
      </c>
      <c r="B187" s="265">
        <f t="shared" si="2"/>
        <v>10.407</v>
      </c>
      <c r="C187" s="265">
        <f t="shared" si="2"/>
        <v>7.4340000000000002</v>
      </c>
      <c r="D187" s="265">
        <f t="shared" si="2"/>
        <v>14.231</v>
      </c>
      <c r="E187" s="263">
        <v>10406544</v>
      </c>
      <c r="F187" s="263">
        <v>7434246</v>
      </c>
      <c r="G187" s="263">
        <v>14230692</v>
      </c>
    </row>
    <row r="188" spans="1:7">
      <c r="A188" s="262">
        <v>2095</v>
      </c>
      <c r="B188" s="265">
        <f t="shared" si="2"/>
        <v>10.4</v>
      </c>
      <c r="C188" s="265">
        <f t="shared" si="2"/>
        <v>7.3710000000000004</v>
      </c>
      <c r="D188" s="265">
        <f t="shared" si="2"/>
        <v>14.319000000000001</v>
      </c>
      <c r="E188" s="263">
        <v>10400000</v>
      </c>
      <c r="F188" s="263">
        <v>7370837</v>
      </c>
      <c r="G188" s="263">
        <v>14319307</v>
      </c>
    </row>
    <row r="189" spans="1:7">
      <c r="A189" s="262">
        <v>2096</v>
      </c>
      <c r="B189" s="265">
        <f t="shared" si="2"/>
        <v>10.393000000000001</v>
      </c>
      <c r="C189" s="265">
        <f t="shared" si="2"/>
        <v>7.3070000000000004</v>
      </c>
      <c r="D189" s="265">
        <f t="shared" si="2"/>
        <v>14.407999999999999</v>
      </c>
      <c r="E189" s="263">
        <v>10392611</v>
      </c>
      <c r="F189" s="263">
        <v>7306615</v>
      </c>
      <c r="G189" s="263">
        <v>14407955</v>
      </c>
    </row>
    <row r="190" spans="1:7">
      <c r="A190" s="262">
        <v>2097</v>
      </c>
      <c r="B190" s="265">
        <f t="shared" si="2"/>
        <v>10.384</v>
      </c>
      <c r="C190" s="265">
        <f t="shared" si="2"/>
        <v>7.242</v>
      </c>
      <c r="D190" s="265">
        <f t="shared" si="2"/>
        <v>14.497</v>
      </c>
      <c r="E190" s="263">
        <v>10384423</v>
      </c>
      <c r="F190" s="263">
        <v>7241655</v>
      </c>
      <c r="G190" s="263">
        <v>14496639</v>
      </c>
    </row>
    <row r="191" spans="1:7">
      <c r="A191" s="262">
        <v>2098</v>
      </c>
      <c r="B191" s="265">
        <f t="shared" si="2"/>
        <v>10.375</v>
      </c>
      <c r="C191" s="265">
        <f t="shared" si="2"/>
        <v>7.1760000000000002</v>
      </c>
      <c r="D191" s="265">
        <f t="shared" si="2"/>
        <v>14.585000000000001</v>
      </c>
      <c r="E191" s="263">
        <v>10375354</v>
      </c>
      <c r="F191" s="263">
        <v>7175943</v>
      </c>
      <c r="G191" s="263">
        <v>14585200</v>
      </c>
    </row>
    <row r="192" spans="1:7">
      <c r="A192" s="262">
        <v>2099</v>
      </c>
      <c r="B192" s="265">
        <f t="shared" si="2"/>
        <v>10.366</v>
      </c>
      <c r="C192" s="265">
        <f t="shared" si="2"/>
        <v>7.11</v>
      </c>
      <c r="D192" s="265">
        <f t="shared" si="2"/>
        <v>14.673999999999999</v>
      </c>
      <c r="E192" s="263">
        <v>10365536</v>
      </c>
      <c r="F192" s="263">
        <v>7109619</v>
      </c>
      <c r="G192" s="263">
        <v>14673768</v>
      </c>
    </row>
    <row r="193" spans="1:7">
      <c r="A193" s="262">
        <v>2100</v>
      </c>
      <c r="B193" s="265">
        <f t="shared" si="2"/>
        <v>10.355</v>
      </c>
      <c r="C193" s="265">
        <f t="shared" si="2"/>
        <v>7.0430000000000001</v>
      </c>
      <c r="D193" s="265">
        <f t="shared" si="2"/>
        <v>14.762</v>
      </c>
      <c r="E193" s="263">
        <v>10355002</v>
      </c>
      <c r="F193" s="263">
        <v>7042750</v>
      </c>
      <c r="G193" s="263">
        <v>14762346</v>
      </c>
    </row>
  </sheetData>
  <pageMargins left="0.7" right="0.7" top="0.75" bottom="0.75" header="0.3" footer="0.3"/>
  <drawing r:id="rId1"/>
</worksheet>
</file>

<file path=xl/worksheets/sheet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B92D359-6DED-DA4A-8861-8348DAE289B0}">
  <dimension ref="A1:AZ192"/>
  <sheetViews>
    <sheetView workbookViewId="0">
      <selection activeCell="A2" sqref="A2"/>
    </sheetView>
  </sheetViews>
  <sheetFormatPr baseColWidth="10" defaultRowHeight="13"/>
  <sheetData>
    <row r="1" spans="1:52" ht="25">
      <c r="A1" s="164" t="s">
        <v>2805</v>
      </c>
      <c r="B1" s="71"/>
      <c r="C1" s="119"/>
      <c r="D1" s="119"/>
      <c r="E1" s="119"/>
      <c r="F1" s="119"/>
      <c r="G1" s="119"/>
      <c r="H1" s="119"/>
      <c r="I1" s="119"/>
      <c r="J1" s="119"/>
      <c r="K1" s="119"/>
      <c r="L1" s="119"/>
      <c r="M1" s="119" t="s">
        <v>59</v>
      </c>
      <c r="N1" s="119"/>
      <c r="O1" s="119"/>
      <c r="P1" s="119"/>
      <c r="Q1" s="119"/>
      <c r="R1" s="119"/>
      <c r="S1" s="119"/>
      <c r="T1" s="119"/>
      <c r="U1" s="119"/>
      <c r="V1" s="119"/>
      <c r="W1" s="119"/>
      <c r="X1" s="119"/>
      <c r="Y1" s="119"/>
      <c r="Z1" s="119"/>
      <c r="AA1" s="119"/>
      <c r="AB1" s="119"/>
      <c r="AC1" s="119"/>
      <c r="AD1" s="119"/>
      <c r="AE1" s="119"/>
      <c r="AF1" s="119"/>
      <c r="AG1" s="119"/>
      <c r="AH1" s="119"/>
      <c r="AI1" s="119"/>
      <c r="AJ1" s="119"/>
      <c r="AK1" s="119"/>
      <c r="AL1" s="119"/>
      <c r="AM1" s="119"/>
      <c r="AN1" s="119"/>
      <c r="AO1" s="119"/>
      <c r="AP1" s="119"/>
      <c r="AQ1" s="119"/>
      <c r="AR1" s="119"/>
      <c r="AS1" s="119"/>
      <c r="AT1" s="119"/>
      <c r="AU1" s="119"/>
      <c r="AV1" s="119"/>
      <c r="AW1" s="119"/>
      <c r="AX1" s="119"/>
      <c r="AY1" s="119"/>
      <c r="AZ1" s="119"/>
    </row>
    <row r="2" spans="1:52" ht="14">
      <c r="A2" s="120" t="s">
        <v>59</v>
      </c>
      <c r="B2" s="119"/>
      <c r="C2" s="119"/>
      <c r="D2" s="119"/>
      <c r="E2" s="119"/>
      <c r="F2" s="122"/>
      <c r="G2" s="119"/>
      <c r="H2" s="119" t="s">
        <v>1397</v>
      </c>
      <c r="I2" s="119"/>
      <c r="J2" s="119"/>
      <c r="K2" s="119"/>
      <c r="L2" s="119"/>
      <c r="M2" s="119" t="s">
        <v>1591</v>
      </c>
      <c r="N2" s="119"/>
      <c r="O2" s="119"/>
      <c r="P2" s="119" t="s">
        <v>1397</v>
      </c>
      <c r="Q2" s="119"/>
      <c r="R2" s="119"/>
      <c r="S2" s="119"/>
      <c r="T2" s="119"/>
      <c r="U2" s="55" t="s">
        <v>1592</v>
      </c>
      <c r="V2" s="119"/>
      <c r="W2" s="119"/>
      <c r="X2" s="119"/>
      <c r="Y2" s="119"/>
      <c r="Z2" s="119"/>
      <c r="AA2" s="119"/>
      <c r="AB2" s="119"/>
      <c r="AC2" s="119"/>
      <c r="AD2" s="119"/>
      <c r="AE2" s="119"/>
      <c r="AF2" s="119"/>
      <c r="AG2" s="119"/>
      <c r="AH2" s="119"/>
      <c r="AI2" s="119"/>
      <c r="AJ2" s="119"/>
      <c r="AK2" s="119"/>
      <c r="AL2" s="119"/>
      <c r="AM2" s="119"/>
      <c r="AN2" s="119"/>
      <c r="AO2" s="119"/>
      <c r="AP2" s="119"/>
      <c r="AQ2" s="119"/>
      <c r="AR2" s="119"/>
      <c r="AS2" s="119"/>
      <c r="AT2" s="119"/>
      <c r="AU2" s="119"/>
      <c r="AV2" s="119"/>
      <c r="AW2" s="119"/>
      <c r="AX2" s="119"/>
      <c r="AY2" s="119"/>
      <c r="AZ2" s="119"/>
    </row>
    <row r="3" spans="1:52" ht="14">
      <c r="A3" s="118" t="s">
        <v>1124</v>
      </c>
      <c r="B3" s="71" t="s">
        <v>1590</v>
      </c>
      <c r="C3" s="119"/>
      <c r="D3" s="119"/>
      <c r="E3" s="119"/>
      <c r="F3" s="119"/>
      <c r="G3" s="119"/>
      <c r="H3" s="248" t="s">
        <v>1398</v>
      </c>
      <c r="I3" s="119" t="s">
        <v>1399</v>
      </c>
      <c r="J3" s="119" t="s">
        <v>1400</v>
      </c>
      <c r="K3" s="119"/>
      <c r="L3" s="119"/>
      <c r="M3" s="122">
        <v>45108</v>
      </c>
      <c r="N3" s="122"/>
      <c r="O3" s="122"/>
      <c r="P3" s="249" t="s">
        <v>1398</v>
      </c>
      <c r="Q3" s="119"/>
      <c r="R3" s="119" t="s">
        <v>1399</v>
      </c>
      <c r="S3" s="119" t="s">
        <v>1400</v>
      </c>
      <c r="T3" s="119"/>
      <c r="U3" s="119"/>
      <c r="V3" s="119"/>
      <c r="W3" s="119"/>
      <c r="X3" s="119"/>
      <c r="Y3" s="119"/>
      <c r="Z3" s="119"/>
      <c r="AA3" s="119"/>
      <c r="AB3" s="119"/>
      <c r="AC3" s="119"/>
      <c r="AD3" s="119"/>
      <c r="AE3" s="119"/>
      <c r="AF3" s="119"/>
      <c r="AG3" s="119"/>
      <c r="AH3" s="119"/>
      <c r="AI3" s="119"/>
      <c r="AJ3" s="119"/>
      <c r="AK3" s="119"/>
      <c r="AL3" s="119"/>
      <c r="AM3" s="119"/>
      <c r="AN3" s="119"/>
      <c r="AO3" s="119"/>
      <c r="AP3" s="119"/>
      <c r="AQ3" s="119"/>
      <c r="AR3" s="119"/>
      <c r="AS3" s="119"/>
      <c r="AT3" s="119"/>
      <c r="AU3" s="119"/>
      <c r="AV3" s="119"/>
      <c r="AW3" s="119"/>
      <c r="AX3" s="119"/>
      <c r="AY3" s="119"/>
      <c r="AZ3" s="119"/>
    </row>
    <row r="4" spans="1:52" ht="14">
      <c r="A4" s="128" t="s">
        <v>1402</v>
      </c>
      <c r="B4" s="121">
        <v>2532229</v>
      </c>
      <c r="C4" s="119"/>
      <c r="D4" s="119"/>
      <c r="E4" s="122">
        <f>B4/1000</f>
        <v>2532</v>
      </c>
      <c r="F4" s="119"/>
      <c r="G4" s="119"/>
      <c r="H4" s="248"/>
      <c r="I4" s="119"/>
      <c r="J4" s="122">
        <f>B4/1000</f>
        <v>2532</v>
      </c>
      <c r="K4" s="119"/>
      <c r="L4" s="119"/>
      <c r="M4" s="122">
        <v>2499322</v>
      </c>
      <c r="N4" s="122"/>
      <c r="O4" s="122"/>
      <c r="P4" s="249"/>
      <c r="Q4" s="122">
        <f>M4/1000</f>
        <v>2499</v>
      </c>
      <c r="R4" s="119"/>
      <c r="S4" s="122">
        <f>Q4</f>
        <v>2499</v>
      </c>
      <c r="T4" s="119" t="str">
        <f>A4</f>
        <v>1950</v>
      </c>
      <c r="U4" s="119"/>
      <c r="V4" s="119"/>
      <c r="W4" s="119"/>
      <c r="X4" s="119"/>
      <c r="Y4" s="119"/>
      <c r="Z4" s="119"/>
      <c r="AA4" s="119"/>
      <c r="AB4" s="119"/>
      <c r="AC4" s="119"/>
      <c r="AD4" s="119"/>
      <c r="AE4" s="119"/>
      <c r="AF4" s="119"/>
      <c r="AG4" s="119"/>
      <c r="AH4" s="119"/>
      <c r="AI4" s="119"/>
      <c r="AJ4" s="119"/>
      <c r="AK4" s="119"/>
      <c r="AL4" s="119"/>
      <c r="AM4" s="119"/>
      <c r="AN4" s="119"/>
      <c r="AO4" s="119"/>
      <c r="AP4" s="119"/>
      <c r="AQ4" s="119"/>
      <c r="AR4" s="119"/>
      <c r="AS4" s="119"/>
      <c r="AT4" s="119"/>
      <c r="AU4" s="119"/>
      <c r="AV4" s="119"/>
      <c r="AW4" s="119"/>
      <c r="AX4" s="119"/>
      <c r="AY4" s="119"/>
      <c r="AZ4" s="119"/>
    </row>
    <row r="5" spans="1:52" ht="14">
      <c r="A5" s="129" t="s">
        <v>1403</v>
      </c>
      <c r="B5" s="121">
        <v>2580960</v>
      </c>
      <c r="C5" s="126">
        <f>(B5-B4)/1000</f>
        <v>48.7</v>
      </c>
      <c r="D5" s="123"/>
      <c r="E5" s="122">
        <f>B5/1000</f>
        <v>2581</v>
      </c>
      <c r="F5" s="126">
        <f>C5</f>
        <v>48.7</v>
      </c>
      <c r="G5" s="126"/>
      <c r="H5" s="126"/>
      <c r="I5" s="119"/>
      <c r="J5" s="122">
        <f>B5/1000</f>
        <v>2581</v>
      </c>
      <c r="K5" s="119"/>
      <c r="L5" s="119"/>
      <c r="M5" s="122">
        <v>2543130</v>
      </c>
      <c r="N5" s="122">
        <f>(M5-M4)/1000</f>
        <v>44</v>
      </c>
      <c r="O5" s="122"/>
      <c r="P5" s="122"/>
      <c r="Q5" s="122">
        <f t="shared" ref="Q5:Q68" si="0">M5/1000</f>
        <v>2543</v>
      </c>
      <c r="R5" s="119"/>
      <c r="S5" s="122">
        <f>Q5</f>
        <v>2543</v>
      </c>
      <c r="T5" s="119" t="str">
        <f t="shared" ref="T5:T68" si="1">A5</f>
        <v>1951</v>
      </c>
      <c r="U5" s="119"/>
      <c r="V5" s="119"/>
      <c r="W5" s="119"/>
      <c r="X5" s="119"/>
      <c r="Y5" s="119"/>
      <c r="Z5" s="119"/>
      <c r="AA5" s="119"/>
      <c r="AB5" s="119"/>
      <c r="AC5" s="119"/>
      <c r="AD5" s="119"/>
      <c r="AE5" s="119"/>
      <c r="AF5" s="119"/>
      <c r="AG5" s="119"/>
      <c r="AH5" s="119"/>
      <c r="AI5" s="119"/>
      <c r="AJ5" s="119"/>
      <c r="AK5" s="119"/>
      <c r="AL5" s="119"/>
      <c r="AM5" s="119"/>
      <c r="AN5" s="119"/>
      <c r="AO5" s="119"/>
      <c r="AP5" s="119"/>
      <c r="AQ5" s="119"/>
      <c r="AR5" s="119"/>
      <c r="AS5" s="119"/>
      <c r="AT5" s="119"/>
      <c r="AU5" s="119"/>
      <c r="AV5" s="119"/>
      <c r="AW5" s="119"/>
      <c r="AX5" s="119"/>
      <c r="AY5" s="119"/>
      <c r="AZ5" s="119"/>
    </row>
    <row r="6" spans="1:52" ht="14">
      <c r="A6" s="129" t="s">
        <v>1404</v>
      </c>
      <c r="B6" s="121">
        <v>2628448</v>
      </c>
      <c r="C6" s="126">
        <f t="shared" ref="C6:C69" si="2">(B6-B5)/1000</f>
        <v>47.5</v>
      </c>
      <c r="D6" s="124" t="str">
        <f>A6</f>
        <v>1952</v>
      </c>
      <c r="E6" s="122">
        <f>B6/1000</f>
        <v>2628</v>
      </c>
      <c r="F6" s="126">
        <f>C6</f>
        <v>47.5</v>
      </c>
      <c r="G6" s="126">
        <f t="shared" ref="G6:G69" si="3">C6-C5</f>
        <v>-1.2</v>
      </c>
      <c r="H6" s="126">
        <f>G6</f>
        <v>-1.2</v>
      </c>
      <c r="I6" s="123">
        <f>F5+H6</f>
        <v>48</v>
      </c>
      <c r="J6" s="122">
        <f>J5+I6</f>
        <v>2629</v>
      </c>
      <c r="K6" s="119"/>
      <c r="L6" s="119"/>
      <c r="M6" s="122">
        <v>2590271</v>
      </c>
      <c r="N6" s="122">
        <f t="shared" ref="N6:N69" si="4">(M6-M5)/1000</f>
        <v>47</v>
      </c>
      <c r="O6" s="122">
        <f>N6-N5</f>
        <v>3</v>
      </c>
      <c r="P6" s="122">
        <f>O6</f>
        <v>3</v>
      </c>
      <c r="Q6" s="122">
        <f t="shared" si="0"/>
        <v>2590</v>
      </c>
      <c r="R6" s="123">
        <f>N5+P6</f>
        <v>47</v>
      </c>
      <c r="S6" s="122">
        <f>S5+R6</f>
        <v>2590</v>
      </c>
      <c r="T6" s="119" t="str">
        <f t="shared" si="1"/>
        <v>1952</v>
      </c>
      <c r="U6" s="119"/>
      <c r="V6" s="119"/>
      <c r="W6" s="119"/>
      <c r="X6" s="119"/>
      <c r="Y6" s="119"/>
      <c r="Z6" s="119"/>
      <c r="AA6" s="119"/>
      <c r="AB6" s="119"/>
      <c r="AC6" s="119"/>
      <c r="AD6" s="119"/>
      <c r="AE6" s="119"/>
      <c r="AF6" s="119"/>
      <c r="AG6" s="119"/>
      <c r="AH6" s="119"/>
      <c r="AI6" s="119"/>
      <c r="AJ6" s="119"/>
      <c r="AK6" s="119"/>
      <c r="AL6" s="119"/>
      <c r="AM6" s="119"/>
      <c r="AN6" s="119"/>
      <c r="AO6" s="119"/>
      <c r="AP6" s="119"/>
      <c r="AQ6" s="119"/>
      <c r="AR6" s="119"/>
      <c r="AS6" s="119"/>
      <c r="AT6" s="119"/>
      <c r="AU6" s="119"/>
      <c r="AV6" s="119"/>
      <c r="AW6" s="119"/>
      <c r="AX6" s="119"/>
      <c r="AY6" s="119"/>
      <c r="AZ6" s="119"/>
    </row>
    <row r="7" spans="1:52" ht="14">
      <c r="A7" s="129" t="s">
        <v>1405</v>
      </c>
      <c r="B7" s="121">
        <v>2675766</v>
      </c>
      <c r="C7" s="126">
        <f t="shared" si="2"/>
        <v>47.3</v>
      </c>
      <c r="D7" s="124" t="str">
        <f t="shared" ref="D7:D70" si="5">A7</f>
        <v>1953</v>
      </c>
      <c r="E7" s="122">
        <f t="shared" ref="E7:E70" si="6">B7/1000</f>
        <v>2676</v>
      </c>
      <c r="F7" s="126">
        <f t="shared" ref="F7:F70" si="7">C7</f>
        <v>47.3</v>
      </c>
      <c r="G7" s="126">
        <f t="shared" si="3"/>
        <v>-0.2</v>
      </c>
      <c r="H7" s="126">
        <f t="shared" ref="H7:H65" si="8">G7</f>
        <v>-0.2</v>
      </c>
      <c r="I7" s="123">
        <f>I6+H7</f>
        <v>48</v>
      </c>
      <c r="J7" s="122">
        <f t="shared" ref="J7:J70" si="9">J6+I7</f>
        <v>2677</v>
      </c>
      <c r="K7" s="119"/>
      <c r="L7" s="119"/>
      <c r="M7" s="122">
        <v>2640279</v>
      </c>
      <c r="N7" s="122">
        <f t="shared" si="4"/>
        <v>50</v>
      </c>
      <c r="O7" s="122">
        <f t="shared" ref="O7:O70" si="10">N7-N6</f>
        <v>3</v>
      </c>
      <c r="P7" s="122">
        <f t="shared" ref="P7:P71" si="11">O7</f>
        <v>3</v>
      </c>
      <c r="Q7" s="122">
        <f t="shared" si="0"/>
        <v>2640</v>
      </c>
      <c r="R7" s="123">
        <f>R6+P7</f>
        <v>50</v>
      </c>
      <c r="S7" s="122">
        <f t="shared" ref="S7:S70" si="12">S6+R7</f>
        <v>2640</v>
      </c>
      <c r="T7" s="119" t="str">
        <f t="shared" si="1"/>
        <v>1953</v>
      </c>
      <c r="U7" s="119"/>
      <c r="V7" s="119"/>
      <c r="W7" s="119"/>
      <c r="X7" s="119"/>
      <c r="Y7" s="119"/>
      <c r="Z7" s="119"/>
      <c r="AA7" s="119"/>
      <c r="AB7" s="119"/>
      <c r="AC7" s="119"/>
      <c r="AD7" s="119"/>
      <c r="AE7" s="119"/>
      <c r="AF7" s="119"/>
      <c r="AG7" s="119"/>
      <c r="AH7" s="119"/>
      <c r="AI7" s="119"/>
      <c r="AJ7" s="119"/>
      <c r="AK7" s="119"/>
      <c r="AL7" s="119"/>
      <c r="AM7" s="119"/>
      <c r="AN7" s="119"/>
      <c r="AO7" s="119"/>
      <c r="AP7" s="119"/>
      <c r="AQ7" s="119"/>
      <c r="AR7" s="119"/>
      <c r="AS7" s="119"/>
      <c r="AT7" s="119"/>
      <c r="AU7" s="119"/>
      <c r="AV7" s="119"/>
      <c r="AW7" s="119"/>
      <c r="AX7" s="119"/>
      <c r="AY7" s="119"/>
      <c r="AZ7" s="119"/>
    </row>
    <row r="8" spans="1:52" ht="14">
      <c r="A8" s="129" t="s">
        <v>1406</v>
      </c>
      <c r="B8" s="121">
        <v>2723726</v>
      </c>
      <c r="C8" s="126">
        <f t="shared" si="2"/>
        <v>48</v>
      </c>
      <c r="D8" s="124" t="str">
        <f t="shared" si="5"/>
        <v>1954</v>
      </c>
      <c r="E8" s="122">
        <f t="shared" si="6"/>
        <v>2724</v>
      </c>
      <c r="F8" s="126">
        <f t="shared" si="7"/>
        <v>48</v>
      </c>
      <c r="G8" s="126">
        <f t="shared" si="3"/>
        <v>0.7</v>
      </c>
      <c r="H8" s="126">
        <f t="shared" si="8"/>
        <v>0.7</v>
      </c>
      <c r="I8" s="123">
        <f t="shared" ref="I8:J71" si="13">I7+H8</f>
        <v>49</v>
      </c>
      <c r="J8" s="122">
        <f t="shared" si="9"/>
        <v>2726</v>
      </c>
      <c r="K8" s="119"/>
      <c r="L8" s="119"/>
      <c r="M8" s="122">
        <v>2691979</v>
      </c>
      <c r="N8" s="122">
        <f t="shared" si="4"/>
        <v>52</v>
      </c>
      <c r="O8" s="122">
        <f t="shared" si="10"/>
        <v>2</v>
      </c>
      <c r="P8" s="122">
        <f t="shared" si="11"/>
        <v>2</v>
      </c>
      <c r="Q8" s="122">
        <f t="shared" si="0"/>
        <v>2692</v>
      </c>
      <c r="R8" s="123">
        <f t="shared" ref="R8:R71" si="14">R7+P8</f>
        <v>52</v>
      </c>
      <c r="S8" s="122">
        <f t="shared" si="12"/>
        <v>2692</v>
      </c>
      <c r="T8" s="119" t="str">
        <f t="shared" si="1"/>
        <v>1954</v>
      </c>
      <c r="U8" s="119"/>
      <c r="V8" s="119"/>
      <c r="W8" s="119"/>
      <c r="X8" s="119"/>
      <c r="Y8" s="119"/>
      <c r="Z8" s="119"/>
      <c r="AA8" s="119"/>
      <c r="AB8" s="119"/>
      <c r="AC8" s="119"/>
      <c r="AD8" s="119"/>
      <c r="AE8" s="119"/>
      <c r="AF8" s="119"/>
      <c r="AG8" s="119"/>
      <c r="AH8" s="119"/>
      <c r="AI8" s="119"/>
      <c r="AJ8" s="119"/>
      <c r="AK8" s="119"/>
      <c r="AL8" s="119"/>
      <c r="AM8" s="119"/>
      <c r="AN8" s="119"/>
      <c r="AO8" s="119"/>
      <c r="AP8" s="119"/>
      <c r="AQ8" s="119"/>
      <c r="AR8" s="119"/>
      <c r="AS8" s="119"/>
      <c r="AT8" s="119"/>
      <c r="AU8" s="119"/>
      <c r="AV8" s="119"/>
      <c r="AW8" s="119"/>
      <c r="AX8" s="119"/>
      <c r="AY8" s="119"/>
      <c r="AZ8" s="119"/>
    </row>
    <row r="9" spans="1:52" ht="14">
      <c r="A9" s="129" t="s">
        <v>1407</v>
      </c>
      <c r="B9" s="121">
        <v>2772882</v>
      </c>
      <c r="C9" s="126">
        <f t="shared" si="2"/>
        <v>49.2</v>
      </c>
      <c r="D9" s="124" t="str">
        <f t="shared" si="5"/>
        <v>1955</v>
      </c>
      <c r="E9" s="122">
        <f t="shared" si="6"/>
        <v>2773</v>
      </c>
      <c r="F9" s="126">
        <f t="shared" si="7"/>
        <v>49.2</v>
      </c>
      <c r="G9" s="126">
        <f t="shared" si="3"/>
        <v>1.2</v>
      </c>
      <c r="H9" s="126">
        <f t="shared" si="8"/>
        <v>1.2</v>
      </c>
      <c r="I9" s="123">
        <f t="shared" si="13"/>
        <v>50</v>
      </c>
      <c r="J9" s="122">
        <f t="shared" si="9"/>
        <v>2776</v>
      </c>
      <c r="K9" s="119"/>
      <c r="L9" s="119"/>
      <c r="M9" s="122">
        <v>2746072</v>
      </c>
      <c r="N9" s="122">
        <f t="shared" si="4"/>
        <v>54</v>
      </c>
      <c r="O9" s="122">
        <f t="shared" si="10"/>
        <v>2</v>
      </c>
      <c r="P9" s="122">
        <f t="shared" si="11"/>
        <v>2</v>
      </c>
      <c r="Q9" s="122">
        <f t="shared" si="0"/>
        <v>2746</v>
      </c>
      <c r="R9" s="123">
        <f t="shared" si="14"/>
        <v>54</v>
      </c>
      <c r="S9" s="122">
        <f t="shared" si="12"/>
        <v>2746</v>
      </c>
      <c r="T9" s="119" t="str">
        <f t="shared" si="1"/>
        <v>1955</v>
      </c>
      <c r="U9" s="119"/>
      <c r="V9" s="119"/>
      <c r="W9" s="119"/>
      <c r="X9" s="119"/>
      <c r="Y9" s="119"/>
      <c r="Z9" s="119"/>
      <c r="AA9" s="119"/>
      <c r="AB9" s="119"/>
      <c r="AC9" s="119"/>
      <c r="AD9" s="119"/>
      <c r="AE9" s="119"/>
      <c r="AF9" s="119"/>
      <c r="AG9" s="119"/>
      <c r="AH9" s="119"/>
      <c r="AI9" s="119"/>
      <c r="AJ9" s="119"/>
      <c r="AK9" s="119"/>
      <c r="AL9" s="119"/>
      <c r="AM9" s="119"/>
      <c r="AN9" s="119"/>
      <c r="AO9" s="119"/>
      <c r="AP9" s="119"/>
      <c r="AQ9" s="119"/>
      <c r="AR9" s="119"/>
      <c r="AS9" s="119"/>
      <c r="AT9" s="119"/>
      <c r="AU9" s="119"/>
      <c r="AV9" s="119"/>
      <c r="AW9" s="119"/>
      <c r="AX9" s="119"/>
      <c r="AY9" s="119"/>
      <c r="AZ9" s="119"/>
    </row>
    <row r="10" spans="1:52" ht="14">
      <c r="A10" s="129" t="s">
        <v>1408</v>
      </c>
      <c r="B10" s="121">
        <v>2823513</v>
      </c>
      <c r="C10" s="126">
        <f t="shared" si="2"/>
        <v>50.6</v>
      </c>
      <c r="D10" s="124" t="str">
        <f t="shared" si="5"/>
        <v>1956</v>
      </c>
      <c r="E10" s="122">
        <f t="shared" si="6"/>
        <v>2824</v>
      </c>
      <c r="F10" s="126">
        <f t="shared" si="7"/>
        <v>50.6</v>
      </c>
      <c r="G10" s="126">
        <f t="shared" si="3"/>
        <v>1.4</v>
      </c>
      <c r="H10" s="126">
        <f t="shared" si="8"/>
        <v>1.4</v>
      </c>
      <c r="I10" s="123">
        <f t="shared" si="13"/>
        <v>51</v>
      </c>
      <c r="J10" s="122">
        <f t="shared" si="9"/>
        <v>2827</v>
      </c>
      <c r="K10" s="119"/>
      <c r="L10" s="119"/>
      <c r="M10" s="122">
        <v>2801003</v>
      </c>
      <c r="N10" s="122">
        <f t="shared" si="4"/>
        <v>55</v>
      </c>
      <c r="O10" s="122">
        <f t="shared" si="10"/>
        <v>1</v>
      </c>
      <c r="P10" s="122">
        <f t="shared" si="11"/>
        <v>1</v>
      </c>
      <c r="Q10" s="122">
        <f t="shared" si="0"/>
        <v>2801</v>
      </c>
      <c r="R10" s="123">
        <f t="shared" si="14"/>
        <v>55</v>
      </c>
      <c r="S10" s="122">
        <f t="shared" si="12"/>
        <v>2801</v>
      </c>
      <c r="T10" s="119" t="str">
        <f t="shared" si="1"/>
        <v>1956</v>
      </c>
      <c r="U10" s="119"/>
      <c r="V10" s="119"/>
      <c r="W10" s="119"/>
      <c r="X10" s="119"/>
      <c r="Y10" s="119"/>
      <c r="Z10" s="119"/>
      <c r="AA10" s="119"/>
      <c r="AB10" s="119"/>
      <c r="AC10" s="119"/>
      <c r="AD10" s="119"/>
      <c r="AE10" s="119"/>
      <c r="AF10" s="119"/>
      <c r="AG10" s="119"/>
      <c r="AH10" s="119"/>
      <c r="AI10" s="119"/>
      <c r="AJ10" s="119"/>
      <c r="AK10" s="119"/>
      <c r="AL10" s="119"/>
      <c r="AM10" s="119"/>
      <c r="AN10" s="119"/>
      <c r="AO10" s="119"/>
      <c r="AP10" s="119"/>
      <c r="AQ10" s="119"/>
      <c r="AR10" s="119"/>
      <c r="AS10" s="119"/>
      <c r="AT10" s="119"/>
      <c r="AU10" s="119"/>
      <c r="AV10" s="119"/>
      <c r="AW10" s="119"/>
      <c r="AX10" s="119"/>
      <c r="AY10" s="119"/>
      <c r="AZ10" s="119"/>
    </row>
    <row r="11" spans="1:52" ht="14">
      <c r="A11" s="129" t="s">
        <v>1409</v>
      </c>
      <c r="B11" s="121">
        <v>2875642</v>
      </c>
      <c r="C11" s="126">
        <f t="shared" si="2"/>
        <v>52.1</v>
      </c>
      <c r="D11" s="124" t="str">
        <f t="shared" si="5"/>
        <v>1957</v>
      </c>
      <c r="E11" s="122">
        <f t="shared" si="6"/>
        <v>2876</v>
      </c>
      <c r="F11" s="126">
        <f t="shared" si="7"/>
        <v>52.1</v>
      </c>
      <c r="G11" s="126">
        <f t="shared" si="3"/>
        <v>1.5</v>
      </c>
      <c r="H11" s="126">
        <f t="shared" si="8"/>
        <v>1.5</v>
      </c>
      <c r="I11" s="123">
        <f t="shared" si="13"/>
        <v>53</v>
      </c>
      <c r="J11" s="122">
        <f t="shared" si="9"/>
        <v>2880</v>
      </c>
      <c r="K11" s="119"/>
      <c r="L11" s="119"/>
      <c r="M11" s="122">
        <v>2857867</v>
      </c>
      <c r="N11" s="122">
        <f t="shared" si="4"/>
        <v>57</v>
      </c>
      <c r="O11" s="122">
        <f t="shared" si="10"/>
        <v>2</v>
      </c>
      <c r="P11" s="122">
        <f t="shared" si="11"/>
        <v>2</v>
      </c>
      <c r="Q11" s="122">
        <f t="shared" si="0"/>
        <v>2858</v>
      </c>
      <c r="R11" s="123">
        <f t="shared" si="14"/>
        <v>57</v>
      </c>
      <c r="S11" s="122">
        <f t="shared" si="12"/>
        <v>2858</v>
      </c>
      <c r="T11" s="119" t="str">
        <f t="shared" si="1"/>
        <v>1957</v>
      </c>
      <c r="U11" s="119"/>
      <c r="V11" s="119"/>
      <c r="W11" s="119"/>
      <c r="X11" s="119"/>
      <c r="Y11" s="119"/>
      <c r="Z11" s="119"/>
      <c r="AA11" s="119"/>
      <c r="AB11" s="119"/>
      <c r="AC11" s="119"/>
      <c r="AD11" s="119"/>
      <c r="AE11" s="119"/>
      <c r="AF11" s="119"/>
      <c r="AG11" s="119"/>
      <c r="AH11" s="119"/>
      <c r="AI11" s="119"/>
      <c r="AJ11" s="119"/>
      <c r="AK11" s="119"/>
      <c r="AL11" s="119"/>
      <c r="AM11" s="119"/>
      <c r="AN11" s="119"/>
      <c r="AO11" s="119"/>
      <c r="AP11" s="119"/>
      <c r="AQ11" s="119"/>
      <c r="AR11" s="119"/>
      <c r="AS11" s="119"/>
      <c r="AT11" s="119"/>
      <c r="AU11" s="119"/>
      <c r="AV11" s="119"/>
      <c r="AW11" s="119"/>
      <c r="AX11" s="119"/>
      <c r="AY11" s="119"/>
      <c r="AZ11" s="119"/>
    </row>
    <row r="12" spans="1:52" ht="14">
      <c r="A12" s="129" t="s">
        <v>1410</v>
      </c>
      <c r="B12" s="121">
        <v>2929069</v>
      </c>
      <c r="C12" s="126">
        <f t="shared" si="2"/>
        <v>53.4</v>
      </c>
      <c r="D12" s="124" t="str">
        <f t="shared" si="5"/>
        <v>1958</v>
      </c>
      <c r="E12" s="122">
        <f t="shared" si="6"/>
        <v>2929</v>
      </c>
      <c r="F12" s="126">
        <f t="shared" si="7"/>
        <v>53.4</v>
      </c>
      <c r="G12" s="126">
        <f t="shared" si="3"/>
        <v>1.3</v>
      </c>
      <c r="H12" s="126">
        <f t="shared" si="8"/>
        <v>1.3</v>
      </c>
      <c r="I12" s="123">
        <f t="shared" si="13"/>
        <v>54</v>
      </c>
      <c r="J12" s="122">
        <f t="shared" si="9"/>
        <v>2934</v>
      </c>
      <c r="K12" s="119"/>
      <c r="L12" s="119"/>
      <c r="M12" s="122">
        <v>2916108</v>
      </c>
      <c r="N12" s="122">
        <f t="shared" si="4"/>
        <v>58</v>
      </c>
      <c r="O12" s="122">
        <f t="shared" si="10"/>
        <v>1</v>
      </c>
      <c r="P12" s="122">
        <f t="shared" si="11"/>
        <v>1</v>
      </c>
      <c r="Q12" s="122">
        <f t="shared" si="0"/>
        <v>2916</v>
      </c>
      <c r="R12" s="123">
        <f t="shared" si="14"/>
        <v>58</v>
      </c>
      <c r="S12" s="122">
        <f t="shared" si="12"/>
        <v>2916</v>
      </c>
      <c r="T12" s="119" t="str">
        <f t="shared" si="1"/>
        <v>1958</v>
      </c>
      <c r="U12" s="119"/>
      <c r="V12" s="119"/>
      <c r="W12" s="119"/>
      <c r="X12" s="119"/>
      <c r="Y12" s="119"/>
      <c r="Z12" s="119"/>
      <c r="AA12" s="119"/>
      <c r="AB12" s="119"/>
      <c r="AC12" s="119"/>
      <c r="AD12" s="119"/>
      <c r="AE12" s="119"/>
      <c r="AF12" s="119"/>
      <c r="AG12" s="119"/>
      <c r="AH12" s="119"/>
      <c r="AI12" s="119"/>
      <c r="AJ12" s="119"/>
      <c r="AK12" s="119"/>
      <c r="AL12" s="119"/>
      <c r="AM12" s="119"/>
      <c r="AN12" s="119"/>
      <c r="AO12" s="119"/>
      <c r="AP12" s="119"/>
      <c r="AQ12" s="119"/>
      <c r="AR12" s="119"/>
      <c r="AS12" s="119"/>
      <c r="AT12" s="119"/>
      <c r="AU12" s="119"/>
      <c r="AV12" s="119"/>
      <c r="AW12" s="119"/>
      <c r="AX12" s="119"/>
      <c r="AY12" s="119"/>
      <c r="AZ12" s="119"/>
    </row>
    <row r="13" spans="1:52" ht="14">
      <c r="A13" s="129" t="s">
        <v>1411</v>
      </c>
      <c r="B13" s="121">
        <v>2983435</v>
      </c>
      <c r="C13" s="126">
        <f t="shared" si="2"/>
        <v>54.4</v>
      </c>
      <c r="D13" s="124" t="str">
        <f t="shared" si="5"/>
        <v>1959</v>
      </c>
      <c r="E13" s="122">
        <f t="shared" si="6"/>
        <v>2983</v>
      </c>
      <c r="F13" s="126">
        <f t="shared" si="7"/>
        <v>54.4</v>
      </c>
      <c r="G13" s="126">
        <f t="shared" si="3"/>
        <v>1</v>
      </c>
      <c r="H13" s="126">
        <f t="shared" si="8"/>
        <v>1</v>
      </c>
      <c r="I13" s="123">
        <f t="shared" si="13"/>
        <v>55</v>
      </c>
      <c r="J13" s="122">
        <f t="shared" si="9"/>
        <v>2989</v>
      </c>
      <c r="K13" s="119"/>
      <c r="L13" s="119"/>
      <c r="M13" s="122">
        <v>2970292</v>
      </c>
      <c r="N13" s="122">
        <f t="shared" si="4"/>
        <v>54</v>
      </c>
      <c r="O13" s="122">
        <f t="shared" si="10"/>
        <v>-4</v>
      </c>
      <c r="P13" s="122">
        <f t="shared" si="11"/>
        <v>-4</v>
      </c>
      <c r="Q13" s="122">
        <f t="shared" si="0"/>
        <v>2970</v>
      </c>
      <c r="R13" s="123">
        <f t="shared" si="14"/>
        <v>54</v>
      </c>
      <c r="S13" s="122">
        <f t="shared" si="12"/>
        <v>2970</v>
      </c>
      <c r="T13" s="119" t="str">
        <f t="shared" si="1"/>
        <v>1959</v>
      </c>
      <c r="U13" s="119"/>
      <c r="V13" s="119"/>
      <c r="W13" s="119"/>
      <c r="X13" s="119"/>
      <c r="Y13" s="119"/>
      <c r="Z13" s="119"/>
      <c r="AA13" s="119"/>
      <c r="AB13" s="119"/>
      <c r="AC13" s="119"/>
      <c r="AD13" s="119"/>
      <c r="AE13" s="119"/>
      <c r="AF13" s="119"/>
      <c r="AG13" s="119"/>
      <c r="AH13" s="119"/>
      <c r="AI13" s="119"/>
      <c r="AJ13" s="119"/>
      <c r="AK13" s="119"/>
      <c r="AL13" s="119"/>
      <c r="AM13" s="119"/>
      <c r="AN13" s="119"/>
      <c r="AO13" s="119"/>
      <c r="AP13" s="119"/>
      <c r="AQ13" s="119"/>
      <c r="AR13" s="119"/>
      <c r="AS13" s="119"/>
      <c r="AT13" s="119"/>
      <c r="AU13" s="119"/>
      <c r="AV13" s="119"/>
      <c r="AW13" s="119"/>
      <c r="AX13" s="119"/>
      <c r="AY13" s="119"/>
      <c r="AZ13" s="119"/>
    </row>
    <row r="14" spans="1:52" ht="14">
      <c r="A14" s="129" t="s">
        <v>1412</v>
      </c>
      <c r="B14" s="121">
        <v>3038413</v>
      </c>
      <c r="C14" s="126">
        <f t="shared" si="2"/>
        <v>55</v>
      </c>
      <c r="D14" s="124" t="str">
        <f t="shared" si="5"/>
        <v>1960</v>
      </c>
      <c r="E14" s="122">
        <f t="shared" si="6"/>
        <v>3038</v>
      </c>
      <c r="F14" s="126">
        <f t="shared" si="7"/>
        <v>55</v>
      </c>
      <c r="G14" s="126">
        <f t="shared" si="3"/>
        <v>0.6</v>
      </c>
      <c r="H14" s="126">
        <f t="shared" si="8"/>
        <v>0.6</v>
      </c>
      <c r="I14" s="123">
        <f t="shared" si="13"/>
        <v>56</v>
      </c>
      <c r="J14" s="122">
        <f t="shared" si="9"/>
        <v>3045</v>
      </c>
      <c r="K14" s="119"/>
      <c r="L14" s="119"/>
      <c r="M14" s="122">
        <v>3019233</v>
      </c>
      <c r="N14" s="122">
        <f t="shared" si="4"/>
        <v>49</v>
      </c>
      <c r="O14" s="122">
        <f t="shared" si="10"/>
        <v>-5</v>
      </c>
      <c r="P14" s="122">
        <f t="shared" si="11"/>
        <v>-5</v>
      </c>
      <c r="Q14" s="122">
        <f t="shared" si="0"/>
        <v>3019</v>
      </c>
      <c r="R14" s="123">
        <f t="shared" si="14"/>
        <v>49</v>
      </c>
      <c r="S14" s="122">
        <f t="shared" si="12"/>
        <v>3019</v>
      </c>
      <c r="T14" s="119" t="str">
        <f t="shared" si="1"/>
        <v>1960</v>
      </c>
      <c r="U14" s="119"/>
      <c r="V14" s="119"/>
      <c r="W14" s="119"/>
      <c r="X14" s="119"/>
      <c r="Y14" s="119"/>
      <c r="Z14" s="119"/>
      <c r="AA14" s="119"/>
      <c r="AB14" s="119"/>
      <c r="AC14" s="119"/>
      <c r="AD14" s="119"/>
      <c r="AE14" s="119"/>
      <c r="AF14" s="119"/>
      <c r="AG14" s="119"/>
      <c r="AH14" s="119"/>
      <c r="AI14" s="119"/>
      <c r="AJ14" s="119"/>
      <c r="AK14" s="119"/>
      <c r="AL14" s="119"/>
      <c r="AM14" s="119"/>
      <c r="AN14" s="119"/>
      <c r="AO14" s="119"/>
      <c r="AP14" s="119"/>
      <c r="AQ14" s="119"/>
      <c r="AR14" s="119"/>
      <c r="AS14" s="119"/>
      <c r="AT14" s="119"/>
      <c r="AU14" s="119"/>
      <c r="AV14" s="119"/>
      <c r="AW14" s="119"/>
      <c r="AX14" s="119"/>
      <c r="AY14" s="119"/>
      <c r="AZ14" s="119"/>
    </row>
    <row r="15" spans="1:52" ht="14">
      <c r="A15" s="129" t="s">
        <v>1413</v>
      </c>
      <c r="B15" s="121">
        <v>3093909</v>
      </c>
      <c r="C15" s="126">
        <f t="shared" si="2"/>
        <v>55.5</v>
      </c>
      <c r="D15" s="124" t="str">
        <f t="shared" si="5"/>
        <v>1961</v>
      </c>
      <c r="E15" s="122">
        <f t="shared" si="6"/>
        <v>3094</v>
      </c>
      <c r="F15" s="126">
        <f t="shared" si="7"/>
        <v>55.5</v>
      </c>
      <c r="G15" s="126">
        <f t="shared" si="3"/>
        <v>0.5</v>
      </c>
      <c r="H15" s="126">
        <f t="shared" si="8"/>
        <v>0.5</v>
      </c>
      <c r="I15" s="123">
        <f t="shared" si="13"/>
        <v>57</v>
      </c>
      <c r="J15" s="122">
        <f t="shared" si="9"/>
        <v>3102</v>
      </c>
      <c r="K15" s="119"/>
      <c r="L15" s="119"/>
      <c r="M15" s="122">
        <v>3068371</v>
      </c>
      <c r="N15" s="122">
        <f t="shared" si="4"/>
        <v>49</v>
      </c>
      <c r="O15" s="122">
        <f t="shared" si="10"/>
        <v>0</v>
      </c>
      <c r="P15" s="122">
        <f t="shared" si="11"/>
        <v>0</v>
      </c>
      <c r="Q15" s="122">
        <f t="shared" si="0"/>
        <v>3068</v>
      </c>
      <c r="R15" s="123">
        <f t="shared" si="14"/>
        <v>49</v>
      </c>
      <c r="S15" s="122">
        <f t="shared" si="12"/>
        <v>3068</v>
      </c>
      <c r="T15" s="119" t="str">
        <f t="shared" si="1"/>
        <v>1961</v>
      </c>
      <c r="U15" s="119"/>
      <c r="V15" s="119"/>
      <c r="W15" s="119"/>
      <c r="X15" s="119"/>
      <c r="Y15" s="119"/>
      <c r="Z15" s="119"/>
      <c r="AA15" s="119"/>
      <c r="AB15" s="119"/>
      <c r="AC15" s="119"/>
      <c r="AD15" s="119"/>
      <c r="AE15" s="119"/>
      <c r="AF15" s="119"/>
      <c r="AG15" s="119"/>
      <c r="AH15" s="119"/>
      <c r="AI15" s="119"/>
      <c r="AJ15" s="119"/>
      <c r="AK15" s="119"/>
      <c r="AL15" s="119"/>
      <c r="AM15" s="119"/>
      <c r="AN15" s="119"/>
      <c r="AO15" s="119"/>
      <c r="AP15" s="119"/>
      <c r="AQ15" s="119"/>
      <c r="AR15" s="119"/>
      <c r="AS15" s="119"/>
      <c r="AT15" s="119"/>
      <c r="AU15" s="119"/>
      <c r="AV15" s="119"/>
      <c r="AW15" s="119"/>
      <c r="AX15" s="119"/>
      <c r="AY15" s="119"/>
      <c r="AZ15" s="119"/>
    </row>
    <row r="16" spans="1:52" ht="14">
      <c r="A16" s="129" t="s">
        <v>1414</v>
      </c>
      <c r="B16" s="121">
        <v>3150242</v>
      </c>
      <c r="C16" s="126">
        <f t="shared" si="2"/>
        <v>56.3</v>
      </c>
      <c r="D16" s="124" t="str">
        <f t="shared" si="5"/>
        <v>1962</v>
      </c>
      <c r="E16" s="122">
        <f t="shared" si="6"/>
        <v>3150</v>
      </c>
      <c r="F16" s="126">
        <f t="shared" si="7"/>
        <v>56.3</v>
      </c>
      <c r="G16" s="126">
        <f t="shared" si="3"/>
        <v>0.8</v>
      </c>
      <c r="H16" s="126">
        <f t="shared" si="8"/>
        <v>0.8</v>
      </c>
      <c r="I16" s="123">
        <f t="shared" si="13"/>
        <v>58</v>
      </c>
      <c r="J16" s="122">
        <f t="shared" si="9"/>
        <v>3160</v>
      </c>
      <c r="K16" s="119"/>
      <c r="L16" s="119"/>
      <c r="M16" s="122">
        <v>3126687</v>
      </c>
      <c r="N16" s="122">
        <f t="shared" si="4"/>
        <v>58</v>
      </c>
      <c r="O16" s="122">
        <f t="shared" si="10"/>
        <v>9</v>
      </c>
      <c r="P16" s="122">
        <f t="shared" si="11"/>
        <v>9</v>
      </c>
      <c r="Q16" s="122">
        <f t="shared" si="0"/>
        <v>3127</v>
      </c>
      <c r="R16" s="123">
        <f t="shared" si="14"/>
        <v>58</v>
      </c>
      <c r="S16" s="122">
        <f t="shared" si="12"/>
        <v>3126</v>
      </c>
      <c r="T16" s="119" t="str">
        <f t="shared" si="1"/>
        <v>1962</v>
      </c>
      <c r="U16" s="119"/>
      <c r="V16" s="119"/>
      <c r="W16" s="119"/>
      <c r="X16" s="119"/>
      <c r="Y16" s="119"/>
      <c r="Z16" s="119"/>
      <c r="AA16" s="119"/>
      <c r="AB16" s="119"/>
      <c r="AC16" s="119"/>
      <c r="AD16" s="119"/>
      <c r="AE16" s="119"/>
      <c r="AF16" s="119"/>
      <c r="AG16" s="119"/>
      <c r="AH16" s="119"/>
      <c r="AI16" s="119"/>
      <c r="AJ16" s="119"/>
      <c r="AK16" s="119"/>
      <c r="AL16" s="119"/>
      <c r="AM16" s="119"/>
      <c r="AN16" s="119"/>
      <c r="AO16" s="119"/>
      <c r="AP16" s="119"/>
      <c r="AQ16" s="119"/>
      <c r="AR16" s="119"/>
      <c r="AS16" s="119"/>
      <c r="AT16" s="119"/>
      <c r="AU16" s="119"/>
      <c r="AV16" s="119"/>
      <c r="AW16" s="119"/>
      <c r="AX16" s="119"/>
      <c r="AY16" s="119"/>
      <c r="AZ16" s="119"/>
    </row>
    <row r="17" spans="1:52" ht="14">
      <c r="A17" s="129" t="s">
        <v>1415</v>
      </c>
      <c r="B17" s="121">
        <v>3208212</v>
      </c>
      <c r="C17" s="126">
        <f t="shared" si="2"/>
        <v>58</v>
      </c>
      <c r="D17" s="124" t="str">
        <f t="shared" si="5"/>
        <v>1963</v>
      </c>
      <c r="E17" s="122">
        <f t="shared" si="6"/>
        <v>3208</v>
      </c>
      <c r="F17" s="126">
        <f t="shared" si="7"/>
        <v>58</v>
      </c>
      <c r="G17" s="126">
        <f t="shared" si="3"/>
        <v>1.7</v>
      </c>
      <c r="H17" s="126">
        <f t="shared" si="8"/>
        <v>1.7</v>
      </c>
      <c r="I17" s="123">
        <f t="shared" si="13"/>
        <v>60</v>
      </c>
      <c r="J17" s="122">
        <f t="shared" si="9"/>
        <v>3220</v>
      </c>
      <c r="K17" s="119"/>
      <c r="L17" s="119"/>
      <c r="M17" s="122">
        <v>3195779</v>
      </c>
      <c r="N17" s="122">
        <f t="shared" si="4"/>
        <v>69</v>
      </c>
      <c r="O17" s="122">
        <f t="shared" si="10"/>
        <v>11</v>
      </c>
      <c r="P17" s="122">
        <f t="shared" si="11"/>
        <v>11</v>
      </c>
      <c r="Q17" s="122">
        <f t="shared" si="0"/>
        <v>3196</v>
      </c>
      <c r="R17" s="123">
        <f t="shared" si="14"/>
        <v>69</v>
      </c>
      <c r="S17" s="122">
        <f t="shared" si="12"/>
        <v>3195</v>
      </c>
      <c r="T17" s="119" t="str">
        <f t="shared" si="1"/>
        <v>1963</v>
      </c>
      <c r="U17" s="119"/>
      <c r="V17" s="119"/>
      <c r="W17" s="119"/>
      <c r="X17" s="119"/>
      <c r="Y17" s="119"/>
      <c r="Z17" s="119"/>
      <c r="AA17" s="119"/>
      <c r="AB17" s="119"/>
      <c r="AC17" s="119"/>
      <c r="AD17" s="119"/>
      <c r="AE17" s="119"/>
      <c r="AF17" s="119"/>
      <c r="AG17" s="119"/>
      <c r="AH17" s="119"/>
      <c r="AI17" s="119"/>
      <c r="AJ17" s="119"/>
      <c r="AK17" s="119"/>
      <c r="AL17" s="119"/>
      <c r="AM17" s="119"/>
      <c r="AN17" s="119"/>
      <c r="AO17" s="119"/>
      <c r="AP17" s="119"/>
      <c r="AQ17" s="119"/>
      <c r="AR17" s="119"/>
      <c r="AS17" s="119"/>
      <c r="AT17" s="119"/>
      <c r="AU17" s="119"/>
      <c r="AV17" s="119"/>
      <c r="AW17" s="119"/>
      <c r="AX17" s="119"/>
      <c r="AY17" s="119"/>
      <c r="AZ17" s="119"/>
    </row>
    <row r="18" spans="1:52" ht="14">
      <c r="A18" s="129" t="s">
        <v>1416</v>
      </c>
      <c r="B18" s="121">
        <v>3268896</v>
      </c>
      <c r="C18" s="126">
        <f t="shared" si="2"/>
        <v>60.7</v>
      </c>
      <c r="D18" s="124" t="str">
        <f t="shared" si="5"/>
        <v>1964</v>
      </c>
      <c r="E18" s="122">
        <f t="shared" si="6"/>
        <v>3269</v>
      </c>
      <c r="F18" s="126">
        <f t="shared" si="7"/>
        <v>60.7</v>
      </c>
      <c r="G18" s="126">
        <f t="shared" si="3"/>
        <v>2.7</v>
      </c>
      <c r="H18" s="126">
        <f t="shared" si="8"/>
        <v>2.7</v>
      </c>
      <c r="I18" s="123">
        <f t="shared" si="13"/>
        <v>63</v>
      </c>
      <c r="J18" s="122">
        <f t="shared" si="9"/>
        <v>3283</v>
      </c>
      <c r="K18" s="119"/>
      <c r="L18" s="119"/>
      <c r="M18" s="122">
        <v>3267212</v>
      </c>
      <c r="N18" s="122">
        <f t="shared" si="4"/>
        <v>71</v>
      </c>
      <c r="O18" s="122">
        <f t="shared" si="10"/>
        <v>2</v>
      </c>
      <c r="P18" s="122">
        <f t="shared" si="11"/>
        <v>2</v>
      </c>
      <c r="Q18" s="122">
        <f t="shared" si="0"/>
        <v>3267</v>
      </c>
      <c r="R18" s="123">
        <f t="shared" si="14"/>
        <v>71</v>
      </c>
      <c r="S18" s="122">
        <f t="shared" si="12"/>
        <v>3266</v>
      </c>
      <c r="T18" s="119" t="str">
        <f t="shared" si="1"/>
        <v>1964</v>
      </c>
      <c r="U18" s="119"/>
      <c r="V18" s="119"/>
      <c r="W18" s="119"/>
      <c r="X18" s="119"/>
      <c r="Y18" s="119"/>
      <c r="Z18" s="119"/>
      <c r="AA18" s="119"/>
      <c r="AB18" s="119"/>
      <c r="AC18" s="119"/>
      <c r="AD18" s="119"/>
      <c r="AE18" s="119"/>
      <c r="AF18" s="119"/>
      <c r="AG18" s="119"/>
      <c r="AH18" s="119"/>
      <c r="AI18" s="119"/>
      <c r="AJ18" s="119"/>
      <c r="AK18" s="119"/>
      <c r="AL18" s="119"/>
      <c r="AM18" s="119"/>
      <c r="AN18" s="119"/>
      <c r="AO18" s="119"/>
      <c r="AP18" s="119"/>
      <c r="AQ18" s="119"/>
      <c r="AR18" s="119"/>
      <c r="AS18" s="119"/>
      <c r="AT18" s="119"/>
      <c r="AU18" s="119"/>
      <c r="AV18" s="119"/>
      <c r="AW18" s="119"/>
      <c r="AX18" s="119"/>
      <c r="AY18" s="119"/>
      <c r="AZ18" s="119"/>
    </row>
    <row r="19" spans="1:52" ht="14">
      <c r="A19" s="129" t="s">
        <v>1417</v>
      </c>
      <c r="B19" s="121">
        <v>3333007</v>
      </c>
      <c r="C19" s="126">
        <f t="shared" si="2"/>
        <v>64.099999999999994</v>
      </c>
      <c r="D19" s="124" t="str">
        <f t="shared" si="5"/>
        <v>1965</v>
      </c>
      <c r="E19" s="122">
        <f t="shared" si="6"/>
        <v>3333</v>
      </c>
      <c r="F19" s="126">
        <f t="shared" si="7"/>
        <v>64.099999999999994</v>
      </c>
      <c r="G19" s="126">
        <f t="shared" si="3"/>
        <v>3.4</v>
      </c>
      <c r="H19" s="126">
        <f t="shared" si="8"/>
        <v>3.4</v>
      </c>
      <c r="I19" s="123">
        <f t="shared" si="13"/>
        <v>66</v>
      </c>
      <c r="J19" s="122">
        <f t="shared" si="9"/>
        <v>3349</v>
      </c>
      <c r="K19" s="119"/>
      <c r="L19" s="119"/>
      <c r="M19" s="122">
        <v>3337112</v>
      </c>
      <c r="N19" s="122">
        <f t="shared" si="4"/>
        <v>70</v>
      </c>
      <c r="O19" s="122">
        <f t="shared" si="10"/>
        <v>-1</v>
      </c>
      <c r="P19" s="122">
        <f t="shared" si="11"/>
        <v>-1</v>
      </c>
      <c r="Q19" s="122">
        <f t="shared" si="0"/>
        <v>3337</v>
      </c>
      <c r="R19" s="123">
        <f t="shared" si="14"/>
        <v>70</v>
      </c>
      <c r="S19" s="122">
        <f t="shared" si="12"/>
        <v>3336</v>
      </c>
      <c r="T19" s="119" t="str">
        <f t="shared" si="1"/>
        <v>1965</v>
      </c>
      <c r="U19" s="119"/>
      <c r="V19" s="119"/>
      <c r="W19" s="119"/>
      <c r="X19" s="119"/>
      <c r="Y19" s="119"/>
      <c r="Z19" s="119"/>
      <c r="AA19" s="119"/>
      <c r="AB19" s="119"/>
      <c r="AC19" s="119"/>
      <c r="AD19" s="119"/>
      <c r="AE19" s="119"/>
      <c r="AF19" s="119"/>
      <c r="AG19" s="119"/>
      <c r="AH19" s="119"/>
      <c r="AI19" s="119"/>
      <c r="AJ19" s="119"/>
      <c r="AK19" s="119"/>
      <c r="AL19" s="119"/>
      <c r="AM19" s="119"/>
      <c r="AN19" s="119"/>
      <c r="AO19" s="119"/>
      <c r="AP19" s="119"/>
      <c r="AQ19" s="119"/>
      <c r="AR19" s="119"/>
      <c r="AS19" s="119"/>
      <c r="AT19" s="119"/>
      <c r="AU19" s="119"/>
      <c r="AV19" s="119"/>
      <c r="AW19" s="119"/>
      <c r="AX19" s="119"/>
      <c r="AY19" s="119"/>
      <c r="AZ19" s="119"/>
    </row>
    <row r="20" spans="1:52" ht="14">
      <c r="A20" s="129" t="s">
        <v>1418</v>
      </c>
      <c r="B20" s="121">
        <v>3400823</v>
      </c>
      <c r="C20" s="126">
        <f t="shared" si="2"/>
        <v>67.8</v>
      </c>
      <c r="D20" s="124" t="str">
        <f t="shared" si="5"/>
        <v>1966</v>
      </c>
      <c r="E20" s="122">
        <f t="shared" si="6"/>
        <v>3401</v>
      </c>
      <c r="F20" s="126">
        <f t="shared" si="7"/>
        <v>67.8</v>
      </c>
      <c r="G20" s="126">
        <f t="shared" si="3"/>
        <v>3.7</v>
      </c>
      <c r="H20" s="126">
        <f t="shared" si="8"/>
        <v>3.7</v>
      </c>
      <c r="I20" s="123">
        <f t="shared" si="13"/>
        <v>70</v>
      </c>
      <c r="J20" s="122">
        <f t="shared" si="9"/>
        <v>3419</v>
      </c>
      <c r="K20" s="119"/>
      <c r="L20" s="119"/>
      <c r="M20" s="122">
        <v>3406417</v>
      </c>
      <c r="N20" s="122">
        <f t="shared" si="4"/>
        <v>69</v>
      </c>
      <c r="O20" s="122">
        <f t="shared" si="10"/>
        <v>-1</v>
      </c>
      <c r="P20" s="122">
        <f t="shared" si="11"/>
        <v>-1</v>
      </c>
      <c r="Q20" s="122">
        <f t="shared" si="0"/>
        <v>3406</v>
      </c>
      <c r="R20" s="123">
        <f t="shared" si="14"/>
        <v>69</v>
      </c>
      <c r="S20" s="122">
        <f t="shared" si="12"/>
        <v>3405</v>
      </c>
      <c r="T20" s="119" t="str">
        <f t="shared" si="1"/>
        <v>1966</v>
      </c>
      <c r="U20" s="119"/>
      <c r="V20" s="119"/>
      <c r="W20" s="119"/>
      <c r="X20" s="119"/>
      <c r="Y20" s="119"/>
      <c r="Z20" s="119"/>
      <c r="AA20" s="119"/>
      <c r="AB20" s="119"/>
      <c r="AC20" s="119"/>
      <c r="AD20" s="119"/>
      <c r="AE20" s="119"/>
      <c r="AF20" s="119"/>
      <c r="AG20" s="119"/>
      <c r="AH20" s="119"/>
      <c r="AI20" s="119"/>
      <c r="AJ20" s="119"/>
      <c r="AK20" s="119"/>
      <c r="AL20" s="119"/>
      <c r="AM20" s="119"/>
      <c r="AN20" s="119"/>
      <c r="AO20" s="119"/>
      <c r="AP20" s="119"/>
      <c r="AQ20" s="119"/>
      <c r="AR20" s="119"/>
      <c r="AS20" s="119"/>
      <c r="AT20" s="119"/>
      <c r="AU20" s="119"/>
      <c r="AV20" s="119"/>
      <c r="AW20" s="119"/>
      <c r="AX20" s="119"/>
      <c r="AY20" s="119"/>
      <c r="AZ20" s="119"/>
    </row>
    <row r="21" spans="1:52" ht="14">
      <c r="A21" s="129" t="s">
        <v>1419</v>
      </c>
      <c r="B21" s="121">
        <v>3471955</v>
      </c>
      <c r="C21" s="126">
        <f t="shared" si="2"/>
        <v>71.099999999999994</v>
      </c>
      <c r="D21" s="124" t="str">
        <f t="shared" si="5"/>
        <v>1967</v>
      </c>
      <c r="E21" s="122">
        <f t="shared" si="6"/>
        <v>3472</v>
      </c>
      <c r="F21" s="126">
        <f t="shared" si="7"/>
        <v>71.099999999999994</v>
      </c>
      <c r="G21" s="126">
        <f t="shared" si="3"/>
        <v>3.3</v>
      </c>
      <c r="H21" s="126">
        <f t="shared" si="8"/>
        <v>3.3</v>
      </c>
      <c r="I21" s="123">
        <f t="shared" si="13"/>
        <v>73</v>
      </c>
      <c r="J21" s="122">
        <f t="shared" si="9"/>
        <v>3492</v>
      </c>
      <c r="K21" s="119"/>
      <c r="L21" s="119"/>
      <c r="M21" s="122">
        <v>3475448</v>
      </c>
      <c r="N21" s="122">
        <f t="shared" si="4"/>
        <v>69</v>
      </c>
      <c r="O21" s="122">
        <f t="shared" si="10"/>
        <v>0</v>
      </c>
      <c r="P21" s="122">
        <f t="shared" si="11"/>
        <v>0</v>
      </c>
      <c r="Q21" s="122">
        <f t="shared" si="0"/>
        <v>3475</v>
      </c>
      <c r="R21" s="123">
        <f t="shared" si="14"/>
        <v>69</v>
      </c>
      <c r="S21" s="122">
        <f t="shared" si="12"/>
        <v>3474</v>
      </c>
      <c r="T21" s="119" t="str">
        <f t="shared" si="1"/>
        <v>1967</v>
      </c>
      <c r="U21" s="119"/>
      <c r="V21" s="119"/>
      <c r="W21" s="119"/>
      <c r="X21" s="119"/>
      <c r="Y21" s="119"/>
      <c r="Z21" s="119"/>
      <c r="AA21" s="119"/>
      <c r="AB21" s="119"/>
      <c r="AC21" s="119"/>
      <c r="AD21" s="119"/>
      <c r="AE21" s="119"/>
      <c r="AF21" s="119"/>
      <c r="AG21" s="119"/>
      <c r="AH21" s="119"/>
      <c r="AI21" s="119"/>
      <c r="AJ21" s="119"/>
      <c r="AK21" s="119"/>
      <c r="AL21" s="119"/>
      <c r="AM21" s="119"/>
      <c r="AN21" s="119"/>
      <c r="AO21" s="119"/>
      <c r="AP21" s="119"/>
      <c r="AQ21" s="119"/>
      <c r="AR21" s="119"/>
      <c r="AS21" s="119"/>
      <c r="AT21" s="119"/>
      <c r="AU21" s="119"/>
      <c r="AV21" s="119"/>
      <c r="AW21" s="119"/>
      <c r="AX21" s="119"/>
      <c r="AY21" s="119"/>
      <c r="AZ21" s="119"/>
    </row>
    <row r="22" spans="1:52" ht="14">
      <c r="A22" s="129" t="s">
        <v>1420</v>
      </c>
      <c r="B22" s="121">
        <v>3545613</v>
      </c>
      <c r="C22" s="126">
        <f t="shared" si="2"/>
        <v>73.7</v>
      </c>
      <c r="D22" s="124" t="str">
        <f t="shared" si="5"/>
        <v>1968</v>
      </c>
      <c r="E22" s="122">
        <f t="shared" si="6"/>
        <v>3546</v>
      </c>
      <c r="F22" s="126">
        <f t="shared" si="7"/>
        <v>73.7</v>
      </c>
      <c r="G22" s="126">
        <f t="shared" si="3"/>
        <v>2.6</v>
      </c>
      <c r="H22" s="126">
        <f t="shared" si="8"/>
        <v>2.6</v>
      </c>
      <c r="I22" s="123">
        <f t="shared" si="13"/>
        <v>76</v>
      </c>
      <c r="J22" s="122">
        <f t="shared" si="9"/>
        <v>3568</v>
      </c>
      <c r="K22" s="119"/>
      <c r="L22" s="119"/>
      <c r="M22" s="122">
        <v>3546811</v>
      </c>
      <c r="N22" s="122">
        <f t="shared" si="4"/>
        <v>71</v>
      </c>
      <c r="O22" s="122">
        <f t="shared" si="10"/>
        <v>2</v>
      </c>
      <c r="P22" s="122">
        <f t="shared" si="11"/>
        <v>2</v>
      </c>
      <c r="Q22" s="122">
        <f t="shared" si="0"/>
        <v>3547</v>
      </c>
      <c r="R22" s="123">
        <f t="shared" si="14"/>
        <v>71</v>
      </c>
      <c r="S22" s="122">
        <f t="shared" si="12"/>
        <v>3545</v>
      </c>
      <c r="T22" s="119" t="str">
        <f t="shared" si="1"/>
        <v>1968</v>
      </c>
      <c r="U22" s="119"/>
      <c r="V22" s="119"/>
      <c r="W22" s="119"/>
      <c r="X22" s="119"/>
      <c r="Y22" s="119"/>
      <c r="Z22" s="119"/>
      <c r="AA22" s="119"/>
      <c r="AB22" s="119"/>
      <c r="AC22" s="119"/>
      <c r="AD22" s="119"/>
      <c r="AE22" s="119"/>
      <c r="AF22" s="119"/>
      <c r="AG22" s="119"/>
      <c r="AH22" s="119"/>
      <c r="AI22" s="119"/>
      <c r="AJ22" s="119"/>
      <c r="AK22" s="119"/>
      <c r="AL22" s="119"/>
      <c r="AM22" s="119"/>
      <c r="AN22" s="119"/>
      <c r="AO22" s="119"/>
      <c r="AP22" s="119"/>
      <c r="AQ22" s="119"/>
      <c r="AR22" s="119"/>
      <c r="AS22" s="119"/>
      <c r="AT22" s="119"/>
      <c r="AU22" s="119"/>
      <c r="AV22" s="119"/>
      <c r="AW22" s="119"/>
      <c r="AX22" s="119"/>
      <c r="AY22" s="119"/>
      <c r="AZ22" s="119"/>
    </row>
    <row r="23" spans="1:52" ht="14">
      <c r="A23" s="129" t="s">
        <v>1421</v>
      </c>
      <c r="B23" s="121">
        <v>3620652</v>
      </c>
      <c r="C23" s="126">
        <f t="shared" si="2"/>
        <v>75</v>
      </c>
      <c r="D23" s="124" t="str">
        <f t="shared" si="5"/>
        <v>1969</v>
      </c>
      <c r="E23" s="122">
        <f t="shared" si="6"/>
        <v>3621</v>
      </c>
      <c r="F23" s="126">
        <f t="shared" si="7"/>
        <v>75</v>
      </c>
      <c r="G23" s="126">
        <f t="shared" si="3"/>
        <v>1.3</v>
      </c>
      <c r="H23" s="126">
        <f t="shared" si="8"/>
        <v>1.3</v>
      </c>
      <c r="I23" s="123">
        <f t="shared" si="13"/>
        <v>77</v>
      </c>
      <c r="J23" s="122">
        <f t="shared" si="9"/>
        <v>3645</v>
      </c>
      <c r="K23" s="119"/>
      <c r="L23" s="119"/>
      <c r="M23" s="122">
        <v>3620655</v>
      </c>
      <c r="N23" s="122">
        <f t="shared" si="4"/>
        <v>74</v>
      </c>
      <c r="O23" s="122">
        <f t="shared" si="10"/>
        <v>3</v>
      </c>
      <c r="P23" s="122">
        <f t="shared" si="11"/>
        <v>3</v>
      </c>
      <c r="Q23" s="122">
        <f t="shared" si="0"/>
        <v>3621</v>
      </c>
      <c r="R23" s="123">
        <f t="shared" si="14"/>
        <v>74</v>
      </c>
      <c r="S23" s="122">
        <f t="shared" si="12"/>
        <v>3619</v>
      </c>
      <c r="T23" s="119" t="str">
        <f t="shared" si="1"/>
        <v>1969</v>
      </c>
      <c r="U23" s="119"/>
      <c r="V23" s="119"/>
      <c r="W23" s="119"/>
      <c r="X23" s="119"/>
      <c r="Y23" s="119"/>
      <c r="Z23" s="119"/>
      <c r="AA23" s="119"/>
      <c r="AB23" s="119"/>
      <c r="AC23" s="119"/>
      <c r="AD23" s="119"/>
      <c r="AE23" s="119"/>
      <c r="AF23" s="119"/>
      <c r="AG23" s="119"/>
      <c r="AH23" s="119"/>
      <c r="AI23" s="119"/>
      <c r="AJ23" s="119"/>
      <c r="AK23" s="119"/>
      <c r="AL23" s="119"/>
      <c r="AM23" s="119"/>
      <c r="AN23" s="119"/>
      <c r="AO23" s="119"/>
      <c r="AP23" s="119"/>
      <c r="AQ23" s="119"/>
      <c r="AR23" s="119"/>
      <c r="AS23" s="119"/>
      <c r="AT23" s="119"/>
      <c r="AU23" s="119"/>
      <c r="AV23" s="119"/>
      <c r="AW23" s="119"/>
      <c r="AX23" s="119"/>
      <c r="AY23" s="119"/>
      <c r="AZ23" s="119"/>
    </row>
    <row r="24" spans="1:52" ht="14">
      <c r="A24" s="129" t="s">
        <v>1422</v>
      </c>
      <c r="B24" s="121">
        <v>3696186</v>
      </c>
      <c r="C24" s="126">
        <f t="shared" si="2"/>
        <v>75.5</v>
      </c>
      <c r="D24" s="124" t="str">
        <f t="shared" si="5"/>
        <v>1970</v>
      </c>
      <c r="E24" s="122">
        <f t="shared" si="6"/>
        <v>3696</v>
      </c>
      <c r="F24" s="126">
        <f t="shared" si="7"/>
        <v>75.5</v>
      </c>
      <c r="G24" s="126">
        <f t="shared" si="3"/>
        <v>0.5</v>
      </c>
      <c r="H24" s="126">
        <f t="shared" si="8"/>
        <v>0.5</v>
      </c>
      <c r="I24" s="123">
        <f t="shared" si="13"/>
        <v>78</v>
      </c>
      <c r="J24" s="122">
        <f t="shared" si="9"/>
        <v>3723</v>
      </c>
      <c r="K24" s="119"/>
      <c r="L24" s="119"/>
      <c r="M24" s="122">
        <v>3695390</v>
      </c>
      <c r="N24" s="122">
        <f t="shared" si="4"/>
        <v>75</v>
      </c>
      <c r="O24" s="122">
        <f t="shared" si="10"/>
        <v>1</v>
      </c>
      <c r="P24" s="122">
        <f t="shared" si="11"/>
        <v>1</v>
      </c>
      <c r="Q24" s="122">
        <f t="shared" si="0"/>
        <v>3695</v>
      </c>
      <c r="R24" s="123">
        <f t="shared" si="14"/>
        <v>75</v>
      </c>
      <c r="S24" s="122">
        <f t="shared" si="12"/>
        <v>3694</v>
      </c>
      <c r="T24" s="119" t="str">
        <f t="shared" si="1"/>
        <v>1970</v>
      </c>
      <c r="U24" s="119"/>
      <c r="V24" s="119"/>
      <c r="W24" s="119"/>
      <c r="X24" s="119"/>
      <c r="Y24" s="119"/>
      <c r="Z24" s="119"/>
      <c r="AA24" s="119"/>
      <c r="AB24" s="119"/>
      <c r="AC24" s="119"/>
      <c r="AD24" s="119"/>
      <c r="AE24" s="119"/>
      <c r="AF24" s="119"/>
      <c r="AG24" s="119"/>
      <c r="AH24" s="119"/>
      <c r="AI24" s="119"/>
      <c r="AJ24" s="119"/>
      <c r="AK24" s="119"/>
      <c r="AL24" s="119"/>
      <c r="AM24" s="119"/>
      <c r="AN24" s="119"/>
      <c r="AO24" s="119"/>
      <c r="AP24" s="119"/>
      <c r="AQ24" s="119"/>
      <c r="AR24" s="119"/>
      <c r="AS24" s="119"/>
      <c r="AT24" s="119"/>
      <c r="AU24" s="119"/>
      <c r="AV24" s="119"/>
      <c r="AW24" s="119"/>
      <c r="AX24" s="119"/>
      <c r="AY24" s="119"/>
      <c r="AZ24" s="119"/>
    </row>
    <row r="25" spans="1:52" ht="14">
      <c r="A25" s="129" t="s">
        <v>1423</v>
      </c>
      <c r="B25" s="121">
        <v>3772048</v>
      </c>
      <c r="C25" s="126">
        <f t="shared" si="2"/>
        <v>75.900000000000006</v>
      </c>
      <c r="D25" s="124" t="str">
        <f t="shared" si="5"/>
        <v>1971</v>
      </c>
      <c r="E25" s="122">
        <f t="shared" si="6"/>
        <v>3772</v>
      </c>
      <c r="F25" s="126">
        <f t="shared" si="7"/>
        <v>75.900000000000006</v>
      </c>
      <c r="G25" s="126">
        <f t="shared" si="3"/>
        <v>0.4</v>
      </c>
      <c r="H25" s="126">
        <f t="shared" si="8"/>
        <v>0.4</v>
      </c>
      <c r="I25" s="123">
        <f t="shared" si="13"/>
        <v>78</v>
      </c>
      <c r="J25" s="122">
        <f t="shared" si="9"/>
        <v>3801</v>
      </c>
      <c r="K25" s="119"/>
      <c r="L25" s="119"/>
      <c r="M25" s="122">
        <v>3770163</v>
      </c>
      <c r="N25" s="122">
        <f t="shared" si="4"/>
        <v>75</v>
      </c>
      <c r="O25" s="122">
        <f t="shared" si="10"/>
        <v>0</v>
      </c>
      <c r="P25" s="122">
        <f t="shared" si="11"/>
        <v>0</v>
      </c>
      <c r="Q25" s="122">
        <f t="shared" si="0"/>
        <v>3770</v>
      </c>
      <c r="R25" s="123">
        <f t="shared" si="14"/>
        <v>75</v>
      </c>
      <c r="S25" s="122">
        <f t="shared" si="12"/>
        <v>3769</v>
      </c>
      <c r="T25" s="119" t="str">
        <f t="shared" si="1"/>
        <v>1971</v>
      </c>
      <c r="U25" s="119"/>
      <c r="V25" s="119"/>
      <c r="W25" s="119"/>
      <c r="X25" s="119"/>
      <c r="Y25" s="119"/>
      <c r="Z25" s="119"/>
      <c r="AA25" s="119"/>
      <c r="AB25" s="119"/>
      <c r="AC25" s="119"/>
      <c r="AD25" s="119"/>
      <c r="AE25" s="119"/>
      <c r="AF25" s="119"/>
      <c r="AG25" s="119"/>
      <c r="AH25" s="119"/>
      <c r="AI25" s="119"/>
      <c r="AJ25" s="119"/>
      <c r="AK25" s="119"/>
      <c r="AL25" s="119"/>
      <c r="AM25" s="119"/>
      <c r="AN25" s="119"/>
      <c r="AO25" s="119"/>
      <c r="AP25" s="119"/>
      <c r="AQ25" s="119"/>
      <c r="AR25" s="119"/>
      <c r="AS25" s="119"/>
      <c r="AT25" s="119"/>
      <c r="AU25" s="119"/>
      <c r="AV25" s="119"/>
      <c r="AW25" s="119"/>
      <c r="AX25" s="119"/>
      <c r="AY25" s="119"/>
      <c r="AZ25" s="119"/>
    </row>
    <row r="26" spans="1:52" ht="14">
      <c r="A26" s="129" t="s">
        <v>1424</v>
      </c>
      <c r="B26" s="121">
        <v>3848319</v>
      </c>
      <c r="C26" s="126">
        <f t="shared" si="2"/>
        <v>76.3</v>
      </c>
      <c r="D26" s="124" t="str">
        <f t="shared" si="5"/>
        <v>1972</v>
      </c>
      <c r="E26" s="122">
        <f t="shared" si="6"/>
        <v>3848</v>
      </c>
      <c r="F26" s="126">
        <f t="shared" si="7"/>
        <v>76.3</v>
      </c>
      <c r="G26" s="126">
        <f t="shared" si="3"/>
        <v>0.4</v>
      </c>
      <c r="H26" s="126">
        <f t="shared" si="8"/>
        <v>0.4</v>
      </c>
      <c r="I26" s="123">
        <f t="shared" si="13"/>
        <v>78</v>
      </c>
      <c r="J26" s="122">
        <f t="shared" si="9"/>
        <v>3879</v>
      </c>
      <c r="K26" s="119"/>
      <c r="L26" s="119"/>
      <c r="M26" s="122">
        <v>3844801</v>
      </c>
      <c r="N26" s="122">
        <f t="shared" si="4"/>
        <v>75</v>
      </c>
      <c r="O26" s="122">
        <f t="shared" si="10"/>
        <v>0</v>
      </c>
      <c r="P26" s="122">
        <f t="shared" si="11"/>
        <v>0</v>
      </c>
      <c r="Q26" s="122">
        <f t="shared" si="0"/>
        <v>3845</v>
      </c>
      <c r="R26" s="123">
        <f t="shared" si="14"/>
        <v>75</v>
      </c>
      <c r="S26" s="122">
        <f t="shared" si="12"/>
        <v>3844</v>
      </c>
      <c r="T26" s="119" t="str">
        <f t="shared" si="1"/>
        <v>1972</v>
      </c>
      <c r="U26" s="119"/>
      <c r="V26" s="119"/>
      <c r="W26" s="119"/>
      <c r="X26" s="119"/>
      <c r="Y26" s="119"/>
      <c r="Z26" s="119"/>
      <c r="AA26" s="119"/>
      <c r="AB26" s="119"/>
      <c r="AC26" s="119"/>
      <c r="AD26" s="119"/>
      <c r="AE26" s="119"/>
      <c r="AF26" s="119"/>
      <c r="AG26" s="119"/>
      <c r="AH26" s="119"/>
      <c r="AI26" s="119"/>
      <c r="AJ26" s="119"/>
      <c r="AK26" s="119"/>
      <c r="AL26" s="119"/>
      <c r="AM26" s="119"/>
      <c r="AN26" s="119"/>
      <c r="AO26" s="119"/>
      <c r="AP26" s="119"/>
      <c r="AQ26" s="119"/>
      <c r="AR26" s="119"/>
      <c r="AS26" s="119"/>
      <c r="AT26" s="119"/>
      <c r="AU26" s="119"/>
      <c r="AV26" s="119"/>
      <c r="AW26" s="119"/>
      <c r="AX26" s="119"/>
      <c r="AY26" s="119"/>
      <c r="AZ26" s="119"/>
    </row>
    <row r="27" spans="1:52" ht="14">
      <c r="A27" s="129" t="s">
        <v>1425</v>
      </c>
      <c r="B27" s="121">
        <v>3924668</v>
      </c>
      <c r="C27" s="126">
        <f t="shared" si="2"/>
        <v>76.3</v>
      </c>
      <c r="D27" s="124" t="str">
        <f t="shared" si="5"/>
        <v>1973</v>
      </c>
      <c r="E27" s="122">
        <f t="shared" si="6"/>
        <v>3925</v>
      </c>
      <c r="F27" s="126">
        <f t="shared" si="7"/>
        <v>76.3</v>
      </c>
      <c r="G27" s="126">
        <f t="shared" si="3"/>
        <v>0</v>
      </c>
      <c r="H27" s="126">
        <f t="shared" si="8"/>
        <v>0</v>
      </c>
      <c r="I27" s="123">
        <f t="shared" si="13"/>
        <v>78</v>
      </c>
      <c r="J27" s="122">
        <f t="shared" si="9"/>
        <v>3957</v>
      </c>
      <c r="K27" s="119"/>
      <c r="L27" s="119"/>
      <c r="M27" s="122">
        <v>3920252</v>
      </c>
      <c r="N27" s="122">
        <f t="shared" si="4"/>
        <v>75</v>
      </c>
      <c r="O27" s="122">
        <f t="shared" si="10"/>
        <v>0</v>
      </c>
      <c r="P27" s="122">
        <f t="shared" si="11"/>
        <v>0</v>
      </c>
      <c r="Q27" s="122">
        <f t="shared" si="0"/>
        <v>3920</v>
      </c>
      <c r="R27" s="123">
        <f t="shared" si="14"/>
        <v>75</v>
      </c>
      <c r="S27" s="122">
        <f t="shared" si="12"/>
        <v>3919</v>
      </c>
      <c r="T27" s="119" t="str">
        <f t="shared" si="1"/>
        <v>1973</v>
      </c>
      <c r="U27" s="119"/>
      <c r="V27" s="119"/>
      <c r="W27" s="119"/>
      <c r="X27" s="119"/>
      <c r="Y27" s="119"/>
      <c r="Z27" s="119"/>
      <c r="AA27" s="119"/>
      <c r="AB27" s="119"/>
      <c r="AC27" s="119"/>
      <c r="AD27" s="119"/>
      <c r="AE27" s="119"/>
      <c r="AF27" s="119"/>
      <c r="AG27" s="119"/>
      <c r="AH27" s="119"/>
      <c r="AI27" s="119"/>
      <c r="AJ27" s="119"/>
      <c r="AK27" s="119"/>
      <c r="AL27" s="119"/>
      <c r="AM27" s="119"/>
      <c r="AN27" s="119"/>
      <c r="AO27" s="119"/>
      <c r="AP27" s="119"/>
      <c r="AQ27" s="119"/>
      <c r="AR27" s="119"/>
      <c r="AS27" s="119"/>
      <c r="AT27" s="119"/>
      <c r="AU27" s="119"/>
      <c r="AV27" s="119"/>
      <c r="AW27" s="119"/>
      <c r="AX27" s="119"/>
      <c r="AY27" s="119"/>
      <c r="AZ27" s="119"/>
    </row>
    <row r="28" spans="1:52" ht="14">
      <c r="A28" s="129" t="s">
        <v>1426</v>
      </c>
      <c r="B28" s="121">
        <v>4000764</v>
      </c>
      <c r="C28" s="126">
        <f t="shared" si="2"/>
        <v>76.099999999999994</v>
      </c>
      <c r="D28" s="124" t="str">
        <f t="shared" si="5"/>
        <v>1974</v>
      </c>
      <c r="E28" s="122">
        <f t="shared" si="6"/>
        <v>4001</v>
      </c>
      <c r="F28" s="126">
        <f t="shared" si="7"/>
        <v>76.099999999999994</v>
      </c>
      <c r="G28" s="126">
        <f t="shared" si="3"/>
        <v>-0.2</v>
      </c>
      <c r="H28" s="126">
        <f t="shared" si="8"/>
        <v>-0.2</v>
      </c>
      <c r="I28" s="123">
        <f t="shared" si="13"/>
        <v>78</v>
      </c>
      <c r="J28" s="122">
        <f t="shared" si="9"/>
        <v>4035</v>
      </c>
      <c r="K28" s="119"/>
      <c r="L28" s="119"/>
      <c r="M28" s="122">
        <v>3995517</v>
      </c>
      <c r="N28" s="122">
        <f t="shared" si="4"/>
        <v>75</v>
      </c>
      <c r="O28" s="122">
        <f t="shared" si="10"/>
        <v>0</v>
      </c>
      <c r="P28" s="122">
        <f t="shared" si="11"/>
        <v>0</v>
      </c>
      <c r="Q28" s="122">
        <f t="shared" si="0"/>
        <v>3996</v>
      </c>
      <c r="R28" s="123">
        <f t="shared" si="14"/>
        <v>75</v>
      </c>
      <c r="S28" s="122">
        <f t="shared" si="12"/>
        <v>3994</v>
      </c>
      <c r="T28" s="119" t="str">
        <f t="shared" si="1"/>
        <v>1974</v>
      </c>
      <c r="U28" s="119"/>
      <c r="V28" s="119"/>
      <c r="W28" s="119"/>
      <c r="X28" s="119"/>
      <c r="Y28" s="119"/>
      <c r="Z28" s="119"/>
      <c r="AA28" s="119"/>
      <c r="AB28" s="119"/>
      <c r="AC28" s="119"/>
      <c r="AD28" s="119"/>
      <c r="AE28" s="119"/>
      <c r="AF28" s="119"/>
      <c r="AG28" s="119"/>
      <c r="AH28" s="119"/>
      <c r="AI28" s="119"/>
      <c r="AJ28" s="119"/>
      <c r="AK28" s="119"/>
      <c r="AL28" s="119"/>
      <c r="AM28" s="119"/>
      <c r="AN28" s="119"/>
      <c r="AO28" s="119"/>
      <c r="AP28" s="119"/>
      <c r="AQ28" s="119"/>
      <c r="AR28" s="119"/>
      <c r="AS28" s="119"/>
      <c r="AT28" s="119"/>
      <c r="AU28" s="119"/>
      <c r="AV28" s="119"/>
      <c r="AW28" s="119"/>
      <c r="AX28" s="119"/>
      <c r="AY28" s="119"/>
      <c r="AZ28" s="119"/>
    </row>
    <row r="29" spans="1:52" ht="14">
      <c r="A29" s="129" t="s">
        <v>1427</v>
      </c>
      <c r="B29" s="121">
        <v>4076419</v>
      </c>
      <c r="C29" s="126">
        <f t="shared" si="2"/>
        <v>75.7</v>
      </c>
      <c r="D29" s="124" t="str">
        <f t="shared" si="5"/>
        <v>1975</v>
      </c>
      <c r="E29" s="122">
        <f t="shared" si="6"/>
        <v>4076</v>
      </c>
      <c r="F29" s="126">
        <f t="shared" si="7"/>
        <v>75.7</v>
      </c>
      <c r="G29" s="126">
        <f t="shared" si="3"/>
        <v>-0.4</v>
      </c>
      <c r="H29" s="126">
        <f t="shared" si="8"/>
        <v>-0.4</v>
      </c>
      <c r="I29" s="123">
        <f t="shared" si="13"/>
        <v>78</v>
      </c>
      <c r="J29" s="122">
        <f t="shared" si="9"/>
        <v>4113</v>
      </c>
      <c r="K29" s="119"/>
      <c r="L29" s="119"/>
      <c r="M29" s="122">
        <v>4069437</v>
      </c>
      <c r="N29" s="122">
        <f t="shared" si="4"/>
        <v>74</v>
      </c>
      <c r="O29" s="122">
        <f t="shared" si="10"/>
        <v>-1</v>
      </c>
      <c r="P29" s="122">
        <f t="shared" si="11"/>
        <v>-1</v>
      </c>
      <c r="Q29" s="122">
        <f t="shared" si="0"/>
        <v>4069</v>
      </c>
      <c r="R29" s="123">
        <f t="shared" si="14"/>
        <v>74</v>
      </c>
      <c r="S29" s="122">
        <f t="shared" si="12"/>
        <v>4068</v>
      </c>
      <c r="T29" s="119" t="str">
        <f t="shared" si="1"/>
        <v>1975</v>
      </c>
      <c r="U29" s="119"/>
      <c r="V29" s="119"/>
      <c r="W29" s="119"/>
      <c r="X29" s="119"/>
      <c r="Y29" s="119"/>
      <c r="Z29" s="119"/>
      <c r="AA29" s="119"/>
      <c r="AB29" s="119"/>
      <c r="AC29" s="119"/>
      <c r="AD29" s="119"/>
      <c r="AE29" s="119"/>
      <c r="AF29" s="119"/>
      <c r="AG29" s="119"/>
      <c r="AH29" s="119"/>
      <c r="AI29" s="119"/>
      <c r="AJ29" s="119"/>
      <c r="AK29" s="119"/>
      <c r="AL29" s="119"/>
      <c r="AM29" s="119"/>
      <c r="AN29" s="119"/>
      <c r="AO29" s="119"/>
      <c r="AP29" s="119"/>
      <c r="AQ29" s="119"/>
      <c r="AR29" s="119"/>
      <c r="AS29" s="119"/>
      <c r="AT29" s="119"/>
      <c r="AU29" s="119"/>
      <c r="AV29" s="119"/>
      <c r="AW29" s="119"/>
      <c r="AX29" s="119"/>
      <c r="AY29" s="119"/>
      <c r="AZ29" s="119"/>
    </row>
    <row r="30" spans="1:52" ht="14">
      <c r="A30" s="129" t="s">
        <v>1428</v>
      </c>
      <c r="B30" s="121">
        <v>4151410</v>
      </c>
      <c r="C30" s="126">
        <f t="shared" si="2"/>
        <v>75</v>
      </c>
      <c r="D30" s="124" t="str">
        <f t="shared" si="5"/>
        <v>1976</v>
      </c>
      <c r="E30" s="122">
        <f t="shared" si="6"/>
        <v>4151</v>
      </c>
      <c r="F30" s="126">
        <f t="shared" si="7"/>
        <v>75</v>
      </c>
      <c r="G30" s="126">
        <f t="shared" si="3"/>
        <v>-0.7</v>
      </c>
      <c r="H30" s="126">
        <f t="shared" si="8"/>
        <v>-0.7</v>
      </c>
      <c r="I30" s="123">
        <f t="shared" si="13"/>
        <v>77</v>
      </c>
      <c r="J30" s="122">
        <f t="shared" si="9"/>
        <v>4190</v>
      </c>
      <c r="K30" s="119"/>
      <c r="L30" s="119"/>
      <c r="M30" s="122">
        <v>4142506</v>
      </c>
      <c r="N30" s="122">
        <f t="shared" si="4"/>
        <v>73</v>
      </c>
      <c r="O30" s="122">
        <f t="shared" si="10"/>
        <v>-1</v>
      </c>
      <c r="P30" s="122">
        <f t="shared" si="11"/>
        <v>-1</v>
      </c>
      <c r="Q30" s="122">
        <f t="shared" si="0"/>
        <v>4143</v>
      </c>
      <c r="R30" s="123">
        <f t="shared" si="14"/>
        <v>73</v>
      </c>
      <c r="S30" s="122">
        <f t="shared" si="12"/>
        <v>4141</v>
      </c>
      <c r="T30" s="119" t="str">
        <f t="shared" si="1"/>
        <v>1976</v>
      </c>
      <c r="U30" s="119"/>
      <c r="V30" s="119"/>
      <c r="W30" s="119"/>
      <c r="X30" s="119"/>
      <c r="Y30" s="119"/>
      <c r="Z30" s="119"/>
      <c r="AA30" s="119"/>
      <c r="AB30" s="119"/>
      <c r="AC30" s="119"/>
      <c r="AD30" s="119"/>
      <c r="AE30" s="119"/>
      <c r="AF30" s="119"/>
      <c r="AG30" s="119"/>
      <c r="AH30" s="119"/>
      <c r="AI30" s="119"/>
      <c r="AJ30" s="119"/>
      <c r="AK30" s="119"/>
      <c r="AL30" s="119"/>
      <c r="AM30" s="119"/>
      <c r="AN30" s="119"/>
      <c r="AO30" s="119"/>
      <c r="AP30" s="119"/>
      <c r="AQ30" s="119"/>
      <c r="AR30" s="119"/>
      <c r="AS30" s="119"/>
      <c r="AT30" s="119"/>
      <c r="AU30" s="119"/>
      <c r="AV30" s="119"/>
      <c r="AW30" s="119"/>
      <c r="AX30" s="119"/>
      <c r="AY30" s="119"/>
      <c r="AZ30" s="119"/>
    </row>
    <row r="31" spans="1:52" ht="14">
      <c r="A31" s="129" t="s">
        <v>1429</v>
      </c>
      <c r="B31" s="121">
        <v>4225864</v>
      </c>
      <c r="C31" s="126">
        <f t="shared" si="2"/>
        <v>74.5</v>
      </c>
      <c r="D31" s="124" t="str">
        <f t="shared" si="5"/>
        <v>1977</v>
      </c>
      <c r="E31" s="122">
        <f t="shared" si="6"/>
        <v>4226</v>
      </c>
      <c r="F31" s="126">
        <f t="shared" si="7"/>
        <v>74.5</v>
      </c>
      <c r="G31" s="126">
        <f t="shared" si="3"/>
        <v>-0.5</v>
      </c>
      <c r="H31" s="126">
        <f t="shared" si="8"/>
        <v>-0.5</v>
      </c>
      <c r="I31" s="123">
        <f t="shared" si="13"/>
        <v>77</v>
      </c>
      <c r="J31" s="122">
        <f t="shared" si="9"/>
        <v>4267</v>
      </c>
      <c r="K31" s="119"/>
      <c r="L31" s="119"/>
      <c r="M31" s="122">
        <v>4215773</v>
      </c>
      <c r="N31" s="122">
        <f t="shared" si="4"/>
        <v>73</v>
      </c>
      <c r="O31" s="122">
        <f t="shared" si="10"/>
        <v>0</v>
      </c>
      <c r="P31" s="122">
        <f t="shared" si="11"/>
        <v>0</v>
      </c>
      <c r="Q31" s="122">
        <f t="shared" si="0"/>
        <v>4216</v>
      </c>
      <c r="R31" s="123">
        <f t="shared" si="14"/>
        <v>73</v>
      </c>
      <c r="S31" s="122">
        <f t="shared" si="12"/>
        <v>4214</v>
      </c>
      <c r="T31" s="119" t="str">
        <f t="shared" si="1"/>
        <v>1977</v>
      </c>
      <c r="U31" s="119"/>
      <c r="V31" s="119"/>
      <c r="W31" s="119"/>
      <c r="X31" s="119"/>
      <c r="Y31" s="119"/>
      <c r="Z31" s="119"/>
      <c r="AA31" s="119"/>
      <c r="AB31" s="119"/>
      <c r="AC31" s="119"/>
      <c r="AD31" s="119"/>
      <c r="AE31" s="119"/>
      <c r="AF31" s="119"/>
      <c r="AG31" s="119"/>
      <c r="AH31" s="119"/>
      <c r="AI31" s="119"/>
      <c r="AJ31" s="119"/>
      <c r="AK31" s="119"/>
      <c r="AL31" s="119"/>
      <c r="AM31" s="119"/>
      <c r="AN31" s="119"/>
      <c r="AO31" s="119"/>
      <c r="AP31" s="119"/>
      <c r="AQ31" s="119"/>
      <c r="AR31" s="119"/>
      <c r="AS31" s="119"/>
      <c r="AT31" s="119"/>
      <c r="AU31" s="119"/>
      <c r="AV31" s="119"/>
      <c r="AW31" s="119"/>
      <c r="AX31" s="119"/>
      <c r="AY31" s="119"/>
      <c r="AZ31" s="119"/>
    </row>
    <row r="32" spans="1:52" ht="14">
      <c r="A32" s="129" t="s">
        <v>1430</v>
      </c>
      <c r="B32" s="121">
        <v>4300402</v>
      </c>
      <c r="C32" s="126">
        <f t="shared" si="2"/>
        <v>74.5</v>
      </c>
      <c r="D32" s="124" t="str">
        <f t="shared" si="5"/>
        <v>1978</v>
      </c>
      <c r="E32" s="122">
        <f t="shared" si="6"/>
        <v>4300</v>
      </c>
      <c r="F32" s="126">
        <f t="shared" si="7"/>
        <v>74.5</v>
      </c>
      <c r="G32" s="126">
        <f t="shared" si="3"/>
        <v>0</v>
      </c>
      <c r="H32" s="126">
        <f t="shared" si="8"/>
        <v>0</v>
      </c>
      <c r="I32" s="123">
        <f t="shared" si="13"/>
        <v>77</v>
      </c>
      <c r="J32" s="122">
        <f t="shared" si="9"/>
        <v>4344</v>
      </c>
      <c r="K32" s="119"/>
      <c r="L32" s="119"/>
      <c r="M32" s="122">
        <v>4289658</v>
      </c>
      <c r="N32" s="122">
        <f t="shared" si="4"/>
        <v>74</v>
      </c>
      <c r="O32" s="122">
        <f t="shared" si="10"/>
        <v>1</v>
      </c>
      <c r="P32" s="122">
        <f t="shared" si="11"/>
        <v>1</v>
      </c>
      <c r="Q32" s="122">
        <f t="shared" si="0"/>
        <v>4290</v>
      </c>
      <c r="R32" s="123">
        <f t="shared" si="14"/>
        <v>74</v>
      </c>
      <c r="S32" s="122">
        <f t="shared" si="12"/>
        <v>4288</v>
      </c>
      <c r="T32" s="119" t="str">
        <f t="shared" si="1"/>
        <v>1978</v>
      </c>
      <c r="U32" s="119"/>
      <c r="V32" s="119"/>
      <c r="W32" s="119"/>
      <c r="X32" s="119"/>
      <c r="Y32" s="119"/>
      <c r="Z32" s="119"/>
      <c r="AA32" s="119"/>
      <c r="AB32" s="119"/>
      <c r="AC32" s="119"/>
      <c r="AD32" s="119"/>
      <c r="AE32" s="119"/>
      <c r="AF32" s="119"/>
      <c r="AG32" s="119"/>
      <c r="AH32" s="119"/>
      <c r="AI32" s="119"/>
      <c r="AJ32" s="119"/>
      <c r="AK32" s="119"/>
      <c r="AL32" s="119"/>
      <c r="AM32" s="119"/>
      <c r="AN32" s="119"/>
      <c r="AO32" s="119"/>
      <c r="AP32" s="119"/>
      <c r="AQ32" s="119"/>
      <c r="AR32" s="119"/>
      <c r="AS32" s="119"/>
      <c r="AT32" s="119"/>
      <c r="AU32" s="119"/>
      <c r="AV32" s="119"/>
      <c r="AW32" s="119"/>
      <c r="AX32" s="119"/>
      <c r="AY32" s="119"/>
      <c r="AZ32" s="119"/>
    </row>
    <row r="33" spans="1:52" ht="14">
      <c r="A33" s="129" t="s">
        <v>1431</v>
      </c>
      <c r="B33" s="121">
        <v>4375899</v>
      </c>
      <c r="C33" s="126">
        <f t="shared" si="2"/>
        <v>75.5</v>
      </c>
      <c r="D33" s="124" t="str">
        <f t="shared" si="5"/>
        <v>1979</v>
      </c>
      <c r="E33" s="122">
        <f t="shared" si="6"/>
        <v>4376</v>
      </c>
      <c r="F33" s="126">
        <f t="shared" si="7"/>
        <v>75.5</v>
      </c>
      <c r="G33" s="126">
        <f t="shared" si="3"/>
        <v>1</v>
      </c>
      <c r="H33" s="126">
        <f t="shared" si="8"/>
        <v>1</v>
      </c>
      <c r="I33" s="123">
        <f t="shared" si="13"/>
        <v>78</v>
      </c>
      <c r="J33" s="122">
        <f t="shared" si="9"/>
        <v>4422</v>
      </c>
      <c r="K33" s="119"/>
      <c r="L33" s="119"/>
      <c r="M33" s="122">
        <v>4365583</v>
      </c>
      <c r="N33" s="122">
        <f t="shared" si="4"/>
        <v>76</v>
      </c>
      <c r="O33" s="122">
        <f t="shared" si="10"/>
        <v>2</v>
      </c>
      <c r="P33" s="122">
        <f t="shared" si="11"/>
        <v>2</v>
      </c>
      <c r="Q33" s="122">
        <f t="shared" si="0"/>
        <v>4366</v>
      </c>
      <c r="R33" s="123">
        <f t="shared" si="14"/>
        <v>76</v>
      </c>
      <c r="S33" s="122">
        <f t="shared" si="12"/>
        <v>4364</v>
      </c>
      <c r="T33" s="119" t="str">
        <f t="shared" si="1"/>
        <v>1979</v>
      </c>
      <c r="U33" s="119"/>
      <c r="V33" s="119"/>
      <c r="W33" s="119"/>
      <c r="X33" s="119"/>
      <c r="Y33" s="119"/>
      <c r="Z33" s="119"/>
      <c r="AA33" s="119"/>
      <c r="AB33" s="119"/>
      <c r="AC33" s="119"/>
      <c r="AD33" s="119"/>
      <c r="AE33" s="119"/>
      <c r="AF33" s="119"/>
      <c r="AG33" s="119"/>
      <c r="AH33" s="119"/>
      <c r="AI33" s="119"/>
      <c r="AJ33" s="119"/>
      <c r="AK33" s="119"/>
      <c r="AL33" s="119"/>
      <c r="AM33" s="119"/>
      <c r="AN33" s="119"/>
      <c r="AO33" s="119"/>
      <c r="AP33" s="119"/>
      <c r="AQ33" s="119"/>
      <c r="AR33" s="119"/>
      <c r="AS33" s="119"/>
      <c r="AT33" s="119"/>
      <c r="AU33" s="119"/>
      <c r="AV33" s="119"/>
      <c r="AW33" s="119"/>
      <c r="AX33" s="119"/>
      <c r="AY33" s="119"/>
      <c r="AZ33" s="119"/>
    </row>
    <row r="34" spans="1:52" ht="14">
      <c r="A34" s="129" t="s">
        <v>1432</v>
      </c>
      <c r="B34" s="121">
        <v>4453007</v>
      </c>
      <c r="C34" s="126">
        <f t="shared" si="2"/>
        <v>77.099999999999994</v>
      </c>
      <c r="D34" s="124" t="str">
        <f t="shared" si="5"/>
        <v>1980</v>
      </c>
      <c r="E34" s="122">
        <f t="shared" si="6"/>
        <v>4453</v>
      </c>
      <c r="F34" s="126">
        <f t="shared" si="7"/>
        <v>77.099999999999994</v>
      </c>
      <c r="G34" s="126">
        <f t="shared" si="3"/>
        <v>1.6</v>
      </c>
      <c r="H34" s="126">
        <f t="shared" si="8"/>
        <v>1.6</v>
      </c>
      <c r="I34" s="123">
        <f t="shared" si="13"/>
        <v>80</v>
      </c>
      <c r="J34" s="122">
        <f t="shared" si="9"/>
        <v>4502</v>
      </c>
      <c r="K34" s="119"/>
      <c r="L34" s="119"/>
      <c r="M34" s="122">
        <v>4444008</v>
      </c>
      <c r="N34" s="122">
        <f t="shared" si="4"/>
        <v>78</v>
      </c>
      <c r="O34" s="122">
        <f t="shared" si="10"/>
        <v>2</v>
      </c>
      <c r="P34" s="122">
        <f t="shared" si="11"/>
        <v>2</v>
      </c>
      <c r="Q34" s="122">
        <f t="shared" si="0"/>
        <v>4444</v>
      </c>
      <c r="R34" s="123">
        <f t="shared" si="14"/>
        <v>78</v>
      </c>
      <c r="S34" s="122">
        <f t="shared" si="12"/>
        <v>4442</v>
      </c>
      <c r="T34" s="119" t="str">
        <f t="shared" si="1"/>
        <v>1980</v>
      </c>
      <c r="U34" s="119"/>
      <c r="V34" s="119"/>
      <c r="W34" s="119"/>
      <c r="X34" s="119"/>
      <c r="Y34" s="119"/>
      <c r="Z34" s="119"/>
      <c r="AA34" s="119"/>
      <c r="AB34" s="119"/>
      <c r="AC34" s="119"/>
      <c r="AD34" s="119"/>
      <c r="AE34" s="119"/>
      <c r="AF34" s="119"/>
      <c r="AG34" s="119"/>
      <c r="AH34" s="119"/>
      <c r="AI34" s="119"/>
      <c r="AJ34" s="119"/>
      <c r="AK34" s="119"/>
      <c r="AL34" s="119"/>
      <c r="AM34" s="119"/>
      <c r="AN34" s="119"/>
      <c r="AO34" s="119"/>
      <c r="AP34" s="119"/>
      <c r="AQ34" s="119"/>
      <c r="AR34" s="119"/>
      <c r="AS34" s="119"/>
      <c r="AT34" s="119"/>
      <c r="AU34" s="119"/>
      <c r="AV34" s="119"/>
      <c r="AW34" s="119"/>
      <c r="AX34" s="119"/>
      <c r="AY34" s="119"/>
      <c r="AZ34" s="119"/>
    </row>
    <row r="35" spans="1:52" ht="14">
      <c r="A35" s="129" t="s">
        <v>1433</v>
      </c>
      <c r="B35" s="121">
        <v>4531799</v>
      </c>
      <c r="C35" s="126">
        <f t="shared" si="2"/>
        <v>78.8</v>
      </c>
      <c r="D35" s="124" t="str">
        <f t="shared" si="5"/>
        <v>1981</v>
      </c>
      <c r="E35" s="122">
        <f t="shared" si="6"/>
        <v>4532</v>
      </c>
      <c r="F35" s="126">
        <f t="shared" si="7"/>
        <v>78.8</v>
      </c>
      <c r="G35" s="126">
        <f t="shared" si="3"/>
        <v>1.7</v>
      </c>
      <c r="H35" s="126">
        <f t="shared" si="8"/>
        <v>1.7</v>
      </c>
      <c r="I35" s="123">
        <f t="shared" si="13"/>
        <v>82</v>
      </c>
      <c r="J35" s="122">
        <f t="shared" si="9"/>
        <v>4584</v>
      </c>
      <c r="K35" s="119"/>
      <c r="L35" s="119"/>
      <c r="M35" s="122">
        <v>4524628</v>
      </c>
      <c r="N35" s="122">
        <f t="shared" si="4"/>
        <v>81</v>
      </c>
      <c r="O35" s="122">
        <f t="shared" si="10"/>
        <v>3</v>
      </c>
      <c r="P35" s="122">
        <f t="shared" si="11"/>
        <v>3</v>
      </c>
      <c r="Q35" s="122">
        <f t="shared" si="0"/>
        <v>4525</v>
      </c>
      <c r="R35" s="123">
        <f t="shared" si="14"/>
        <v>81</v>
      </c>
      <c r="S35" s="122">
        <f t="shared" si="12"/>
        <v>4523</v>
      </c>
      <c r="T35" s="119" t="str">
        <f t="shared" si="1"/>
        <v>1981</v>
      </c>
      <c r="U35" s="119"/>
      <c r="V35" s="119"/>
      <c r="W35" s="119"/>
      <c r="X35" s="119"/>
      <c r="Y35" s="119"/>
      <c r="Z35" s="119"/>
      <c r="AA35" s="119"/>
      <c r="AB35" s="119"/>
      <c r="AC35" s="119"/>
      <c r="AD35" s="119"/>
      <c r="AE35" s="119"/>
      <c r="AF35" s="119"/>
      <c r="AG35" s="119"/>
      <c r="AH35" s="119"/>
      <c r="AI35" s="119"/>
      <c r="AJ35" s="119"/>
      <c r="AK35" s="119"/>
      <c r="AL35" s="119"/>
      <c r="AM35" s="119"/>
      <c r="AN35" s="119"/>
      <c r="AO35" s="119"/>
      <c r="AP35" s="119"/>
      <c r="AQ35" s="119"/>
      <c r="AR35" s="119"/>
      <c r="AS35" s="119"/>
      <c r="AT35" s="119"/>
      <c r="AU35" s="119"/>
      <c r="AV35" s="119"/>
      <c r="AW35" s="119"/>
      <c r="AX35" s="119"/>
      <c r="AY35" s="119"/>
      <c r="AZ35" s="119"/>
    </row>
    <row r="36" spans="1:52" ht="14">
      <c r="A36" s="129" t="s">
        <v>1434</v>
      </c>
      <c r="B36" s="121">
        <v>4612120</v>
      </c>
      <c r="C36" s="126">
        <f t="shared" si="2"/>
        <v>80.3</v>
      </c>
      <c r="D36" s="124" t="str">
        <f t="shared" si="5"/>
        <v>1982</v>
      </c>
      <c r="E36" s="122">
        <f t="shared" si="6"/>
        <v>4612</v>
      </c>
      <c r="F36" s="126">
        <f t="shared" si="7"/>
        <v>80.3</v>
      </c>
      <c r="G36" s="126">
        <f t="shared" si="3"/>
        <v>1.5</v>
      </c>
      <c r="H36" s="126">
        <f t="shared" si="8"/>
        <v>1.5</v>
      </c>
      <c r="I36" s="123">
        <f t="shared" si="13"/>
        <v>84</v>
      </c>
      <c r="J36" s="122">
        <f t="shared" si="9"/>
        <v>4668</v>
      </c>
      <c r="K36" s="119"/>
      <c r="L36" s="119"/>
      <c r="M36" s="122">
        <v>4607985</v>
      </c>
      <c r="N36" s="122">
        <f t="shared" si="4"/>
        <v>83</v>
      </c>
      <c r="O36" s="122">
        <f t="shared" si="10"/>
        <v>2</v>
      </c>
      <c r="P36" s="122">
        <f t="shared" si="11"/>
        <v>2</v>
      </c>
      <c r="Q36" s="122">
        <f t="shared" si="0"/>
        <v>4608</v>
      </c>
      <c r="R36" s="123">
        <f t="shared" si="14"/>
        <v>83</v>
      </c>
      <c r="S36" s="122">
        <f t="shared" si="12"/>
        <v>4606</v>
      </c>
      <c r="T36" s="119" t="str">
        <f t="shared" si="1"/>
        <v>1982</v>
      </c>
      <c r="U36" s="119"/>
      <c r="V36" s="119"/>
      <c r="W36" s="119"/>
      <c r="X36" s="119"/>
      <c r="Y36" s="119"/>
      <c r="Z36" s="119"/>
      <c r="AA36" s="119"/>
      <c r="AB36" s="119"/>
      <c r="AC36" s="119"/>
      <c r="AD36" s="119"/>
      <c r="AE36" s="119"/>
      <c r="AF36" s="119"/>
      <c r="AG36" s="119"/>
      <c r="AH36" s="119"/>
      <c r="AI36" s="119"/>
      <c r="AJ36" s="119"/>
      <c r="AK36" s="119"/>
      <c r="AL36" s="119"/>
      <c r="AM36" s="119"/>
      <c r="AN36" s="119"/>
      <c r="AO36" s="119"/>
      <c r="AP36" s="119"/>
      <c r="AQ36" s="119"/>
      <c r="AR36" s="119"/>
      <c r="AS36" s="119"/>
      <c r="AT36" s="119"/>
      <c r="AU36" s="119"/>
      <c r="AV36" s="119"/>
      <c r="AW36" s="119"/>
      <c r="AX36" s="119"/>
      <c r="AY36" s="119"/>
      <c r="AZ36" s="119"/>
    </row>
    <row r="37" spans="1:52" ht="14">
      <c r="A37" s="129" t="s">
        <v>1435</v>
      </c>
      <c r="B37" s="121">
        <v>4694097</v>
      </c>
      <c r="C37" s="126">
        <f t="shared" si="2"/>
        <v>82</v>
      </c>
      <c r="D37" s="124" t="str">
        <f t="shared" si="5"/>
        <v>1983</v>
      </c>
      <c r="E37" s="122">
        <f t="shared" si="6"/>
        <v>4694</v>
      </c>
      <c r="F37" s="126">
        <f t="shared" si="7"/>
        <v>82</v>
      </c>
      <c r="G37" s="126">
        <f t="shared" si="3"/>
        <v>1.7</v>
      </c>
      <c r="H37" s="126">
        <f t="shared" si="8"/>
        <v>1.7</v>
      </c>
      <c r="I37" s="123">
        <f t="shared" si="13"/>
        <v>86</v>
      </c>
      <c r="J37" s="122">
        <f t="shared" si="9"/>
        <v>4754</v>
      </c>
      <c r="K37" s="119"/>
      <c r="L37" s="119"/>
      <c r="M37" s="122">
        <v>4691884</v>
      </c>
      <c r="N37" s="122">
        <f t="shared" si="4"/>
        <v>84</v>
      </c>
      <c r="O37" s="122">
        <f t="shared" si="10"/>
        <v>1</v>
      </c>
      <c r="P37" s="122">
        <f t="shared" si="11"/>
        <v>1</v>
      </c>
      <c r="Q37" s="122">
        <f t="shared" si="0"/>
        <v>4692</v>
      </c>
      <c r="R37" s="123">
        <f t="shared" si="14"/>
        <v>84</v>
      </c>
      <c r="S37" s="122">
        <f t="shared" si="12"/>
        <v>4690</v>
      </c>
      <c r="T37" s="119" t="str">
        <f t="shared" si="1"/>
        <v>1983</v>
      </c>
      <c r="U37" s="119"/>
      <c r="V37" s="119"/>
      <c r="W37" s="119"/>
      <c r="X37" s="119"/>
      <c r="Y37" s="119"/>
      <c r="Z37" s="119"/>
      <c r="AA37" s="119"/>
      <c r="AB37" s="119"/>
      <c r="AC37" s="119"/>
      <c r="AD37" s="119"/>
      <c r="AE37" s="119"/>
      <c r="AF37" s="119"/>
      <c r="AG37" s="119"/>
      <c r="AH37" s="119"/>
      <c r="AI37" s="119"/>
      <c r="AJ37" s="119"/>
      <c r="AK37" s="119"/>
      <c r="AL37" s="119"/>
      <c r="AM37" s="119"/>
      <c r="AN37" s="119"/>
      <c r="AO37" s="119"/>
      <c r="AP37" s="119"/>
      <c r="AQ37" s="119"/>
      <c r="AR37" s="119"/>
      <c r="AS37" s="119"/>
      <c r="AT37" s="119"/>
      <c r="AU37" s="119"/>
      <c r="AV37" s="119"/>
      <c r="AW37" s="119"/>
      <c r="AX37" s="119"/>
      <c r="AY37" s="119"/>
      <c r="AZ37" s="119"/>
    </row>
    <row r="38" spans="1:52" ht="14">
      <c r="A38" s="129" t="s">
        <v>1436</v>
      </c>
      <c r="B38" s="121">
        <v>4777828</v>
      </c>
      <c r="C38" s="126">
        <f t="shared" si="2"/>
        <v>83.7</v>
      </c>
      <c r="D38" s="124" t="str">
        <f t="shared" si="5"/>
        <v>1984</v>
      </c>
      <c r="E38" s="122">
        <f t="shared" si="6"/>
        <v>4778</v>
      </c>
      <c r="F38" s="126">
        <f t="shared" si="7"/>
        <v>83.7</v>
      </c>
      <c r="G38" s="126">
        <f t="shared" si="3"/>
        <v>1.7</v>
      </c>
      <c r="H38" s="126">
        <f t="shared" si="8"/>
        <v>1.7</v>
      </c>
      <c r="I38" s="123">
        <f t="shared" si="13"/>
        <v>88</v>
      </c>
      <c r="J38" s="122">
        <f t="shared" si="9"/>
        <v>4842</v>
      </c>
      <c r="K38" s="119"/>
      <c r="L38" s="119"/>
      <c r="M38" s="122">
        <v>4775836</v>
      </c>
      <c r="N38" s="122">
        <f t="shared" si="4"/>
        <v>84</v>
      </c>
      <c r="O38" s="122">
        <f t="shared" si="10"/>
        <v>0</v>
      </c>
      <c r="P38" s="122">
        <f t="shared" si="11"/>
        <v>0</v>
      </c>
      <c r="Q38" s="122">
        <f t="shared" si="0"/>
        <v>4776</v>
      </c>
      <c r="R38" s="123">
        <f t="shared" si="14"/>
        <v>84</v>
      </c>
      <c r="S38" s="122">
        <f t="shared" si="12"/>
        <v>4774</v>
      </c>
      <c r="T38" s="119" t="str">
        <f t="shared" si="1"/>
        <v>1984</v>
      </c>
      <c r="U38" s="119"/>
      <c r="V38" s="119"/>
      <c r="W38" s="119"/>
      <c r="X38" s="119"/>
      <c r="Y38" s="119"/>
      <c r="Z38" s="119"/>
      <c r="AA38" s="119"/>
      <c r="AB38" s="119"/>
      <c r="AC38" s="119"/>
      <c r="AD38" s="119"/>
      <c r="AE38" s="119"/>
      <c r="AF38" s="119"/>
      <c r="AG38" s="119"/>
      <c r="AH38" s="119"/>
      <c r="AI38" s="119"/>
      <c r="AJ38" s="119"/>
      <c r="AK38" s="119"/>
      <c r="AL38" s="119"/>
      <c r="AM38" s="119"/>
      <c r="AN38" s="119"/>
      <c r="AO38" s="119"/>
      <c r="AP38" s="119"/>
      <c r="AQ38" s="119"/>
      <c r="AR38" s="119"/>
      <c r="AS38" s="119"/>
      <c r="AT38" s="119"/>
      <c r="AU38" s="119"/>
      <c r="AV38" s="119"/>
      <c r="AW38" s="119"/>
      <c r="AX38" s="119"/>
      <c r="AY38" s="119"/>
      <c r="AZ38" s="119"/>
    </row>
    <row r="39" spans="1:52" ht="14">
      <c r="A39" s="129" t="s">
        <v>1437</v>
      </c>
      <c r="B39" s="121">
        <v>4863290</v>
      </c>
      <c r="C39" s="126">
        <f t="shared" si="2"/>
        <v>85.5</v>
      </c>
      <c r="D39" s="124" t="str">
        <f t="shared" si="5"/>
        <v>1985</v>
      </c>
      <c r="E39" s="122">
        <f t="shared" si="6"/>
        <v>4863</v>
      </c>
      <c r="F39" s="126">
        <f t="shared" si="7"/>
        <v>85.5</v>
      </c>
      <c r="G39" s="126">
        <f t="shared" si="3"/>
        <v>1.8</v>
      </c>
      <c r="H39" s="126">
        <f t="shared" si="8"/>
        <v>1.8</v>
      </c>
      <c r="I39" s="123">
        <f t="shared" si="13"/>
        <v>90</v>
      </c>
      <c r="J39" s="122">
        <f t="shared" si="9"/>
        <v>4932</v>
      </c>
      <c r="K39" s="119"/>
      <c r="L39" s="119"/>
      <c r="M39" s="122">
        <v>4861731</v>
      </c>
      <c r="N39" s="122">
        <f t="shared" si="4"/>
        <v>86</v>
      </c>
      <c r="O39" s="122">
        <f t="shared" si="10"/>
        <v>2</v>
      </c>
      <c r="P39" s="122">
        <f t="shared" si="11"/>
        <v>2</v>
      </c>
      <c r="Q39" s="122">
        <f t="shared" si="0"/>
        <v>4862</v>
      </c>
      <c r="R39" s="123">
        <f t="shared" si="14"/>
        <v>86</v>
      </c>
      <c r="S39" s="122">
        <f t="shared" si="12"/>
        <v>4860</v>
      </c>
      <c r="T39" s="119" t="str">
        <f t="shared" si="1"/>
        <v>1985</v>
      </c>
      <c r="U39" s="119"/>
      <c r="V39" s="119"/>
      <c r="W39" s="119"/>
      <c r="X39" s="119"/>
      <c r="Y39" s="119"/>
      <c r="Z39" s="119"/>
      <c r="AA39" s="119"/>
      <c r="AB39" s="119"/>
      <c r="AC39" s="119"/>
      <c r="AD39" s="119"/>
      <c r="AE39" s="119"/>
      <c r="AF39" s="119"/>
      <c r="AG39" s="119"/>
      <c r="AH39" s="119"/>
      <c r="AI39" s="119"/>
      <c r="AJ39" s="119"/>
      <c r="AK39" s="119"/>
      <c r="AL39" s="119"/>
      <c r="AM39" s="119"/>
      <c r="AN39" s="119"/>
      <c r="AO39" s="119"/>
      <c r="AP39" s="119"/>
      <c r="AQ39" s="119"/>
      <c r="AR39" s="119"/>
      <c r="AS39" s="119"/>
      <c r="AT39" s="119"/>
      <c r="AU39" s="119"/>
      <c r="AV39" s="119"/>
      <c r="AW39" s="119"/>
      <c r="AX39" s="119"/>
      <c r="AY39" s="119"/>
      <c r="AZ39" s="119"/>
    </row>
    <row r="40" spans="1:52" ht="14">
      <c r="A40" s="129" t="s">
        <v>1438</v>
      </c>
      <c r="B40" s="121">
        <v>4950591</v>
      </c>
      <c r="C40" s="126">
        <f t="shared" si="2"/>
        <v>87.3</v>
      </c>
      <c r="D40" s="124" t="str">
        <f t="shared" si="5"/>
        <v>1986</v>
      </c>
      <c r="E40" s="122">
        <f t="shared" si="6"/>
        <v>4951</v>
      </c>
      <c r="F40" s="126">
        <f t="shared" si="7"/>
        <v>87.3</v>
      </c>
      <c r="G40" s="126">
        <f t="shared" si="3"/>
        <v>1.8</v>
      </c>
      <c r="H40" s="126">
        <f t="shared" si="8"/>
        <v>1.8</v>
      </c>
      <c r="I40" s="123">
        <f t="shared" si="13"/>
        <v>92</v>
      </c>
      <c r="J40" s="122">
        <f t="shared" si="9"/>
        <v>5024</v>
      </c>
      <c r="K40" s="119"/>
      <c r="L40" s="119"/>
      <c r="M40" s="122">
        <v>4950063</v>
      </c>
      <c r="N40" s="122">
        <f t="shared" si="4"/>
        <v>88</v>
      </c>
      <c r="O40" s="122">
        <f t="shared" si="10"/>
        <v>2</v>
      </c>
      <c r="P40" s="122">
        <f t="shared" si="11"/>
        <v>2</v>
      </c>
      <c r="Q40" s="122">
        <f t="shared" si="0"/>
        <v>4950</v>
      </c>
      <c r="R40" s="123">
        <f t="shared" si="14"/>
        <v>88</v>
      </c>
      <c r="S40" s="122">
        <f t="shared" si="12"/>
        <v>4948</v>
      </c>
      <c r="T40" s="119" t="str">
        <f t="shared" si="1"/>
        <v>1986</v>
      </c>
      <c r="U40" s="119"/>
      <c r="V40" s="119"/>
      <c r="W40" s="119"/>
      <c r="X40" s="119"/>
      <c r="Y40" s="119"/>
      <c r="Z40" s="119"/>
      <c r="AA40" s="119"/>
      <c r="AB40" s="119"/>
      <c r="AC40" s="119"/>
      <c r="AD40" s="119"/>
      <c r="AE40" s="119"/>
      <c r="AF40" s="119"/>
      <c r="AG40" s="119"/>
      <c r="AH40" s="119"/>
      <c r="AI40" s="119"/>
      <c r="AJ40" s="119"/>
      <c r="AK40" s="119"/>
      <c r="AL40" s="119"/>
      <c r="AM40" s="119"/>
      <c r="AN40" s="119"/>
      <c r="AO40" s="119"/>
      <c r="AP40" s="119"/>
      <c r="AQ40" s="119"/>
      <c r="AR40" s="119"/>
      <c r="AS40" s="119"/>
      <c r="AT40" s="119"/>
      <c r="AU40" s="119"/>
      <c r="AV40" s="119"/>
      <c r="AW40" s="119"/>
      <c r="AX40" s="119"/>
      <c r="AY40" s="119"/>
      <c r="AZ40" s="119"/>
    </row>
    <row r="41" spans="1:52" ht="14">
      <c r="A41" s="129" t="s">
        <v>1439</v>
      </c>
      <c r="B41" s="121">
        <v>5039478</v>
      </c>
      <c r="C41" s="126">
        <f t="shared" si="2"/>
        <v>88.9</v>
      </c>
      <c r="D41" s="124" t="str">
        <f t="shared" si="5"/>
        <v>1987</v>
      </c>
      <c r="E41" s="122">
        <f t="shared" si="6"/>
        <v>5039</v>
      </c>
      <c r="F41" s="126">
        <f t="shared" si="7"/>
        <v>88.9</v>
      </c>
      <c r="G41" s="126">
        <f t="shared" si="3"/>
        <v>1.6</v>
      </c>
      <c r="H41" s="126">
        <f t="shared" si="8"/>
        <v>1.6</v>
      </c>
      <c r="I41" s="123">
        <f t="shared" si="13"/>
        <v>94</v>
      </c>
      <c r="J41" s="122">
        <f t="shared" si="9"/>
        <v>5118</v>
      </c>
      <c r="K41" s="119"/>
      <c r="L41" s="119"/>
      <c r="M41" s="122">
        <v>5040985</v>
      </c>
      <c r="N41" s="122">
        <f t="shared" si="4"/>
        <v>91</v>
      </c>
      <c r="O41" s="122">
        <f t="shared" si="10"/>
        <v>3</v>
      </c>
      <c r="P41" s="122">
        <f t="shared" si="11"/>
        <v>3</v>
      </c>
      <c r="Q41" s="122">
        <f t="shared" si="0"/>
        <v>5041</v>
      </c>
      <c r="R41" s="123">
        <f t="shared" si="14"/>
        <v>91</v>
      </c>
      <c r="S41" s="122">
        <f t="shared" si="12"/>
        <v>5039</v>
      </c>
      <c r="T41" s="119" t="str">
        <f t="shared" si="1"/>
        <v>1987</v>
      </c>
      <c r="U41" s="119"/>
      <c r="V41" s="119"/>
      <c r="W41" s="119"/>
      <c r="X41" s="119"/>
      <c r="Y41" s="119"/>
      <c r="Z41" s="119"/>
      <c r="AA41" s="119"/>
      <c r="AB41" s="119"/>
      <c r="AC41" s="119"/>
      <c r="AD41" s="119"/>
      <c r="AE41" s="119"/>
      <c r="AF41" s="119"/>
      <c r="AG41" s="119"/>
      <c r="AH41" s="119"/>
      <c r="AI41" s="119"/>
      <c r="AJ41" s="119"/>
      <c r="AK41" s="119"/>
      <c r="AL41" s="119"/>
      <c r="AM41" s="119"/>
      <c r="AN41" s="119"/>
      <c r="AO41" s="119"/>
      <c r="AP41" s="119"/>
      <c r="AQ41" s="119"/>
      <c r="AR41" s="119"/>
      <c r="AS41" s="119"/>
      <c r="AT41" s="119"/>
      <c r="AU41" s="119"/>
      <c r="AV41" s="119"/>
      <c r="AW41" s="119"/>
      <c r="AX41" s="119"/>
      <c r="AY41" s="119"/>
      <c r="AZ41" s="119"/>
    </row>
    <row r="42" spans="1:52" ht="14">
      <c r="A42" s="129" t="s">
        <v>1440</v>
      </c>
      <c r="B42" s="121">
        <v>5129113</v>
      </c>
      <c r="C42" s="126">
        <f t="shared" si="2"/>
        <v>89.6</v>
      </c>
      <c r="D42" s="124" t="str">
        <f t="shared" si="5"/>
        <v>1988</v>
      </c>
      <c r="E42" s="122">
        <f t="shared" si="6"/>
        <v>5129</v>
      </c>
      <c r="F42" s="126">
        <f t="shared" si="7"/>
        <v>89.6</v>
      </c>
      <c r="G42" s="126">
        <f t="shared" si="3"/>
        <v>0.7</v>
      </c>
      <c r="H42" s="126">
        <f t="shared" si="8"/>
        <v>0.7</v>
      </c>
      <c r="I42" s="123">
        <f t="shared" si="13"/>
        <v>95</v>
      </c>
      <c r="J42" s="122">
        <f t="shared" si="9"/>
        <v>5213</v>
      </c>
      <c r="K42" s="119"/>
      <c r="L42" s="119"/>
      <c r="M42" s="122">
        <v>5132294</v>
      </c>
      <c r="N42" s="122">
        <f t="shared" si="4"/>
        <v>91</v>
      </c>
      <c r="O42" s="122">
        <f t="shared" si="10"/>
        <v>0</v>
      </c>
      <c r="P42" s="122">
        <f t="shared" si="11"/>
        <v>0</v>
      </c>
      <c r="Q42" s="122">
        <f t="shared" si="0"/>
        <v>5132</v>
      </c>
      <c r="R42" s="123">
        <f t="shared" si="14"/>
        <v>91</v>
      </c>
      <c r="S42" s="122">
        <f t="shared" si="12"/>
        <v>5130</v>
      </c>
      <c r="T42" s="119" t="str">
        <f t="shared" si="1"/>
        <v>1988</v>
      </c>
      <c r="U42" s="119"/>
      <c r="V42" s="119"/>
      <c r="W42" s="119"/>
      <c r="X42" s="119"/>
      <c r="Y42" s="119"/>
      <c r="Z42" s="119"/>
      <c r="AA42" s="119"/>
      <c r="AB42" s="119"/>
      <c r="AC42" s="119"/>
      <c r="AD42" s="119"/>
      <c r="AE42" s="119"/>
      <c r="AF42" s="119"/>
      <c r="AG42" s="119"/>
      <c r="AH42" s="119"/>
      <c r="AI42" s="119"/>
      <c r="AJ42" s="119"/>
      <c r="AK42" s="119"/>
      <c r="AL42" s="119"/>
      <c r="AM42" s="119"/>
      <c r="AN42" s="119"/>
      <c r="AO42" s="119"/>
      <c r="AP42" s="119"/>
      <c r="AQ42" s="119"/>
      <c r="AR42" s="119"/>
      <c r="AS42" s="119"/>
      <c r="AT42" s="119"/>
      <c r="AU42" s="119"/>
      <c r="AV42" s="119"/>
      <c r="AW42" s="119"/>
      <c r="AX42" s="119"/>
      <c r="AY42" s="119"/>
      <c r="AZ42" s="119"/>
    </row>
    <row r="43" spans="1:52" ht="14">
      <c r="A43" s="129" t="s">
        <v>1441</v>
      </c>
      <c r="B43" s="121">
        <v>5218375</v>
      </c>
      <c r="C43" s="126">
        <f t="shared" si="2"/>
        <v>89.3</v>
      </c>
      <c r="D43" s="124" t="str">
        <f t="shared" si="5"/>
        <v>1989</v>
      </c>
      <c r="E43" s="122">
        <f t="shared" si="6"/>
        <v>5218</v>
      </c>
      <c r="F43" s="126">
        <f t="shared" si="7"/>
        <v>89.3</v>
      </c>
      <c r="G43" s="126">
        <f t="shared" si="3"/>
        <v>-0.3</v>
      </c>
      <c r="H43" s="126">
        <f t="shared" si="8"/>
        <v>-0.3</v>
      </c>
      <c r="I43" s="123">
        <f t="shared" si="13"/>
        <v>95</v>
      </c>
      <c r="J43" s="122">
        <f t="shared" si="9"/>
        <v>5308</v>
      </c>
      <c r="K43" s="119"/>
      <c r="L43" s="119"/>
      <c r="M43" s="122">
        <v>5223704</v>
      </c>
      <c r="N43" s="122">
        <f t="shared" si="4"/>
        <v>91</v>
      </c>
      <c r="O43" s="122">
        <f t="shared" si="10"/>
        <v>0</v>
      </c>
      <c r="P43" s="122">
        <f t="shared" si="11"/>
        <v>0</v>
      </c>
      <c r="Q43" s="122">
        <f t="shared" si="0"/>
        <v>5224</v>
      </c>
      <c r="R43" s="123">
        <f t="shared" si="14"/>
        <v>91</v>
      </c>
      <c r="S43" s="122">
        <f t="shared" si="12"/>
        <v>5221</v>
      </c>
      <c r="T43" s="119" t="str">
        <f t="shared" si="1"/>
        <v>1989</v>
      </c>
      <c r="U43" s="119"/>
      <c r="V43" s="119"/>
      <c r="W43" s="119"/>
      <c r="X43" s="119"/>
      <c r="Y43" s="119"/>
      <c r="Z43" s="119"/>
      <c r="AA43" s="119"/>
      <c r="AB43" s="119"/>
      <c r="AC43" s="119"/>
      <c r="AD43" s="119"/>
      <c r="AE43" s="119"/>
      <c r="AF43" s="119"/>
      <c r="AG43" s="119"/>
      <c r="AH43" s="119"/>
      <c r="AI43" s="119"/>
      <c r="AJ43" s="119"/>
      <c r="AK43" s="119"/>
      <c r="AL43" s="119"/>
      <c r="AM43" s="119"/>
      <c r="AN43" s="119"/>
      <c r="AO43" s="119"/>
      <c r="AP43" s="119"/>
      <c r="AQ43" s="119"/>
      <c r="AR43" s="119"/>
      <c r="AS43" s="119"/>
      <c r="AT43" s="119"/>
      <c r="AU43" s="119"/>
      <c r="AV43" s="119"/>
      <c r="AW43" s="119"/>
      <c r="AX43" s="119"/>
      <c r="AY43" s="119"/>
      <c r="AZ43" s="119"/>
    </row>
    <row r="44" spans="1:52" ht="14">
      <c r="A44" s="129" t="s">
        <v>1442</v>
      </c>
      <c r="B44" s="121">
        <v>5306425</v>
      </c>
      <c r="C44" s="126">
        <f t="shared" si="2"/>
        <v>88.1</v>
      </c>
      <c r="D44" s="124" t="str">
        <f t="shared" si="5"/>
        <v>1990</v>
      </c>
      <c r="E44" s="122">
        <f t="shared" si="6"/>
        <v>5306</v>
      </c>
      <c r="F44" s="126">
        <f t="shared" si="7"/>
        <v>88.1</v>
      </c>
      <c r="G44" s="126">
        <f t="shared" si="3"/>
        <v>-1.2</v>
      </c>
      <c r="H44" s="126">
        <f t="shared" si="8"/>
        <v>-1.2</v>
      </c>
      <c r="I44" s="123">
        <f t="shared" si="13"/>
        <v>94</v>
      </c>
      <c r="J44" s="122">
        <f t="shared" si="9"/>
        <v>5402</v>
      </c>
      <c r="K44" s="119"/>
      <c r="L44" s="119"/>
      <c r="M44" s="122">
        <v>5316176</v>
      </c>
      <c r="N44" s="122">
        <f t="shared" si="4"/>
        <v>92</v>
      </c>
      <c r="O44" s="122">
        <f t="shared" si="10"/>
        <v>1</v>
      </c>
      <c r="P44" s="122">
        <f t="shared" si="11"/>
        <v>1</v>
      </c>
      <c r="Q44" s="122">
        <f t="shared" si="0"/>
        <v>5316</v>
      </c>
      <c r="R44" s="123">
        <f t="shared" si="14"/>
        <v>92</v>
      </c>
      <c r="S44" s="122">
        <f t="shared" si="12"/>
        <v>5313</v>
      </c>
      <c r="T44" s="119" t="str">
        <f t="shared" si="1"/>
        <v>1990</v>
      </c>
      <c r="U44" s="119"/>
      <c r="V44" s="119"/>
      <c r="W44" s="119"/>
      <c r="X44" s="119"/>
      <c r="Y44" s="119"/>
      <c r="Z44" s="119"/>
      <c r="AA44" s="119"/>
      <c r="AB44" s="119"/>
      <c r="AC44" s="119"/>
      <c r="AD44" s="119"/>
      <c r="AE44" s="119"/>
      <c r="AF44" s="119"/>
      <c r="AG44" s="119"/>
      <c r="AH44" s="119"/>
      <c r="AI44" s="119"/>
      <c r="AJ44" s="119"/>
      <c r="AK44" s="119"/>
      <c r="AL44" s="119"/>
      <c r="AM44" s="119"/>
      <c r="AN44" s="119"/>
      <c r="AO44" s="119"/>
      <c r="AP44" s="119"/>
      <c r="AQ44" s="119"/>
      <c r="AR44" s="119"/>
      <c r="AS44" s="119"/>
      <c r="AT44" s="119"/>
      <c r="AU44" s="119"/>
      <c r="AV44" s="119"/>
      <c r="AW44" s="119"/>
      <c r="AX44" s="119"/>
      <c r="AY44" s="119"/>
      <c r="AZ44" s="119"/>
    </row>
    <row r="45" spans="1:52" ht="14">
      <c r="A45" s="129" t="s">
        <v>1443</v>
      </c>
      <c r="B45" s="121">
        <v>5392939</v>
      </c>
      <c r="C45" s="126">
        <f t="shared" si="2"/>
        <v>86.5</v>
      </c>
      <c r="D45" s="124" t="str">
        <f t="shared" si="5"/>
        <v>1991</v>
      </c>
      <c r="E45" s="122">
        <f t="shared" si="6"/>
        <v>5393</v>
      </c>
      <c r="F45" s="126">
        <f t="shared" si="7"/>
        <v>86.5</v>
      </c>
      <c r="G45" s="126">
        <f t="shared" si="3"/>
        <v>-1.6</v>
      </c>
      <c r="H45" s="126">
        <f t="shared" si="8"/>
        <v>-1.6</v>
      </c>
      <c r="I45" s="123">
        <f t="shared" si="13"/>
        <v>92</v>
      </c>
      <c r="J45" s="122">
        <f t="shared" si="9"/>
        <v>5494</v>
      </c>
      <c r="K45" s="119"/>
      <c r="L45" s="119"/>
      <c r="M45" s="122">
        <v>5406246</v>
      </c>
      <c r="N45" s="122">
        <f t="shared" si="4"/>
        <v>90</v>
      </c>
      <c r="O45" s="122">
        <f t="shared" si="10"/>
        <v>-2</v>
      </c>
      <c r="P45" s="122">
        <f t="shared" si="11"/>
        <v>-2</v>
      </c>
      <c r="Q45" s="122">
        <f t="shared" si="0"/>
        <v>5406</v>
      </c>
      <c r="R45" s="123">
        <f t="shared" si="14"/>
        <v>90</v>
      </c>
      <c r="S45" s="122">
        <f t="shared" si="12"/>
        <v>5403</v>
      </c>
      <c r="T45" s="119" t="str">
        <f t="shared" si="1"/>
        <v>1991</v>
      </c>
      <c r="U45" s="119"/>
      <c r="V45" s="119"/>
      <c r="W45" s="119"/>
      <c r="X45" s="119"/>
      <c r="Y45" s="119"/>
      <c r="Z45" s="119"/>
      <c r="AA45" s="119"/>
      <c r="AB45" s="119"/>
      <c r="AC45" s="119"/>
      <c r="AD45" s="119"/>
      <c r="AE45" s="119"/>
      <c r="AF45" s="119"/>
      <c r="AG45" s="119"/>
      <c r="AH45" s="119"/>
      <c r="AI45" s="119"/>
      <c r="AJ45" s="119"/>
      <c r="AK45" s="119"/>
      <c r="AL45" s="119"/>
      <c r="AM45" s="119"/>
      <c r="AN45" s="119"/>
      <c r="AO45" s="119"/>
      <c r="AP45" s="119"/>
      <c r="AQ45" s="119"/>
      <c r="AR45" s="119"/>
      <c r="AS45" s="119"/>
      <c r="AT45" s="119"/>
      <c r="AU45" s="119"/>
      <c r="AV45" s="119"/>
      <c r="AW45" s="119"/>
      <c r="AX45" s="119"/>
      <c r="AY45" s="119"/>
      <c r="AZ45" s="119"/>
    </row>
    <row r="46" spans="1:52" ht="14">
      <c r="A46" s="129" t="s">
        <v>1444</v>
      </c>
      <c r="B46" s="121">
        <v>5478009</v>
      </c>
      <c r="C46" s="126">
        <f t="shared" si="2"/>
        <v>85.1</v>
      </c>
      <c r="D46" s="124" t="str">
        <f t="shared" si="5"/>
        <v>1992</v>
      </c>
      <c r="E46" s="122">
        <f t="shared" si="6"/>
        <v>5478</v>
      </c>
      <c r="F46" s="126">
        <f t="shared" si="7"/>
        <v>85.1</v>
      </c>
      <c r="G46" s="126">
        <f t="shared" si="3"/>
        <v>-1.4</v>
      </c>
      <c r="H46" s="126">
        <f t="shared" si="8"/>
        <v>-1.4</v>
      </c>
      <c r="I46" s="123">
        <f t="shared" si="13"/>
        <v>91</v>
      </c>
      <c r="J46" s="122">
        <f t="shared" si="9"/>
        <v>5585</v>
      </c>
      <c r="K46" s="119"/>
      <c r="L46" s="119"/>
      <c r="M46" s="122">
        <v>5492686</v>
      </c>
      <c r="N46" s="122">
        <f t="shared" si="4"/>
        <v>86</v>
      </c>
      <c r="O46" s="122">
        <f t="shared" si="10"/>
        <v>-4</v>
      </c>
      <c r="P46" s="122">
        <f t="shared" si="11"/>
        <v>-4</v>
      </c>
      <c r="Q46" s="122">
        <f t="shared" si="0"/>
        <v>5493</v>
      </c>
      <c r="R46" s="123">
        <f t="shared" si="14"/>
        <v>86</v>
      </c>
      <c r="S46" s="122">
        <f t="shared" si="12"/>
        <v>5489</v>
      </c>
      <c r="T46" s="119" t="str">
        <f t="shared" si="1"/>
        <v>1992</v>
      </c>
      <c r="U46" s="119"/>
      <c r="V46" s="119"/>
      <c r="W46" s="119"/>
      <c r="X46" s="119"/>
      <c r="Y46" s="119"/>
      <c r="Z46" s="119"/>
      <c r="AA46" s="119"/>
      <c r="AB46" s="119"/>
      <c r="AC46" s="119"/>
      <c r="AD46" s="119"/>
      <c r="AE46" s="119"/>
      <c r="AF46" s="119"/>
      <c r="AG46" s="119"/>
      <c r="AH46" s="119"/>
      <c r="AI46" s="119"/>
      <c r="AJ46" s="119"/>
      <c r="AK46" s="119"/>
      <c r="AL46" s="119"/>
      <c r="AM46" s="119"/>
      <c r="AN46" s="119"/>
      <c r="AO46" s="119"/>
      <c r="AP46" s="119"/>
      <c r="AQ46" s="119"/>
      <c r="AR46" s="119"/>
      <c r="AS46" s="119"/>
      <c r="AT46" s="119"/>
      <c r="AU46" s="119"/>
      <c r="AV46" s="119"/>
      <c r="AW46" s="119"/>
      <c r="AX46" s="119"/>
      <c r="AY46" s="119"/>
      <c r="AZ46" s="119"/>
    </row>
    <row r="47" spans="1:52" ht="14">
      <c r="A47" s="129" t="s">
        <v>1445</v>
      </c>
      <c r="B47" s="121">
        <v>5561744</v>
      </c>
      <c r="C47" s="126">
        <f t="shared" si="2"/>
        <v>83.7</v>
      </c>
      <c r="D47" s="124" t="str">
        <f t="shared" si="5"/>
        <v>1993</v>
      </c>
      <c r="E47" s="122">
        <f t="shared" si="6"/>
        <v>5562</v>
      </c>
      <c r="F47" s="126">
        <f t="shared" si="7"/>
        <v>83.7</v>
      </c>
      <c r="G47" s="126">
        <f t="shared" si="3"/>
        <v>-1.4</v>
      </c>
      <c r="H47" s="126">
        <f t="shared" si="8"/>
        <v>-1.4</v>
      </c>
      <c r="I47" s="123">
        <f t="shared" si="13"/>
        <v>90</v>
      </c>
      <c r="J47" s="122">
        <f t="shared" si="9"/>
        <v>5675</v>
      </c>
      <c r="K47" s="119"/>
      <c r="L47" s="119"/>
      <c r="M47" s="122">
        <v>5577434</v>
      </c>
      <c r="N47" s="122">
        <f t="shared" si="4"/>
        <v>85</v>
      </c>
      <c r="O47" s="122">
        <f t="shared" si="10"/>
        <v>-1</v>
      </c>
      <c r="P47" s="122">
        <f t="shared" si="11"/>
        <v>-1</v>
      </c>
      <c r="Q47" s="122">
        <f t="shared" si="0"/>
        <v>5577</v>
      </c>
      <c r="R47" s="123">
        <f t="shared" si="14"/>
        <v>85</v>
      </c>
      <c r="S47" s="122">
        <f t="shared" si="12"/>
        <v>5574</v>
      </c>
      <c r="T47" s="119" t="str">
        <f t="shared" si="1"/>
        <v>1993</v>
      </c>
      <c r="U47" s="55" t="s">
        <v>1592</v>
      </c>
      <c r="V47" s="119"/>
      <c r="W47" s="119"/>
      <c r="X47" s="119"/>
      <c r="Y47" s="119"/>
      <c r="Z47" s="119"/>
      <c r="AA47" s="119"/>
      <c r="AB47" s="119"/>
      <c r="AC47" s="119"/>
      <c r="AD47" s="119"/>
      <c r="AE47" s="119"/>
      <c r="AF47" s="119"/>
      <c r="AG47" s="119"/>
      <c r="AH47" s="119"/>
      <c r="AI47" s="119"/>
      <c r="AJ47" s="119"/>
      <c r="AK47" s="119"/>
      <c r="AL47" s="119"/>
      <c r="AM47" s="119"/>
      <c r="AN47" s="119"/>
      <c r="AO47" s="119"/>
      <c r="AP47" s="119"/>
      <c r="AQ47" s="119"/>
      <c r="AR47" s="119"/>
      <c r="AS47" s="119"/>
      <c r="AT47" s="119"/>
      <c r="AU47" s="119"/>
      <c r="AV47" s="119"/>
      <c r="AW47" s="119"/>
      <c r="AX47" s="119"/>
      <c r="AY47" s="119"/>
      <c r="AZ47" s="119"/>
    </row>
    <row r="48" spans="1:52" ht="14">
      <c r="A48" s="129" t="s">
        <v>1446</v>
      </c>
      <c r="B48" s="121">
        <v>5644416</v>
      </c>
      <c r="C48" s="126">
        <f t="shared" si="2"/>
        <v>82.7</v>
      </c>
      <c r="D48" s="124" t="str">
        <f t="shared" si="5"/>
        <v>1994</v>
      </c>
      <c r="E48" s="122">
        <f t="shared" si="6"/>
        <v>5644</v>
      </c>
      <c r="F48" s="126">
        <f t="shared" si="7"/>
        <v>82.7</v>
      </c>
      <c r="G48" s="126">
        <f t="shared" si="3"/>
        <v>-1</v>
      </c>
      <c r="H48" s="126">
        <f t="shared" si="8"/>
        <v>-1</v>
      </c>
      <c r="I48" s="123">
        <f t="shared" si="13"/>
        <v>89</v>
      </c>
      <c r="J48" s="122">
        <f t="shared" si="9"/>
        <v>5764</v>
      </c>
      <c r="K48" s="119"/>
      <c r="L48" s="119"/>
      <c r="M48" s="122">
        <v>5660728</v>
      </c>
      <c r="N48" s="122">
        <f t="shared" si="4"/>
        <v>83</v>
      </c>
      <c r="O48" s="122">
        <f t="shared" si="10"/>
        <v>-2</v>
      </c>
      <c r="P48" s="122">
        <f t="shared" si="11"/>
        <v>-2</v>
      </c>
      <c r="Q48" s="122">
        <f t="shared" si="0"/>
        <v>5661</v>
      </c>
      <c r="R48" s="123">
        <f t="shared" si="14"/>
        <v>83</v>
      </c>
      <c r="S48" s="122">
        <f t="shared" si="12"/>
        <v>5657</v>
      </c>
      <c r="T48" s="119" t="str">
        <f t="shared" si="1"/>
        <v>1994</v>
      </c>
      <c r="U48" s="119"/>
      <c r="V48" s="119"/>
      <c r="W48" s="119"/>
      <c r="X48" s="119"/>
      <c r="Y48" s="119"/>
      <c r="Z48" s="119"/>
      <c r="AA48" s="119"/>
      <c r="AB48" s="119"/>
      <c r="AC48" s="119"/>
      <c r="AD48" s="119"/>
      <c r="AE48" s="119"/>
      <c r="AF48" s="119"/>
      <c r="AG48" s="119"/>
      <c r="AH48" s="119"/>
      <c r="AI48" s="119"/>
      <c r="AJ48" s="119"/>
      <c r="AK48" s="119"/>
      <c r="AL48" s="119"/>
      <c r="AM48" s="119"/>
      <c r="AN48" s="119"/>
      <c r="AO48" s="119"/>
      <c r="AP48" s="119"/>
      <c r="AQ48" s="119"/>
      <c r="AR48" s="119"/>
      <c r="AS48" s="119"/>
      <c r="AT48" s="119"/>
      <c r="AU48" s="119"/>
      <c r="AV48" s="119"/>
      <c r="AW48" s="119"/>
      <c r="AX48" s="119"/>
      <c r="AY48" s="119"/>
      <c r="AZ48" s="119"/>
    </row>
    <row r="49" spans="1:52" ht="14">
      <c r="A49" s="129" t="s">
        <v>1447</v>
      </c>
      <c r="B49" s="121">
        <v>5726239</v>
      </c>
      <c r="C49" s="126">
        <f t="shared" si="2"/>
        <v>81.8</v>
      </c>
      <c r="D49" s="124" t="str">
        <f t="shared" si="5"/>
        <v>1995</v>
      </c>
      <c r="E49" s="122">
        <f t="shared" si="6"/>
        <v>5726</v>
      </c>
      <c r="F49" s="126">
        <f t="shared" si="7"/>
        <v>81.8</v>
      </c>
      <c r="G49" s="126">
        <f t="shared" si="3"/>
        <v>-0.9</v>
      </c>
      <c r="H49" s="126">
        <f t="shared" si="8"/>
        <v>-0.9</v>
      </c>
      <c r="I49" s="123">
        <f t="shared" si="13"/>
        <v>88</v>
      </c>
      <c r="J49" s="122">
        <f t="shared" si="9"/>
        <v>5852</v>
      </c>
      <c r="K49" s="119"/>
      <c r="L49" s="119"/>
      <c r="M49" s="122">
        <v>5743220</v>
      </c>
      <c r="N49" s="122">
        <f t="shared" si="4"/>
        <v>82</v>
      </c>
      <c r="O49" s="122">
        <f t="shared" si="10"/>
        <v>-1</v>
      </c>
      <c r="P49" s="122">
        <f t="shared" si="11"/>
        <v>-1</v>
      </c>
      <c r="Q49" s="122">
        <f t="shared" si="0"/>
        <v>5743</v>
      </c>
      <c r="R49" s="123">
        <f t="shared" si="14"/>
        <v>82</v>
      </c>
      <c r="S49" s="122">
        <f t="shared" si="12"/>
        <v>5739</v>
      </c>
      <c r="T49" s="119" t="str">
        <f t="shared" si="1"/>
        <v>1995</v>
      </c>
      <c r="U49" s="119"/>
      <c r="V49" s="119"/>
      <c r="W49" s="119"/>
      <c r="X49" s="119"/>
      <c r="Y49" s="119"/>
      <c r="Z49" s="119"/>
      <c r="AA49" s="119"/>
      <c r="AB49" s="119"/>
      <c r="AC49" s="119"/>
      <c r="AD49" s="119"/>
      <c r="AE49" s="119"/>
      <c r="AF49" s="119"/>
      <c r="AG49" s="119"/>
      <c r="AH49" s="119"/>
      <c r="AI49" s="119"/>
      <c r="AJ49" s="119"/>
      <c r="AK49" s="119"/>
      <c r="AL49" s="119"/>
      <c r="AM49" s="119"/>
      <c r="AN49" s="119"/>
      <c r="AO49" s="119"/>
      <c r="AP49" s="119"/>
      <c r="AQ49" s="119"/>
      <c r="AR49" s="119"/>
      <c r="AS49" s="119"/>
      <c r="AT49" s="119"/>
      <c r="AU49" s="119"/>
      <c r="AV49" s="119"/>
      <c r="AW49" s="119"/>
      <c r="AX49" s="119"/>
      <c r="AY49" s="119"/>
      <c r="AZ49" s="119"/>
    </row>
    <row r="50" spans="1:52" ht="14">
      <c r="A50" s="129" t="s">
        <v>1448</v>
      </c>
      <c r="B50" s="121">
        <v>5807212</v>
      </c>
      <c r="C50" s="126">
        <f t="shared" si="2"/>
        <v>81</v>
      </c>
      <c r="D50" s="124" t="str">
        <f t="shared" si="5"/>
        <v>1996</v>
      </c>
      <c r="E50" s="122">
        <f t="shared" si="6"/>
        <v>5807</v>
      </c>
      <c r="F50" s="126">
        <f t="shared" si="7"/>
        <v>81</v>
      </c>
      <c r="G50" s="126">
        <f t="shared" si="3"/>
        <v>-0.8</v>
      </c>
      <c r="H50" s="126">
        <f t="shared" si="8"/>
        <v>-0.8</v>
      </c>
      <c r="I50" s="123">
        <f t="shared" si="13"/>
        <v>87</v>
      </c>
      <c r="J50" s="122">
        <f t="shared" si="9"/>
        <v>5939</v>
      </c>
      <c r="K50" s="119"/>
      <c r="L50" s="119"/>
      <c r="M50" s="122">
        <v>5825145</v>
      </c>
      <c r="N50" s="122">
        <f t="shared" si="4"/>
        <v>82</v>
      </c>
      <c r="O50" s="122">
        <f t="shared" si="10"/>
        <v>0</v>
      </c>
      <c r="P50" s="122">
        <f t="shared" si="11"/>
        <v>0</v>
      </c>
      <c r="Q50" s="122">
        <f t="shared" si="0"/>
        <v>5825</v>
      </c>
      <c r="R50" s="123">
        <f t="shared" si="14"/>
        <v>82</v>
      </c>
      <c r="S50" s="122">
        <f t="shared" si="12"/>
        <v>5821</v>
      </c>
      <c r="T50" s="119" t="str">
        <f t="shared" si="1"/>
        <v>1996</v>
      </c>
      <c r="U50" s="119"/>
      <c r="V50" s="119"/>
      <c r="W50" s="119"/>
      <c r="X50" s="119"/>
      <c r="Y50" s="119"/>
      <c r="Z50" s="119"/>
      <c r="AA50" s="119"/>
      <c r="AB50" s="119"/>
      <c r="AC50" s="119"/>
      <c r="AD50" s="119"/>
      <c r="AE50" s="119"/>
      <c r="AF50" s="119"/>
      <c r="AG50" s="119"/>
      <c r="AH50" s="119"/>
      <c r="AI50" s="119"/>
      <c r="AJ50" s="119"/>
      <c r="AK50" s="119"/>
      <c r="AL50" s="119"/>
      <c r="AM50" s="119"/>
      <c r="AN50" s="119"/>
      <c r="AO50" s="119"/>
      <c r="AP50" s="119"/>
      <c r="AQ50" s="119"/>
      <c r="AR50" s="119"/>
      <c r="AS50" s="119"/>
      <c r="AT50" s="119"/>
      <c r="AU50" s="119"/>
      <c r="AV50" s="119"/>
      <c r="AW50" s="119"/>
      <c r="AX50" s="119"/>
      <c r="AY50" s="119"/>
      <c r="AZ50" s="119"/>
    </row>
    <row r="51" spans="1:52" ht="14">
      <c r="A51" s="129" t="s">
        <v>1449</v>
      </c>
      <c r="B51" s="121">
        <v>5887260</v>
      </c>
      <c r="C51" s="126">
        <f t="shared" si="2"/>
        <v>80</v>
      </c>
      <c r="D51" s="124" t="str">
        <f t="shared" si="5"/>
        <v>1997</v>
      </c>
      <c r="E51" s="122">
        <f t="shared" si="6"/>
        <v>5887</v>
      </c>
      <c r="F51" s="126">
        <f t="shared" si="7"/>
        <v>80</v>
      </c>
      <c r="G51" s="126">
        <f t="shared" si="3"/>
        <v>-1</v>
      </c>
      <c r="H51" s="126">
        <f t="shared" si="8"/>
        <v>-1</v>
      </c>
      <c r="I51" s="123">
        <f t="shared" si="13"/>
        <v>86</v>
      </c>
      <c r="J51" s="122">
        <f t="shared" si="9"/>
        <v>6025</v>
      </c>
      <c r="K51" s="119"/>
      <c r="L51" s="119"/>
      <c r="M51" s="122">
        <v>5906481</v>
      </c>
      <c r="N51" s="122">
        <f t="shared" si="4"/>
        <v>81</v>
      </c>
      <c r="O51" s="122">
        <f t="shared" si="10"/>
        <v>-1</v>
      </c>
      <c r="P51" s="122">
        <f t="shared" si="11"/>
        <v>-1</v>
      </c>
      <c r="Q51" s="122">
        <f t="shared" si="0"/>
        <v>5906</v>
      </c>
      <c r="R51" s="123">
        <f t="shared" si="14"/>
        <v>81</v>
      </c>
      <c r="S51" s="122">
        <f t="shared" si="12"/>
        <v>5902</v>
      </c>
      <c r="T51" s="119" t="str">
        <f t="shared" si="1"/>
        <v>1997</v>
      </c>
      <c r="U51" s="119"/>
      <c r="V51" s="119"/>
      <c r="W51" s="119"/>
      <c r="X51" s="119"/>
      <c r="Y51" s="119"/>
      <c r="Z51" s="119"/>
      <c r="AA51" s="119"/>
      <c r="AB51" s="119"/>
      <c r="AC51" s="119"/>
      <c r="AD51" s="119"/>
      <c r="AE51" s="119"/>
      <c r="AF51" s="119"/>
      <c r="AG51" s="119"/>
      <c r="AH51" s="119"/>
      <c r="AI51" s="119"/>
      <c r="AJ51" s="119"/>
      <c r="AK51" s="119"/>
      <c r="AL51" s="119"/>
      <c r="AM51" s="119"/>
      <c r="AN51" s="119"/>
      <c r="AO51" s="119"/>
      <c r="AP51" s="119"/>
      <c r="AQ51" s="119"/>
      <c r="AR51" s="119"/>
      <c r="AS51" s="119"/>
      <c r="AT51" s="119"/>
      <c r="AU51" s="119"/>
      <c r="AV51" s="119"/>
      <c r="AW51" s="119"/>
      <c r="AX51" s="119"/>
      <c r="AY51" s="119"/>
      <c r="AZ51" s="119"/>
    </row>
    <row r="52" spans="1:52" ht="14">
      <c r="A52" s="129" t="s">
        <v>1450</v>
      </c>
      <c r="B52" s="121">
        <v>5966465</v>
      </c>
      <c r="C52" s="126">
        <f t="shared" si="2"/>
        <v>79.2</v>
      </c>
      <c r="D52" s="124" t="str">
        <f t="shared" si="5"/>
        <v>1998</v>
      </c>
      <c r="E52" s="122">
        <f t="shared" si="6"/>
        <v>5966</v>
      </c>
      <c r="F52" s="126">
        <f t="shared" si="7"/>
        <v>79.2</v>
      </c>
      <c r="G52" s="126">
        <f t="shared" si="3"/>
        <v>-0.8</v>
      </c>
      <c r="H52" s="126">
        <f t="shared" si="8"/>
        <v>-0.8</v>
      </c>
      <c r="I52" s="123">
        <f t="shared" si="13"/>
        <v>85</v>
      </c>
      <c r="J52" s="122">
        <f t="shared" si="9"/>
        <v>6110</v>
      </c>
      <c r="K52" s="119"/>
      <c r="L52" s="119"/>
      <c r="M52" s="122">
        <v>5987313</v>
      </c>
      <c r="N52" s="122">
        <f t="shared" si="4"/>
        <v>81</v>
      </c>
      <c r="O52" s="122">
        <f t="shared" si="10"/>
        <v>0</v>
      </c>
      <c r="P52" s="122">
        <f t="shared" si="11"/>
        <v>0</v>
      </c>
      <c r="Q52" s="122">
        <f t="shared" si="0"/>
        <v>5987</v>
      </c>
      <c r="R52" s="123">
        <f t="shared" si="14"/>
        <v>81</v>
      </c>
      <c r="S52" s="122">
        <f t="shared" si="12"/>
        <v>5983</v>
      </c>
      <c r="T52" s="119" t="str">
        <f t="shared" si="1"/>
        <v>1998</v>
      </c>
      <c r="U52" s="119"/>
      <c r="V52" s="119"/>
      <c r="W52" s="119"/>
      <c r="X52" s="119"/>
      <c r="Y52" s="119"/>
      <c r="Z52" s="119"/>
      <c r="AA52" s="119"/>
      <c r="AB52" s="119"/>
      <c r="AC52" s="119"/>
      <c r="AD52" s="119"/>
      <c r="AE52" s="119"/>
      <c r="AF52" s="119"/>
      <c r="AG52" s="119"/>
      <c r="AH52" s="119"/>
      <c r="AI52" s="119"/>
      <c r="AJ52" s="119"/>
      <c r="AK52" s="119"/>
      <c r="AL52" s="119"/>
      <c r="AM52" s="119"/>
      <c r="AN52" s="119"/>
      <c r="AO52" s="119"/>
      <c r="AP52" s="119"/>
      <c r="AQ52" s="119"/>
      <c r="AR52" s="119"/>
      <c r="AS52" s="119"/>
      <c r="AT52" s="119"/>
      <c r="AU52" s="119"/>
      <c r="AV52" s="119"/>
      <c r="AW52" s="119"/>
      <c r="AX52" s="119"/>
      <c r="AY52" s="119"/>
      <c r="AZ52" s="119"/>
    </row>
    <row r="53" spans="1:52" ht="14">
      <c r="A53" s="129" t="s">
        <v>1451</v>
      </c>
      <c r="B53" s="121">
        <v>6044931</v>
      </c>
      <c r="C53" s="126">
        <f t="shared" si="2"/>
        <v>78.5</v>
      </c>
      <c r="D53" s="124" t="str">
        <f t="shared" si="5"/>
        <v>1999</v>
      </c>
      <c r="E53" s="122">
        <f t="shared" si="6"/>
        <v>6045</v>
      </c>
      <c r="F53" s="126">
        <f t="shared" si="7"/>
        <v>78.5</v>
      </c>
      <c r="G53" s="126">
        <f t="shared" si="3"/>
        <v>-0.7</v>
      </c>
      <c r="H53" s="126">
        <f t="shared" si="8"/>
        <v>-0.7</v>
      </c>
      <c r="I53" s="123">
        <f t="shared" si="13"/>
        <v>84</v>
      </c>
      <c r="J53" s="122">
        <f t="shared" si="9"/>
        <v>6194</v>
      </c>
      <c r="K53" s="119"/>
      <c r="L53" s="119"/>
      <c r="M53" s="122">
        <v>6067759</v>
      </c>
      <c r="N53" s="122">
        <f t="shared" si="4"/>
        <v>80</v>
      </c>
      <c r="O53" s="122">
        <f t="shared" si="10"/>
        <v>-1</v>
      </c>
      <c r="P53" s="122">
        <f t="shared" si="11"/>
        <v>-1</v>
      </c>
      <c r="Q53" s="122">
        <f t="shared" si="0"/>
        <v>6068</v>
      </c>
      <c r="R53" s="123">
        <f t="shared" si="14"/>
        <v>80</v>
      </c>
      <c r="S53" s="122">
        <f t="shared" si="12"/>
        <v>6063</v>
      </c>
      <c r="T53" s="119" t="str">
        <f t="shared" si="1"/>
        <v>1999</v>
      </c>
      <c r="U53" s="119"/>
      <c r="V53" s="119"/>
      <c r="W53" s="119"/>
      <c r="X53" s="119"/>
      <c r="Y53" s="119"/>
      <c r="Z53" s="119"/>
      <c r="AA53" s="119"/>
      <c r="AB53" s="119"/>
      <c r="AC53" s="119"/>
      <c r="AD53" s="119"/>
      <c r="AE53" s="119"/>
      <c r="AF53" s="119"/>
      <c r="AG53" s="119"/>
      <c r="AH53" s="119"/>
      <c r="AI53" s="119"/>
      <c r="AJ53" s="119"/>
      <c r="AK53" s="119"/>
      <c r="AL53" s="119"/>
      <c r="AM53" s="119"/>
      <c r="AN53" s="119"/>
      <c r="AO53" s="119"/>
      <c r="AP53" s="119"/>
      <c r="AQ53" s="119"/>
      <c r="AR53" s="119"/>
      <c r="AS53" s="119"/>
      <c r="AT53" s="119"/>
      <c r="AU53" s="119"/>
      <c r="AV53" s="119"/>
      <c r="AW53" s="119"/>
      <c r="AX53" s="119"/>
      <c r="AY53" s="119"/>
      <c r="AZ53" s="119"/>
    </row>
    <row r="54" spans="1:52">
      <c r="A54" s="129">
        <v>2000</v>
      </c>
      <c r="B54" s="121">
        <v>6122770</v>
      </c>
      <c r="C54" s="126">
        <f t="shared" si="2"/>
        <v>77.8</v>
      </c>
      <c r="D54" s="124" t="s">
        <v>1401</v>
      </c>
      <c r="E54" s="122">
        <f t="shared" si="6"/>
        <v>6123</v>
      </c>
      <c r="F54" s="126">
        <f t="shared" si="7"/>
        <v>77.8</v>
      </c>
      <c r="G54" s="126">
        <f t="shared" si="3"/>
        <v>-0.7</v>
      </c>
      <c r="H54" s="126">
        <f t="shared" si="8"/>
        <v>-0.7</v>
      </c>
      <c r="I54" s="123">
        <f t="shared" si="13"/>
        <v>83</v>
      </c>
      <c r="J54" s="122">
        <f t="shared" si="9"/>
        <v>6277</v>
      </c>
      <c r="K54" s="119"/>
      <c r="L54" s="119"/>
      <c r="M54" s="122">
        <v>6148899</v>
      </c>
      <c r="N54" s="122">
        <f t="shared" si="4"/>
        <v>81</v>
      </c>
      <c r="O54" s="122">
        <f t="shared" si="10"/>
        <v>1</v>
      </c>
      <c r="P54" s="122">
        <f t="shared" si="11"/>
        <v>1</v>
      </c>
      <c r="Q54" s="122">
        <f t="shared" si="0"/>
        <v>6149</v>
      </c>
      <c r="R54" s="123">
        <f t="shared" si="14"/>
        <v>81</v>
      </c>
      <c r="S54" s="122">
        <f t="shared" si="12"/>
        <v>6144</v>
      </c>
      <c r="T54" s="119">
        <f t="shared" si="1"/>
        <v>2000</v>
      </c>
      <c r="U54" s="119"/>
      <c r="V54" s="119"/>
      <c r="W54" s="119"/>
      <c r="X54" s="119"/>
      <c r="Y54" s="119"/>
      <c r="Z54" s="119"/>
      <c r="AA54" s="119"/>
      <c r="AB54" s="119"/>
      <c r="AC54" s="119"/>
      <c r="AD54" s="119"/>
      <c r="AE54" s="119"/>
      <c r="AF54" s="119"/>
      <c r="AG54" s="119"/>
      <c r="AH54" s="119"/>
      <c r="AI54" s="119"/>
      <c r="AJ54" s="119"/>
      <c r="AK54" s="119"/>
      <c r="AL54" s="119"/>
      <c r="AM54" s="119"/>
      <c r="AN54" s="119"/>
      <c r="AO54" s="119"/>
      <c r="AP54" s="119"/>
      <c r="AQ54" s="119"/>
      <c r="AR54" s="119"/>
      <c r="AS54" s="119"/>
      <c r="AT54" s="119"/>
      <c r="AU54" s="119"/>
      <c r="AV54" s="119"/>
      <c r="AW54" s="119"/>
      <c r="AX54" s="119"/>
      <c r="AY54" s="119"/>
      <c r="AZ54" s="119"/>
    </row>
    <row r="55" spans="1:52" ht="14">
      <c r="A55" s="129" t="s">
        <v>1452</v>
      </c>
      <c r="B55" s="121">
        <v>6200003</v>
      </c>
      <c r="C55" s="126">
        <f t="shared" si="2"/>
        <v>77.2</v>
      </c>
      <c r="D55" s="124" t="str">
        <f t="shared" si="5"/>
        <v>2001</v>
      </c>
      <c r="E55" s="122">
        <f t="shared" si="6"/>
        <v>6200</v>
      </c>
      <c r="F55" s="126">
        <f t="shared" si="7"/>
        <v>77.2</v>
      </c>
      <c r="G55" s="126">
        <f t="shared" si="3"/>
        <v>-0.6</v>
      </c>
      <c r="H55" s="126">
        <f t="shared" si="8"/>
        <v>-0.6</v>
      </c>
      <c r="I55" s="123">
        <f t="shared" si="13"/>
        <v>82</v>
      </c>
      <c r="J55" s="122">
        <f t="shared" si="9"/>
        <v>6359</v>
      </c>
      <c r="K55" s="119"/>
      <c r="L55" s="119"/>
      <c r="M55" s="122">
        <v>6230747</v>
      </c>
      <c r="N55" s="122">
        <f t="shared" si="4"/>
        <v>82</v>
      </c>
      <c r="O55" s="122">
        <f t="shared" si="10"/>
        <v>1</v>
      </c>
      <c r="P55" s="122">
        <f t="shared" si="11"/>
        <v>1</v>
      </c>
      <c r="Q55" s="122">
        <f t="shared" si="0"/>
        <v>6231</v>
      </c>
      <c r="R55" s="123">
        <f t="shared" si="14"/>
        <v>82</v>
      </c>
      <c r="S55" s="122">
        <f t="shared" si="12"/>
        <v>6226</v>
      </c>
      <c r="T55" s="119" t="str">
        <f t="shared" si="1"/>
        <v>2001</v>
      </c>
      <c r="U55" s="119"/>
      <c r="V55" s="119"/>
      <c r="W55" s="119"/>
      <c r="X55" s="119"/>
      <c r="Y55" s="119"/>
      <c r="Z55" s="119"/>
      <c r="AA55" s="119"/>
      <c r="AB55" s="119"/>
      <c r="AC55" s="119"/>
      <c r="AD55" s="119"/>
      <c r="AE55" s="119"/>
      <c r="AF55" s="119"/>
      <c r="AG55" s="119"/>
      <c r="AH55" s="119"/>
      <c r="AI55" s="119"/>
      <c r="AJ55" s="119"/>
      <c r="AK55" s="119"/>
      <c r="AL55" s="119"/>
      <c r="AM55" s="119"/>
      <c r="AN55" s="119"/>
      <c r="AO55" s="119"/>
      <c r="AP55" s="119"/>
      <c r="AQ55" s="119"/>
      <c r="AR55" s="119"/>
      <c r="AS55" s="119"/>
      <c r="AT55" s="119"/>
      <c r="AU55" s="119"/>
      <c r="AV55" s="119"/>
      <c r="AW55" s="119"/>
      <c r="AX55" s="119"/>
      <c r="AY55" s="119"/>
      <c r="AZ55" s="119"/>
    </row>
    <row r="56" spans="1:52" ht="14">
      <c r="A56" s="129" t="s">
        <v>1453</v>
      </c>
      <c r="B56" s="121">
        <v>6276722</v>
      </c>
      <c r="C56" s="126">
        <f t="shared" si="2"/>
        <v>76.7</v>
      </c>
      <c r="D56" s="124" t="str">
        <f t="shared" si="5"/>
        <v>2002</v>
      </c>
      <c r="E56" s="122">
        <f t="shared" si="6"/>
        <v>6277</v>
      </c>
      <c r="F56" s="126">
        <f t="shared" si="7"/>
        <v>76.7</v>
      </c>
      <c r="G56" s="126">
        <f t="shared" si="3"/>
        <v>-0.5</v>
      </c>
      <c r="H56" s="126">
        <f t="shared" si="8"/>
        <v>-0.5</v>
      </c>
      <c r="I56" s="123">
        <f t="shared" si="13"/>
        <v>82</v>
      </c>
      <c r="J56" s="122">
        <f t="shared" si="9"/>
        <v>6441</v>
      </c>
      <c r="K56" s="119"/>
      <c r="L56" s="119"/>
      <c r="M56" s="122">
        <v>6312407</v>
      </c>
      <c r="N56" s="122">
        <f t="shared" si="4"/>
        <v>82</v>
      </c>
      <c r="O56" s="122">
        <f t="shared" si="10"/>
        <v>0</v>
      </c>
      <c r="P56" s="122">
        <f t="shared" si="11"/>
        <v>0</v>
      </c>
      <c r="Q56" s="122">
        <f t="shared" si="0"/>
        <v>6312</v>
      </c>
      <c r="R56" s="123">
        <f t="shared" si="14"/>
        <v>82</v>
      </c>
      <c r="S56" s="122">
        <f t="shared" si="12"/>
        <v>6308</v>
      </c>
      <c r="T56" s="119" t="str">
        <f t="shared" si="1"/>
        <v>2002</v>
      </c>
      <c r="U56" s="119"/>
      <c r="V56" s="119"/>
      <c r="W56" s="119"/>
      <c r="X56" s="119"/>
      <c r="Y56" s="119"/>
      <c r="Z56" s="119"/>
      <c r="AA56" s="119"/>
      <c r="AB56" s="119"/>
      <c r="AC56" s="119"/>
      <c r="AD56" s="119"/>
      <c r="AE56" s="119"/>
      <c r="AF56" s="119"/>
      <c r="AG56" s="119"/>
      <c r="AH56" s="119"/>
      <c r="AI56" s="119"/>
      <c r="AJ56" s="119"/>
      <c r="AK56" s="119"/>
      <c r="AL56" s="119"/>
      <c r="AM56" s="119"/>
      <c r="AN56" s="119"/>
      <c r="AO56" s="119"/>
      <c r="AP56" s="119"/>
      <c r="AQ56" s="119"/>
      <c r="AR56" s="119"/>
      <c r="AS56" s="119"/>
      <c r="AT56" s="119"/>
      <c r="AU56" s="119"/>
      <c r="AV56" s="119"/>
      <c r="AW56" s="119"/>
      <c r="AX56" s="119"/>
      <c r="AY56" s="119"/>
      <c r="AZ56" s="119"/>
    </row>
    <row r="57" spans="1:52" ht="14">
      <c r="A57" s="129" t="s">
        <v>1454</v>
      </c>
      <c r="B57" s="121">
        <v>6353196</v>
      </c>
      <c r="C57" s="126">
        <f t="shared" si="2"/>
        <v>76.5</v>
      </c>
      <c r="D57" s="124" t="str">
        <f t="shared" si="5"/>
        <v>2003</v>
      </c>
      <c r="E57" s="122">
        <f t="shared" si="6"/>
        <v>6353</v>
      </c>
      <c r="F57" s="126">
        <f t="shared" si="7"/>
        <v>76.5</v>
      </c>
      <c r="G57" s="126">
        <f t="shared" si="3"/>
        <v>-0.2</v>
      </c>
      <c r="H57" s="126">
        <f t="shared" si="8"/>
        <v>-0.2</v>
      </c>
      <c r="I57" s="123">
        <f t="shared" si="13"/>
        <v>82</v>
      </c>
      <c r="J57" s="122">
        <f t="shared" si="9"/>
        <v>6523</v>
      </c>
      <c r="K57" s="119"/>
      <c r="L57" s="119"/>
      <c r="M57" s="122">
        <v>6393898</v>
      </c>
      <c r="N57" s="122">
        <f t="shared" si="4"/>
        <v>81</v>
      </c>
      <c r="O57" s="122">
        <f t="shared" si="10"/>
        <v>-1</v>
      </c>
      <c r="P57" s="122">
        <f t="shared" si="11"/>
        <v>-1</v>
      </c>
      <c r="Q57" s="122">
        <f t="shared" si="0"/>
        <v>6394</v>
      </c>
      <c r="R57" s="123">
        <f t="shared" si="14"/>
        <v>81</v>
      </c>
      <c r="S57" s="122">
        <f t="shared" si="12"/>
        <v>6389</v>
      </c>
      <c r="T57" s="119" t="str">
        <f t="shared" si="1"/>
        <v>2003</v>
      </c>
      <c r="U57" s="119"/>
      <c r="V57" s="119"/>
      <c r="W57" s="119"/>
      <c r="X57" s="119"/>
      <c r="Y57" s="119"/>
      <c r="Z57" s="119"/>
      <c r="AA57" s="119"/>
      <c r="AB57" s="119"/>
      <c r="AC57" s="119"/>
      <c r="AD57" s="119"/>
      <c r="AE57" s="119"/>
      <c r="AF57" s="119"/>
      <c r="AG57" s="119"/>
      <c r="AH57" s="119"/>
      <c r="AI57" s="119"/>
      <c r="AJ57" s="119"/>
      <c r="AK57" s="119"/>
      <c r="AL57" s="119"/>
      <c r="AM57" s="119"/>
      <c r="AN57" s="119"/>
      <c r="AO57" s="119"/>
      <c r="AP57" s="119"/>
      <c r="AQ57" s="119"/>
      <c r="AR57" s="119"/>
      <c r="AS57" s="119"/>
      <c r="AT57" s="119"/>
      <c r="AU57" s="119"/>
      <c r="AV57" s="119"/>
      <c r="AW57" s="119"/>
      <c r="AX57" s="119"/>
      <c r="AY57" s="119"/>
      <c r="AZ57" s="119"/>
    </row>
    <row r="58" spans="1:52" ht="14">
      <c r="A58" s="129" t="s">
        <v>1455</v>
      </c>
      <c r="B58" s="121">
        <v>6429758</v>
      </c>
      <c r="C58" s="126">
        <f t="shared" si="2"/>
        <v>76.599999999999994</v>
      </c>
      <c r="D58" s="124" t="str">
        <f t="shared" si="5"/>
        <v>2004</v>
      </c>
      <c r="E58" s="122">
        <f t="shared" si="6"/>
        <v>6430</v>
      </c>
      <c r="F58" s="126">
        <f t="shared" si="7"/>
        <v>76.599999999999994</v>
      </c>
      <c r="G58" s="126">
        <f t="shared" si="3"/>
        <v>0.1</v>
      </c>
      <c r="H58" s="126">
        <f t="shared" si="8"/>
        <v>0.1</v>
      </c>
      <c r="I58" s="123">
        <f t="shared" si="13"/>
        <v>82</v>
      </c>
      <c r="J58" s="122">
        <f t="shared" si="9"/>
        <v>6605</v>
      </c>
      <c r="K58" s="119"/>
      <c r="L58" s="119"/>
      <c r="M58" s="122">
        <v>6475752</v>
      </c>
      <c r="N58" s="122">
        <f t="shared" si="4"/>
        <v>82</v>
      </c>
      <c r="O58" s="122">
        <f t="shared" si="10"/>
        <v>1</v>
      </c>
      <c r="P58" s="122">
        <f t="shared" si="11"/>
        <v>1</v>
      </c>
      <c r="Q58" s="122">
        <f t="shared" si="0"/>
        <v>6476</v>
      </c>
      <c r="R58" s="123">
        <f t="shared" si="14"/>
        <v>82</v>
      </c>
      <c r="S58" s="122">
        <f t="shared" si="12"/>
        <v>6471</v>
      </c>
      <c r="T58" s="119" t="str">
        <f t="shared" si="1"/>
        <v>2004</v>
      </c>
      <c r="U58" s="119"/>
      <c r="V58" s="119"/>
      <c r="W58" s="119"/>
      <c r="X58" s="119"/>
      <c r="Y58" s="119"/>
      <c r="Z58" s="119"/>
      <c r="AA58" s="119"/>
      <c r="AB58" s="119"/>
      <c r="AC58" s="119"/>
      <c r="AD58" s="119"/>
      <c r="AE58" s="119"/>
      <c r="AF58" s="119"/>
      <c r="AG58" s="119"/>
      <c r="AH58" s="119"/>
      <c r="AI58" s="119"/>
      <c r="AJ58" s="119"/>
      <c r="AK58" s="119"/>
      <c r="AL58" s="119"/>
      <c r="AM58" s="119"/>
      <c r="AN58" s="119"/>
      <c r="AO58" s="119"/>
      <c r="AP58" s="119"/>
      <c r="AQ58" s="119"/>
      <c r="AR58" s="119"/>
      <c r="AS58" s="119"/>
      <c r="AT58" s="119"/>
      <c r="AU58" s="119"/>
      <c r="AV58" s="119"/>
      <c r="AW58" s="119"/>
      <c r="AX58" s="119"/>
      <c r="AY58" s="119"/>
      <c r="AZ58" s="119"/>
    </row>
    <row r="59" spans="1:52" ht="14">
      <c r="A59" s="129" t="s">
        <v>1456</v>
      </c>
      <c r="B59" s="121">
        <v>6506649</v>
      </c>
      <c r="C59" s="126">
        <f t="shared" si="2"/>
        <v>76.900000000000006</v>
      </c>
      <c r="D59" s="124" t="str">
        <f t="shared" si="5"/>
        <v>2005</v>
      </c>
      <c r="E59" s="122">
        <f t="shared" si="6"/>
        <v>6507</v>
      </c>
      <c r="F59" s="126">
        <f t="shared" si="7"/>
        <v>76.900000000000006</v>
      </c>
      <c r="G59" s="126">
        <f t="shared" si="3"/>
        <v>0.3</v>
      </c>
      <c r="H59" s="126">
        <f t="shared" si="8"/>
        <v>0.3</v>
      </c>
      <c r="I59" s="123">
        <f t="shared" si="13"/>
        <v>82</v>
      </c>
      <c r="J59" s="122">
        <f t="shared" si="9"/>
        <v>6687</v>
      </c>
      <c r="K59" s="119"/>
      <c r="L59" s="119"/>
      <c r="M59" s="122">
        <v>6558176</v>
      </c>
      <c r="N59" s="122">
        <f t="shared" si="4"/>
        <v>82</v>
      </c>
      <c r="O59" s="122">
        <f t="shared" si="10"/>
        <v>0</v>
      </c>
      <c r="P59" s="122">
        <f t="shared" si="11"/>
        <v>0</v>
      </c>
      <c r="Q59" s="122">
        <f t="shared" si="0"/>
        <v>6558</v>
      </c>
      <c r="R59" s="123">
        <f t="shared" si="14"/>
        <v>82</v>
      </c>
      <c r="S59" s="122">
        <f t="shared" si="12"/>
        <v>6553</v>
      </c>
      <c r="T59" s="119" t="str">
        <f t="shared" si="1"/>
        <v>2005</v>
      </c>
      <c r="U59" s="119"/>
      <c r="V59" s="119"/>
      <c r="W59" s="119"/>
      <c r="X59" s="119"/>
      <c r="Y59" s="119"/>
      <c r="Z59" s="119"/>
      <c r="AA59" s="119"/>
      <c r="AB59" s="119"/>
      <c r="AC59" s="119"/>
      <c r="AD59" s="119"/>
      <c r="AE59" s="119"/>
      <c r="AF59" s="119"/>
      <c r="AG59" s="119"/>
      <c r="AH59" s="119"/>
      <c r="AI59" s="119"/>
      <c r="AJ59" s="119"/>
      <c r="AK59" s="119"/>
      <c r="AL59" s="119"/>
      <c r="AM59" s="119"/>
      <c r="AN59" s="119"/>
      <c r="AO59" s="119"/>
      <c r="AP59" s="119"/>
      <c r="AQ59" s="119"/>
      <c r="AR59" s="119"/>
      <c r="AS59" s="119"/>
      <c r="AT59" s="119"/>
      <c r="AU59" s="119"/>
      <c r="AV59" s="119"/>
      <c r="AW59" s="119"/>
      <c r="AX59" s="119"/>
      <c r="AY59" s="119"/>
      <c r="AZ59" s="119"/>
    </row>
    <row r="60" spans="1:52" ht="14">
      <c r="A60" s="129" t="s">
        <v>1457</v>
      </c>
      <c r="B60" s="121">
        <v>6583959</v>
      </c>
      <c r="C60" s="126">
        <f t="shared" si="2"/>
        <v>77.3</v>
      </c>
      <c r="D60" s="124" t="str">
        <f t="shared" si="5"/>
        <v>2006</v>
      </c>
      <c r="E60" s="122">
        <f t="shared" si="6"/>
        <v>6584</v>
      </c>
      <c r="F60" s="126">
        <f t="shared" si="7"/>
        <v>77.3</v>
      </c>
      <c r="G60" s="126">
        <f t="shared" si="3"/>
        <v>0.4</v>
      </c>
      <c r="H60" s="126">
        <f t="shared" si="8"/>
        <v>0.4</v>
      </c>
      <c r="I60" s="123">
        <f t="shared" si="13"/>
        <v>82</v>
      </c>
      <c r="J60" s="122">
        <f t="shared" si="9"/>
        <v>6769</v>
      </c>
      <c r="K60" s="119"/>
      <c r="L60" s="119"/>
      <c r="M60" s="122">
        <v>6641416</v>
      </c>
      <c r="N60" s="122">
        <f t="shared" si="4"/>
        <v>83</v>
      </c>
      <c r="O60" s="122">
        <f t="shared" si="10"/>
        <v>1</v>
      </c>
      <c r="P60" s="122">
        <f t="shared" si="11"/>
        <v>1</v>
      </c>
      <c r="Q60" s="122">
        <f t="shared" si="0"/>
        <v>6641</v>
      </c>
      <c r="R60" s="123">
        <f t="shared" si="14"/>
        <v>83</v>
      </c>
      <c r="S60" s="122">
        <f t="shared" si="12"/>
        <v>6636</v>
      </c>
      <c r="T60" s="119" t="str">
        <f t="shared" si="1"/>
        <v>2006</v>
      </c>
      <c r="U60" s="119"/>
      <c r="V60" s="119"/>
      <c r="W60" s="119"/>
      <c r="X60" s="119"/>
      <c r="Y60" s="119"/>
      <c r="Z60" s="119"/>
      <c r="AA60" s="119"/>
      <c r="AB60" s="119"/>
      <c r="AC60" s="119"/>
      <c r="AD60" s="119"/>
      <c r="AE60" s="119"/>
      <c r="AF60" s="119"/>
      <c r="AG60" s="119"/>
      <c r="AH60" s="119"/>
      <c r="AI60" s="119"/>
      <c r="AJ60" s="119"/>
      <c r="AK60" s="119"/>
      <c r="AL60" s="119"/>
      <c r="AM60" s="119"/>
      <c r="AN60" s="119"/>
      <c r="AO60" s="119"/>
      <c r="AP60" s="119"/>
      <c r="AQ60" s="119"/>
      <c r="AR60" s="119"/>
      <c r="AS60" s="119"/>
      <c r="AT60" s="119"/>
      <c r="AU60" s="119"/>
      <c r="AV60" s="119"/>
      <c r="AW60" s="119"/>
      <c r="AX60" s="119"/>
      <c r="AY60" s="119"/>
      <c r="AZ60" s="119"/>
    </row>
    <row r="61" spans="1:52" ht="14">
      <c r="A61" s="129" t="s">
        <v>1458</v>
      </c>
      <c r="B61" s="121">
        <v>6661637</v>
      </c>
      <c r="C61" s="126">
        <f t="shared" si="2"/>
        <v>77.7</v>
      </c>
      <c r="D61" s="124" t="str">
        <f t="shared" si="5"/>
        <v>2007</v>
      </c>
      <c r="E61" s="122">
        <f t="shared" si="6"/>
        <v>6662</v>
      </c>
      <c r="F61" s="126">
        <f t="shared" si="7"/>
        <v>77.7</v>
      </c>
      <c r="G61" s="126">
        <f t="shared" si="3"/>
        <v>0.4</v>
      </c>
      <c r="H61" s="126">
        <f t="shared" si="8"/>
        <v>0.4</v>
      </c>
      <c r="I61" s="123">
        <f t="shared" si="13"/>
        <v>82</v>
      </c>
      <c r="J61" s="122">
        <f t="shared" si="9"/>
        <v>6851</v>
      </c>
      <c r="K61" s="119"/>
      <c r="L61" s="119"/>
      <c r="M61" s="122">
        <v>6725949</v>
      </c>
      <c r="N61" s="122">
        <f t="shared" si="4"/>
        <v>85</v>
      </c>
      <c r="O61" s="122">
        <f t="shared" si="10"/>
        <v>2</v>
      </c>
      <c r="P61" s="122">
        <f t="shared" si="11"/>
        <v>2</v>
      </c>
      <c r="Q61" s="122">
        <f t="shared" si="0"/>
        <v>6726</v>
      </c>
      <c r="R61" s="123">
        <f t="shared" si="14"/>
        <v>85</v>
      </c>
      <c r="S61" s="122">
        <f t="shared" si="12"/>
        <v>6721</v>
      </c>
      <c r="T61" s="119" t="str">
        <f t="shared" si="1"/>
        <v>2007</v>
      </c>
      <c r="U61" s="119"/>
      <c r="V61" s="119"/>
      <c r="W61" s="119"/>
      <c r="X61" s="119"/>
      <c r="Y61" s="119"/>
      <c r="Z61" s="119"/>
      <c r="AA61" s="119"/>
      <c r="AB61" s="119"/>
      <c r="AC61" s="119"/>
      <c r="AD61" s="119"/>
      <c r="AE61" s="119"/>
      <c r="AF61" s="119"/>
      <c r="AG61" s="119"/>
      <c r="AH61" s="119"/>
      <c r="AI61" s="119"/>
      <c r="AJ61" s="119"/>
      <c r="AK61" s="119"/>
      <c r="AL61" s="119"/>
      <c r="AM61" s="119"/>
      <c r="AN61" s="119"/>
      <c r="AO61" s="119"/>
      <c r="AP61" s="119"/>
      <c r="AQ61" s="119"/>
      <c r="AR61" s="119"/>
      <c r="AS61" s="119"/>
      <c r="AT61" s="119"/>
      <c r="AU61" s="119"/>
      <c r="AV61" s="119"/>
      <c r="AW61" s="119"/>
      <c r="AX61" s="119"/>
      <c r="AY61" s="119"/>
      <c r="AZ61" s="119"/>
    </row>
    <row r="62" spans="1:52" ht="14">
      <c r="A62" s="129" t="s">
        <v>1459</v>
      </c>
      <c r="B62" s="121">
        <v>6739610</v>
      </c>
      <c r="C62" s="126">
        <f t="shared" si="2"/>
        <v>78</v>
      </c>
      <c r="D62" s="124" t="str">
        <f t="shared" si="5"/>
        <v>2008</v>
      </c>
      <c r="E62" s="122">
        <f t="shared" si="6"/>
        <v>6740</v>
      </c>
      <c r="F62" s="126">
        <f t="shared" si="7"/>
        <v>78</v>
      </c>
      <c r="G62" s="126">
        <f t="shared" si="3"/>
        <v>0.3</v>
      </c>
      <c r="H62" s="126">
        <f t="shared" si="8"/>
        <v>0.3</v>
      </c>
      <c r="I62" s="123">
        <f t="shared" si="13"/>
        <v>82</v>
      </c>
      <c r="J62" s="122">
        <f t="shared" si="9"/>
        <v>6933</v>
      </c>
      <c r="K62" s="119"/>
      <c r="L62" s="119"/>
      <c r="M62" s="122">
        <v>6811597</v>
      </c>
      <c r="N62" s="122">
        <f t="shared" si="4"/>
        <v>86</v>
      </c>
      <c r="O62" s="122">
        <f t="shared" si="10"/>
        <v>1</v>
      </c>
      <c r="P62" s="122">
        <f t="shared" si="11"/>
        <v>1</v>
      </c>
      <c r="Q62" s="122">
        <f t="shared" si="0"/>
        <v>6812</v>
      </c>
      <c r="R62" s="123">
        <f t="shared" si="14"/>
        <v>86</v>
      </c>
      <c r="S62" s="122">
        <f t="shared" si="12"/>
        <v>6807</v>
      </c>
      <c r="T62" s="119" t="str">
        <f t="shared" si="1"/>
        <v>2008</v>
      </c>
      <c r="U62" s="119"/>
      <c r="V62" s="119"/>
      <c r="W62" s="119"/>
      <c r="X62" s="119"/>
      <c r="Y62" s="119"/>
      <c r="Z62" s="119"/>
      <c r="AA62" s="119"/>
      <c r="AB62" s="119"/>
      <c r="AC62" s="119"/>
      <c r="AD62" s="119"/>
      <c r="AE62" s="119"/>
      <c r="AF62" s="119"/>
      <c r="AG62" s="119"/>
      <c r="AH62" s="119"/>
      <c r="AI62" s="119"/>
      <c r="AJ62" s="119"/>
      <c r="AK62" s="119"/>
      <c r="AL62" s="119"/>
      <c r="AM62" s="119"/>
      <c r="AN62" s="119"/>
      <c r="AO62" s="119"/>
      <c r="AP62" s="119"/>
      <c r="AQ62" s="119"/>
      <c r="AR62" s="119"/>
      <c r="AS62" s="119"/>
      <c r="AT62" s="119"/>
      <c r="AU62" s="119"/>
      <c r="AV62" s="119"/>
      <c r="AW62" s="119"/>
      <c r="AX62" s="119"/>
      <c r="AY62" s="119"/>
      <c r="AZ62" s="119"/>
    </row>
    <row r="63" spans="1:52" ht="14">
      <c r="A63" s="129" t="s">
        <v>1460</v>
      </c>
      <c r="B63" s="121">
        <v>6817737</v>
      </c>
      <c r="C63" s="126">
        <f t="shared" si="2"/>
        <v>78.099999999999994</v>
      </c>
      <c r="D63" s="124" t="str">
        <f t="shared" si="5"/>
        <v>2009</v>
      </c>
      <c r="E63" s="122">
        <f t="shared" si="6"/>
        <v>6818</v>
      </c>
      <c r="F63" s="126">
        <f t="shared" si="7"/>
        <v>78.099999999999994</v>
      </c>
      <c r="G63" s="126">
        <f t="shared" si="3"/>
        <v>0.1</v>
      </c>
      <c r="H63" s="126">
        <f t="shared" si="8"/>
        <v>0.1</v>
      </c>
      <c r="I63" s="123">
        <f t="shared" si="13"/>
        <v>82</v>
      </c>
      <c r="J63" s="122">
        <f t="shared" si="9"/>
        <v>7015</v>
      </c>
      <c r="K63" s="119"/>
      <c r="L63" s="119"/>
      <c r="M63" s="122">
        <v>6898306</v>
      </c>
      <c r="N63" s="122">
        <f t="shared" si="4"/>
        <v>87</v>
      </c>
      <c r="O63" s="122">
        <f t="shared" si="10"/>
        <v>1</v>
      </c>
      <c r="P63" s="122">
        <f t="shared" si="11"/>
        <v>1</v>
      </c>
      <c r="Q63" s="122">
        <f t="shared" si="0"/>
        <v>6898</v>
      </c>
      <c r="R63" s="123">
        <f t="shared" si="14"/>
        <v>87</v>
      </c>
      <c r="S63" s="122">
        <f t="shared" si="12"/>
        <v>6894</v>
      </c>
      <c r="T63" s="119" t="str">
        <f t="shared" si="1"/>
        <v>2009</v>
      </c>
      <c r="U63" s="119"/>
      <c r="V63" s="119"/>
      <c r="W63" s="119"/>
      <c r="X63" s="119"/>
      <c r="Y63" s="119"/>
      <c r="Z63" s="119"/>
      <c r="AA63" s="119"/>
      <c r="AB63" s="119"/>
      <c r="AC63" s="119"/>
      <c r="AD63" s="119"/>
      <c r="AE63" s="119"/>
      <c r="AF63" s="119"/>
      <c r="AG63" s="119"/>
      <c r="AH63" s="119"/>
      <c r="AI63" s="119"/>
      <c r="AJ63" s="119"/>
      <c r="AK63" s="119"/>
      <c r="AL63" s="119"/>
      <c r="AM63" s="119"/>
      <c r="AN63" s="119"/>
      <c r="AO63" s="119"/>
      <c r="AP63" s="119"/>
      <c r="AQ63" s="119"/>
      <c r="AR63" s="119"/>
      <c r="AS63" s="119"/>
      <c r="AT63" s="119"/>
      <c r="AU63" s="119"/>
      <c r="AV63" s="119"/>
      <c r="AW63" s="119"/>
      <c r="AX63" s="119"/>
      <c r="AY63" s="119"/>
      <c r="AZ63" s="119"/>
    </row>
    <row r="64" spans="1:52" ht="14">
      <c r="A64" s="129" t="s">
        <v>1461</v>
      </c>
      <c r="B64" s="121">
        <v>6895889</v>
      </c>
      <c r="C64" s="126">
        <f t="shared" si="2"/>
        <v>78.2</v>
      </c>
      <c r="D64" s="124" t="str">
        <f t="shared" si="5"/>
        <v>2010</v>
      </c>
      <c r="E64" s="122">
        <f t="shared" si="6"/>
        <v>6896</v>
      </c>
      <c r="F64" s="126">
        <f t="shared" si="7"/>
        <v>78.2</v>
      </c>
      <c r="G64" s="126">
        <f t="shared" si="3"/>
        <v>0.1</v>
      </c>
      <c r="H64" s="126">
        <f t="shared" si="8"/>
        <v>0.1</v>
      </c>
      <c r="I64" s="123">
        <f t="shared" si="13"/>
        <v>82</v>
      </c>
      <c r="J64" s="122">
        <f t="shared" si="9"/>
        <v>7097</v>
      </c>
      <c r="K64" s="119"/>
      <c r="L64" s="119"/>
      <c r="M64" s="122">
        <v>6985603</v>
      </c>
      <c r="N64" s="122">
        <f t="shared" si="4"/>
        <v>87</v>
      </c>
      <c r="O64" s="122">
        <f t="shared" si="10"/>
        <v>0</v>
      </c>
      <c r="P64" s="122">
        <f t="shared" si="11"/>
        <v>0</v>
      </c>
      <c r="Q64" s="122">
        <f t="shared" si="0"/>
        <v>6986</v>
      </c>
      <c r="R64" s="123">
        <f t="shared" si="14"/>
        <v>87</v>
      </c>
      <c r="S64" s="122">
        <f t="shared" si="12"/>
        <v>6981</v>
      </c>
      <c r="T64" s="119" t="str">
        <f t="shared" si="1"/>
        <v>2010</v>
      </c>
      <c r="U64" s="119"/>
      <c r="V64" s="119"/>
      <c r="W64" s="119"/>
      <c r="X64" s="119"/>
      <c r="Y64" s="119"/>
      <c r="Z64" s="119"/>
      <c r="AA64" s="119"/>
      <c r="AB64" s="119"/>
      <c r="AC64" s="119"/>
      <c r="AD64" s="119"/>
      <c r="AE64" s="119"/>
      <c r="AF64" s="119"/>
      <c r="AG64" s="119"/>
      <c r="AH64" s="119"/>
      <c r="AI64" s="119"/>
      <c r="AJ64" s="119"/>
      <c r="AK64" s="119"/>
      <c r="AL64" s="119"/>
      <c r="AM64" s="119"/>
      <c r="AN64" s="119"/>
      <c r="AO64" s="119"/>
      <c r="AP64" s="119"/>
      <c r="AQ64" s="119"/>
      <c r="AR64" s="119"/>
      <c r="AS64" s="119"/>
      <c r="AT64" s="119"/>
      <c r="AU64" s="119"/>
      <c r="AV64" s="119"/>
      <c r="AW64" s="119"/>
      <c r="AX64" s="119"/>
      <c r="AY64" s="119"/>
      <c r="AZ64" s="119"/>
    </row>
    <row r="65" spans="1:52" ht="14">
      <c r="A65" s="129" t="s">
        <v>1462</v>
      </c>
      <c r="B65" s="121">
        <v>6974036</v>
      </c>
      <c r="C65" s="126">
        <f t="shared" si="2"/>
        <v>78.099999999999994</v>
      </c>
      <c r="D65" s="124" t="str">
        <f t="shared" si="5"/>
        <v>2011</v>
      </c>
      <c r="E65" s="122">
        <f t="shared" si="6"/>
        <v>6974</v>
      </c>
      <c r="F65" s="126">
        <f t="shared" si="7"/>
        <v>78.099999999999994</v>
      </c>
      <c r="G65" s="126">
        <f t="shared" si="3"/>
        <v>-0.1</v>
      </c>
      <c r="H65" s="126">
        <f t="shared" si="8"/>
        <v>-0.1</v>
      </c>
      <c r="I65" s="123">
        <f t="shared" si="13"/>
        <v>82</v>
      </c>
      <c r="J65" s="122">
        <f t="shared" si="9"/>
        <v>7179</v>
      </c>
      <c r="K65" s="119"/>
      <c r="L65" s="119"/>
      <c r="M65" s="122">
        <v>7073125</v>
      </c>
      <c r="N65" s="122">
        <f t="shared" si="4"/>
        <v>88</v>
      </c>
      <c r="O65" s="122">
        <f t="shared" si="10"/>
        <v>1</v>
      </c>
      <c r="P65" s="122">
        <f t="shared" si="11"/>
        <v>1</v>
      </c>
      <c r="Q65" s="122">
        <f t="shared" si="0"/>
        <v>7073</v>
      </c>
      <c r="R65" s="123">
        <f t="shared" si="14"/>
        <v>88</v>
      </c>
      <c r="S65" s="122">
        <f t="shared" si="12"/>
        <v>7069</v>
      </c>
      <c r="T65" s="119" t="str">
        <f t="shared" si="1"/>
        <v>2011</v>
      </c>
      <c r="U65" s="119"/>
      <c r="V65" s="119"/>
      <c r="W65" s="119"/>
      <c r="X65" s="119"/>
      <c r="Y65" s="119"/>
      <c r="Z65" s="119"/>
      <c r="AA65" s="119"/>
      <c r="AB65" s="119"/>
      <c r="AC65" s="119"/>
      <c r="AD65" s="119"/>
      <c r="AE65" s="119"/>
      <c r="AF65" s="119"/>
      <c r="AG65" s="119"/>
      <c r="AH65" s="119"/>
      <c r="AI65" s="119"/>
      <c r="AJ65" s="119"/>
      <c r="AK65" s="119"/>
      <c r="AL65" s="119"/>
      <c r="AM65" s="119"/>
      <c r="AN65" s="119"/>
      <c r="AO65" s="119"/>
      <c r="AP65" s="119"/>
      <c r="AQ65" s="119"/>
      <c r="AR65" s="119"/>
      <c r="AS65" s="119"/>
      <c r="AT65" s="119"/>
      <c r="AU65" s="119"/>
      <c r="AV65" s="119"/>
      <c r="AW65" s="119"/>
      <c r="AX65" s="119"/>
      <c r="AY65" s="119"/>
      <c r="AZ65" s="119"/>
    </row>
    <row r="66" spans="1:52" ht="14">
      <c r="A66" s="129" t="s">
        <v>1463</v>
      </c>
      <c r="B66" s="121">
        <v>7052135</v>
      </c>
      <c r="C66" s="126">
        <f t="shared" si="2"/>
        <v>78.099999999999994</v>
      </c>
      <c r="D66" s="124" t="str">
        <f t="shared" si="5"/>
        <v>2012</v>
      </c>
      <c r="E66" s="122">
        <f t="shared" si="6"/>
        <v>7052</v>
      </c>
      <c r="F66" s="126">
        <f t="shared" si="7"/>
        <v>78.099999999999994</v>
      </c>
      <c r="G66" s="126">
        <f t="shared" si="3"/>
        <v>0</v>
      </c>
      <c r="H66" s="126">
        <f>H24-H23+H65</f>
        <v>-0.9</v>
      </c>
      <c r="I66" s="123">
        <f t="shared" si="13"/>
        <v>81</v>
      </c>
      <c r="J66" s="122">
        <f t="shared" si="9"/>
        <v>7260</v>
      </c>
      <c r="K66" s="122" t="s">
        <v>59</v>
      </c>
      <c r="L66" s="119"/>
      <c r="M66" s="122">
        <v>7161698</v>
      </c>
      <c r="N66" s="122">
        <f t="shared" si="4"/>
        <v>89</v>
      </c>
      <c r="O66" s="122">
        <f t="shared" si="10"/>
        <v>1</v>
      </c>
      <c r="P66" s="122">
        <f t="shared" si="11"/>
        <v>1</v>
      </c>
      <c r="Q66" s="122">
        <f t="shared" si="0"/>
        <v>7162</v>
      </c>
      <c r="R66" s="123">
        <f t="shared" si="14"/>
        <v>89</v>
      </c>
      <c r="S66" s="122">
        <f t="shared" si="12"/>
        <v>7158</v>
      </c>
      <c r="T66" s="119" t="str">
        <f t="shared" si="1"/>
        <v>2012</v>
      </c>
      <c r="U66" s="119"/>
      <c r="V66" s="119"/>
      <c r="W66" s="119"/>
      <c r="X66" s="119"/>
      <c r="Y66" s="119"/>
      <c r="Z66" s="119"/>
      <c r="AA66" s="119"/>
      <c r="AB66" s="119"/>
      <c r="AC66" s="119"/>
      <c r="AD66" s="119"/>
      <c r="AE66" s="119"/>
      <c r="AF66" s="119"/>
      <c r="AG66" s="119"/>
      <c r="AH66" s="119"/>
      <c r="AI66" s="119"/>
      <c r="AJ66" s="119"/>
      <c r="AK66" s="119"/>
      <c r="AL66" s="119"/>
      <c r="AM66" s="119"/>
      <c r="AN66" s="119"/>
      <c r="AO66" s="119"/>
      <c r="AP66" s="119"/>
      <c r="AQ66" s="119"/>
      <c r="AR66" s="119"/>
      <c r="AS66" s="119"/>
      <c r="AT66" s="119"/>
      <c r="AU66" s="119"/>
      <c r="AV66" s="119"/>
      <c r="AW66" s="119"/>
      <c r="AX66" s="119"/>
      <c r="AY66" s="119"/>
      <c r="AZ66" s="119"/>
    </row>
    <row r="67" spans="1:52" ht="14">
      <c r="A67" s="129" t="s">
        <v>1464</v>
      </c>
      <c r="B67" s="121">
        <v>7130014</v>
      </c>
      <c r="C67" s="126">
        <f t="shared" si="2"/>
        <v>77.900000000000006</v>
      </c>
      <c r="D67" s="124" t="str">
        <f t="shared" si="5"/>
        <v>2013</v>
      </c>
      <c r="E67" s="122">
        <f t="shared" si="6"/>
        <v>7130</v>
      </c>
      <c r="F67" s="126">
        <f t="shared" si="7"/>
        <v>77.900000000000006</v>
      </c>
      <c r="G67" s="126">
        <f t="shared" si="3"/>
        <v>-0.2</v>
      </c>
      <c r="H67" s="126">
        <f t="shared" ref="H67:H130" si="15">H25-H24+H66</f>
        <v>-1</v>
      </c>
      <c r="I67" s="123">
        <f t="shared" si="13"/>
        <v>80</v>
      </c>
      <c r="J67" s="122">
        <f t="shared" si="9"/>
        <v>7340</v>
      </c>
      <c r="K67" s="119"/>
      <c r="L67" s="119"/>
      <c r="M67" s="122">
        <v>7250593</v>
      </c>
      <c r="N67" s="122">
        <f t="shared" si="4"/>
        <v>89</v>
      </c>
      <c r="O67" s="122">
        <f t="shared" si="10"/>
        <v>0</v>
      </c>
      <c r="P67" s="122">
        <f t="shared" si="11"/>
        <v>0</v>
      </c>
      <c r="Q67" s="122">
        <f t="shared" si="0"/>
        <v>7251</v>
      </c>
      <c r="R67" s="123">
        <f t="shared" si="14"/>
        <v>89</v>
      </c>
      <c r="S67" s="122">
        <f t="shared" si="12"/>
        <v>7247</v>
      </c>
      <c r="T67" s="119" t="str">
        <f t="shared" si="1"/>
        <v>2013</v>
      </c>
      <c r="U67" s="119"/>
      <c r="V67" s="119"/>
      <c r="W67" s="119"/>
      <c r="X67" s="119"/>
      <c r="Y67" s="119"/>
      <c r="Z67" s="119"/>
      <c r="AA67" s="119"/>
      <c r="AB67" s="119"/>
      <c r="AC67" s="119"/>
      <c r="AD67" s="119"/>
      <c r="AE67" s="119"/>
      <c r="AF67" s="119"/>
      <c r="AG67" s="119"/>
      <c r="AH67" s="119"/>
      <c r="AI67" s="119"/>
      <c r="AJ67" s="119"/>
      <c r="AK67" s="119"/>
      <c r="AL67" s="119"/>
      <c r="AM67" s="119"/>
      <c r="AN67" s="119"/>
      <c r="AO67" s="119"/>
      <c r="AP67" s="119"/>
      <c r="AQ67" s="119"/>
      <c r="AR67" s="119"/>
      <c r="AS67" s="119"/>
      <c r="AT67" s="119"/>
      <c r="AU67" s="119"/>
      <c r="AV67" s="119"/>
      <c r="AW67" s="119"/>
      <c r="AX67" s="119"/>
      <c r="AY67" s="119"/>
      <c r="AZ67" s="119"/>
    </row>
    <row r="68" spans="1:52" ht="14">
      <c r="A68" s="129" t="s">
        <v>1465</v>
      </c>
      <c r="B68" s="121">
        <v>7207460</v>
      </c>
      <c r="C68" s="126">
        <f t="shared" si="2"/>
        <v>77.400000000000006</v>
      </c>
      <c r="D68" s="124" t="str">
        <f t="shared" si="5"/>
        <v>2014</v>
      </c>
      <c r="E68" s="122">
        <f t="shared" si="6"/>
        <v>7207</v>
      </c>
      <c r="F68" s="126">
        <f t="shared" si="7"/>
        <v>77.400000000000006</v>
      </c>
      <c r="G68" s="126">
        <f t="shared" si="3"/>
        <v>-0.5</v>
      </c>
      <c r="H68" s="126">
        <f t="shared" si="15"/>
        <v>-1</v>
      </c>
      <c r="I68" s="123">
        <f t="shared" si="13"/>
        <v>79</v>
      </c>
      <c r="J68" s="122">
        <f t="shared" si="9"/>
        <v>7419</v>
      </c>
      <c r="K68" s="119"/>
      <c r="L68" s="119"/>
      <c r="M68" s="122">
        <v>7339013</v>
      </c>
      <c r="N68" s="122">
        <f t="shared" si="4"/>
        <v>88</v>
      </c>
      <c r="O68" s="122">
        <f t="shared" si="10"/>
        <v>-1</v>
      </c>
      <c r="P68" s="122">
        <f t="shared" si="11"/>
        <v>-1</v>
      </c>
      <c r="Q68" s="122">
        <f t="shared" si="0"/>
        <v>7339</v>
      </c>
      <c r="R68" s="123">
        <f t="shared" si="14"/>
        <v>88</v>
      </c>
      <c r="S68" s="122">
        <f t="shared" si="12"/>
        <v>7335</v>
      </c>
      <c r="T68" s="119" t="str">
        <f t="shared" si="1"/>
        <v>2014</v>
      </c>
      <c r="U68" s="119"/>
      <c r="V68" s="119"/>
      <c r="W68" s="119"/>
      <c r="X68" s="119"/>
      <c r="Y68" s="119"/>
      <c r="Z68" s="119"/>
      <c r="AA68" s="119"/>
      <c r="AB68" s="119"/>
      <c r="AC68" s="119"/>
      <c r="AD68" s="119"/>
      <c r="AE68" s="119"/>
      <c r="AF68" s="119"/>
      <c r="AG68" s="119"/>
      <c r="AH68" s="119"/>
      <c r="AI68" s="119"/>
      <c r="AJ68" s="119"/>
      <c r="AK68" s="119"/>
      <c r="AL68" s="119"/>
      <c r="AM68" s="119"/>
      <c r="AN68" s="119"/>
      <c r="AO68" s="119"/>
      <c r="AP68" s="119"/>
      <c r="AQ68" s="119"/>
      <c r="AR68" s="119"/>
      <c r="AS68" s="119"/>
      <c r="AT68" s="119"/>
      <c r="AU68" s="119"/>
      <c r="AV68" s="119"/>
      <c r="AW68" s="119"/>
      <c r="AX68" s="119"/>
      <c r="AY68" s="119"/>
      <c r="AZ68" s="119"/>
    </row>
    <row r="69" spans="1:52" ht="14">
      <c r="A69" s="129" t="s">
        <v>1466</v>
      </c>
      <c r="B69" s="121">
        <v>7284296</v>
      </c>
      <c r="C69" s="126">
        <f t="shared" si="2"/>
        <v>76.8</v>
      </c>
      <c r="D69" s="124" t="str">
        <f t="shared" si="5"/>
        <v>2015</v>
      </c>
      <c r="E69" s="122">
        <f t="shared" si="6"/>
        <v>7284</v>
      </c>
      <c r="F69" s="126">
        <f t="shared" si="7"/>
        <v>76.8</v>
      </c>
      <c r="G69" s="126">
        <f t="shared" si="3"/>
        <v>-0.6</v>
      </c>
      <c r="H69" s="126">
        <f t="shared" si="15"/>
        <v>-1.4</v>
      </c>
      <c r="I69" s="123">
        <f t="shared" si="13"/>
        <v>78</v>
      </c>
      <c r="J69" s="122">
        <f t="shared" si="9"/>
        <v>7497</v>
      </c>
      <c r="K69" s="119"/>
      <c r="L69" s="119"/>
      <c r="M69" s="122">
        <v>7426598</v>
      </c>
      <c r="N69" s="122">
        <f t="shared" si="4"/>
        <v>88</v>
      </c>
      <c r="O69" s="122">
        <f t="shared" si="10"/>
        <v>0</v>
      </c>
      <c r="P69" s="122">
        <f t="shared" si="11"/>
        <v>0</v>
      </c>
      <c r="Q69" s="122">
        <f t="shared" ref="Q69:Q132" si="16">M69/1000</f>
        <v>7427</v>
      </c>
      <c r="R69" s="123">
        <f t="shared" si="14"/>
        <v>88</v>
      </c>
      <c r="S69" s="122">
        <f t="shared" si="12"/>
        <v>7423</v>
      </c>
      <c r="T69" s="119" t="str">
        <f t="shared" ref="T69:T132" si="17">A69</f>
        <v>2015</v>
      </c>
      <c r="U69" s="119"/>
      <c r="V69" s="119"/>
      <c r="W69" s="119"/>
      <c r="X69" s="119"/>
      <c r="Y69" s="119"/>
      <c r="Z69" s="119"/>
      <c r="AA69" s="119"/>
      <c r="AB69" s="119"/>
      <c r="AC69" s="119"/>
      <c r="AD69" s="119"/>
      <c r="AE69" s="119"/>
      <c r="AF69" s="119"/>
      <c r="AG69" s="119"/>
      <c r="AH69" s="119"/>
      <c r="AI69" s="119"/>
      <c r="AJ69" s="119"/>
      <c r="AK69" s="119"/>
      <c r="AL69" s="119"/>
      <c r="AM69" s="119"/>
      <c r="AN69" s="119"/>
      <c r="AO69" s="119"/>
      <c r="AP69" s="119"/>
      <c r="AQ69" s="119"/>
      <c r="AR69" s="119"/>
      <c r="AS69" s="119"/>
      <c r="AT69" s="119"/>
      <c r="AU69" s="119"/>
      <c r="AV69" s="119"/>
      <c r="AW69" s="119"/>
      <c r="AX69" s="119"/>
      <c r="AY69" s="119"/>
      <c r="AZ69" s="119"/>
    </row>
    <row r="70" spans="1:52" ht="14">
      <c r="A70" s="129" t="s">
        <v>1467</v>
      </c>
      <c r="B70" s="121">
        <v>7360430</v>
      </c>
      <c r="C70" s="126">
        <f t="shared" ref="C70:C133" si="18">(B70-B69)/1000</f>
        <v>76.099999999999994</v>
      </c>
      <c r="D70" s="124" t="str">
        <f t="shared" si="5"/>
        <v>2016</v>
      </c>
      <c r="E70" s="122">
        <f t="shared" si="6"/>
        <v>7360</v>
      </c>
      <c r="F70" s="126">
        <f t="shared" si="7"/>
        <v>76.099999999999994</v>
      </c>
      <c r="G70" s="126">
        <f t="shared" ref="G70:G133" si="19">C70-C69</f>
        <v>-0.7</v>
      </c>
      <c r="H70" s="126">
        <f t="shared" si="15"/>
        <v>-1.6</v>
      </c>
      <c r="I70" s="123">
        <f t="shared" si="13"/>
        <v>76</v>
      </c>
      <c r="J70" s="122">
        <f t="shared" si="9"/>
        <v>7573</v>
      </c>
      <c r="K70" s="119"/>
      <c r="L70" s="119"/>
      <c r="M70" s="122">
        <v>7513474</v>
      </c>
      <c r="N70" s="122">
        <f t="shared" ref="N70:N133" si="20">(M70-M69)/1000</f>
        <v>87</v>
      </c>
      <c r="O70" s="122">
        <f t="shared" si="10"/>
        <v>-1</v>
      </c>
      <c r="P70" s="122">
        <f t="shared" si="11"/>
        <v>-1</v>
      </c>
      <c r="Q70" s="122">
        <f t="shared" si="16"/>
        <v>7513</v>
      </c>
      <c r="R70" s="123">
        <f t="shared" si="14"/>
        <v>87</v>
      </c>
      <c r="S70" s="122">
        <f t="shared" si="12"/>
        <v>7510</v>
      </c>
      <c r="T70" s="119" t="str">
        <f t="shared" si="17"/>
        <v>2016</v>
      </c>
      <c r="U70" s="119"/>
      <c r="V70" s="119"/>
      <c r="W70" s="119"/>
      <c r="X70" s="119"/>
      <c r="Y70" s="119"/>
      <c r="Z70" s="119"/>
      <c r="AA70" s="119"/>
      <c r="AB70" s="119"/>
      <c r="AC70" s="119"/>
      <c r="AD70" s="119"/>
      <c r="AE70" s="119"/>
      <c r="AF70" s="119"/>
      <c r="AG70" s="119"/>
      <c r="AH70" s="119"/>
      <c r="AI70" s="119"/>
      <c r="AJ70" s="119"/>
      <c r="AK70" s="119"/>
      <c r="AL70" s="119"/>
      <c r="AM70" s="119"/>
      <c r="AN70" s="119"/>
      <c r="AO70" s="119"/>
      <c r="AP70" s="119"/>
      <c r="AQ70" s="119"/>
      <c r="AR70" s="119"/>
      <c r="AS70" s="119"/>
      <c r="AT70" s="119"/>
      <c r="AU70" s="119"/>
      <c r="AV70" s="119"/>
      <c r="AW70" s="119"/>
      <c r="AX70" s="119"/>
      <c r="AY70" s="119"/>
      <c r="AZ70" s="119"/>
    </row>
    <row r="71" spans="1:52" ht="14">
      <c r="A71" s="129" t="s">
        <v>1468</v>
      </c>
      <c r="B71" s="121">
        <v>7435810</v>
      </c>
      <c r="C71" s="126">
        <f t="shared" si="18"/>
        <v>75.400000000000006</v>
      </c>
      <c r="D71" s="124" t="str">
        <f t="shared" ref="D71:D134" si="21">A71</f>
        <v>2017</v>
      </c>
      <c r="E71" s="122">
        <f t="shared" ref="E71:E134" si="22">B71/1000</f>
        <v>7436</v>
      </c>
      <c r="F71" s="126">
        <f t="shared" ref="F71:F134" si="23">C71</f>
        <v>75.400000000000006</v>
      </c>
      <c r="G71" s="126">
        <f t="shared" si="19"/>
        <v>-0.7</v>
      </c>
      <c r="H71" s="126">
        <f t="shared" si="15"/>
        <v>-1.8</v>
      </c>
      <c r="I71" s="123">
        <f t="shared" si="13"/>
        <v>74</v>
      </c>
      <c r="J71" s="122">
        <f t="shared" si="13"/>
        <v>7647</v>
      </c>
      <c r="K71" s="119"/>
      <c r="L71" s="119"/>
      <c r="M71" s="122">
        <v>7599822</v>
      </c>
      <c r="N71" s="122">
        <f t="shared" si="20"/>
        <v>86</v>
      </c>
      <c r="O71" s="122">
        <f t="shared" ref="O71:O134" si="24">N71-N70</f>
        <v>-1</v>
      </c>
      <c r="P71" s="122">
        <f t="shared" si="11"/>
        <v>-1</v>
      </c>
      <c r="Q71" s="122">
        <f t="shared" si="16"/>
        <v>7600</v>
      </c>
      <c r="R71" s="123">
        <f t="shared" si="14"/>
        <v>86</v>
      </c>
      <c r="S71" s="122">
        <f t="shared" ref="S71:S134" si="25">S70+R71</f>
        <v>7596</v>
      </c>
      <c r="T71" s="119" t="str">
        <f t="shared" si="17"/>
        <v>2017</v>
      </c>
      <c r="U71" s="119"/>
      <c r="V71" s="119"/>
      <c r="W71" s="119"/>
      <c r="X71" s="119"/>
      <c r="Y71" s="119"/>
      <c r="Z71" s="119"/>
      <c r="AA71" s="119"/>
      <c r="AB71" s="119"/>
      <c r="AC71" s="119"/>
      <c r="AD71" s="119"/>
      <c r="AE71" s="119"/>
      <c r="AF71" s="119"/>
      <c r="AG71" s="119"/>
      <c r="AH71" s="119"/>
      <c r="AI71" s="119"/>
      <c r="AJ71" s="119"/>
      <c r="AK71" s="119"/>
      <c r="AL71" s="119"/>
      <c r="AM71" s="119"/>
      <c r="AN71" s="119"/>
      <c r="AO71" s="119"/>
      <c r="AP71" s="119"/>
      <c r="AQ71" s="119"/>
      <c r="AR71" s="119"/>
      <c r="AS71" s="119"/>
      <c r="AT71" s="119"/>
      <c r="AU71" s="119"/>
      <c r="AV71" s="119"/>
      <c r="AW71" s="119"/>
      <c r="AX71" s="119"/>
      <c r="AY71" s="119"/>
      <c r="AZ71" s="119"/>
    </row>
    <row r="72" spans="1:52" ht="14">
      <c r="A72" s="129" t="s">
        <v>1469</v>
      </c>
      <c r="B72" s="121">
        <v>7510341</v>
      </c>
      <c r="C72" s="126">
        <f t="shared" si="18"/>
        <v>74.5</v>
      </c>
      <c r="D72" s="124" t="str">
        <f t="shared" si="21"/>
        <v>2018</v>
      </c>
      <c r="E72" s="122">
        <f t="shared" si="22"/>
        <v>7510</v>
      </c>
      <c r="F72" s="126">
        <f t="shared" si="23"/>
        <v>74.5</v>
      </c>
      <c r="G72" s="126">
        <f t="shared" si="19"/>
        <v>-0.9</v>
      </c>
      <c r="H72" s="126">
        <f t="shared" si="15"/>
        <v>-2.1</v>
      </c>
      <c r="I72" s="123">
        <f t="shared" ref="I72:J87" si="26">I71+H72</f>
        <v>72</v>
      </c>
      <c r="J72" s="122">
        <f t="shared" si="26"/>
        <v>7719</v>
      </c>
      <c r="K72" s="119"/>
      <c r="L72" s="119"/>
      <c r="M72" s="122">
        <v>7683790</v>
      </c>
      <c r="N72" s="122">
        <f t="shared" si="20"/>
        <v>84</v>
      </c>
      <c r="O72" s="122">
        <f t="shared" si="24"/>
        <v>-2</v>
      </c>
      <c r="P72" s="122">
        <f>O72</f>
        <v>-2</v>
      </c>
      <c r="Q72" s="122">
        <f t="shared" si="16"/>
        <v>7684</v>
      </c>
      <c r="R72" s="123">
        <f t="shared" ref="R72:R135" si="27">R71+P72</f>
        <v>84</v>
      </c>
      <c r="S72" s="122">
        <f t="shared" si="25"/>
        <v>7680</v>
      </c>
      <c r="T72" s="119" t="str">
        <f t="shared" si="17"/>
        <v>2018</v>
      </c>
      <c r="U72" s="119"/>
      <c r="V72" s="119"/>
      <c r="W72" s="119"/>
      <c r="X72" s="119"/>
      <c r="Y72" s="119"/>
      <c r="Z72" s="119"/>
      <c r="AA72" s="119"/>
      <c r="AB72" s="119"/>
      <c r="AC72" s="119"/>
      <c r="AD72" s="119"/>
      <c r="AE72" s="119"/>
      <c r="AF72" s="119"/>
      <c r="AG72" s="119"/>
      <c r="AH72" s="119"/>
      <c r="AI72" s="119"/>
      <c r="AJ72" s="119"/>
      <c r="AK72" s="119"/>
      <c r="AL72" s="119"/>
      <c r="AM72" s="119"/>
      <c r="AN72" s="119"/>
      <c r="AO72" s="119"/>
      <c r="AP72" s="119"/>
      <c r="AQ72" s="119"/>
      <c r="AR72" s="119"/>
      <c r="AS72" s="119"/>
      <c r="AT72" s="119"/>
      <c r="AU72" s="119"/>
      <c r="AV72" s="119"/>
      <c r="AW72" s="119"/>
      <c r="AX72" s="119"/>
      <c r="AY72" s="119"/>
      <c r="AZ72" s="119"/>
    </row>
    <row r="73" spans="1:52" ht="14">
      <c r="A73" s="129" t="s">
        <v>1470</v>
      </c>
      <c r="B73" s="121">
        <v>7583938</v>
      </c>
      <c r="C73" s="126">
        <f t="shared" si="18"/>
        <v>73.599999999999994</v>
      </c>
      <c r="D73" s="124" t="str">
        <f t="shared" si="21"/>
        <v>2019</v>
      </c>
      <c r="E73" s="122">
        <f t="shared" si="22"/>
        <v>7584</v>
      </c>
      <c r="F73" s="126">
        <f t="shared" si="23"/>
        <v>73.599999999999994</v>
      </c>
      <c r="G73" s="126">
        <f t="shared" si="19"/>
        <v>-0.9</v>
      </c>
      <c r="H73" s="126">
        <f t="shared" si="15"/>
        <v>-1.9</v>
      </c>
      <c r="I73" s="123">
        <f t="shared" si="26"/>
        <v>70</v>
      </c>
      <c r="J73" s="122">
        <f t="shared" si="26"/>
        <v>7789</v>
      </c>
      <c r="K73" s="119"/>
      <c r="L73" s="119"/>
      <c r="M73" s="122">
        <v>7764951</v>
      </c>
      <c r="N73" s="122">
        <f t="shared" si="20"/>
        <v>81</v>
      </c>
      <c r="O73" s="122">
        <f t="shared" si="24"/>
        <v>-3</v>
      </c>
      <c r="P73" s="122">
        <f>O73</f>
        <v>-3</v>
      </c>
      <c r="Q73" s="122">
        <f t="shared" si="16"/>
        <v>7765</v>
      </c>
      <c r="R73" s="123">
        <f t="shared" si="27"/>
        <v>81</v>
      </c>
      <c r="S73" s="122">
        <f t="shared" si="25"/>
        <v>7761</v>
      </c>
      <c r="T73" s="119" t="str">
        <f t="shared" si="17"/>
        <v>2019</v>
      </c>
      <c r="U73" s="119"/>
      <c r="V73" s="119"/>
      <c r="W73" s="119"/>
      <c r="X73" s="119"/>
      <c r="Y73" s="119"/>
      <c r="Z73" s="119"/>
      <c r="AA73" s="119"/>
      <c r="AB73" s="119"/>
      <c r="AC73" s="119"/>
      <c r="AD73" s="119"/>
      <c r="AE73" s="119"/>
      <c r="AF73" s="119"/>
      <c r="AG73" s="119"/>
      <c r="AH73" s="119"/>
      <c r="AI73" s="119"/>
      <c r="AJ73" s="119"/>
      <c r="AK73" s="119"/>
      <c r="AL73" s="119"/>
      <c r="AM73" s="119"/>
      <c r="AN73" s="119"/>
      <c r="AO73" s="119"/>
      <c r="AP73" s="119"/>
      <c r="AQ73" s="119"/>
      <c r="AR73" s="119"/>
      <c r="AS73" s="119"/>
      <c r="AT73" s="119"/>
      <c r="AU73" s="119"/>
      <c r="AV73" s="119"/>
      <c r="AW73" s="119"/>
      <c r="AX73" s="119"/>
      <c r="AY73" s="119"/>
      <c r="AZ73" s="119"/>
    </row>
    <row r="74" spans="1:52" ht="14">
      <c r="A74" s="129" t="s">
        <v>1471</v>
      </c>
      <c r="B74" s="121">
        <v>7656528</v>
      </c>
      <c r="C74" s="126">
        <f t="shared" si="18"/>
        <v>72.599999999999994</v>
      </c>
      <c r="D74" s="124" t="str">
        <f t="shared" si="21"/>
        <v>2020</v>
      </c>
      <c r="E74" s="122">
        <f t="shared" si="22"/>
        <v>7657</v>
      </c>
      <c r="F74" s="126">
        <f t="shared" si="23"/>
        <v>72.599999999999994</v>
      </c>
      <c r="G74" s="126">
        <f t="shared" si="19"/>
        <v>-1</v>
      </c>
      <c r="H74" s="126">
        <f t="shared" si="15"/>
        <v>-1.4</v>
      </c>
      <c r="I74" s="123">
        <f t="shared" si="26"/>
        <v>69</v>
      </c>
      <c r="J74" s="122">
        <f t="shared" si="26"/>
        <v>7858</v>
      </c>
      <c r="K74" s="119"/>
      <c r="L74" s="119"/>
      <c r="M74" s="122">
        <v>7840953</v>
      </c>
      <c r="N74" s="122">
        <f t="shared" si="20"/>
        <v>76</v>
      </c>
      <c r="O74" s="122">
        <f t="shared" si="24"/>
        <v>-5</v>
      </c>
      <c r="P74" s="122">
        <f t="shared" ref="P74:P137" si="28">P32-P31+P73</f>
        <v>-2</v>
      </c>
      <c r="Q74" s="122">
        <f t="shared" si="16"/>
        <v>7841</v>
      </c>
      <c r="R74" s="123">
        <f t="shared" si="27"/>
        <v>79</v>
      </c>
      <c r="S74" s="122">
        <f t="shared" si="25"/>
        <v>7840</v>
      </c>
      <c r="T74" s="119" t="str">
        <f t="shared" si="17"/>
        <v>2020</v>
      </c>
      <c r="U74" s="119"/>
      <c r="V74" s="119"/>
      <c r="W74" s="119"/>
      <c r="X74" s="119"/>
      <c r="Y74" s="119"/>
      <c r="Z74" s="119"/>
      <c r="AA74" s="119"/>
      <c r="AB74" s="119"/>
      <c r="AC74" s="119"/>
      <c r="AD74" s="119"/>
      <c r="AE74" s="119"/>
      <c r="AF74" s="119"/>
      <c r="AG74" s="119"/>
      <c r="AH74" s="119"/>
      <c r="AI74" s="119"/>
      <c r="AJ74" s="119"/>
      <c r="AK74" s="119"/>
      <c r="AL74" s="119"/>
      <c r="AM74" s="119"/>
      <c r="AN74" s="119"/>
      <c r="AO74" s="119"/>
      <c r="AP74" s="119"/>
      <c r="AQ74" s="119"/>
      <c r="AR74" s="119"/>
      <c r="AS74" s="119"/>
      <c r="AT74" s="119"/>
      <c r="AU74" s="119"/>
      <c r="AV74" s="119"/>
      <c r="AW74" s="119"/>
      <c r="AX74" s="119"/>
      <c r="AY74" s="119"/>
      <c r="AZ74" s="119"/>
    </row>
    <row r="75" spans="1:52" ht="14">
      <c r="A75" s="129" t="s">
        <v>1472</v>
      </c>
      <c r="B75" s="121">
        <v>7728046</v>
      </c>
      <c r="C75" s="126">
        <f t="shared" si="18"/>
        <v>71.5</v>
      </c>
      <c r="D75" s="124" t="str">
        <f t="shared" si="21"/>
        <v>2021</v>
      </c>
      <c r="E75" s="122">
        <f t="shared" si="22"/>
        <v>7728</v>
      </c>
      <c r="F75" s="126">
        <f t="shared" si="23"/>
        <v>71.5</v>
      </c>
      <c r="G75" s="126">
        <f t="shared" si="19"/>
        <v>-1.1000000000000001</v>
      </c>
      <c r="H75" s="126">
        <f t="shared" si="15"/>
        <v>-0.4</v>
      </c>
      <c r="I75" s="123">
        <f t="shared" si="26"/>
        <v>69</v>
      </c>
      <c r="J75" s="122">
        <f t="shared" si="26"/>
        <v>7927</v>
      </c>
      <c r="K75" s="119"/>
      <c r="L75" s="119"/>
      <c r="M75" s="122">
        <v>7909295</v>
      </c>
      <c r="N75" s="122">
        <f t="shared" si="20"/>
        <v>68</v>
      </c>
      <c r="O75" s="122">
        <f t="shared" si="24"/>
        <v>-8</v>
      </c>
      <c r="P75" s="122">
        <f t="shared" si="28"/>
        <v>-1</v>
      </c>
      <c r="Q75" s="122">
        <f t="shared" si="16"/>
        <v>7909</v>
      </c>
      <c r="R75" s="123">
        <f t="shared" si="27"/>
        <v>78</v>
      </c>
      <c r="S75" s="122">
        <f t="shared" si="25"/>
        <v>7918</v>
      </c>
      <c r="T75" s="119" t="str">
        <f t="shared" si="17"/>
        <v>2021</v>
      </c>
      <c r="U75" s="119"/>
      <c r="V75" s="119"/>
      <c r="W75" s="119"/>
      <c r="X75" s="119"/>
      <c r="Y75" s="119"/>
      <c r="Z75" s="119"/>
      <c r="AA75" s="119"/>
      <c r="AB75" s="119"/>
      <c r="AC75" s="119"/>
      <c r="AD75" s="119"/>
      <c r="AE75" s="119"/>
      <c r="AF75" s="119"/>
      <c r="AG75" s="119"/>
      <c r="AH75" s="119"/>
      <c r="AI75" s="119"/>
      <c r="AJ75" s="119"/>
      <c r="AK75" s="119"/>
      <c r="AL75" s="119"/>
      <c r="AM75" s="119"/>
      <c r="AN75" s="119"/>
      <c r="AO75" s="119"/>
      <c r="AP75" s="119"/>
      <c r="AQ75" s="119"/>
      <c r="AR75" s="119"/>
      <c r="AS75" s="119"/>
      <c r="AT75" s="119"/>
      <c r="AU75" s="119"/>
      <c r="AV75" s="119"/>
      <c r="AW75" s="119"/>
      <c r="AX75" s="119"/>
      <c r="AY75" s="119"/>
      <c r="AZ75" s="119"/>
    </row>
    <row r="76" spans="1:52" ht="14">
      <c r="A76" s="129" t="s">
        <v>1473</v>
      </c>
      <c r="B76" s="121">
        <v>7798450</v>
      </c>
      <c r="C76" s="126">
        <f t="shared" si="18"/>
        <v>70.400000000000006</v>
      </c>
      <c r="D76" s="124" t="str">
        <f t="shared" si="21"/>
        <v>2022</v>
      </c>
      <c r="E76" s="122">
        <f t="shared" si="22"/>
        <v>7798</v>
      </c>
      <c r="F76" s="126">
        <f t="shared" si="23"/>
        <v>70.400000000000006</v>
      </c>
      <c r="G76" s="126">
        <f t="shared" si="19"/>
        <v>-1.1000000000000001</v>
      </c>
      <c r="H76" s="126">
        <f t="shared" si="15"/>
        <v>0.2</v>
      </c>
      <c r="I76" s="123">
        <f t="shared" si="26"/>
        <v>69</v>
      </c>
      <c r="J76" s="122">
        <f t="shared" si="26"/>
        <v>7996</v>
      </c>
      <c r="K76" s="119"/>
      <c r="L76" s="119"/>
      <c r="M76" s="122">
        <v>7975105</v>
      </c>
      <c r="N76" s="122">
        <f t="shared" si="20"/>
        <v>66</v>
      </c>
      <c r="O76" s="122">
        <f t="shared" si="24"/>
        <v>-2</v>
      </c>
      <c r="P76" s="122">
        <f t="shared" si="28"/>
        <v>-1</v>
      </c>
      <c r="Q76" s="122">
        <f t="shared" si="16"/>
        <v>7975</v>
      </c>
      <c r="R76" s="123">
        <f t="shared" si="27"/>
        <v>77</v>
      </c>
      <c r="S76" s="122">
        <f t="shared" si="25"/>
        <v>7995</v>
      </c>
      <c r="T76" s="119" t="str">
        <f t="shared" si="17"/>
        <v>2022</v>
      </c>
      <c r="U76" s="119"/>
      <c r="V76" s="119"/>
      <c r="W76" s="119"/>
      <c r="X76" s="119"/>
      <c r="Y76" s="119"/>
      <c r="Z76" s="119"/>
      <c r="AA76" s="119"/>
      <c r="AB76" s="119"/>
      <c r="AC76" s="119"/>
      <c r="AD76" s="119"/>
      <c r="AE76" s="119"/>
      <c r="AF76" s="119"/>
      <c r="AG76" s="119"/>
      <c r="AH76" s="119"/>
      <c r="AI76" s="119"/>
      <c r="AJ76" s="119"/>
      <c r="AK76" s="119"/>
      <c r="AL76" s="119"/>
      <c r="AM76" s="119"/>
      <c r="AN76" s="119"/>
      <c r="AO76" s="119"/>
      <c r="AP76" s="119"/>
      <c r="AQ76" s="119"/>
      <c r="AR76" s="119"/>
      <c r="AS76" s="119"/>
      <c r="AT76" s="119"/>
      <c r="AU76" s="119"/>
      <c r="AV76" s="119"/>
      <c r="AW76" s="119"/>
      <c r="AX76" s="119"/>
      <c r="AY76" s="119"/>
      <c r="AZ76" s="119"/>
    </row>
    <row r="77" spans="1:52" ht="14">
      <c r="A77" s="129" t="s">
        <v>1474</v>
      </c>
      <c r="B77" s="121">
        <v>7867734</v>
      </c>
      <c r="C77" s="126">
        <f t="shared" si="18"/>
        <v>69.3</v>
      </c>
      <c r="D77" s="124" t="str">
        <f t="shared" si="21"/>
        <v>2023</v>
      </c>
      <c r="E77" s="122">
        <f t="shared" si="22"/>
        <v>7868</v>
      </c>
      <c r="F77" s="126">
        <f t="shared" si="23"/>
        <v>69.3</v>
      </c>
      <c r="G77" s="126">
        <f t="shared" si="19"/>
        <v>-1.1000000000000001</v>
      </c>
      <c r="H77" s="126">
        <f t="shared" si="15"/>
        <v>0.3</v>
      </c>
      <c r="I77" s="123">
        <f t="shared" si="26"/>
        <v>69</v>
      </c>
      <c r="J77" s="122">
        <f t="shared" si="26"/>
        <v>8065</v>
      </c>
      <c r="K77" s="119"/>
      <c r="L77" s="119"/>
      <c r="M77" s="122">
        <v>8045311</v>
      </c>
      <c r="N77" s="122">
        <f t="shared" si="20"/>
        <v>70</v>
      </c>
      <c r="O77" s="122">
        <f t="shared" si="24"/>
        <v>4</v>
      </c>
      <c r="P77" s="122">
        <f t="shared" si="28"/>
        <v>0</v>
      </c>
      <c r="Q77" s="122">
        <f t="shared" si="16"/>
        <v>8045</v>
      </c>
      <c r="R77" s="123">
        <f t="shared" si="27"/>
        <v>77</v>
      </c>
      <c r="S77" s="122">
        <f t="shared" si="25"/>
        <v>8072</v>
      </c>
      <c r="T77" s="119" t="str">
        <f t="shared" si="17"/>
        <v>2023</v>
      </c>
      <c r="U77" s="119"/>
      <c r="V77" s="119"/>
      <c r="W77" s="119"/>
      <c r="X77" s="119"/>
      <c r="Y77" s="119"/>
      <c r="Z77" s="119"/>
      <c r="AA77" s="119"/>
      <c r="AB77" s="119"/>
      <c r="AC77" s="119"/>
      <c r="AD77" s="119"/>
      <c r="AE77" s="119"/>
      <c r="AF77" s="119"/>
      <c r="AG77" s="119"/>
      <c r="AH77" s="119"/>
      <c r="AI77" s="119"/>
      <c r="AJ77" s="119"/>
      <c r="AK77" s="119"/>
      <c r="AL77" s="119"/>
      <c r="AM77" s="119"/>
      <c r="AN77" s="119"/>
      <c r="AO77" s="119"/>
      <c r="AP77" s="119"/>
      <c r="AQ77" s="119"/>
      <c r="AR77" s="119"/>
      <c r="AS77" s="119"/>
      <c r="AT77" s="119"/>
      <c r="AU77" s="119"/>
      <c r="AV77" s="119"/>
      <c r="AW77" s="119"/>
      <c r="AX77" s="119"/>
      <c r="AY77" s="119"/>
      <c r="AZ77" s="119"/>
    </row>
    <row r="78" spans="1:52" ht="14">
      <c r="A78" s="129" t="s">
        <v>1475</v>
      </c>
      <c r="B78" s="121">
        <v>7935908</v>
      </c>
      <c r="C78" s="126">
        <f t="shared" si="18"/>
        <v>68.2</v>
      </c>
      <c r="D78" s="124" t="str">
        <f t="shared" si="21"/>
        <v>2024</v>
      </c>
      <c r="E78" s="122">
        <f t="shared" si="22"/>
        <v>7936</v>
      </c>
      <c r="F78" s="126">
        <f t="shared" si="23"/>
        <v>68.2</v>
      </c>
      <c r="G78" s="126">
        <f t="shared" si="19"/>
        <v>-1.1000000000000001</v>
      </c>
      <c r="H78" s="126">
        <f t="shared" si="15"/>
        <v>0.1</v>
      </c>
      <c r="I78" s="123">
        <f t="shared" si="26"/>
        <v>69</v>
      </c>
      <c r="J78" s="122">
        <f t="shared" si="26"/>
        <v>8134</v>
      </c>
      <c r="K78" s="119"/>
      <c r="L78" s="119"/>
      <c r="M78" s="122">
        <v>8118836</v>
      </c>
      <c r="N78" s="122">
        <f t="shared" si="20"/>
        <v>74</v>
      </c>
      <c r="O78" s="122">
        <f t="shared" si="24"/>
        <v>4</v>
      </c>
      <c r="P78" s="122">
        <f t="shared" si="28"/>
        <v>-1</v>
      </c>
      <c r="Q78" s="122">
        <f t="shared" si="16"/>
        <v>8119</v>
      </c>
      <c r="R78" s="123">
        <f t="shared" si="27"/>
        <v>76</v>
      </c>
      <c r="S78" s="122">
        <f t="shared" si="25"/>
        <v>8148</v>
      </c>
      <c r="T78" s="119" t="str">
        <f t="shared" si="17"/>
        <v>2024</v>
      </c>
      <c r="U78" s="119"/>
      <c r="V78" s="119"/>
      <c r="W78" s="119"/>
      <c r="X78" s="119"/>
      <c r="Y78" s="119"/>
      <c r="Z78" s="119"/>
      <c r="AA78" s="119"/>
      <c r="AB78" s="119"/>
      <c r="AC78" s="119"/>
      <c r="AD78" s="119"/>
      <c r="AE78" s="119"/>
      <c r="AF78" s="119"/>
      <c r="AG78" s="119"/>
      <c r="AH78" s="119"/>
      <c r="AI78" s="119"/>
      <c r="AJ78" s="119"/>
      <c r="AK78" s="119"/>
      <c r="AL78" s="119"/>
      <c r="AM78" s="119"/>
      <c r="AN78" s="119"/>
      <c r="AO78" s="119"/>
      <c r="AP78" s="119"/>
      <c r="AQ78" s="119"/>
      <c r="AR78" s="119"/>
      <c r="AS78" s="119"/>
      <c r="AT78" s="119"/>
      <c r="AU78" s="119"/>
      <c r="AV78" s="119"/>
      <c r="AW78" s="119"/>
      <c r="AX78" s="119"/>
      <c r="AY78" s="119"/>
      <c r="AZ78" s="119"/>
    </row>
    <row r="79" spans="1:52" ht="14">
      <c r="A79" s="129" t="s">
        <v>1476</v>
      </c>
      <c r="B79" s="121">
        <v>8002978</v>
      </c>
      <c r="C79" s="126">
        <f t="shared" si="18"/>
        <v>67.099999999999994</v>
      </c>
      <c r="D79" s="124" t="str">
        <f t="shared" si="21"/>
        <v>2025</v>
      </c>
      <c r="E79" s="122">
        <f t="shared" si="22"/>
        <v>8003</v>
      </c>
      <c r="F79" s="126">
        <f t="shared" si="23"/>
        <v>67.099999999999994</v>
      </c>
      <c r="G79" s="126">
        <f t="shared" si="19"/>
        <v>-1.1000000000000001</v>
      </c>
      <c r="H79" s="126">
        <f t="shared" si="15"/>
        <v>0.3</v>
      </c>
      <c r="I79" s="123">
        <f t="shared" si="26"/>
        <v>69</v>
      </c>
      <c r="J79" s="122">
        <f t="shared" si="26"/>
        <v>8203</v>
      </c>
      <c r="K79" s="119"/>
      <c r="L79" s="119"/>
      <c r="M79" s="122">
        <v>8191989</v>
      </c>
      <c r="N79" s="122">
        <f t="shared" si="20"/>
        <v>73</v>
      </c>
      <c r="O79" s="122">
        <f t="shared" si="24"/>
        <v>-1</v>
      </c>
      <c r="P79" s="122">
        <f t="shared" si="28"/>
        <v>-2</v>
      </c>
      <c r="Q79" s="122">
        <f t="shared" si="16"/>
        <v>8192</v>
      </c>
      <c r="R79" s="123">
        <f t="shared" si="27"/>
        <v>74</v>
      </c>
      <c r="S79" s="122">
        <f t="shared" si="25"/>
        <v>8222</v>
      </c>
      <c r="T79" s="119" t="str">
        <f t="shared" si="17"/>
        <v>2025</v>
      </c>
      <c r="U79" s="119"/>
      <c r="V79" s="119"/>
      <c r="W79" s="119"/>
      <c r="X79" s="119"/>
      <c r="Y79" s="119"/>
      <c r="Z79" s="119"/>
      <c r="AA79" s="119"/>
      <c r="AB79" s="119"/>
      <c r="AC79" s="119"/>
      <c r="AD79" s="119"/>
      <c r="AE79" s="119"/>
      <c r="AF79" s="119"/>
      <c r="AG79" s="119"/>
      <c r="AH79" s="119"/>
      <c r="AI79" s="119"/>
      <c r="AJ79" s="119"/>
      <c r="AK79" s="119"/>
      <c r="AL79" s="119"/>
      <c r="AM79" s="119"/>
      <c r="AN79" s="119"/>
      <c r="AO79" s="119"/>
      <c r="AP79" s="119"/>
      <c r="AQ79" s="119"/>
      <c r="AR79" s="119"/>
      <c r="AS79" s="119"/>
      <c r="AT79" s="119"/>
      <c r="AU79" s="119"/>
      <c r="AV79" s="119"/>
      <c r="AW79" s="119"/>
      <c r="AX79" s="119"/>
      <c r="AY79" s="119"/>
      <c r="AZ79" s="119"/>
    </row>
    <row r="80" spans="1:52" ht="14">
      <c r="A80" s="129" t="s">
        <v>1477</v>
      </c>
      <c r="B80" s="121">
        <v>8068925</v>
      </c>
      <c r="C80" s="126">
        <f t="shared" si="18"/>
        <v>65.900000000000006</v>
      </c>
      <c r="D80" s="124" t="str">
        <f t="shared" si="21"/>
        <v>2026</v>
      </c>
      <c r="E80" s="122">
        <f t="shared" si="22"/>
        <v>8069</v>
      </c>
      <c r="F80" s="126">
        <f t="shared" si="23"/>
        <v>65.900000000000006</v>
      </c>
      <c r="G80" s="126">
        <f t="shared" si="19"/>
        <v>-1.2</v>
      </c>
      <c r="H80" s="126">
        <f t="shared" si="15"/>
        <v>0.3</v>
      </c>
      <c r="I80" s="123">
        <f t="shared" si="26"/>
        <v>69</v>
      </c>
      <c r="J80" s="122">
        <f t="shared" si="26"/>
        <v>8272</v>
      </c>
      <c r="K80" s="119"/>
      <c r="L80" s="119"/>
      <c r="M80" s="122">
        <v>8264365</v>
      </c>
      <c r="N80" s="122">
        <f t="shared" si="20"/>
        <v>72</v>
      </c>
      <c r="O80" s="122">
        <f t="shared" si="24"/>
        <v>-1</v>
      </c>
      <c r="P80" s="122">
        <f t="shared" si="28"/>
        <v>-3</v>
      </c>
      <c r="Q80" s="122">
        <f t="shared" si="16"/>
        <v>8264</v>
      </c>
      <c r="R80" s="123">
        <f t="shared" si="27"/>
        <v>71</v>
      </c>
      <c r="S80" s="122">
        <f t="shared" si="25"/>
        <v>8293</v>
      </c>
      <c r="T80" s="119" t="str">
        <f t="shared" si="17"/>
        <v>2026</v>
      </c>
      <c r="U80" s="119"/>
      <c r="V80" s="119"/>
      <c r="W80" s="119"/>
      <c r="X80" s="119"/>
      <c r="Y80" s="119"/>
      <c r="Z80" s="119"/>
      <c r="AA80" s="119"/>
      <c r="AB80" s="119"/>
      <c r="AC80" s="119"/>
      <c r="AD80" s="119"/>
      <c r="AE80" s="119"/>
      <c r="AF80" s="119"/>
      <c r="AG80" s="119"/>
      <c r="AH80" s="119"/>
      <c r="AI80" s="119"/>
      <c r="AJ80" s="119"/>
      <c r="AK80" s="119"/>
      <c r="AL80" s="119"/>
      <c r="AM80" s="119"/>
      <c r="AN80" s="119"/>
      <c r="AO80" s="119"/>
      <c r="AP80" s="119"/>
      <c r="AQ80" s="119"/>
      <c r="AR80" s="119"/>
      <c r="AS80" s="119"/>
      <c r="AT80" s="119"/>
      <c r="AU80" s="119"/>
      <c r="AV80" s="119"/>
      <c r="AW80" s="119"/>
      <c r="AX80" s="119"/>
      <c r="AY80" s="119"/>
      <c r="AZ80" s="119"/>
    </row>
    <row r="81" spans="1:52" ht="14">
      <c r="A81" s="129" t="s">
        <v>1478</v>
      </c>
      <c r="B81" s="121">
        <v>8133725</v>
      </c>
      <c r="C81" s="126">
        <f t="shared" si="18"/>
        <v>64.8</v>
      </c>
      <c r="D81" s="124" t="str">
        <f t="shared" si="21"/>
        <v>2027</v>
      </c>
      <c r="E81" s="122">
        <f t="shared" si="22"/>
        <v>8134</v>
      </c>
      <c r="F81" s="126">
        <f t="shared" si="23"/>
        <v>64.8</v>
      </c>
      <c r="G81" s="126">
        <f t="shared" si="19"/>
        <v>-1.1000000000000001</v>
      </c>
      <c r="H81" s="126">
        <f t="shared" si="15"/>
        <v>0.4</v>
      </c>
      <c r="I81" s="123">
        <f t="shared" si="26"/>
        <v>69</v>
      </c>
      <c r="J81" s="122">
        <f t="shared" si="26"/>
        <v>8341</v>
      </c>
      <c r="K81" s="119"/>
      <c r="L81" s="119"/>
      <c r="M81" s="122">
        <v>8335978</v>
      </c>
      <c r="N81" s="122">
        <f t="shared" si="20"/>
        <v>72</v>
      </c>
      <c r="O81" s="122">
        <f t="shared" si="24"/>
        <v>0</v>
      </c>
      <c r="P81" s="122">
        <f t="shared" si="28"/>
        <v>-1</v>
      </c>
      <c r="Q81" s="122">
        <f t="shared" si="16"/>
        <v>8336</v>
      </c>
      <c r="R81" s="123">
        <f t="shared" si="27"/>
        <v>70</v>
      </c>
      <c r="S81" s="122">
        <f t="shared" si="25"/>
        <v>8363</v>
      </c>
      <c r="T81" s="119" t="str">
        <f t="shared" si="17"/>
        <v>2027</v>
      </c>
      <c r="U81" s="119"/>
      <c r="V81" s="119"/>
      <c r="W81" s="119"/>
      <c r="X81" s="119"/>
      <c r="Y81" s="119"/>
      <c r="Z81" s="119"/>
      <c r="AA81" s="119"/>
      <c r="AB81" s="119"/>
      <c r="AC81" s="119"/>
      <c r="AD81" s="119"/>
      <c r="AE81" s="119"/>
      <c r="AF81" s="119"/>
      <c r="AG81" s="119"/>
      <c r="AH81" s="119"/>
      <c r="AI81" s="119"/>
      <c r="AJ81" s="119"/>
      <c r="AK81" s="119"/>
      <c r="AL81" s="119"/>
      <c r="AM81" s="119"/>
      <c r="AN81" s="119"/>
      <c r="AO81" s="119"/>
      <c r="AP81" s="119"/>
      <c r="AQ81" s="119"/>
      <c r="AR81" s="119"/>
      <c r="AS81" s="119"/>
      <c r="AT81" s="119"/>
      <c r="AU81" s="119"/>
      <c r="AV81" s="119"/>
      <c r="AW81" s="119"/>
      <c r="AX81" s="119"/>
      <c r="AY81" s="119"/>
      <c r="AZ81" s="119"/>
    </row>
    <row r="82" spans="1:52" ht="14">
      <c r="A82" s="129" t="s">
        <v>1479</v>
      </c>
      <c r="B82" s="121">
        <v>8197390</v>
      </c>
      <c r="C82" s="126">
        <f t="shared" si="18"/>
        <v>63.7</v>
      </c>
      <c r="D82" s="124" t="str">
        <f t="shared" si="21"/>
        <v>2028</v>
      </c>
      <c r="E82" s="122">
        <f t="shared" si="22"/>
        <v>8197</v>
      </c>
      <c r="F82" s="126">
        <f t="shared" si="23"/>
        <v>63.7</v>
      </c>
      <c r="G82" s="126">
        <f t="shared" si="19"/>
        <v>-1.1000000000000001</v>
      </c>
      <c r="H82" s="126">
        <f t="shared" si="15"/>
        <v>0.4</v>
      </c>
      <c r="I82" s="123">
        <f t="shared" si="26"/>
        <v>69</v>
      </c>
      <c r="J82" s="122">
        <f t="shared" si="26"/>
        <v>8410</v>
      </c>
      <c r="K82" s="119"/>
      <c r="L82" s="119"/>
      <c r="M82" s="122">
        <v>8406829</v>
      </c>
      <c r="N82" s="122">
        <f t="shared" si="20"/>
        <v>71</v>
      </c>
      <c r="O82" s="122">
        <f t="shared" si="24"/>
        <v>-1</v>
      </c>
      <c r="P82" s="122">
        <f t="shared" si="28"/>
        <v>-1</v>
      </c>
      <c r="Q82" s="122">
        <f t="shared" si="16"/>
        <v>8407</v>
      </c>
      <c r="R82" s="123">
        <f t="shared" si="27"/>
        <v>69</v>
      </c>
      <c r="S82" s="122">
        <f t="shared" si="25"/>
        <v>8432</v>
      </c>
      <c r="T82" s="119" t="str">
        <f t="shared" si="17"/>
        <v>2028</v>
      </c>
      <c r="U82" s="119"/>
      <c r="V82" s="119"/>
      <c r="W82" s="119"/>
      <c r="X82" s="119"/>
      <c r="Y82" s="119"/>
      <c r="Z82" s="119"/>
      <c r="AA82" s="119"/>
      <c r="AB82" s="119"/>
      <c r="AC82" s="119"/>
      <c r="AD82" s="119"/>
      <c r="AE82" s="119"/>
      <c r="AF82" s="119"/>
      <c r="AG82" s="119"/>
      <c r="AH82" s="119"/>
      <c r="AI82" s="119"/>
      <c r="AJ82" s="119"/>
      <c r="AK82" s="119"/>
      <c r="AL82" s="119"/>
      <c r="AM82" s="119"/>
      <c r="AN82" s="119"/>
      <c r="AO82" s="119"/>
      <c r="AP82" s="119"/>
      <c r="AQ82" s="119"/>
      <c r="AR82" s="119"/>
      <c r="AS82" s="119"/>
      <c r="AT82" s="119"/>
      <c r="AU82" s="119"/>
      <c r="AV82" s="119"/>
      <c r="AW82" s="119"/>
      <c r="AX82" s="119"/>
      <c r="AY82" s="119"/>
      <c r="AZ82" s="119"/>
    </row>
    <row r="83" spans="1:52" ht="14">
      <c r="A83" s="129" t="s">
        <v>1480</v>
      </c>
      <c r="B83" s="121">
        <v>8259937</v>
      </c>
      <c r="C83" s="126">
        <f t="shared" si="18"/>
        <v>62.5</v>
      </c>
      <c r="D83" s="124" t="str">
        <f t="shared" si="21"/>
        <v>2029</v>
      </c>
      <c r="E83" s="122">
        <f t="shared" si="22"/>
        <v>8260</v>
      </c>
      <c r="F83" s="126">
        <f t="shared" si="23"/>
        <v>62.5</v>
      </c>
      <c r="G83" s="126">
        <f t="shared" si="19"/>
        <v>-1.2</v>
      </c>
      <c r="H83" s="126">
        <f t="shared" si="15"/>
        <v>0.2</v>
      </c>
      <c r="I83" s="123">
        <f t="shared" si="26"/>
        <v>69</v>
      </c>
      <c r="J83" s="122">
        <f t="shared" si="26"/>
        <v>8479</v>
      </c>
      <c r="K83" s="119"/>
      <c r="L83" s="119"/>
      <c r="M83" s="122">
        <v>8476889</v>
      </c>
      <c r="N83" s="122">
        <f t="shared" si="20"/>
        <v>70</v>
      </c>
      <c r="O83" s="122">
        <f t="shared" si="24"/>
        <v>-1</v>
      </c>
      <c r="P83" s="122">
        <f t="shared" si="28"/>
        <v>0</v>
      </c>
      <c r="Q83" s="122">
        <f t="shared" si="16"/>
        <v>8477</v>
      </c>
      <c r="R83" s="123">
        <f t="shared" si="27"/>
        <v>69</v>
      </c>
      <c r="S83" s="122">
        <f t="shared" si="25"/>
        <v>8501</v>
      </c>
      <c r="T83" s="119" t="str">
        <f t="shared" si="17"/>
        <v>2029</v>
      </c>
      <c r="U83" s="119"/>
      <c r="V83" s="119"/>
      <c r="W83" s="119"/>
      <c r="X83" s="119"/>
      <c r="Y83" s="119"/>
      <c r="Z83" s="119"/>
      <c r="AA83" s="119"/>
      <c r="AB83" s="119"/>
      <c r="AC83" s="119"/>
      <c r="AD83" s="119"/>
      <c r="AE83" s="119"/>
      <c r="AF83" s="119"/>
      <c r="AG83" s="119"/>
      <c r="AH83" s="119"/>
      <c r="AI83" s="119"/>
      <c r="AJ83" s="119"/>
      <c r="AK83" s="119"/>
      <c r="AL83" s="119"/>
      <c r="AM83" s="119"/>
      <c r="AN83" s="119"/>
      <c r="AO83" s="119"/>
      <c r="AP83" s="119"/>
      <c r="AQ83" s="119"/>
      <c r="AR83" s="119"/>
      <c r="AS83" s="119"/>
      <c r="AT83" s="119"/>
      <c r="AU83" s="119"/>
      <c r="AV83" s="119"/>
      <c r="AW83" s="119"/>
      <c r="AX83" s="119"/>
      <c r="AY83" s="119"/>
      <c r="AZ83" s="119"/>
    </row>
    <row r="84" spans="1:52" ht="14">
      <c r="A84" s="129" t="s">
        <v>1481</v>
      </c>
      <c r="B84" s="121">
        <v>8321380</v>
      </c>
      <c r="C84" s="126">
        <f t="shared" si="18"/>
        <v>61.4</v>
      </c>
      <c r="D84" s="124" t="str">
        <f t="shared" si="21"/>
        <v>2030</v>
      </c>
      <c r="E84" s="122">
        <f t="shared" si="22"/>
        <v>8321</v>
      </c>
      <c r="F84" s="126">
        <f t="shared" si="23"/>
        <v>61.4</v>
      </c>
      <c r="G84" s="126">
        <f t="shared" si="19"/>
        <v>-1.1000000000000001</v>
      </c>
      <c r="H84" s="126">
        <f t="shared" si="15"/>
        <v>-0.7</v>
      </c>
      <c r="I84" s="123">
        <f t="shared" si="26"/>
        <v>68</v>
      </c>
      <c r="J84" s="122">
        <f t="shared" si="26"/>
        <v>8547</v>
      </c>
      <c r="K84" s="119"/>
      <c r="L84" s="119"/>
      <c r="M84" s="122">
        <v>8546141</v>
      </c>
      <c r="N84" s="122">
        <f t="shared" si="20"/>
        <v>69</v>
      </c>
      <c r="O84" s="122">
        <f t="shared" si="24"/>
        <v>-1</v>
      </c>
      <c r="P84" s="122">
        <f t="shared" si="28"/>
        <v>-3</v>
      </c>
      <c r="Q84" s="122">
        <f t="shared" si="16"/>
        <v>8546</v>
      </c>
      <c r="R84" s="123">
        <f t="shared" si="27"/>
        <v>66</v>
      </c>
      <c r="S84" s="122">
        <f t="shared" si="25"/>
        <v>8567</v>
      </c>
      <c r="T84" s="119" t="str">
        <f t="shared" si="17"/>
        <v>2030</v>
      </c>
      <c r="U84" s="119"/>
      <c r="V84" s="119"/>
      <c r="W84" s="119"/>
      <c r="X84" s="119"/>
      <c r="Y84" s="119"/>
      <c r="Z84" s="119"/>
      <c r="AA84" s="119"/>
      <c r="AB84" s="119"/>
      <c r="AC84" s="119"/>
      <c r="AD84" s="119"/>
      <c r="AE84" s="119"/>
      <c r="AF84" s="119"/>
      <c r="AG84" s="119"/>
      <c r="AH84" s="119"/>
      <c r="AI84" s="119"/>
      <c r="AJ84" s="119"/>
      <c r="AK84" s="119"/>
      <c r="AL84" s="119"/>
      <c r="AM84" s="119"/>
      <c r="AN84" s="119"/>
      <c r="AO84" s="119"/>
      <c r="AP84" s="119"/>
      <c r="AQ84" s="119"/>
      <c r="AR84" s="119"/>
      <c r="AS84" s="119"/>
      <c r="AT84" s="119"/>
      <c r="AU84" s="119"/>
      <c r="AV84" s="119"/>
      <c r="AW84" s="119"/>
      <c r="AX84" s="119"/>
      <c r="AY84" s="119"/>
      <c r="AZ84" s="119"/>
    </row>
    <row r="85" spans="1:52" ht="14">
      <c r="A85" s="129" t="s">
        <v>1482</v>
      </c>
      <c r="B85" s="121">
        <v>8381713</v>
      </c>
      <c r="C85" s="126">
        <f t="shared" si="18"/>
        <v>60.3</v>
      </c>
      <c r="D85" s="124" t="str">
        <f t="shared" si="21"/>
        <v>2031</v>
      </c>
      <c r="E85" s="122">
        <f t="shared" si="22"/>
        <v>8382</v>
      </c>
      <c r="F85" s="126">
        <f t="shared" si="23"/>
        <v>60.3</v>
      </c>
      <c r="G85" s="126">
        <f t="shared" si="19"/>
        <v>-1.1000000000000001</v>
      </c>
      <c r="H85" s="126">
        <f t="shared" si="15"/>
        <v>-1.7</v>
      </c>
      <c r="I85" s="123">
        <f t="shared" si="26"/>
        <v>66</v>
      </c>
      <c r="J85" s="122">
        <f t="shared" si="26"/>
        <v>8613</v>
      </c>
      <c r="K85" s="119"/>
      <c r="L85" s="119"/>
      <c r="M85" s="122">
        <v>8614533</v>
      </c>
      <c r="N85" s="122">
        <f t="shared" si="20"/>
        <v>68</v>
      </c>
      <c r="O85" s="122">
        <f t="shared" si="24"/>
        <v>-1</v>
      </c>
      <c r="P85" s="122">
        <f t="shared" si="28"/>
        <v>-3</v>
      </c>
      <c r="Q85" s="122">
        <f t="shared" si="16"/>
        <v>8615</v>
      </c>
      <c r="R85" s="123">
        <f t="shared" si="27"/>
        <v>63</v>
      </c>
      <c r="S85" s="122">
        <f t="shared" si="25"/>
        <v>8630</v>
      </c>
      <c r="T85" s="119" t="str">
        <f t="shared" si="17"/>
        <v>2031</v>
      </c>
      <c r="U85" s="119"/>
      <c r="V85" s="119"/>
      <c r="W85" s="119"/>
      <c r="X85" s="119"/>
      <c r="Y85" s="119"/>
      <c r="Z85" s="119"/>
      <c r="AA85" s="119"/>
      <c r="AB85" s="119"/>
      <c r="AC85" s="119"/>
      <c r="AD85" s="119"/>
      <c r="AE85" s="119"/>
      <c r="AF85" s="119"/>
      <c r="AG85" s="119"/>
      <c r="AH85" s="119"/>
      <c r="AI85" s="119"/>
      <c r="AJ85" s="119"/>
      <c r="AK85" s="119"/>
      <c r="AL85" s="119"/>
      <c r="AM85" s="119"/>
      <c r="AN85" s="119"/>
      <c r="AO85" s="119"/>
      <c r="AP85" s="119"/>
      <c r="AQ85" s="119"/>
      <c r="AR85" s="119"/>
      <c r="AS85" s="119"/>
      <c r="AT85" s="119"/>
      <c r="AU85" s="119"/>
      <c r="AV85" s="119"/>
      <c r="AW85" s="119"/>
      <c r="AX85" s="119"/>
      <c r="AY85" s="119"/>
      <c r="AZ85" s="119"/>
    </row>
    <row r="86" spans="1:52" ht="14">
      <c r="A86" s="129" t="s">
        <v>1483</v>
      </c>
      <c r="B86" s="121">
        <v>8440926</v>
      </c>
      <c r="C86" s="126">
        <f t="shared" si="18"/>
        <v>59.2</v>
      </c>
      <c r="D86" s="124" t="str">
        <f t="shared" si="21"/>
        <v>2032</v>
      </c>
      <c r="E86" s="122">
        <f t="shared" si="22"/>
        <v>8441</v>
      </c>
      <c r="F86" s="126">
        <f t="shared" si="23"/>
        <v>59.2</v>
      </c>
      <c r="G86" s="126">
        <f t="shared" si="19"/>
        <v>-1.1000000000000001</v>
      </c>
      <c r="H86" s="126">
        <f t="shared" si="15"/>
        <v>-2.6</v>
      </c>
      <c r="I86" s="123">
        <f t="shared" si="26"/>
        <v>63</v>
      </c>
      <c r="J86" s="122">
        <f t="shared" si="26"/>
        <v>8676</v>
      </c>
      <c r="K86" s="119"/>
      <c r="L86" s="119"/>
      <c r="M86" s="122">
        <v>8682092</v>
      </c>
      <c r="N86" s="122">
        <f t="shared" si="20"/>
        <v>68</v>
      </c>
      <c r="O86" s="122">
        <f t="shared" si="24"/>
        <v>0</v>
      </c>
      <c r="P86" s="122">
        <f t="shared" si="28"/>
        <v>-2</v>
      </c>
      <c r="Q86" s="122">
        <f t="shared" si="16"/>
        <v>8682</v>
      </c>
      <c r="R86" s="123">
        <f t="shared" si="27"/>
        <v>61</v>
      </c>
      <c r="S86" s="122">
        <f t="shared" si="25"/>
        <v>8691</v>
      </c>
      <c r="T86" s="119" t="str">
        <f t="shared" si="17"/>
        <v>2032</v>
      </c>
      <c r="U86" s="119"/>
      <c r="V86" s="119"/>
      <c r="W86" s="119"/>
      <c r="X86" s="119"/>
      <c r="Y86" s="119"/>
      <c r="Z86" s="119"/>
      <c r="AA86" s="119"/>
      <c r="AB86" s="119"/>
      <c r="AC86" s="119"/>
      <c r="AD86" s="119"/>
      <c r="AE86" s="119"/>
      <c r="AF86" s="119"/>
      <c r="AG86" s="119"/>
      <c r="AH86" s="119"/>
      <c r="AI86" s="119"/>
      <c r="AJ86" s="119"/>
      <c r="AK86" s="119"/>
      <c r="AL86" s="119"/>
      <c r="AM86" s="119"/>
      <c r="AN86" s="119"/>
      <c r="AO86" s="119"/>
      <c r="AP86" s="119"/>
      <c r="AQ86" s="119"/>
      <c r="AR86" s="119"/>
      <c r="AS86" s="119"/>
      <c r="AT86" s="119"/>
      <c r="AU86" s="119"/>
      <c r="AV86" s="119"/>
      <c r="AW86" s="119"/>
      <c r="AX86" s="119"/>
      <c r="AY86" s="119"/>
      <c r="AZ86" s="119"/>
    </row>
    <row r="87" spans="1:52" ht="14">
      <c r="A87" s="129" t="s">
        <v>1484</v>
      </c>
      <c r="B87" s="121">
        <v>8499022</v>
      </c>
      <c r="C87" s="126">
        <f t="shared" si="18"/>
        <v>58.1</v>
      </c>
      <c r="D87" s="124" t="str">
        <f t="shared" si="21"/>
        <v>2033</v>
      </c>
      <c r="E87" s="122">
        <f t="shared" si="22"/>
        <v>8499</v>
      </c>
      <c r="F87" s="126">
        <f t="shared" si="23"/>
        <v>58.1</v>
      </c>
      <c r="G87" s="126">
        <f t="shared" si="19"/>
        <v>-1.1000000000000001</v>
      </c>
      <c r="H87" s="126">
        <f t="shared" si="15"/>
        <v>-3</v>
      </c>
      <c r="I87" s="123">
        <f t="shared" si="26"/>
        <v>60</v>
      </c>
      <c r="J87" s="122">
        <f t="shared" si="26"/>
        <v>8736</v>
      </c>
      <c r="K87" s="119"/>
      <c r="L87" s="119"/>
      <c r="M87" s="122">
        <v>8748799</v>
      </c>
      <c r="N87" s="122">
        <f t="shared" si="20"/>
        <v>67</v>
      </c>
      <c r="O87" s="122">
        <f t="shared" si="24"/>
        <v>-1</v>
      </c>
      <c r="P87" s="122">
        <f t="shared" si="28"/>
        <v>-5</v>
      </c>
      <c r="Q87" s="122">
        <f t="shared" si="16"/>
        <v>8749</v>
      </c>
      <c r="R87" s="123">
        <f t="shared" si="27"/>
        <v>56</v>
      </c>
      <c r="S87" s="122">
        <f t="shared" si="25"/>
        <v>8747</v>
      </c>
      <c r="T87" s="119" t="str">
        <f t="shared" si="17"/>
        <v>2033</v>
      </c>
      <c r="U87" s="119"/>
      <c r="V87" s="119"/>
      <c r="W87" s="119"/>
      <c r="X87" s="119"/>
      <c r="Y87" s="119"/>
      <c r="Z87" s="119"/>
      <c r="AA87" s="119"/>
      <c r="AB87" s="119"/>
      <c r="AC87" s="119"/>
      <c r="AD87" s="119"/>
      <c r="AE87" s="119"/>
      <c r="AF87" s="119"/>
      <c r="AG87" s="119"/>
      <c r="AH87" s="119"/>
      <c r="AI87" s="119"/>
      <c r="AJ87" s="119"/>
      <c r="AK87" s="119"/>
      <c r="AL87" s="119"/>
      <c r="AM87" s="119"/>
      <c r="AN87" s="119"/>
      <c r="AO87" s="119"/>
      <c r="AP87" s="119"/>
      <c r="AQ87" s="119"/>
      <c r="AR87" s="119"/>
      <c r="AS87" s="119"/>
      <c r="AT87" s="119"/>
      <c r="AU87" s="119"/>
      <c r="AV87" s="119"/>
      <c r="AW87" s="119"/>
      <c r="AX87" s="119"/>
      <c r="AY87" s="119"/>
      <c r="AZ87" s="119"/>
    </row>
    <row r="88" spans="1:52" ht="14">
      <c r="A88" s="129" t="s">
        <v>1485</v>
      </c>
      <c r="B88" s="121">
        <v>8556003</v>
      </c>
      <c r="C88" s="126">
        <f t="shared" si="18"/>
        <v>57</v>
      </c>
      <c r="D88" s="124" t="str">
        <f t="shared" si="21"/>
        <v>2034</v>
      </c>
      <c r="E88" s="122">
        <f t="shared" si="22"/>
        <v>8556</v>
      </c>
      <c r="F88" s="126">
        <f t="shared" si="23"/>
        <v>57</v>
      </c>
      <c r="G88" s="126">
        <f t="shared" si="19"/>
        <v>-1.1000000000000001</v>
      </c>
      <c r="H88" s="126">
        <f t="shared" si="15"/>
        <v>-2.8</v>
      </c>
      <c r="I88" s="123">
        <f t="shared" ref="I88:J103" si="29">I87+H88</f>
        <v>57</v>
      </c>
      <c r="J88" s="122">
        <f t="shared" si="29"/>
        <v>8793</v>
      </c>
      <c r="K88" s="119"/>
      <c r="L88" s="119"/>
      <c r="M88" s="122">
        <v>8814575</v>
      </c>
      <c r="N88" s="122">
        <f t="shared" si="20"/>
        <v>66</v>
      </c>
      <c r="O88" s="122">
        <f t="shared" si="24"/>
        <v>-1</v>
      </c>
      <c r="P88" s="122">
        <f t="shared" si="28"/>
        <v>-7</v>
      </c>
      <c r="Q88" s="122">
        <f t="shared" si="16"/>
        <v>8815</v>
      </c>
      <c r="R88" s="123">
        <f t="shared" si="27"/>
        <v>49</v>
      </c>
      <c r="S88" s="122">
        <f t="shared" si="25"/>
        <v>8796</v>
      </c>
      <c r="T88" s="119" t="str">
        <f t="shared" si="17"/>
        <v>2034</v>
      </c>
      <c r="U88" s="119"/>
      <c r="V88" s="119"/>
      <c r="W88" s="119"/>
      <c r="X88" s="119"/>
      <c r="Y88" s="119"/>
      <c r="Z88" s="119"/>
      <c r="AA88" s="119"/>
      <c r="AB88" s="119"/>
      <c r="AC88" s="119"/>
      <c r="AD88" s="119"/>
      <c r="AE88" s="119"/>
      <c r="AF88" s="119"/>
      <c r="AG88" s="119"/>
      <c r="AH88" s="119"/>
      <c r="AI88" s="119"/>
      <c r="AJ88" s="119"/>
      <c r="AK88" s="119"/>
      <c r="AL88" s="119"/>
      <c r="AM88" s="119"/>
      <c r="AN88" s="119"/>
      <c r="AO88" s="119"/>
      <c r="AP88" s="119"/>
      <c r="AQ88" s="119"/>
      <c r="AR88" s="119"/>
      <c r="AS88" s="119"/>
      <c r="AT88" s="119"/>
      <c r="AU88" s="119"/>
      <c r="AV88" s="119"/>
      <c r="AW88" s="119"/>
      <c r="AX88" s="119"/>
      <c r="AY88" s="119"/>
      <c r="AZ88" s="119"/>
    </row>
    <row r="89" spans="1:52" ht="14">
      <c r="A89" s="129" t="s">
        <v>1486</v>
      </c>
      <c r="B89" s="121">
        <v>8611867</v>
      </c>
      <c r="C89" s="126">
        <f t="shared" si="18"/>
        <v>55.9</v>
      </c>
      <c r="D89" s="124" t="str">
        <f t="shared" si="21"/>
        <v>2035</v>
      </c>
      <c r="E89" s="122">
        <f t="shared" si="22"/>
        <v>8612</v>
      </c>
      <c r="F89" s="126">
        <f t="shared" si="23"/>
        <v>55.9</v>
      </c>
      <c r="G89" s="126">
        <f t="shared" si="19"/>
        <v>-1.1000000000000001</v>
      </c>
      <c r="H89" s="126">
        <f t="shared" si="15"/>
        <v>-2.8</v>
      </c>
      <c r="I89" s="123">
        <f t="shared" si="29"/>
        <v>54</v>
      </c>
      <c r="J89" s="122">
        <f t="shared" si="29"/>
        <v>8847</v>
      </c>
      <c r="K89" s="119"/>
      <c r="L89" s="119"/>
      <c r="M89" s="122">
        <v>8879397</v>
      </c>
      <c r="N89" s="122">
        <f t="shared" si="20"/>
        <v>65</v>
      </c>
      <c r="O89" s="122">
        <f t="shared" si="24"/>
        <v>-1</v>
      </c>
      <c r="P89" s="122">
        <f t="shared" si="28"/>
        <v>-4</v>
      </c>
      <c r="Q89" s="122">
        <f t="shared" si="16"/>
        <v>8879</v>
      </c>
      <c r="R89" s="123">
        <f t="shared" si="27"/>
        <v>45</v>
      </c>
      <c r="S89" s="122">
        <f t="shared" si="25"/>
        <v>8841</v>
      </c>
      <c r="T89" s="119" t="str">
        <f t="shared" si="17"/>
        <v>2035</v>
      </c>
      <c r="U89" s="119"/>
      <c r="V89" s="119"/>
      <c r="W89" s="119"/>
      <c r="X89" s="119"/>
      <c r="Y89" s="119"/>
      <c r="Z89" s="119"/>
      <c r="AA89" s="119"/>
      <c r="AB89" s="119"/>
      <c r="AC89" s="119"/>
      <c r="AD89" s="119"/>
      <c r="AE89" s="119"/>
      <c r="AF89" s="119"/>
      <c r="AG89" s="119"/>
      <c r="AH89" s="119"/>
      <c r="AI89" s="119"/>
      <c r="AJ89" s="119"/>
      <c r="AK89" s="119"/>
      <c r="AL89" s="119"/>
      <c r="AM89" s="119"/>
      <c r="AN89" s="119"/>
      <c r="AO89" s="119"/>
      <c r="AP89" s="119"/>
      <c r="AQ89" s="119"/>
      <c r="AR89" s="119"/>
      <c r="AS89" s="119"/>
      <c r="AT89" s="119"/>
      <c r="AU89" s="119"/>
      <c r="AV89" s="119"/>
      <c r="AW89" s="119"/>
      <c r="AX89" s="119"/>
      <c r="AY89" s="119"/>
      <c r="AZ89" s="119"/>
    </row>
    <row r="90" spans="1:52" ht="14">
      <c r="A90" s="129" t="s">
        <v>1487</v>
      </c>
      <c r="B90" s="121">
        <v>8666610</v>
      </c>
      <c r="C90" s="126">
        <f t="shared" si="18"/>
        <v>54.7</v>
      </c>
      <c r="D90" s="124" t="str">
        <f t="shared" si="21"/>
        <v>2036</v>
      </c>
      <c r="E90" s="122">
        <f t="shared" si="22"/>
        <v>8667</v>
      </c>
      <c r="F90" s="126">
        <f t="shared" si="23"/>
        <v>54.7</v>
      </c>
      <c r="G90" s="126">
        <f t="shared" si="19"/>
        <v>-1.2</v>
      </c>
      <c r="H90" s="126">
        <f t="shared" si="15"/>
        <v>-2.4</v>
      </c>
      <c r="I90" s="123">
        <f t="shared" si="29"/>
        <v>52</v>
      </c>
      <c r="J90" s="122">
        <f t="shared" si="29"/>
        <v>8899</v>
      </c>
      <c r="K90" s="119"/>
      <c r="L90" s="119"/>
      <c r="M90" s="122">
        <v>8943207</v>
      </c>
      <c r="N90" s="122">
        <f t="shared" si="20"/>
        <v>64</v>
      </c>
      <c r="O90" s="122">
        <f t="shared" si="24"/>
        <v>-1</v>
      </c>
      <c r="P90" s="122">
        <f t="shared" si="28"/>
        <v>-5</v>
      </c>
      <c r="Q90" s="122">
        <f t="shared" si="16"/>
        <v>8943</v>
      </c>
      <c r="R90" s="123">
        <f t="shared" si="27"/>
        <v>40</v>
      </c>
      <c r="S90" s="122">
        <f t="shared" si="25"/>
        <v>8881</v>
      </c>
      <c r="T90" s="119" t="str">
        <f t="shared" si="17"/>
        <v>2036</v>
      </c>
      <c r="U90" s="119"/>
      <c r="V90" s="119"/>
      <c r="W90" s="119"/>
      <c r="X90" s="119"/>
      <c r="Y90" s="119"/>
      <c r="Z90" s="119"/>
      <c r="AA90" s="119"/>
      <c r="AB90" s="119"/>
      <c r="AC90" s="119"/>
      <c r="AD90" s="119"/>
      <c r="AE90" s="119"/>
      <c r="AF90" s="119"/>
      <c r="AG90" s="119"/>
      <c r="AH90" s="119"/>
      <c r="AI90" s="119"/>
      <c r="AJ90" s="119"/>
      <c r="AK90" s="119"/>
      <c r="AL90" s="119"/>
      <c r="AM90" s="119"/>
      <c r="AN90" s="119"/>
      <c r="AO90" s="119"/>
      <c r="AP90" s="119"/>
      <c r="AQ90" s="119"/>
      <c r="AR90" s="119"/>
      <c r="AS90" s="119"/>
      <c r="AT90" s="119"/>
      <c r="AU90" s="119"/>
      <c r="AV90" s="119"/>
      <c r="AW90" s="119"/>
      <c r="AX90" s="119"/>
      <c r="AY90" s="119"/>
      <c r="AZ90" s="119"/>
    </row>
    <row r="91" spans="1:52" ht="14">
      <c r="A91" s="129" t="s">
        <v>1488</v>
      </c>
      <c r="B91" s="121">
        <v>8720221</v>
      </c>
      <c r="C91" s="126">
        <f t="shared" si="18"/>
        <v>53.6</v>
      </c>
      <c r="D91" s="124" t="str">
        <f t="shared" si="21"/>
        <v>2037</v>
      </c>
      <c r="E91" s="122">
        <f t="shared" si="22"/>
        <v>8720</v>
      </c>
      <c r="F91" s="126">
        <f t="shared" si="23"/>
        <v>53.6</v>
      </c>
      <c r="G91" s="126">
        <f t="shared" si="19"/>
        <v>-1.1000000000000001</v>
      </c>
      <c r="H91" s="126">
        <f t="shared" si="15"/>
        <v>-2.2999999999999998</v>
      </c>
      <c r="I91" s="123">
        <f t="shared" si="29"/>
        <v>50</v>
      </c>
      <c r="J91" s="122">
        <f t="shared" si="29"/>
        <v>8949</v>
      </c>
      <c r="K91" s="119"/>
      <c r="L91" s="119"/>
      <c r="M91" s="122">
        <v>9006026</v>
      </c>
      <c r="N91" s="122">
        <f t="shared" si="20"/>
        <v>63</v>
      </c>
      <c r="O91" s="122">
        <f t="shared" si="24"/>
        <v>-1</v>
      </c>
      <c r="P91" s="122">
        <f t="shared" si="28"/>
        <v>-4</v>
      </c>
      <c r="Q91" s="122">
        <f t="shared" si="16"/>
        <v>9006</v>
      </c>
      <c r="R91" s="123">
        <f t="shared" si="27"/>
        <v>36</v>
      </c>
      <c r="S91" s="122">
        <f t="shared" si="25"/>
        <v>8917</v>
      </c>
      <c r="T91" s="119" t="str">
        <f t="shared" si="17"/>
        <v>2037</v>
      </c>
      <c r="U91" s="119"/>
      <c r="V91" s="119"/>
      <c r="W91" s="119"/>
      <c r="X91" s="119"/>
      <c r="Y91" s="119"/>
      <c r="Z91" s="119"/>
      <c r="AA91" s="119"/>
      <c r="AB91" s="119"/>
      <c r="AC91" s="119"/>
      <c r="AD91" s="119"/>
      <c r="AE91" s="119"/>
      <c r="AF91" s="119"/>
      <c r="AG91" s="119"/>
      <c r="AH91" s="119"/>
      <c r="AI91" s="119"/>
      <c r="AJ91" s="119"/>
      <c r="AK91" s="119"/>
      <c r="AL91" s="119"/>
      <c r="AM91" s="119"/>
      <c r="AN91" s="119"/>
      <c r="AO91" s="119"/>
      <c r="AP91" s="119"/>
      <c r="AQ91" s="119"/>
      <c r="AR91" s="119"/>
      <c r="AS91" s="119"/>
      <c r="AT91" s="119"/>
      <c r="AU91" s="119"/>
      <c r="AV91" s="119"/>
      <c r="AW91" s="119"/>
      <c r="AX91" s="119"/>
      <c r="AY91" s="119"/>
      <c r="AZ91" s="119"/>
    </row>
    <row r="92" spans="1:52" ht="14">
      <c r="A92" s="129" t="s">
        <v>1489</v>
      </c>
      <c r="B92" s="121">
        <v>8772679</v>
      </c>
      <c r="C92" s="126">
        <f t="shared" si="18"/>
        <v>52.5</v>
      </c>
      <c r="D92" s="124" t="str">
        <f t="shared" si="21"/>
        <v>2038</v>
      </c>
      <c r="E92" s="122">
        <f t="shared" si="22"/>
        <v>8773</v>
      </c>
      <c r="F92" s="126">
        <f t="shared" si="23"/>
        <v>52.5</v>
      </c>
      <c r="G92" s="126">
        <f t="shared" si="19"/>
        <v>-1.1000000000000001</v>
      </c>
      <c r="H92" s="126">
        <f t="shared" si="15"/>
        <v>-2.2000000000000002</v>
      </c>
      <c r="I92" s="123">
        <f t="shared" si="29"/>
        <v>48</v>
      </c>
      <c r="J92" s="122">
        <f t="shared" si="29"/>
        <v>8997</v>
      </c>
      <c r="K92" s="119"/>
      <c r="L92" s="119"/>
      <c r="M92" s="122">
        <v>9067889</v>
      </c>
      <c r="N92" s="122">
        <f t="shared" si="20"/>
        <v>62</v>
      </c>
      <c r="O92" s="122">
        <f t="shared" si="24"/>
        <v>-1</v>
      </c>
      <c r="P92" s="122">
        <f t="shared" si="28"/>
        <v>-3</v>
      </c>
      <c r="Q92" s="122">
        <f t="shared" si="16"/>
        <v>9068</v>
      </c>
      <c r="R92" s="123">
        <f t="shared" si="27"/>
        <v>33</v>
      </c>
      <c r="S92" s="122">
        <f t="shared" si="25"/>
        <v>8950</v>
      </c>
      <c r="T92" s="119" t="str">
        <f t="shared" si="17"/>
        <v>2038</v>
      </c>
      <c r="U92" s="119"/>
      <c r="V92" s="119"/>
      <c r="W92" s="119"/>
      <c r="X92" s="119"/>
      <c r="Y92" s="119"/>
      <c r="Z92" s="119"/>
      <c r="AA92" s="119"/>
      <c r="AB92" s="119"/>
      <c r="AC92" s="119"/>
      <c r="AD92" s="119"/>
      <c r="AE92" s="119"/>
      <c r="AF92" s="119"/>
      <c r="AG92" s="119"/>
      <c r="AH92" s="119"/>
      <c r="AI92" s="119"/>
      <c r="AJ92" s="119"/>
      <c r="AK92" s="119"/>
      <c r="AL92" s="119"/>
      <c r="AM92" s="119"/>
      <c r="AN92" s="119"/>
      <c r="AO92" s="119"/>
      <c r="AP92" s="119"/>
      <c r="AQ92" s="119"/>
      <c r="AR92" s="119"/>
      <c r="AS92" s="119"/>
      <c r="AT92" s="119"/>
      <c r="AU92" s="119"/>
      <c r="AV92" s="119"/>
      <c r="AW92" s="119"/>
      <c r="AX92" s="119"/>
      <c r="AY92" s="119"/>
      <c r="AZ92" s="119"/>
    </row>
    <row r="93" spans="1:52" ht="14">
      <c r="A93" s="129" t="s">
        <v>1490</v>
      </c>
      <c r="B93" s="121">
        <v>8823960</v>
      </c>
      <c r="C93" s="126">
        <f t="shared" si="18"/>
        <v>51.3</v>
      </c>
      <c r="D93" s="124" t="str">
        <f t="shared" si="21"/>
        <v>2039</v>
      </c>
      <c r="E93" s="122">
        <f t="shared" si="22"/>
        <v>8824</v>
      </c>
      <c r="F93" s="126">
        <f t="shared" si="23"/>
        <v>51.3</v>
      </c>
      <c r="G93" s="126">
        <f t="shared" si="19"/>
        <v>-1.2</v>
      </c>
      <c r="H93" s="126">
        <f t="shared" si="15"/>
        <v>-2.4</v>
      </c>
      <c r="I93" s="123">
        <f t="shared" si="29"/>
        <v>46</v>
      </c>
      <c r="J93" s="122">
        <f t="shared" si="29"/>
        <v>9043</v>
      </c>
      <c r="K93" s="119"/>
      <c r="L93" s="119"/>
      <c r="M93" s="122">
        <v>9128661</v>
      </c>
      <c r="N93" s="122">
        <f t="shared" si="20"/>
        <v>61</v>
      </c>
      <c r="O93" s="122">
        <f t="shared" si="24"/>
        <v>-1</v>
      </c>
      <c r="P93" s="122">
        <f t="shared" si="28"/>
        <v>-4</v>
      </c>
      <c r="Q93" s="122">
        <f t="shared" si="16"/>
        <v>9129</v>
      </c>
      <c r="R93" s="123">
        <f t="shared" si="27"/>
        <v>29</v>
      </c>
      <c r="S93" s="122">
        <f t="shared" si="25"/>
        <v>8979</v>
      </c>
      <c r="T93" s="119" t="str">
        <f t="shared" si="17"/>
        <v>2039</v>
      </c>
      <c r="U93" s="119"/>
      <c r="V93" s="119"/>
      <c r="W93" s="119"/>
      <c r="X93" s="119"/>
      <c r="Y93" s="119"/>
      <c r="Z93" s="119"/>
      <c r="AA93" s="119"/>
      <c r="AB93" s="119"/>
      <c r="AC93" s="119"/>
      <c r="AD93" s="119"/>
      <c r="AE93" s="119"/>
      <c r="AF93" s="119"/>
      <c r="AG93" s="119"/>
      <c r="AH93" s="119"/>
      <c r="AI93" s="119"/>
      <c r="AJ93" s="119"/>
      <c r="AK93" s="119"/>
      <c r="AL93" s="119"/>
      <c r="AM93" s="119"/>
      <c r="AN93" s="119"/>
      <c r="AO93" s="119"/>
      <c r="AP93" s="119"/>
      <c r="AQ93" s="119"/>
      <c r="AR93" s="119"/>
      <c r="AS93" s="119"/>
      <c r="AT93" s="119"/>
      <c r="AU93" s="119"/>
      <c r="AV93" s="119"/>
      <c r="AW93" s="119"/>
      <c r="AX93" s="119"/>
      <c r="AY93" s="119"/>
      <c r="AZ93" s="119"/>
    </row>
    <row r="94" spans="1:52" ht="14">
      <c r="A94" s="129" t="s">
        <v>1491</v>
      </c>
      <c r="B94" s="121">
        <v>8874041</v>
      </c>
      <c r="C94" s="126">
        <f t="shared" si="18"/>
        <v>50.1</v>
      </c>
      <c r="D94" s="124" t="str">
        <f t="shared" si="21"/>
        <v>2040</v>
      </c>
      <c r="E94" s="122">
        <f t="shared" si="22"/>
        <v>8874</v>
      </c>
      <c r="F94" s="126">
        <f t="shared" si="23"/>
        <v>50.1</v>
      </c>
      <c r="G94" s="126">
        <f t="shared" si="19"/>
        <v>-1.2</v>
      </c>
      <c r="H94" s="126">
        <f t="shared" si="15"/>
        <v>-2.2000000000000002</v>
      </c>
      <c r="I94" s="123">
        <f t="shared" si="29"/>
        <v>44</v>
      </c>
      <c r="J94" s="122">
        <f t="shared" si="29"/>
        <v>9087</v>
      </c>
      <c r="K94" s="119"/>
      <c r="L94" s="119"/>
      <c r="M94" s="122">
        <v>9188251</v>
      </c>
      <c r="N94" s="122">
        <f t="shared" si="20"/>
        <v>60</v>
      </c>
      <c r="O94" s="122">
        <f t="shared" si="24"/>
        <v>-1</v>
      </c>
      <c r="P94" s="122">
        <f t="shared" si="28"/>
        <v>-3</v>
      </c>
      <c r="Q94" s="122">
        <f t="shared" si="16"/>
        <v>9188</v>
      </c>
      <c r="R94" s="123">
        <f t="shared" si="27"/>
        <v>26</v>
      </c>
      <c r="S94" s="122">
        <f t="shared" si="25"/>
        <v>9005</v>
      </c>
      <c r="T94" s="119" t="str">
        <f t="shared" si="17"/>
        <v>2040</v>
      </c>
      <c r="U94" s="119"/>
      <c r="V94" s="119"/>
      <c r="W94" s="119"/>
      <c r="X94" s="119"/>
      <c r="Y94" s="119"/>
      <c r="Z94" s="119"/>
      <c r="AA94" s="119"/>
      <c r="AB94" s="119"/>
      <c r="AC94" s="119"/>
      <c r="AD94" s="119"/>
      <c r="AE94" s="119"/>
      <c r="AF94" s="119"/>
      <c r="AG94" s="119"/>
      <c r="AH94" s="119"/>
      <c r="AI94" s="119"/>
      <c r="AJ94" s="119"/>
      <c r="AK94" s="119"/>
      <c r="AL94" s="119"/>
      <c r="AM94" s="119"/>
      <c r="AN94" s="119"/>
      <c r="AO94" s="119"/>
      <c r="AP94" s="119"/>
      <c r="AQ94" s="119"/>
      <c r="AR94" s="119"/>
      <c r="AS94" s="119"/>
      <c r="AT94" s="119"/>
      <c r="AU94" s="119"/>
      <c r="AV94" s="119"/>
      <c r="AW94" s="119"/>
      <c r="AX94" s="119"/>
      <c r="AY94" s="119"/>
      <c r="AZ94" s="119"/>
    </row>
    <row r="95" spans="1:52" ht="14">
      <c r="A95" s="129" t="s">
        <v>1492</v>
      </c>
      <c r="B95" s="121">
        <v>8922915</v>
      </c>
      <c r="C95" s="126">
        <f t="shared" si="18"/>
        <v>48.9</v>
      </c>
      <c r="D95" s="124" t="str">
        <f t="shared" si="21"/>
        <v>2041</v>
      </c>
      <c r="E95" s="122">
        <f t="shared" si="22"/>
        <v>8923</v>
      </c>
      <c r="F95" s="126">
        <f t="shared" si="23"/>
        <v>48.9</v>
      </c>
      <c r="G95" s="126">
        <f t="shared" si="19"/>
        <v>-1.2</v>
      </c>
      <c r="H95" s="126">
        <f t="shared" si="15"/>
        <v>-2.1</v>
      </c>
      <c r="I95" s="123">
        <f t="shared" si="29"/>
        <v>42</v>
      </c>
      <c r="J95" s="122">
        <f t="shared" si="29"/>
        <v>9129</v>
      </c>
      <c r="K95" s="119"/>
      <c r="L95" s="119"/>
      <c r="M95" s="122">
        <v>9246673</v>
      </c>
      <c r="N95" s="122">
        <f t="shared" si="20"/>
        <v>58</v>
      </c>
      <c r="O95" s="122">
        <f t="shared" si="24"/>
        <v>-2</v>
      </c>
      <c r="P95" s="122">
        <f t="shared" si="28"/>
        <v>-4</v>
      </c>
      <c r="Q95" s="122">
        <f t="shared" si="16"/>
        <v>9247</v>
      </c>
      <c r="R95" s="123">
        <f t="shared" si="27"/>
        <v>22</v>
      </c>
      <c r="S95" s="122">
        <f t="shared" si="25"/>
        <v>9027</v>
      </c>
      <c r="T95" s="119" t="str">
        <f t="shared" si="17"/>
        <v>2041</v>
      </c>
      <c r="U95" s="119"/>
      <c r="V95" s="119"/>
      <c r="W95" s="119"/>
      <c r="X95" s="119"/>
      <c r="Y95" s="119"/>
      <c r="Z95" s="119"/>
      <c r="AA95" s="119"/>
      <c r="AB95" s="119"/>
      <c r="AC95" s="119"/>
      <c r="AD95" s="119"/>
      <c r="AE95" s="119"/>
      <c r="AF95" s="119"/>
      <c r="AG95" s="119"/>
      <c r="AH95" s="119"/>
      <c r="AI95" s="119"/>
      <c r="AJ95" s="119"/>
      <c r="AK95" s="119"/>
      <c r="AL95" s="119"/>
      <c r="AM95" s="119"/>
      <c r="AN95" s="119"/>
      <c r="AO95" s="119"/>
      <c r="AP95" s="119"/>
      <c r="AQ95" s="119"/>
      <c r="AR95" s="119"/>
      <c r="AS95" s="119"/>
      <c r="AT95" s="119"/>
      <c r="AU95" s="119"/>
      <c r="AV95" s="119"/>
      <c r="AW95" s="119"/>
      <c r="AX95" s="119"/>
      <c r="AY95" s="119"/>
      <c r="AZ95" s="119"/>
    </row>
    <row r="96" spans="1:52" ht="14">
      <c r="A96" s="129" t="s">
        <v>1493</v>
      </c>
      <c r="B96" s="121">
        <v>8970573</v>
      </c>
      <c r="C96" s="126">
        <f t="shared" si="18"/>
        <v>47.7</v>
      </c>
      <c r="D96" s="124" t="str">
        <f t="shared" si="21"/>
        <v>2042</v>
      </c>
      <c r="E96" s="122">
        <f t="shared" si="22"/>
        <v>8971</v>
      </c>
      <c r="F96" s="126">
        <f t="shared" si="23"/>
        <v>47.7</v>
      </c>
      <c r="G96" s="126">
        <f t="shared" si="19"/>
        <v>-1.2</v>
      </c>
      <c r="H96" s="126">
        <f t="shared" si="15"/>
        <v>-2.1</v>
      </c>
      <c r="I96" s="123">
        <f t="shared" si="29"/>
        <v>40</v>
      </c>
      <c r="J96" s="122">
        <f t="shared" si="29"/>
        <v>9169</v>
      </c>
      <c r="K96" s="119"/>
      <c r="L96" s="119"/>
      <c r="M96" s="122">
        <v>9303897</v>
      </c>
      <c r="N96" s="122">
        <f t="shared" si="20"/>
        <v>57</v>
      </c>
      <c r="O96" s="122">
        <f t="shared" si="24"/>
        <v>-1</v>
      </c>
      <c r="P96" s="122">
        <f t="shared" si="28"/>
        <v>-2</v>
      </c>
      <c r="Q96" s="122">
        <f t="shared" si="16"/>
        <v>9304</v>
      </c>
      <c r="R96" s="123">
        <f t="shared" si="27"/>
        <v>20</v>
      </c>
      <c r="S96" s="122">
        <f t="shared" si="25"/>
        <v>9047</v>
      </c>
      <c r="T96" s="119" t="str">
        <f t="shared" si="17"/>
        <v>2042</v>
      </c>
      <c r="U96" s="119"/>
      <c r="V96" s="119"/>
      <c r="W96" s="119"/>
      <c r="X96" s="119"/>
      <c r="Y96" s="119"/>
      <c r="Z96" s="119"/>
      <c r="AA96" s="119"/>
      <c r="AB96" s="119"/>
      <c r="AC96" s="119"/>
      <c r="AD96" s="119"/>
      <c r="AE96" s="119"/>
      <c r="AF96" s="119"/>
      <c r="AG96" s="119"/>
      <c r="AH96" s="119"/>
      <c r="AI96" s="119"/>
      <c r="AJ96" s="119"/>
      <c r="AK96" s="119"/>
      <c r="AL96" s="119"/>
      <c r="AM96" s="119"/>
      <c r="AN96" s="119"/>
      <c r="AO96" s="119"/>
      <c r="AP96" s="119"/>
      <c r="AQ96" s="119"/>
      <c r="AR96" s="119"/>
      <c r="AS96" s="119"/>
      <c r="AT96" s="119"/>
      <c r="AU96" s="119"/>
      <c r="AV96" s="119"/>
      <c r="AW96" s="119"/>
      <c r="AX96" s="119"/>
      <c r="AY96" s="119"/>
      <c r="AZ96" s="119"/>
    </row>
    <row r="97" spans="1:52" ht="14">
      <c r="A97" s="129" t="s">
        <v>1494</v>
      </c>
      <c r="B97" s="121">
        <v>9016993</v>
      </c>
      <c r="C97" s="126">
        <f t="shared" si="18"/>
        <v>46.4</v>
      </c>
      <c r="D97" s="124" t="str">
        <f t="shared" si="21"/>
        <v>2043</v>
      </c>
      <c r="E97" s="122">
        <f t="shared" si="22"/>
        <v>9017</v>
      </c>
      <c r="F97" s="126">
        <f t="shared" si="23"/>
        <v>46.4</v>
      </c>
      <c r="G97" s="126">
        <f t="shared" si="19"/>
        <v>-1.3</v>
      </c>
      <c r="H97" s="126">
        <f t="shared" si="15"/>
        <v>-2</v>
      </c>
      <c r="I97" s="123">
        <f t="shared" si="29"/>
        <v>38</v>
      </c>
      <c r="J97" s="122">
        <f t="shared" si="29"/>
        <v>9207</v>
      </c>
      <c r="K97" s="119"/>
      <c r="L97" s="119"/>
      <c r="M97" s="122">
        <v>9359836</v>
      </c>
      <c r="N97" s="122">
        <f t="shared" si="20"/>
        <v>56</v>
      </c>
      <c r="O97" s="122">
        <f t="shared" si="24"/>
        <v>-1</v>
      </c>
      <c r="P97" s="122">
        <f t="shared" si="28"/>
        <v>-2</v>
      </c>
      <c r="Q97" s="122">
        <f t="shared" si="16"/>
        <v>9360</v>
      </c>
      <c r="R97" s="123">
        <f t="shared" si="27"/>
        <v>18</v>
      </c>
      <c r="S97" s="122">
        <f t="shared" si="25"/>
        <v>9065</v>
      </c>
      <c r="T97" s="119" t="str">
        <f t="shared" si="17"/>
        <v>2043</v>
      </c>
      <c r="U97" s="119"/>
      <c r="V97" s="119"/>
      <c r="W97" s="119"/>
      <c r="X97" s="119"/>
      <c r="Y97" s="119"/>
      <c r="Z97" s="119"/>
      <c r="AA97" s="119"/>
      <c r="AB97" s="119"/>
      <c r="AC97" s="119"/>
      <c r="AD97" s="119"/>
      <c r="AE97" s="119"/>
      <c r="AF97" s="119"/>
      <c r="AG97" s="119"/>
      <c r="AH97" s="119"/>
      <c r="AI97" s="119"/>
      <c r="AJ97" s="119"/>
      <c r="AK97" s="119"/>
      <c r="AL97" s="119"/>
      <c r="AM97" s="119"/>
      <c r="AN97" s="119"/>
      <c r="AO97" s="119"/>
      <c r="AP97" s="119"/>
      <c r="AQ97" s="119"/>
      <c r="AR97" s="119"/>
      <c r="AS97" s="119"/>
      <c r="AT97" s="119"/>
      <c r="AU97" s="119"/>
      <c r="AV97" s="119"/>
      <c r="AW97" s="119"/>
      <c r="AX97" s="119"/>
      <c r="AY97" s="119"/>
      <c r="AZ97" s="119"/>
    </row>
    <row r="98" spans="1:52" ht="14">
      <c r="A98" s="129" t="s">
        <v>1495</v>
      </c>
      <c r="B98" s="121">
        <v>9062149</v>
      </c>
      <c r="C98" s="126">
        <f t="shared" si="18"/>
        <v>45.2</v>
      </c>
      <c r="D98" s="124" t="str">
        <f t="shared" si="21"/>
        <v>2044</v>
      </c>
      <c r="E98" s="122">
        <f t="shared" si="22"/>
        <v>9062</v>
      </c>
      <c r="F98" s="126">
        <f t="shared" si="23"/>
        <v>45.2</v>
      </c>
      <c r="G98" s="126">
        <f t="shared" si="19"/>
        <v>-1.2</v>
      </c>
      <c r="H98" s="126">
        <f t="shared" si="15"/>
        <v>-1.9</v>
      </c>
      <c r="I98" s="123">
        <f t="shared" si="29"/>
        <v>36</v>
      </c>
      <c r="J98" s="122">
        <f t="shared" si="29"/>
        <v>9243</v>
      </c>
      <c r="K98" s="119"/>
      <c r="L98" s="119"/>
      <c r="M98" s="122">
        <v>9414408</v>
      </c>
      <c r="N98" s="122">
        <f t="shared" si="20"/>
        <v>55</v>
      </c>
      <c r="O98" s="122">
        <f t="shared" si="24"/>
        <v>-1</v>
      </c>
      <c r="P98" s="122">
        <f t="shared" si="28"/>
        <v>-3</v>
      </c>
      <c r="Q98" s="122">
        <f t="shared" si="16"/>
        <v>9414</v>
      </c>
      <c r="R98" s="123">
        <f t="shared" si="27"/>
        <v>15</v>
      </c>
      <c r="S98" s="122">
        <f t="shared" si="25"/>
        <v>9080</v>
      </c>
      <c r="T98" s="119" t="str">
        <f t="shared" si="17"/>
        <v>2044</v>
      </c>
      <c r="U98" s="119"/>
      <c r="V98" s="119"/>
      <c r="W98" s="119"/>
      <c r="X98" s="119"/>
      <c r="Y98" s="119"/>
      <c r="Z98" s="119"/>
      <c r="AA98" s="119"/>
      <c r="AB98" s="119"/>
      <c r="AC98" s="119"/>
      <c r="AD98" s="119"/>
      <c r="AE98" s="119"/>
      <c r="AF98" s="119"/>
      <c r="AG98" s="119"/>
      <c r="AH98" s="119"/>
      <c r="AI98" s="119"/>
      <c r="AJ98" s="119"/>
      <c r="AK98" s="119"/>
      <c r="AL98" s="119"/>
      <c r="AM98" s="119"/>
      <c r="AN98" s="119"/>
      <c r="AO98" s="119"/>
      <c r="AP98" s="119"/>
      <c r="AQ98" s="119"/>
      <c r="AR98" s="119"/>
      <c r="AS98" s="119"/>
      <c r="AT98" s="119"/>
      <c r="AU98" s="119"/>
      <c r="AV98" s="119"/>
      <c r="AW98" s="119"/>
      <c r="AX98" s="119"/>
      <c r="AY98" s="119"/>
      <c r="AZ98" s="119"/>
    </row>
    <row r="99" spans="1:52" ht="14">
      <c r="A99" s="129" t="s">
        <v>1496</v>
      </c>
      <c r="B99" s="121">
        <v>9106022</v>
      </c>
      <c r="C99" s="126">
        <f t="shared" si="18"/>
        <v>43.9</v>
      </c>
      <c r="D99" s="124" t="str">
        <f t="shared" si="21"/>
        <v>2045</v>
      </c>
      <c r="E99" s="122">
        <f t="shared" si="22"/>
        <v>9106</v>
      </c>
      <c r="F99" s="126">
        <f t="shared" si="23"/>
        <v>43.9</v>
      </c>
      <c r="G99" s="126">
        <f t="shared" si="19"/>
        <v>-1.3</v>
      </c>
      <c r="H99" s="126">
        <f t="shared" si="15"/>
        <v>-1.6</v>
      </c>
      <c r="I99" s="123">
        <f t="shared" si="29"/>
        <v>34</v>
      </c>
      <c r="J99" s="122">
        <f t="shared" si="29"/>
        <v>9277</v>
      </c>
      <c r="K99" s="119"/>
      <c r="L99" s="119"/>
      <c r="M99" s="122">
        <v>9467544</v>
      </c>
      <c r="N99" s="122">
        <f t="shared" si="20"/>
        <v>53</v>
      </c>
      <c r="O99" s="122">
        <f t="shared" si="24"/>
        <v>-2</v>
      </c>
      <c r="P99" s="122">
        <f t="shared" si="28"/>
        <v>-4</v>
      </c>
      <c r="Q99" s="122">
        <f t="shared" si="16"/>
        <v>9468</v>
      </c>
      <c r="R99" s="123">
        <f t="shared" si="27"/>
        <v>11</v>
      </c>
      <c r="S99" s="122">
        <f t="shared" si="25"/>
        <v>9091</v>
      </c>
      <c r="T99" s="119" t="str">
        <f t="shared" si="17"/>
        <v>2045</v>
      </c>
      <c r="U99" s="119"/>
      <c r="V99" s="119"/>
      <c r="W99" s="119"/>
      <c r="X99" s="119"/>
      <c r="Y99" s="119"/>
      <c r="Z99" s="119"/>
      <c r="AA99" s="119"/>
      <c r="AB99" s="119"/>
      <c r="AC99" s="119"/>
      <c r="AD99" s="119"/>
      <c r="AE99" s="119"/>
      <c r="AF99" s="119"/>
      <c r="AG99" s="119"/>
      <c r="AH99" s="119"/>
      <c r="AI99" s="119"/>
      <c r="AJ99" s="119"/>
      <c r="AK99" s="119"/>
      <c r="AL99" s="119"/>
      <c r="AM99" s="119"/>
      <c r="AN99" s="119"/>
      <c r="AO99" s="119"/>
      <c r="AP99" s="119"/>
      <c r="AQ99" s="119"/>
      <c r="AR99" s="119"/>
      <c r="AS99" s="119"/>
      <c r="AT99" s="119"/>
      <c r="AU99" s="119"/>
      <c r="AV99" s="119"/>
      <c r="AW99" s="119"/>
      <c r="AX99" s="119"/>
      <c r="AY99" s="119"/>
      <c r="AZ99" s="119"/>
    </row>
    <row r="100" spans="1:52" ht="14">
      <c r="A100" s="129" t="s">
        <v>1497</v>
      </c>
      <c r="B100" s="121">
        <v>9148608</v>
      </c>
      <c r="C100" s="126">
        <f t="shared" si="18"/>
        <v>42.6</v>
      </c>
      <c r="D100" s="124" t="str">
        <f t="shared" si="21"/>
        <v>2046</v>
      </c>
      <c r="E100" s="122">
        <f t="shared" si="22"/>
        <v>9149</v>
      </c>
      <c r="F100" s="126">
        <f t="shared" si="23"/>
        <v>42.6</v>
      </c>
      <c r="G100" s="126">
        <f t="shared" si="19"/>
        <v>-1.3</v>
      </c>
      <c r="H100" s="126">
        <f t="shared" si="15"/>
        <v>-1.3</v>
      </c>
      <c r="I100" s="123">
        <f t="shared" si="29"/>
        <v>33</v>
      </c>
      <c r="J100" s="122">
        <f t="shared" si="29"/>
        <v>9310</v>
      </c>
      <c r="K100" s="119"/>
      <c r="L100" s="119"/>
      <c r="M100" s="122">
        <v>9519191</v>
      </c>
      <c r="N100" s="122">
        <f t="shared" si="20"/>
        <v>52</v>
      </c>
      <c r="O100" s="122">
        <f t="shared" si="24"/>
        <v>-1</v>
      </c>
      <c r="P100" s="122">
        <f t="shared" si="28"/>
        <v>-2</v>
      </c>
      <c r="Q100" s="122">
        <f t="shared" si="16"/>
        <v>9519</v>
      </c>
      <c r="R100" s="123">
        <f t="shared" si="27"/>
        <v>9</v>
      </c>
      <c r="S100" s="122">
        <f t="shared" si="25"/>
        <v>9100</v>
      </c>
      <c r="T100" s="119" t="str">
        <f t="shared" si="17"/>
        <v>2046</v>
      </c>
      <c r="U100" s="119"/>
      <c r="V100" s="119"/>
      <c r="W100" s="119"/>
      <c r="X100" s="119"/>
      <c r="Y100" s="119"/>
      <c r="Z100" s="119"/>
      <c r="AA100" s="119"/>
      <c r="AB100" s="119"/>
      <c r="AC100" s="119"/>
      <c r="AD100" s="119"/>
      <c r="AE100" s="119"/>
      <c r="AF100" s="119"/>
      <c r="AG100" s="119"/>
      <c r="AH100" s="119"/>
      <c r="AI100" s="119"/>
      <c r="AJ100" s="119"/>
      <c r="AK100" s="119"/>
      <c r="AL100" s="119"/>
      <c r="AM100" s="119"/>
      <c r="AN100" s="119"/>
      <c r="AO100" s="119"/>
      <c r="AP100" s="119"/>
      <c r="AQ100" s="119"/>
      <c r="AR100" s="119"/>
      <c r="AS100" s="119"/>
      <c r="AT100" s="119"/>
      <c r="AU100" s="119"/>
      <c r="AV100" s="119"/>
      <c r="AW100" s="119"/>
      <c r="AX100" s="119"/>
      <c r="AY100" s="119"/>
      <c r="AZ100" s="119"/>
    </row>
    <row r="101" spans="1:52" ht="14">
      <c r="A101" s="129" t="s">
        <v>1498</v>
      </c>
      <c r="B101" s="121">
        <v>9189909</v>
      </c>
      <c r="C101" s="126">
        <f t="shared" si="18"/>
        <v>41.3</v>
      </c>
      <c r="D101" s="124" t="str">
        <f t="shared" si="21"/>
        <v>2047</v>
      </c>
      <c r="E101" s="122">
        <f t="shared" si="22"/>
        <v>9190</v>
      </c>
      <c r="F101" s="126">
        <f t="shared" si="23"/>
        <v>41.3</v>
      </c>
      <c r="G101" s="126">
        <f t="shared" si="19"/>
        <v>-1.3</v>
      </c>
      <c r="H101" s="126">
        <f t="shared" si="15"/>
        <v>-1.1000000000000001</v>
      </c>
      <c r="I101" s="123">
        <f t="shared" si="29"/>
        <v>32</v>
      </c>
      <c r="J101" s="122">
        <f t="shared" si="29"/>
        <v>9342</v>
      </c>
      <c r="K101" s="119"/>
      <c r="L101" s="119"/>
      <c r="M101" s="122">
        <v>9569298</v>
      </c>
      <c r="N101" s="122">
        <f t="shared" si="20"/>
        <v>50</v>
      </c>
      <c r="O101" s="122">
        <f t="shared" si="24"/>
        <v>-2</v>
      </c>
      <c r="P101" s="122">
        <f t="shared" si="28"/>
        <v>-3</v>
      </c>
      <c r="Q101" s="122">
        <f t="shared" si="16"/>
        <v>9569</v>
      </c>
      <c r="R101" s="123">
        <f t="shared" si="27"/>
        <v>6</v>
      </c>
      <c r="S101" s="122">
        <f t="shared" si="25"/>
        <v>9106</v>
      </c>
      <c r="T101" s="119" t="str">
        <f t="shared" si="17"/>
        <v>2047</v>
      </c>
      <c r="U101" s="119"/>
      <c r="V101" s="119"/>
      <c r="W101" s="119"/>
      <c r="X101" s="119"/>
      <c r="Y101" s="119"/>
      <c r="Z101" s="119"/>
      <c r="AA101" s="119"/>
      <c r="AB101" s="119"/>
      <c r="AC101" s="119"/>
      <c r="AD101" s="119"/>
      <c r="AE101" s="119"/>
      <c r="AF101" s="119"/>
      <c r="AG101" s="119"/>
      <c r="AH101" s="119"/>
      <c r="AI101" s="119"/>
      <c r="AJ101" s="119"/>
      <c r="AK101" s="119"/>
      <c r="AL101" s="119"/>
      <c r="AM101" s="119"/>
      <c r="AN101" s="119"/>
      <c r="AO101" s="119"/>
      <c r="AP101" s="119"/>
      <c r="AQ101" s="119"/>
      <c r="AR101" s="119"/>
      <c r="AS101" s="119"/>
      <c r="AT101" s="119"/>
      <c r="AU101" s="119"/>
      <c r="AV101" s="119"/>
      <c r="AW101" s="119"/>
      <c r="AX101" s="119"/>
      <c r="AY101" s="119"/>
      <c r="AZ101" s="119"/>
    </row>
    <row r="102" spans="1:52" ht="14">
      <c r="A102" s="129" t="s">
        <v>1499</v>
      </c>
      <c r="B102" s="121">
        <v>9229926</v>
      </c>
      <c r="C102" s="126">
        <f t="shared" si="18"/>
        <v>40</v>
      </c>
      <c r="D102" s="124" t="str">
        <f t="shared" si="21"/>
        <v>2048</v>
      </c>
      <c r="E102" s="122">
        <f t="shared" si="22"/>
        <v>9230</v>
      </c>
      <c r="F102" s="126">
        <f t="shared" si="23"/>
        <v>40</v>
      </c>
      <c r="G102" s="126">
        <f t="shared" si="19"/>
        <v>-1.3</v>
      </c>
      <c r="H102" s="126">
        <f t="shared" si="15"/>
        <v>-1</v>
      </c>
      <c r="I102" s="123">
        <f t="shared" si="29"/>
        <v>31</v>
      </c>
      <c r="J102" s="122">
        <f t="shared" si="29"/>
        <v>9373</v>
      </c>
      <c r="K102" s="119"/>
      <c r="L102" s="119"/>
      <c r="M102" s="122">
        <v>9617775</v>
      </c>
      <c r="N102" s="122">
        <f t="shared" si="20"/>
        <v>48</v>
      </c>
      <c r="O102" s="122">
        <f t="shared" si="24"/>
        <v>-2</v>
      </c>
      <c r="P102" s="122">
        <f t="shared" si="28"/>
        <v>-2</v>
      </c>
      <c r="Q102" s="122">
        <f t="shared" si="16"/>
        <v>9618</v>
      </c>
      <c r="R102" s="123">
        <f t="shared" si="27"/>
        <v>4</v>
      </c>
      <c r="S102" s="122">
        <f t="shared" si="25"/>
        <v>9110</v>
      </c>
      <c r="T102" s="119" t="str">
        <f t="shared" si="17"/>
        <v>2048</v>
      </c>
      <c r="U102" s="119"/>
      <c r="V102" s="119"/>
      <c r="W102" s="119"/>
      <c r="X102" s="119"/>
      <c r="Y102" s="119"/>
      <c r="Z102" s="119"/>
      <c r="AA102" s="119"/>
      <c r="AB102" s="119"/>
      <c r="AC102" s="119"/>
      <c r="AD102" s="119"/>
      <c r="AE102" s="119"/>
      <c r="AF102" s="119"/>
      <c r="AG102" s="119"/>
      <c r="AH102" s="119"/>
      <c r="AI102" s="119"/>
      <c r="AJ102" s="119"/>
      <c r="AK102" s="119"/>
      <c r="AL102" s="119"/>
      <c r="AM102" s="119"/>
      <c r="AN102" s="119"/>
      <c r="AO102" s="119"/>
      <c r="AP102" s="119"/>
      <c r="AQ102" s="119"/>
      <c r="AR102" s="119"/>
      <c r="AS102" s="119"/>
      <c r="AT102" s="119"/>
      <c r="AU102" s="119"/>
      <c r="AV102" s="119"/>
      <c r="AW102" s="119"/>
      <c r="AX102" s="119"/>
      <c r="AY102" s="119"/>
      <c r="AZ102" s="119"/>
    </row>
    <row r="103" spans="1:52" ht="14">
      <c r="A103" s="129" t="s">
        <v>1500</v>
      </c>
      <c r="B103" s="121">
        <v>9268663</v>
      </c>
      <c r="C103" s="126">
        <f t="shared" si="18"/>
        <v>38.700000000000003</v>
      </c>
      <c r="D103" s="124" t="str">
        <f t="shared" si="21"/>
        <v>2049</v>
      </c>
      <c r="E103" s="122">
        <f t="shared" si="22"/>
        <v>9269</v>
      </c>
      <c r="F103" s="126">
        <f t="shared" si="23"/>
        <v>38.700000000000003</v>
      </c>
      <c r="G103" s="126">
        <f t="shared" si="19"/>
        <v>-1.3</v>
      </c>
      <c r="H103" s="126">
        <f t="shared" si="15"/>
        <v>-1</v>
      </c>
      <c r="I103" s="123">
        <f t="shared" si="29"/>
        <v>30</v>
      </c>
      <c r="J103" s="122">
        <f t="shared" si="29"/>
        <v>9403</v>
      </c>
      <c r="K103" s="119"/>
      <c r="L103" s="119"/>
      <c r="M103" s="122">
        <v>9664516</v>
      </c>
      <c r="N103" s="122">
        <f t="shared" si="20"/>
        <v>47</v>
      </c>
      <c r="O103" s="122">
        <f t="shared" si="24"/>
        <v>-1</v>
      </c>
      <c r="P103" s="122">
        <f t="shared" si="28"/>
        <v>-1</v>
      </c>
      <c r="Q103" s="122">
        <f t="shared" si="16"/>
        <v>9665</v>
      </c>
      <c r="R103" s="123">
        <f t="shared" si="27"/>
        <v>3</v>
      </c>
      <c r="S103" s="122">
        <f t="shared" si="25"/>
        <v>9113</v>
      </c>
      <c r="T103" s="119" t="str">
        <f t="shared" si="17"/>
        <v>2049</v>
      </c>
      <c r="U103" s="119"/>
      <c r="V103" s="119"/>
      <c r="W103" s="119"/>
      <c r="X103" s="119"/>
      <c r="Y103" s="119"/>
      <c r="Z103" s="119"/>
      <c r="AA103" s="119"/>
      <c r="AB103" s="119"/>
      <c r="AC103" s="119"/>
      <c r="AD103" s="119"/>
      <c r="AE103" s="119"/>
      <c r="AF103" s="119"/>
      <c r="AG103" s="119"/>
      <c r="AH103" s="119"/>
      <c r="AI103" s="119"/>
      <c r="AJ103" s="119"/>
      <c r="AK103" s="119"/>
      <c r="AL103" s="119"/>
      <c r="AM103" s="119"/>
      <c r="AN103" s="119"/>
      <c r="AO103" s="119"/>
      <c r="AP103" s="119"/>
      <c r="AQ103" s="119"/>
      <c r="AR103" s="119"/>
      <c r="AS103" s="119"/>
      <c r="AT103" s="119"/>
      <c r="AU103" s="119"/>
      <c r="AV103" s="119"/>
      <c r="AW103" s="119"/>
      <c r="AX103" s="119"/>
      <c r="AY103" s="119"/>
      <c r="AZ103" s="119"/>
    </row>
    <row r="104" spans="1:52" ht="14">
      <c r="A104" s="129" t="s">
        <v>1501</v>
      </c>
      <c r="B104" s="121">
        <v>9306128</v>
      </c>
      <c r="C104" s="126">
        <f t="shared" si="18"/>
        <v>37.5</v>
      </c>
      <c r="D104" s="124" t="str">
        <f t="shared" si="21"/>
        <v>2050</v>
      </c>
      <c r="E104" s="122">
        <f t="shared" si="22"/>
        <v>9306</v>
      </c>
      <c r="F104" s="126">
        <f t="shared" si="23"/>
        <v>37.5</v>
      </c>
      <c r="G104" s="126">
        <f t="shared" si="19"/>
        <v>-1.2</v>
      </c>
      <c r="H104" s="126">
        <f t="shared" si="15"/>
        <v>-1.1000000000000001</v>
      </c>
      <c r="I104" s="123">
        <f t="shared" ref="I104:J119" si="30">I103+H104</f>
        <v>29</v>
      </c>
      <c r="J104" s="122">
        <f t="shared" si="30"/>
        <v>9432</v>
      </c>
      <c r="K104" s="119"/>
      <c r="L104" s="119"/>
      <c r="M104" s="122">
        <v>9709492</v>
      </c>
      <c r="N104" s="122">
        <f t="shared" si="20"/>
        <v>45</v>
      </c>
      <c r="O104" s="122">
        <f t="shared" si="24"/>
        <v>-2</v>
      </c>
      <c r="P104" s="122">
        <f t="shared" si="28"/>
        <v>-2</v>
      </c>
      <c r="Q104" s="122">
        <f t="shared" si="16"/>
        <v>9709</v>
      </c>
      <c r="R104" s="123">
        <f t="shared" si="27"/>
        <v>1</v>
      </c>
      <c r="S104" s="122">
        <f t="shared" si="25"/>
        <v>9114</v>
      </c>
      <c r="T104" s="119" t="str">
        <f t="shared" si="17"/>
        <v>2050</v>
      </c>
      <c r="U104" s="119"/>
      <c r="V104" s="119"/>
      <c r="W104" s="119"/>
      <c r="X104" s="119"/>
      <c r="Y104" s="119"/>
      <c r="Z104" s="119"/>
      <c r="AA104" s="119"/>
      <c r="AB104" s="119"/>
      <c r="AC104" s="119"/>
      <c r="AD104" s="119"/>
      <c r="AE104" s="119"/>
      <c r="AF104" s="119"/>
      <c r="AG104" s="119"/>
      <c r="AH104" s="119"/>
      <c r="AI104" s="119"/>
      <c r="AJ104" s="119"/>
      <c r="AK104" s="119"/>
      <c r="AL104" s="119"/>
      <c r="AM104" s="119"/>
      <c r="AN104" s="119"/>
      <c r="AO104" s="119"/>
      <c r="AP104" s="119"/>
      <c r="AQ104" s="119"/>
      <c r="AR104" s="119"/>
      <c r="AS104" s="119"/>
      <c r="AT104" s="119"/>
      <c r="AU104" s="119"/>
      <c r="AV104" s="119"/>
      <c r="AW104" s="119"/>
      <c r="AX104" s="119"/>
      <c r="AY104" s="119"/>
      <c r="AZ104" s="119"/>
    </row>
    <row r="105" spans="1:52" ht="14">
      <c r="A105" s="129" t="s">
        <v>1502</v>
      </c>
      <c r="B105" s="121">
        <v>9342331</v>
      </c>
      <c r="C105" s="126">
        <f t="shared" si="18"/>
        <v>36.200000000000003</v>
      </c>
      <c r="D105" s="124" t="str">
        <f t="shared" si="21"/>
        <v>2051</v>
      </c>
      <c r="E105" s="122">
        <f t="shared" si="22"/>
        <v>9342</v>
      </c>
      <c r="F105" s="126">
        <f t="shared" si="23"/>
        <v>36.200000000000003</v>
      </c>
      <c r="G105" s="126">
        <f t="shared" si="19"/>
        <v>-1.3</v>
      </c>
      <c r="H105" s="126">
        <f t="shared" si="15"/>
        <v>-1.3</v>
      </c>
      <c r="I105" s="123">
        <f t="shared" si="30"/>
        <v>28</v>
      </c>
      <c r="J105" s="122">
        <f t="shared" si="30"/>
        <v>9460</v>
      </c>
      <c r="K105" s="119"/>
      <c r="L105" s="119"/>
      <c r="M105" s="122">
        <v>9752657</v>
      </c>
      <c r="N105" s="122">
        <f t="shared" si="20"/>
        <v>43</v>
      </c>
      <c r="O105" s="122">
        <f t="shared" si="24"/>
        <v>-2</v>
      </c>
      <c r="P105" s="122">
        <f t="shared" si="28"/>
        <v>-2</v>
      </c>
      <c r="Q105" s="122">
        <f t="shared" si="16"/>
        <v>9753</v>
      </c>
      <c r="R105" s="123">
        <f t="shared" si="27"/>
        <v>-1</v>
      </c>
      <c r="S105" s="122">
        <f t="shared" si="25"/>
        <v>9113</v>
      </c>
      <c r="T105" s="119" t="str">
        <f t="shared" si="17"/>
        <v>2051</v>
      </c>
      <c r="U105" s="119"/>
      <c r="V105" s="119"/>
      <c r="W105" s="119"/>
      <c r="X105" s="119"/>
      <c r="Y105" s="119"/>
      <c r="Z105" s="119"/>
      <c r="AA105" s="119"/>
      <c r="AB105" s="119"/>
      <c r="AC105" s="119"/>
      <c r="AD105" s="119"/>
      <c r="AE105" s="119"/>
      <c r="AF105" s="119"/>
      <c r="AG105" s="119"/>
      <c r="AH105" s="119"/>
      <c r="AI105" s="119"/>
      <c r="AJ105" s="119"/>
      <c r="AK105" s="119"/>
      <c r="AL105" s="119"/>
      <c r="AM105" s="119"/>
      <c r="AN105" s="119"/>
      <c r="AO105" s="119"/>
      <c r="AP105" s="119"/>
      <c r="AQ105" s="119"/>
      <c r="AR105" s="119"/>
      <c r="AS105" s="119"/>
      <c r="AT105" s="119"/>
      <c r="AU105" s="119"/>
      <c r="AV105" s="119"/>
      <c r="AW105" s="119"/>
      <c r="AX105" s="119"/>
      <c r="AY105" s="119"/>
      <c r="AZ105" s="119"/>
    </row>
    <row r="106" spans="1:52" ht="14">
      <c r="A106" s="129" t="s">
        <v>1503</v>
      </c>
      <c r="B106" s="121">
        <v>9377285</v>
      </c>
      <c r="C106" s="126">
        <f t="shared" si="18"/>
        <v>35</v>
      </c>
      <c r="D106" s="124" t="str">
        <f t="shared" si="21"/>
        <v>2052</v>
      </c>
      <c r="E106" s="122">
        <f t="shared" si="22"/>
        <v>9377</v>
      </c>
      <c r="F106" s="126">
        <f t="shared" si="23"/>
        <v>35</v>
      </c>
      <c r="G106" s="126">
        <f t="shared" si="19"/>
        <v>-1.2</v>
      </c>
      <c r="H106" s="126">
        <f t="shared" si="15"/>
        <v>-1.3</v>
      </c>
      <c r="I106" s="123">
        <f t="shared" si="30"/>
        <v>27</v>
      </c>
      <c r="J106" s="122">
        <f t="shared" si="30"/>
        <v>9487</v>
      </c>
      <c r="K106" s="119"/>
      <c r="L106" s="119"/>
      <c r="M106" s="122">
        <v>9794102</v>
      </c>
      <c r="N106" s="122">
        <f t="shared" si="20"/>
        <v>41</v>
      </c>
      <c r="O106" s="122">
        <f t="shared" si="24"/>
        <v>-2</v>
      </c>
      <c r="P106" s="122">
        <f t="shared" si="28"/>
        <v>-3</v>
      </c>
      <c r="Q106" s="122">
        <f t="shared" si="16"/>
        <v>9794</v>
      </c>
      <c r="R106" s="123">
        <f t="shared" si="27"/>
        <v>-4</v>
      </c>
      <c r="S106" s="122">
        <f t="shared" si="25"/>
        <v>9109</v>
      </c>
      <c r="T106" s="119" t="str">
        <f t="shared" si="17"/>
        <v>2052</v>
      </c>
      <c r="U106" s="119"/>
      <c r="V106" s="119"/>
      <c r="W106" s="119"/>
      <c r="X106" s="119"/>
      <c r="Y106" s="119"/>
      <c r="Z106" s="119"/>
      <c r="AA106" s="119"/>
      <c r="AB106" s="119"/>
      <c r="AC106" s="119"/>
      <c r="AD106" s="119"/>
      <c r="AE106" s="119"/>
      <c r="AF106" s="119"/>
      <c r="AG106" s="119"/>
      <c r="AH106" s="119"/>
      <c r="AI106" s="119"/>
      <c r="AJ106" s="119"/>
      <c r="AK106" s="119"/>
      <c r="AL106" s="119"/>
      <c r="AM106" s="119"/>
      <c r="AN106" s="119"/>
      <c r="AO106" s="119"/>
      <c r="AP106" s="119"/>
      <c r="AQ106" s="119"/>
      <c r="AR106" s="119"/>
      <c r="AS106" s="119"/>
      <c r="AT106" s="119"/>
      <c r="AU106" s="119"/>
      <c r="AV106" s="119"/>
      <c r="AW106" s="119"/>
      <c r="AX106" s="119"/>
      <c r="AY106" s="119"/>
      <c r="AZ106" s="119"/>
    </row>
    <row r="107" spans="1:52" ht="14">
      <c r="A107" s="129" t="s">
        <v>1504</v>
      </c>
      <c r="B107" s="121">
        <v>9411015</v>
      </c>
      <c r="C107" s="126">
        <f t="shared" si="18"/>
        <v>33.700000000000003</v>
      </c>
      <c r="D107" s="124" t="str">
        <f t="shared" si="21"/>
        <v>2053</v>
      </c>
      <c r="E107" s="122">
        <f t="shared" si="22"/>
        <v>9411</v>
      </c>
      <c r="F107" s="126">
        <f t="shared" si="23"/>
        <v>33.700000000000003</v>
      </c>
      <c r="G107" s="126">
        <f t="shared" si="19"/>
        <v>-1.3</v>
      </c>
      <c r="H107" s="126">
        <f t="shared" si="15"/>
        <v>-1.5</v>
      </c>
      <c r="I107" s="123">
        <f t="shared" si="30"/>
        <v>26</v>
      </c>
      <c r="J107" s="122">
        <f t="shared" si="30"/>
        <v>9513</v>
      </c>
      <c r="K107" s="119"/>
      <c r="L107" s="119"/>
      <c r="M107" s="122">
        <v>9833861</v>
      </c>
      <c r="N107" s="122">
        <f t="shared" si="20"/>
        <v>40</v>
      </c>
      <c r="O107" s="122">
        <f t="shared" si="24"/>
        <v>-1</v>
      </c>
      <c r="P107" s="122">
        <f t="shared" si="28"/>
        <v>-2</v>
      </c>
      <c r="Q107" s="122">
        <f t="shared" si="16"/>
        <v>9834</v>
      </c>
      <c r="R107" s="123">
        <f t="shared" si="27"/>
        <v>-6</v>
      </c>
      <c r="S107" s="122">
        <f t="shared" si="25"/>
        <v>9103</v>
      </c>
      <c r="T107" s="119" t="str">
        <f t="shared" si="17"/>
        <v>2053</v>
      </c>
      <c r="U107" s="119"/>
      <c r="V107" s="119"/>
      <c r="W107" s="119"/>
      <c r="X107" s="119"/>
      <c r="Y107" s="119"/>
      <c r="Z107" s="119"/>
      <c r="AA107" s="119"/>
      <c r="AB107" s="119"/>
      <c r="AC107" s="119"/>
      <c r="AD107" s="119"/>
      <c r="AE107" s="119"/>
      <c r="AF107" s="119"/>
      <c r="AG107" s="119"/>
      <c r="AH107" s="119"/>
      <c r="AI107" s="119"/>
      <c r="AJ107" s="119"/>
      <c r="AK107" s="119"/>
      <c r="AL107" s="119"/>
      <c r="AM107" s="119"/>
      <c r="AN107" s="119"/>
      <c r="AO107" s="119"/>
      <c r="AP107" s="119"/>
      <c r="AQ107" s="119"/>
      <c r="AR107" s="119"/>
      <c r="AS107" s="119"/>
      <c r="AT107" s="119"/>
      <c r="AU107" s="119"/>
      <c r="AV107" s="119"/>
      <c r="AW107" s="119"/>
      <c r="AX107" s="119"/>
      <c r="AY107" s="119"/>
      <c r="AZ107" s="119"/>
    </row>
    <row r="108" spans="1:52" ht="14">
      <c r="A108" s="129" t="s">
        <v>1505</v>
      </c>
      <c r="B108" s="121">
        <v>9443548</v>
      </c>
      <c r="C108" s="126">
        <f t="shared" si="18"/>
        <v>32.5</v>
      </c>
      <c r="D108" s="124" t="str">
        <f t="shared" si="21"/>
        <v>2054</v>
      </c>
      <c r="E108" s="122">
        <f t="shared" si="22"/>
        <v>9444</v>
      </c>
      <c r="F108" s="126">
        <f t="shared" si="23"/>
        <v>32.5</v>
      </c>
      <c r="G108" s="126">
        <f t="shared" si="19"/>
        <v>-1.2</v>
      </c>
      <c r="H108" s="126">
        <f t="shared" si="15"/>
        <v>-2.2999999999999998</v>
      </c>
      <c r="I108" s="123">
        <f t="shared" si="30"/>
        <v>24</v>
      </c>
      <c r="J108" s="122">
        <f t="shared" si="30"/>
        <v>9537</v>
      </c>
      <c r="K108" s="119"/>
      <c r="L108" s="119"/>
      <c r="M108" s="122">
        <v>9871901</v>
      </c>
      <c r="N108" s="122">
        <f t="shared" si="20"/>
        <v>38</v>
      </c>
      <c r="O108" s="122">
        <f t="shared" si="24"/>
        <v>-2</v>
      </c>
      <c r="P108" s="122">
        <f t="shared" si="28"/>
        <v>-2</v>
      </c>
      <c r="Q108" s="122">
        <f t="shared" si="16"/>
        <v>9872</v>
      </c>
      <c r="R108" s="123">
        <f t="shared" si="27"/>
        <v>-8</v>
      </c>
      <c r="S108" s="122">
        <f t="shared" si="25"/>
        <v>9095</v>
      </c>
      <c r="T108" s="119" t="str">
        <f t="shared" si="17"/>
        <v>2054</v>
      </c>
      <c r="U108" s="119"/>
      <c r="V108" s="119"/>
      <c r="W108" s="119"/>
      <c r="X108" s="119"/>
      <c r="Y108" s="119"/>
      <c r="Z108" s="119"/>
      <c r="AA108" s="119"/>
      <c r="AB108" s="119"/>
      <c r="AC108" s="119"/>
      <c r="AD108" s="119"/>
      <c r="AE108" s="119"/>
      <c r="AF108" s="119"/>
      <c r="AG108" s="119"/>
      <c r="AH108" s="119"/>
      <c r="AI108" s="119"/>
      <c r="AJ108" s="119"/>
      <c r="AK108" s="119"/>
      <c r="AL108" s="119"/>
      <c r="AM108" s="119"/>
      <c r="AN108" s="119"/>
      <c r="AO108" s="119"/>
      <c r="AP108" s="119"/>
      <c r="AQ108" s="119"/>
      <c r="AR108" s="119"/>
      <c r="AS108" s="119"/>
      <c r="AT108" s="119"/>
      <c r="AU108" s="119"/>
      <c r="AV108" s="119"/>
      <c r="AW108" s="119"/>
      <c r="AX108" s="119"/>
      <c r="AY108" s="119"/>
      <c r="AZ108" s="119"/>
    </row>
    <row r="109" spans="1:52" ht="14">
      <c r="A109" s="129" t="s">
        <v>1506</v>
      </c>
      <c r="B109" s="121">
        <v>9474911</v>
      </c>
      <c r="C109" s="126">
        <f t="shared" si="18"/>
        <v>31.4</v>
      </c>
      <c r="D109" s="124" t="str">
        <f t="shared" si="21"/>
        <v>2055</v>
      </c>
      <c r="E109" s="122">
        <f t="shared" si="22"/>
        <v>9475</v>
      </c>
      <c r="F109" s="126">
        <f t="shared" si="23"/>
        <v>31.4</v>
      </c>
      <c r="G109" s="126">
        <f t="shared" si="19"/>
        <v>-1.1000000000000001</v>
      </c>
      <c r="H109" s="126">
        <f t="shared" si="15"/>
        <v>-2.4</v>
      </c>
      <c r="I109" s="123">
        <f t="shared" si="30"/>
        <v>22</v>
      </c>
      <c r="J109" s="122">
        <f t="shared" si="30"/>
        <v>9559</v>
      </c>
      <c r="K109" s="119"/>
      <c r="L109" s="119"/>
      <c r="M109" s="122">
        <v>9908305</v>
      </c>
      <c r="N109" s="122">
        <f t="shared" si="20"/>
        <v>36</v>
      </c>
      <c r="O109" s="122">
        <f t="shared" si="24"/>
        <v>-2</v>
      </c>
      <c r="P109" s="122">
        <f t="shared" si="28"/>
        <v>-3</v>
      </c>
      <c r="Q109" s="122">
        <f t="shared" si="16"/>
        <v>9908</v>
      </c>
      <c r="R109" s="123">
        <f t="shared" si="27"/>
        <v>-11</v>
      </c>
      <c r="S109" s="122">
        <f t="shared" si="25"/>
        <v>9084</v>
      </c>
      <c r="T109" s="119" t="str">
        <f t="shared" si="17"/>
        <v>2055</v>
      </c>
      <c r="U109" s="119"/>
      <c r="V109" s="119"/>
      <c r="W109" s="119"/>
      <c r="X109" s="119"/>
      <c r="Y109" s="119"/>
      <c r="Z109" s="119"/>
      <c r="AA109" s="119"/>
      <c r="AB109" s="119"/>
      <c r="AC109" s="119"/>
      <c r="AD109" s="119"/>
      <c r="AE109" s="119"/>
      <c r="AF109" s="119"/>
      <c r="AG109" s="119"/>
      <c r="AH109" s="119"/>
      <c r="AI109" s="119"/>
      <c r="AJ109" s="119"/>
      <c r="AK109" s="119"/>
      <c r="AL109" s="119"/>
      <c r="AM109" s="119"/>
      <c r="AN109" s="119"/>
      <c r="AO109" s="119"/>
      <c r="AP109" s="119"/>
      <c r="AQ109" s="119"/>
      <c r="AR109" s="119"/>
      <c r="AS109" s="119"/>
      <c r="AT109" s="119"/>
      <c r="AU109" s="119"/>
      <c r="AV109" s="119"/>
      <c r="AW109" s="119"/>
      <c r="AX109" s="119"/>
      <c r="AY109" s="119"/>
      <c r="AZ109" s="119"/>
    </row>
    <row r="110" spans="1:52" ht="14">
      <c r="A110" s="129" t="s">
        <v>1507</v>
      </c>
      <c r="B110" s="121">
        <v>9505128</v>
      </c>
      <c r="C110" s="126">
        <f t="shared" si="18"/>
        <v>30.2</v>
      </c>
      <c r="D110" s="124" t="str">
        <f t="shared" si="21"/>
        <v>2056</v>
      </c>
      <c r="E110" s="122">
        <f t="shared" si="22"/>
        <v>9505</v>
      </c>
      <c r="F110" s="126">
        <f t="shared" si="23"/>
        <v>30.2</v>
      </c>
      <c r="G110" s="126">
        <f t="shared" si="19"/>
        <v>-1.2</v>
      </c>
      <c r="H110" s="126">
        <f t="shared" si="15"/>
        <v>-2.4</v>
      </c>
      <c r="I110" s="123">
        <f t="shared" si="30"/>
        <v>20</v>
      </c>
      <c r="J110" s="122">
        <f t="shared" si="30"/>
        <v>9579</v>
      </c>
      <c r="K110" s="119"/>
      <c r="L110" s="119"/>
      <c r="M110" s="122">
        <v>9943123</v>
      </c>
      <c r="N110" s="122">
        <f t="shared" si="20"/>
        <v>35</v>
      </c>
      <c r="O110" s="122">
        <f t="shared" si="24"/>
        <v>-1</v>
      </c>
      <c r="P110" s="122">
        <f t="shared" si="28"/>
        <v>-4</v>
      </c>
      <c r="Q110" s="122">
        <f t="shared" si="16"/>
        <v>9943</v>
      </c>
      <c r="R110" s="123">
        <f t="shared" si="27"/>
        <v>-15</v>
      </c>
      <c r="S110" s="122">
        <f t="shared" si="25"/>
        <v>9069</v>
      </c>
      <c r="T110" s="119" t="str">
        <f t="shared" si="17"/>
        <v>2056</v>
      </c>
      <c r="U110" s="119"/>
      <c r="V110" s="119"/>
      <c r="W110" s="119"/>
      <c r="X110" s="119"/>
      <c r="Y110" s="119"/>
      <c r="Z110" s="119"/>
      <c r="AA110" s="119"/>
      <c r="AB110" s="119"/>
      <c r="AC110" s="119"/>
      <c r="AD110" s="119"/>
      <c r="AE110" s="119"/>
      <c r="AF110" s="119"/>
      <c r="AG110" s="119"/>
      <c r="AH110" s="119"/>
      <c r="AI110" s="119"/>
      <c r="AJ110" s="119"/>
      <c r="AK110" s="119"/>
      <c r="AL110" s="119"/>
      <c r="AM110" s="119"/>
      <c r="AN110" s="119"/>
      <c r="AO110" s="119"/>
      <c r="AP110" s="119"/>
      <c r="AQ110" s="119"/>
      <c r="AR110" s="119"/>
      <c r="AS110" s="119"/>
      <c r="AT110" s="119"/>
      <c r="AU110" s="119"/>
      <c r="AV110" s="119"/>
      <c r="AW110" s="119"/>
      <c r="AX110" s="119"/>
      <c r="AY110" s="119"/>
      <c r="AZ110" s="119"/>
    </row>
    <row r="111" spans="1:52" ht="14">
      <c r="A111" s="129" t="s">
        <v>1508</v>
      </c>
      <c r="B111" s="121">
        <v>9534224</v>
      </c>
      <c r="C111" s="126">
        <f t="shared" si="18"/>
        <v>29.1</v>
      </c>
      <c r="D111" s="124" t="str">
        <f t="shared" si="21"/>
        <v>2057</v>
      </c>
      <c r="E111" s="122">
        <f t="shared" si="22"/>
        <v>9534</v>
      </c>
      <c r="F111" s="126">
        <f t="shared" si="23"/>
        <v>29.1</v>
      </c>
      <c r="G111" s="126">
        <f t="shared" si="19"/>
        <v>-1.1000000000000001</v>
      </c>
      <c r="H111" s="126">
        <f t="shared" si="15"/>
        <v>-2.8</v>
      </c>
      <c r="I111" s="123">
        <f t="shared" si="30"/>
        <v>17</v>
      </c>
      <c r="J111" s="122">
        <f t="shared" si="30"/>
        <v>9596</v>
      </c>
      <c r="K111" s="119"/>
      <c r="L111" s="119"/>
      <c r="M111" s="122">
        <v>9976440</v>
      </c>
      <c r="N111" s="122">
        <f t="shared" si="20"/>
        <v>33</v>
      </c>
      <c r="O111" s="122">
        <f t="shared" si="24"/>
        <v>-2</v>
      </c>
      <c r="P111" s="122">
        <f t="shared" si="28"/>
        <v>-3</v>
      </c>
      <c r="Q111" s="122">
        <f t="shared" si="16"/>
        <v>9976</v>
      </c>
      <c r="R111" s="123">
        <f t="shared" si="27"/>
        <v>-18</v>
      </c>
      <c r="S111" s="122">
        <f t="shared" si="25"/>
        <v>9051</v>
      </c>
      <c r="T111" s="119" t="str">
        <f t="shared" si="17"/>
        <v>2057</v>
      </c>
      <c r="U111" s="119"/>
      <c r="V111" s="119"/>
      <c r="W111" s="119"/>
      <c r="X111" s="119"/>
      <c r="Y111" s="119"/>
      <c r="Z111" s="119"/>
      <c r="AA111" s="119"/>
      <c r="AB111" s="119"/>
      <c r="AC111" s="119"/>
      <c r="AD111" s="119"/>
      <c r="AE111" s="119"/>
      <c r="AF111" s="119"/>
      <c r="AG111" s="119"/>
      <c r="AH111" s="119"/>
      <c r="AI111" s="119"/>
      <c r="AJ111" s="119"/>
      <c r="AK111" s="119"/>
      <c r="AL111" s="119"/>
      <c r="AM111" s="119"/>
      <c r="AN111" s="119"/>
      <c r="AO111" s="119"/>
      <c r="AP111" s="119"/>
      <c r="AQ111" s="119"/>
      <c r="AR111" s="119"/>
      <c r="AS111" s="119"/>
      <c r="AT111" s="119"/>
      <c r="AU111" s="119"/>
      <c r="AV111" s="119"/>
      <c r="AW111" s="119"/>
      <c r="AX111" s="119"/>
      <c r="AY111" s="119"/>
      <c r="AZ111" s="119"/>
    </row>
    <row r="112" spans="1:52" ht="14">
      <c r="A112" s="129" t="s">
        <v>1509</v>
      </c>
      <c r="B112" s="121">
        <v>9562238</v>
      </c>
      <c r="C112" s="126">
        <f t="shared" si="18"/>
        <v>28</v>
      </c>
      <c r="D112" s="124" t="str">
        <f t="shared" si="21"/>
        <v>2058</v>
      </c>
      <c r="E112" s="122">
        <f t="shared" si="22"/>
        <v>9562</v>
      </c>
      <c r="F112" s="126">
        <f t="shared" si="23"/>
        <v>28</v>
      </c>
      <c r="G112" s="126">
        <f t="shared" si="19"/>
        <v>-1.1000000000000001</v>
      </c>
      <c r="H112" s="126">
        <f t="shared" si="15"/>
        <v>-3</v>
      </c>
      <c r="I112" s="123">
        <f t="shared" si="30"/>
        <v>14</v>
      </c>
      <c r="J112" s="122">
        <f t="shared" si="30"/>
        <v>9610</v>
      </c>
      <c r="K112" s="119"/>
      <c r="L112" s="119"/>
      <c r="M112" s="122">
        <v>10008310</v>
      </c>
      <c r="N112" s="122">
        <f t="shared" si="20"/>
        <v>32</v>
      </c>
      <c r="O112" s="122">
        <f t="shared" si="24"/>
        <v>-1</v>
      </c>
      <c r="P112" s="122">
        <f t="shared" si="28"/>
        <v>-4</v>
      </c>
      <c r="Q112" s="122">
        <f t="shared" si="16"/>
        <v>10008</v>
      </c>
      <c r="R112" s="123">
        <f t="shared" si="27"/>
        <v>-22</v>
      </c>
      <c r="S112" s="122">
        <f t="shared" si="25"/>
        <v>9029</v>
      </c>
      <c r="T112" s="119" t="str">
        <f t="shared" si="17"/>
        <v>2058</v>
      </c>
      <c r="U112" s="119"/>
      <c r="V112" s="119"/>
      <c r="W112" s="119"/>
      <c r="X112" s="119"/>
      <c r="Y112" s="119"/>
      <c r="Z112" s="119"/>
      <c r="AA112" s="119"/>
      <c r="AB112" s="119"/>
      <c r="AC112" s="119"/>
      <c r="AD112" s="119"/>
      <c r="AE112" s="119"/>
      <c r="AF112" s="119"/>
      <c r="AG112" s="119"/>
      <c r="AH112" s="119"/>
      <c r="AI112" s="119"/>
      <c r="AJ112" s="119"/>
      <c r="AK112" s="119"/>
      <c r="AL112" s="119"/>
      <c r="AM112" s="119"/>
      <c r="AN112" s="119"/>
      <c r="AO112" s="119"/>
      <c r="AP112" s="119"/>
      <c r="AQ112" s="119"/>
      <c r="AR112" s="119"/>
      <c r="AS112" s="119"/>
      <c r="AT112" s="119"/>
      <c r="AU112" s="119"/>
      <c r="AV112" s="119"/>
      <c r="AW112" s="119"/>
      <c r="AX112" s="119"/>
      <c r="AY112" s="119"/>
      <c r="AZ112" s="119"/>
    </row>
    <row r="113" spans="1:52" ht="14">
      <c r="A113" s="129" t="s">
        <v>1510</v>
      </c>
      <c r="B113" s="121">
        <v>9589213</v>
      </c>
      <c r="C113" s="126">
        <f t="shared" si="18"/>
        <v>27</v>
      </c>
      <c r="D113" s="124" t="str">
        <f t="shared" si="21"/>
        <v>2059</v>
      </c>
      <c r="E113" s="122">
        <f t="shared" si="22"/>
        <v>9589</v>
      </c>
      <c r="F113" s="126">
        <f t="shared" si="23"/>
        <v>27</v>
      </c>
      <c r="G113" s="126">
        <f t="shared" si="19"/>
        <v>-1</v>
      </c>
      <c r="H113" s="126">
        <f t="shared" si="15"/>
        <v>-3.2</v>
      </c>
      <c r="I113" s="123">
        <f t="shared" si="30"/>
        <v>11</v>
      </c>
      <c r="J113" s="122">
        <f t="shared" si="30"/>
        <v>9621</v>
      </c>
      <c r="K113" s="119"/>
      <c r="L113" s="119"/>
      <c r="M113" s="122">
        <v>10038706</v>
      </c>
      <c r="N113" s="122">
        <f t="shared" si="20"/>
        <v>30</v>
      </c>
      <c r="O113" s="122">
        <f t="shared" si="24"/>
        <v>-2</v>
      </c>
      <c r="P113" s="122">
        <f t="shared" si="28"/>
        <v>-4</v>
      </c>
      <c r="Q113" s="122">
        <f t="shared" si="16"/>
        <v>10039</v>
      </c>
      <c r="R113" s="123">
        <f t="shared" si="27"/>
        <v>-26</v>
      </c>
      <c r="S113" s="122">
        <f t="shared" si="25"/>
        <v>9003</v>
      </c>
      <c r="T113" s="119" t="str">
        <f t="shared" si="17"/>
        <v>2059</v>
      </c>
      <c r="U113" s="119"/>
      <c r="V113" s="119"/>
      <c r="W113" s="119"/>
      <c r="X113" s="119"/>
      <c r="Y113" s="119"/>
      <c r="Z113" s="119"/>
      <c r="AA113" s="119"/>
      <c r="AB113" s="119"/>
      <c r="AC113" s="119"/>
      <c r="AD113" s="119"/>
      <c r="AE113" s="119"/>
      <c r="AF113" s="119"/>
      <c r="AG113" s="119"/>
      <c r="AH113" s="119"/>
      <c r="AI113" s="119"/>
      <c r="AJ113" s="119"/>
      <c r="AK113" s="119"/>
      <c r="AL113" s="119"/>
      <c r="AM113" s="119"/>
      <c r="AN113" s="119"/>
      <c r="AO113" s="119"/>
      <c r="AP113" s="119"/>
      <c r="AQ113" s="119"/>
      <c r="AR113" s="119"/>
      <c r="AS113" s="119"/>
      <c r="AT113" s="119"/>
      <c r="AU113" s="119"/>
      <c r="AV113" s="119"/>
      <c r="AW113" s="119"/>
      <c r="AX113" s="119"/>
      <c r="AY113" s="119"/>
      <c r="AZ113" s="119"/>
    </row>
    <row r="114" spans="1:52" ht="14">
      <c r="A114" s="129" t="s">
        <v>1511</v>
      </c>
      <c r="B114" s="121">
        <v>9615189</v>
      </c>
      <c r="C114" s="126">
        <f t="shared" si="18"/>
        <v>26</v>
      </c>
      <c r="D114" s="124" t="str">
        <f t="shared" si="21"/>
        <v>2060</v>
      </c>
      <c r="E114" s="122">
        <f t="shared" si="22"/>
        <v>9615</v>
      </c>
      <c r="F114" s="126">
        <f t="shared" si="23"/>
        <v>26</v>
      </c>
      <c r="G114" s="126">
        <f t="shared" si="19"/>
        <v>-1</v>
      </c>
      <c r="H114" s="126">
        <f t="shared" si="15"/>
        <v>-3.5</v>
      </c>
      <c r="I114" s="123">
        <f t="shared" si="30"/>
        <v>8</v>
      </c>
      <c r="J114" s="122">
        <f t="shared" si="30"/>
        <v>9629</v>
      </c>
      <c r="K114" s="119"/>
      <c r="L114" s="119"/>
      <c r="M114" s="122">
        <v>10067734</v>
      </c>
      <c r="N114" s="122">
        <f t="shared" si="20"/>
        <v>29</v>
      </c>
      <c r="O114" s="122">
        <f t="shared" si="24"/>
        <v>-1</v>
      </c>
      <c r="P114" s="122">
        <f t="shared" si="28"/>
        <v>-5</v>
      </c>
      <c r="Q114" s="122">
        <f t="shared" si="16"/>
        <v>10068</v>
      </c>
      <c r="R114" s="123">
        <f t="shared" si="27"/>
        <v>-31</v>
      </c>
      <c r="S114" s="122">
        <f t="shared" si="25"/>
        <v>8972</v>
      </c>
      <c r="T114" s="119" t="str">
        <f t="shared" si="17"/>
        <v>2060</v>
      </c>
      <c r="U114" s="119"/>
      <c r="V114" s="119"/>
      <c r="W114" s="119"/>
      <c r="X114" s="119"/>
      <c r="Y114" s="119"/>
      <c r="Z114" s="119"/>
      <c r="AA114" s="119"/>
      <c r="AB114" s="119"/>
      <c r="AC114" s="119"/>
      <c r="AD114" s="119"/>
      <c r="AE114" s="119"/>
      <c r="AF114" s="119"/>
      <c r="AG114" s="119"/>
      <c r="AH114" s="119"/>
      <c r="AI114" s="119"/>
      <c r="AJ114" s="119"/>
      <c r="AK114" s="119"/>
      <c r="AL114" s="119"/>
      <c r="AM114" s="119"/>
      <c r="AN114" s="119"/>
      <c r="AO114" s="119"/>
      <c r="AP114" s="119"/>
      <c r="AQ114" s="119"/>
      <c r="AR114" s="119"/>
      <c r="AS114" s="119"/>
      <c r="AT114" s="119"/>
      <c r="AU114" s="119"/>
      <c r="AV114" s="119"/>
      <c r="AW114" s="119"/>
      <c r="AX114" s="119"/>
      <c r="AY114" s="119"/>
      <c r="AZ114" s="119"/>
    </row>
    <row r="115" spans="1:52" ht="14">
      <c r="A115" s="129" t="s">
        <v>1512</v>
      </c>
      <c r="B115" s="121">
        <v>9640195</v>
      </c>
      <c r="C115" s="126">
        <f t="shared" si="18"/>
        <v>25</v>
      </c>
      <c r="D115" s="124" t="str">
        <f t="shared" si="21"/>
        <v>2061</v>
      </c>
      <c r="E115" s="122">
        <f t="shared" si="22"/>
        <v>9640</v>
      </c>
      <c r="F115" s="126">
        <f t="shared" si="23"/>
        <v>25</v>
      </c>
      <c r="G115" s="126">
        <f t="shared" si="19"/>
        <v>-1</v>
      </c>
      <c r="H115" s="126">
        <f t="shared" si="15"/>
        <v>-3.3</v>
      </c>
      <c r="I115" s="123">
        <f t="shared" si="30"/>
        <v>5</v>
      </c>
      <c r="J115" s="122">
        <f t="shared" si="30"/>
        <v>9634</v>
      </c>
      <c r="K115" s="119"/>
      <c r="L115" s="119"/>
      <c r="M115" s="122">
        <v>10095573</v>
      </c>
      <c r="N115" s="122">
        <f t="shared" si="20"/>
        <v>28</v>
      </c>
      <c r="O115" s="122">
        <f t="shared" si="24"/>
        <v>-1</v>
      </c>
      <c r="P115" s="122">
        <f t="shared" si="28"/>
        <v>-6</v>
      </c>
      <c r="Q115" s="122">
        <f t="shared" si="16"/>
        <v>10096</v>
      </c>
      <c r="R115" s="123">
        <f t="shared" si="27"/>
        <v>-37</v>
      </c>
      <c r="S115" s="122">
        <f t="shared" si="25"/>
        <v>8935</v>
      </c>
      <c r="T115" s="119" t="str">
        <f t="shared" si="17"/>
        <v>2061</v>
      </c>
      <c r="U115" s="119"/>
      <c r="V115" s="119"/>
      <c r="W115" s="119"/>
      <c r="X115" s="119"/>
      <c r="Y115" s="119"/>
      <c r="Z115" s="119"/>
      <c r="AA115" s="119"/>
      <c r="AB115" s="119"/>
      <c r="AC115" s="119"/>
      <c r="AD115" s="119"/>
      <c r="AE115" s="119"/>
      <c r="AF115" s="119"/>
      <c r="AG115" s="119"/>
      <c r="AH115" s="119"/>
      <c r="AI115" s="119"/>
      <c r="AJ115" s="119"/>
      <c r="AK115" s="119"/>
      <c r="AL115" s="119"/>
      <c r="AM115" s="119"/>
      <c r="AN115" s="119"/>
      <c r="AO115" s="119"/>
      <c r="AP115" s="119"/>
      <c r="AQ115" s="119"/>
      <c r="AR115" s="119"/>
      <c r="AS115" s="119"/>
      <c r="AT115" s="119"/>
      <c r="AU115" s="119"/>
      <c r="AV115" s="119"/>
      <c r="AW115" s="119"/>
      <c r="AX115" s="119"/>
      <c r="AY115" s="119"/>
      <c r="AZ115" s="119"/>
    </row>
    <row r="116" spans="1:52" ht="14">
      <c r="A116" s="129" t="s">
        <v>1513</v>
      </c>
      <c r="B116" s="121">
        <v>9664258</v>
      </c>
      <c r="C116" s="126">
        <f t="shared" si="18"/>
        <v>24.1</v>
      </c>
      <c r="D116" s="124" t="str">
        <f t="shared" si="21"/>
        <v>2062</v>
      </c>
      <c r="E116" s="122">
        <f t="shared" si="22"/>
        <v>9664</v>
      </c>
      <c r="F116" s="126">
        <f t="shared" si="23"/>
        <v>24.1</v>
      </c>
      <c r="G116" s="126">
        <f t="shared" si="19"/>
        <v>-0.9</v>
      </c>
      <c r="H116" s="126">
        <f t="shared" si="15"/>
        <v>-2.8</v>
      </c>
      <c r="I116" s="123">
        <f t="shared" si="30"/>
        <v>2</v>
      </c>
      <c r="J116" s="122">
        <f t="shared" si="30"/>
        <v>9636</v>
      </c>
      <c r="K116" s="119"/>
      <c r="L116" s="119"/>
      <c r="M116" s="122">
        <v>10122308</v>
      </c>
      <c r="N116" s="122">
        <f t="shared" si="20"/>
        <v>27</v>
      </c>
      <c r="O116" s="122">
        <f t="shared" si="24"/>
        <v>-1</v>
      </c>
      <c r="P116" s="122">
        <f t="shared" si="28"/>
        <v>-5</v>
      </c>
      <c r="Q116" s="122">
        <f t="shared" si="16"/>
        <v>10122</v>
      </c>
      <c r="R116" s="123">
        <f t="shared" si="27"/>
        <v>-42</v>
      </c>
      <c r="S116" s="122">
        <f t="shared" si="25"/>
        <v>8893</v>
      </c>
      <c r="T116" s="119" t="str">
        <f t="shared" si="17"/>
        <v>2062</v>
      </c>
      <c r="U116" s="119"/>
      <c r="V116" s="119"/>
      <c r="W116" s="119"/>
      <c r="X116" s="119"/>
      <c r="Y116" s="119"/>
      <c r="Z116" s="119"/>
      <c r="AA116" s="119"/>
      <c r="AB116" s="119"/>
      <c r="AC116" s="119"/>
      <c r="AD116" s="119"/>
      <c r="AE116" s="119"/>
      <c r="AF116" s="119"/>
      <c r="AG116" s="119"/>
      <c r="AH116" s="119"/>
      <c r="AI116" s="119"/>
      <c r="AJ116" s="119"/>
      <c r="AK116" s="119"/>
      <c r="AL116" s="119"/>
      <c r="AM116" s="119"/>
      <c r="AN116" s="119"/>
      <c r="AO116" s="119"/>
      <c r="AP116" s="119"/>
      <c r="AQ116" s="119"/>
      <c r="AR116" s="119"/>
      <c r="AS116" s="119"/>
      <c r="AT116" s="119"/>
      <c r="AU116" s="119"/>
      <c r="AV116" s="119"/>
      <c r="AW116" s="119"/>
      <c r="AX116" s="119"/>
      <c r="AY116" s="119"/>
      <c r="AZ116" s="119"/>
    </row>
    <row r="117" spans="1:52" ht="14">
      <c r="A117" s="129" t="s">
        <v>1514</v>
      </c>
      <c r="B117" s="121">
        <v>9687420</v>
      </c>
      <c r="C117" s="126">
        <f t="shared" si="18"/>
        <v>23.2</v>
      </c>
      <c r="D117" s="124" t="str">
        <f t="shared" si="21"/>
        <v>2063</v>
      </c>
      <c r="E117" s="122">
        <f t="shared" si="22"/>
        <v>9687</v>
      </c>
      <c r="F117" s="126">
        <f t="shared" si="23"/>
        <v>23.2</v>
      </c>
      <c r="G117" s="126">
        <f t="shared" si="19"/>
        <v>-0.9</v>
      </c>
      <c r="H117" s="126">
        <f t="shared" si="15"/>
        <v>-1.8</v>
      </c>
      <c r="I117" s="123">
        <f t="shared" si="30"/>
        <v>0</v>
      </c>
      <c r="J117" s="122">
        <f t="shared" si="30"/>
        <v>9636</v>
      </c>
      <c r="K117" s="119"/>
      <c r="L117" s="119"/>
      <c r="M117" s="122">
        <v>10147949</v>
      </c>
      <c r="N117" s="122">
        <f t="shared" si="20"/>
        <v>26</v>
      </c>
      <c r="O117" s="122">
        <f t="shared" si="24"/>
        <v>-1</v>
      </c>
      <c r="P117" s="122">
        <f t="shared" si="28"/>
        <v>-4</v>
      </c>
      <c r="Q117" s="122">
        <f t="shared" si="16"/>
        <v>10148</v>
      </c>
      <c r="R117" s="123">
        <f t="shared" si="27"/>
        <v>-46</v>
      </c>
      <c r="S117" s="122">
        <f t="shared" si="25"/>
        <v>8847</v>
      </c>
      <c r="T117" s="119" t="str">
        <f t="shared" si="17"/>
        <v>2063</v>
      </c>
      <c r="U117" s="119"/>
      <c r="V117" s="119"/>
      <c r="W117" s="119"/>
      <c r="X117" s="119"/>
      <c r="Y117" s="119"/>
      <c r="Z117" s="119"/>
      <c r="AA117" s="119"/>
      <c r="AB117" s="119"/>
      <c r="AC117" s="119"/>
      <c r="AD117" s="119"/>
      <c r="AE117" s="119"/>
      <c r="AF117" s="119"/>
      <c r="AG117" s="119"/>
      <c r="AH117" s="119"/>
      <c r="AI117" s="119"/>
      <c r="AJ117" s="119"/>
      <c r="AK117" s="119"/>
      <c r="AL117" s="119"/>
      <c r="AM117" s="119"/>
      <c r="AN117" s="119"/>
      <c r="AO117" s="119"/>
      <c r="AP117" s="119"/>
      <c r="AQ117" s="119"/>
      <c r="AR117" s="119"/>
      <c r="AS117" s="119"/>
      <c r="AT117" s="119"/>
      <c r="AU117" s="119"/>
      <c r="AV117" s="119"/>
      <c r="AW117" s="119"/>
      <c r="AX117" s="119"/>
      <c r="AY117" s="119"/>
      <c r="AZ117" s="119"/>
    </row>
    <row r="118" spans="1:52" ht="14">
      <c r="A118" s="129" t="s">
        <v>1515</v>
      </c>
      <c r="B118" s="121">
        <v>9709722</v>
      </c>
      <c r="C118" s="126">
        <f t="shared" si="18"/>
        <v>22.3</v>
      </c>
      <c r="D118" s="124" t="str">
        <f t="shared" si="21"/>
        <v>2064</v>
      </c>
      <c r="E118" s="122">
        <f t="shared" si="22"/>
        <v>9710</v>
      </c>
      <c r="F118" s="126">
        <f t="shared" si="23"/>
        <v>22.3</v>
      </c>
      <c r="G118" s="126">
        <f t="shared" si="19"/>
        <v>-0.9</v>
      </c>
      <c r="H118" s="126">
        <f t="shared" si="15"/>
        <v>-1.2</v>
      </c>
      <c r="I118" s="123">
        <f t="shared" si="30"/>
        <v>-1</v>
      </c>
      <c r="J118" s="122">
        <f t="shared" si="30"/>
        <v>9635</v>
      </c>
      <c r="K118" s="119"/>
      <c r="L118" s="119"/>
      <c r="M118" s="122">
        <v>10172514</v>
      </c>
      <c r="N118" s="122">
        <f t="shared" si="20"/>
        <v>25</v>
      </c>
      <c r="O118" s="122">
        <f t="shared" si="24"/>
        <v>-1</v>
      </c>
      <c r="P118" s="122">
        <f t="shared" si="28"/>
        <v>-4</v>
      </c>
      <c r="Q118" s="122">
        <f t="shared" si="16"/>
        <v>10173</v>
      </c>
      <c r="R118" s="123">
        <f t="shared" si="27"/>
        <v>-50</v>
      </c>
      <c r="S118" s="122">
        <f t="shared" si="25"/>
        <v>8797</v>
      </c>
      <c r="T118" s="119" t="str">
        <f t="shared" si="17"/>
        <v>2064</v>
      </c>
      <c r="U118" s="119"/>
      <c r="V118" s="119"/>
      <c r="W118" s="119"/>
      <c r="X118" s="119"/>
      <c r="Y118" s="119"/>
      <c r="Z118" s="119"/>
      <c r="AA118" s="119"/>
      <c r="AB118" s="119"/>
      <c r="AC118" s="119"/>
      <c r="AD118" s="119"/>
      <c r="AE118" s="119"/>
      <c r="AF118" s="119"/>
      <c r="AG118" s="119"/>
      <c r="AH118" s="119"/>
      <c r="AI118" s="119"/>
      <c r="AJ118" s="119"/>
      <c r="AK118" s="119"/>
      <c r="AL118" s="119"/>
      <c r="AM118" s="119"/>
      <c r="AN118" s="119"/>
      <c r="AO118" s="119"/>
      <c r="AP118" s="119"/>
      <c r="AQ118" s="119"/>
      <c r="AR118" s="119"/>
      <c r="AS118" s="119"/>
      <c r="AT118" s="119"/>
      <c r="AU118" s="119"/>
      <c r="AV118" s="119"/>
      <c r="AW118" s="119"/>
      <c r="AX118" s="119"/>
      <c r="AY118" s="119"/>
      <c r="AZ118" s="119"/>
    </row>
    <row r="119" spans="1:52" ht="14">
      <c r="A119" s="129" t="s">
        <v>1516</v>
      </c>
      <c r="B119" s="121">
        <v>9731202</v>
      </c>
      <c r="C119" s="126">
        <f t="shared" si="18"/>
        <v>21.5</v>
      </c>
      <c r="D119" s="124" t="str">
        <f t="shared" si="21"/>
        <v>2065</v>
      </c>
      <c r="E119" s="122">
        <f t="shared" si="22"/>
        <v>9731</v>
      </c>
      <c r="F119" s="126">
        <f t="shared" si="23"/>
        <v>21.5</v>
      </c>
      <c r="G119" s="126">
        <f t="shared" si="19"/>
        <v>-0.8</v>
      </c>
      <c r="H119" s="126">
        <f t="shared" si="15"/>
        <v>-1.1000000000000001</v>
      </c>
      <c r="I119" s="123">
        <f t="shared" si="30"/>
        <v>-2</v>
      </c>
      <c r="J119" s="122">
        <f t="shared" si="30"/>
        <v>9633</v>
      </c>
      <c r="K119" s="119"/>
      <c r="L119" s="119"/>
      <c r="M119" s="122">
        <v>10195965</v>
      </c>
      <c r="N119" s="122">
        <f t="shared" si="20"/>
        <v>23</v>
      </c>
      <c r="O119" s="122">
        <f t="shared" si="24"/>
        <v>-2</v>
      </c>
      <c r="P119" s="122">
        <f t="shared" si="28"/>
        <v>-3</v>
      </c>
      <c r="Q119" s="122">
        <f t="shared" si="16"/>
        <v>10196</v>
      </c>
      <c r="R119" s="123">
        <f t="shared" si="27"/>
        <v>-53</v>
      </c>
      <c r="S119" s="122">
        <f t="shared" si="25"/>
        <v>8744</v>
      </c>
      <c r="T119" s="119" t="str">
        <f t="shared" si="17"/>
        <v>2065</v>
      </c>
      <c r="U119" s="119"/>
      <c r="V119" s="119"/>
      <c r="W119" s="119"/>
      <c r="X119" s="119"/>
      <c r="Y119" s="119"/>
      <c r="Z119" s="119"/>
      <c r="AA119" s="119"/>
      <c r="AB119" s="119"/>
      <c r="AC119" s="119"/>
      <c r="AD119" s="119"/>
      <c r="AE119" s="119"/>
      <c r="AF119" s="119"/>
      <c r="AG119" s="119"/>
      <c r="AH119" s="119"/>
      <c r="AI119" s="119"/>
      <c r="AJ119" s="119"/>
      <c r="AK119" s="119"/>
      <c r="AL119" s="119"/>
      <c r="AM119" s="119"/>
      <c r="AN119" s="119"/>
      <c r="AO119" s="119"/>
      <c r="AP119" s="119"/>
      <c r="AQ119" s="119"/>
      <c r="AR119" s="119"/>
      <c r="AS119" s="119"/>
      <c r="AT119" s="119"/>
      <c r="AU119" s="119"/>
      <c r="AV119" s="119"/>
      <c r="AW119" s="119"/>
      <c r="AX119" s="119"/>
      <c r="AY119" s="119"/>
      <c r="AZ119" s="119"/>
    </row>
    <row r="120" spans="1:52" ht="14">
      <c r="A120" s="129" t="s">
        <v>1517</v>
      </c>
      <c r="B120" s="121">
        <v>9751891</v>
      </c>
      <c r="C120" s="126">
        <f t="shared" si="18"/>
        <v>20.7</v>
      </c>
      <c r="D120" s="124" t="str">
        <f t="shared" si="21"/>
        <v>2066</v>
      </c>
      <c r="E120" s="122">
        <f t="shared" si="22"/>
        <v>9752</v>
      </c>
      <c r="F120" s="126">
        <f t="shared" si="23"/>
        <v>20.7</v>
      </c>
      <c r="G120" s="126">
        <f t="shared" si="19"/>
        <v>-0.8</v>
      </c>
      <c r="H120" s="126">
        <f t="shared" si="15"/>
        <v>-1.3</v>
      </c>
      <c r="I120" s="123">
        <f t="shared" ref="I120:J135" si="31">I119+H120</f>
        <v>-3</v>
      </c>
      <c r="J120" s="122">
        <f t="shared" si="31"/>
        <v>9630</v>
      </c>
      <c r="K120" s="119"/>
      <c r="L120" s="119"/>
      <c r="M120" s="122">
        <v>10218273</v>
      </c>
      <c r="N120" s="122">
        <f t="shared" si="20"/>
        <v>22</v>
      </c>
      <c r="O120" s="122">
        <f t="shared" si="24"/>
        <v>-1</v>
      </c>
      <c r="P120" s="122">
        <f t="shared" si="28"/>
        <v>-4</v>
      </c>
      <c r="Q120" s="122">
        <f t="shared" si="16"/>
        <v>10218</v>
      </c>
      <c r="R120" s="123">
        <f t="shared" si="27"/>
        <v>-57</v>
      </c>
      <c r="S120" s="122">
        <f t="shared" si="25"/>
        <v>8687</v>
      </c>
      <c r="T120" s="119" t="str">
        <f t="shared" si="17"/>
        <v>2066</v>
      </c>
      <c r="U120" s="119"/>
      <c r="V120" s="119"/>
      <c r="W120" s="119"/>
      <c r="X120" s="119"/>
      <c r="Y120" s="119"/>
      <c r="Z120" s="119"/>
      <c r="AA120" s="119"/>
      <c r="AB120" s="119"/>
      <c r="AC120" s="119"/>
      <c r="AD120" s="119"/>
      <c r="AE120" s="119"/>
      <c r="AF120" s="119"/>
      <c r="AG120" s="119"/>
      <c r="AH120" s="119"/>
      <c r="AI120" s="119"/>
      <c r="AJ120" s="119"/>
      <c r="AK120" s="119"/>
      <c r="AL120" s="119"/>
      <c r="AM120" s="119"/>
      <c r="AN120" s="119"/>
      <c r="AO120" s="119"/>
      <c r="AP120" s="119"/>
      <c r="AQ120" s="119"/>
      <c r="AR120" s="119"/>
      <c r="AS120" s="119"/>
      <c r="AT120" s="119"/>
      <c r="AU120" s="119"/>
      <c r="AV120" s="119"/>
      <c r="AW120" s="119"/>
      <c r="AX120" s="119"/>
      <c r="AY120" s="119"/>
      <c r="AZ120" s="119"/>
    </row>
    <row r="121" spans="1:52" ht="14">
      <c r="A121" s="129" t="s">
        <v>1518</v>
      </c>
      <c r="B121" s="121">
        <v>9771812</v>
      </c>
      <c r="C121" s="126">
        <f t="shared" si="18"/>
        <v>19.899999999999999</v>
      </c>
      <c r="D121" s="124" t="str">
        <f t="shared" si="21"/>
        <v>2067</v>
      </c>
      <c r="E121" s="122">
        <f t="shared" si="22"/>
        <v>9772</v>
      </c>
      <c r="F121" s="126">
        <f t="shared" si="23"/>
        <v>19.899999999999999</v>
      </c>
      <c r="G121" s="126">
        <f t="shared" si="19"/>
        <v>-0.8</v>
      </c>
      <c r="H121" s="126">
        <f t="shared" si="15"/>
        <v>-1.1000000000000001</v>
      </c>
      <c r="I121" s="123">
        <f t="shared" si="31"/>
        <v>-4</v>
      </c>
      <c r="J121" s="122">
        <f t="shared" si="31"/>
        <v>9626</v>
      </c>
      <c r="K121" s="119"/>
      <c r="L121" s="119"/>
      <c r="M121" s="122">
        <v>10239584</v>
      </c>
      <c r="N121" s="122">
        <f t="shared" si="20"/>
        <v>21</v>
      </c>
      <c r="O121" s="122">
        <f t="shared" si="24"/>
        <v>-1</v>
      </c>
      <c r="P121" s="122">
        <f t="shared" si="28"/>
        <v>-5</v>
      </c>
      <c r="Q121" s="122">
        <f t="shared" si="16"/>
        <v>10240</v>
      </c>
      <c r="R121" s="123">
        <f t="shared" si="27"/>
        <v>-62</v>
      </c>
      <c r="S121" s="122">
        <f t="shared" si="25"/>
        <v>8625</v>
      </c>
      <c r="T121" s="119" t="str">
        <f t="shared" si="17"/>
        <v>2067</v>
      </c>
      <c r="U121" s="119"/>
      <c r="V121" s="119"/>
      <c r="W121" s="119"/>
      <c r="X121" s="119"/>
      <c r="Y121" s="119"/>
      <c r="Z121" s="119"/>
      <c r="AA121" s="119"/>
      <c r="AB121" s="119"/>
      <c r="AC121" s="119"/>
      <c r="AD121" s="119"/>
      <c r="AE121" s="119"/>
      <c r="AF121" s="119"/>
      <c r="AG121" s="119"/>
      <c r="AH121" s="119"/>
      <c r="AI121" s="119"/>
      <c r="AJ121" s="119"/>
      <c r="AK121" s="119"/>
      <c r="AL121" s="119"/>
      <c r="AM121" s="119"/>
      <c r="AN121" s="119"/>
      <c r="AO121" s="119"/>
      <c r="AP121" s="119"/>
      <c r="AQ121" s="119"/>
      <c r="AR121" s="119"/>
      <c r="AS121" s="119"/>
      <c r="AT121" s="119"/>
      <c r="AU121" s="119"/>
      <c r="AV121" s="119"/>
      <c r="AW121" s="119"/>
      <c r="AX121" s="119"/>
      <c r="AY121" s="119"/>
      <c r="AZ121" s="119"/>
    </row>
    <row r="122" spans="1:52" ht="14">
      <c r="A122" s="129" t="s">
        <v>1519</v>
      </c>
      <c r="B122" s="121">
        <v>9790980</v>
      </c>
      <c r="C122" s="126">
        <f t="shared" si="18"/>
        <v>19.2</v>
      </c>
      <c r="D122" s="124" t="str">
        <f t="shared" si="21"/>
        <v>2068</v>
      </c>
      <c r="E122" s="122">
        <f t="shared" si="22"/>
        <v>9791</v>
      </c>
      <c r="F122" s="126">
        <f t="shared" si="23"/>
        <v>19.2</v>
      </c>
      <c r="G122" s="126">
        <f t="shared" si="19"/>
        <v>-0.7</v>
      </c>
      <c r="H122" s="126">
        <f t="shared" si="15"/>
        <v>-1.1000000000000001</v>
      </c>
      <c r="I122" s="123">
        <f t="shared" si="31"/>
        <v>-5</v>
      </c>
      <c r="J122" s="122">
        <f t="shared" si="31"/>
        <v>9621</v>
      </c>
      <c r="K122" s="119"/>
      <c r="L122" s="119"/>
      <c r="M122" s="122">
        <v>10259873</v>
      </c>
      <c r="N122" s="122">
        <f t="shared" si="20"/>
        <v>20</v>
      </c>
      <c r="O122" s="122">
        <f t="shared" si="24"/>
        <v>-1</v>
      </c>
      <c r="P122" s="122">
        <f t="shared" si="28"/>
        <v>-6</v>
      </c>
      <c r="Q122" s="122">
        <f t="shared" si="16"/>
        <v>10260</v>
      </c>
      <c r="R122" s="123">
        <f t="shared" si="27"/>
        <v>-68</v>
      </c>
      <c r="S122" s="122">
        <f t="shared" si="25"/>
        <v>8557</v>
      </c>
      <c r="T122" s="119" t="str">
        <f t="shared" si="17"/>
        <v>2068</v>
      </c>
      <c r="U122" s="119"/>
      <c r="V122" s="119"/>
      <c r="W122" s="119"/>
      <c r="X122" s="119"/>
      <c r="Y122" s="119"/>
      <c r="Z122" s="119"/>
      <c r="AA122" s="119"/>
      <c r="AB122" s="119"/>
      <c r="AC122" s="119"/>
      <c r="AD122" s="119"/>
      <c r="AE122" s="119"/>
      <c r="AF122" s="119"/>
      <c r="AG122" s="119"/>
      <c r="AH122" s="119"/>
      <c r="AI122" s="119"/>
      <c r="AJ122" s="119"/>
      <c r="AK122" s="119"/>
      <c r="AL122" s="119"/>
      <c r="AM122" s="119"/>
      <c r="AN122" s="119"/>
      <c r="AO122" s="119"/>
      <c r="AP122" s="119"/>
      <c r="AQ122" s="119"/>
      <c r="AR122" s="119"/>
      <c r="AS122" s="119"/>
      <c r="AT122" s="119"/>
      <c r="AU122" s="119"/>
      <c r="AV122" s="119"/>
      <c r="AW122" s="119"/>
      <c r="AX122" s="119"/>
      <c r="AY122" s="119"/>
      <c r="AZ122" s="119"/>
    </row>
    <row r="123" spans="1:52" ht="14">
      <c r="A123" s="129" t="s">
        <v>1520</v>
      </c>
      <c r="B123" s="121">
        <v>9809409</v>
      </c>
      <c r="C123" s="126">
        <f t="shared" si="18"/>
        <v>18.399999999999999</v>
      </c>
      <c r="D123" s="124" t="str">
        <f t="shared" si="21"/>
        <v>2069</v>
      </c>
      <c r="E123" s="122">
        <f t="shared" si="22"/>
        <v>9809</v>
      </c>
      <c r="F123" s="126">
        <f t="shared" si="23"/>
        <v>18.399999999999999</v>
      </c>
      <c r="G123" s="126">
        <f t="shared" si="19"/>
        <v>-0.8</v>
      </c>
      <c r="H123" s="126">
        <f t="shared" si="15"/>
        <v>-1</v>
      </c>
      <c r="I123" s="123">
        <f t="shared" si="31"/>
        <v>-6</v>
      </c>
      <c r="J123" s="122">
        <f t="shared" si="31"/>
        <v>9615</v>
      </c>
      <c r="K123" s="119"/>
      <c r="L123" s="119"/>
      <c r="M123" s="122">
        <v>10279075</v>
      </c>
      <c r="N123" s="122">
        <f t="shared" si="20"/>
        <v>19</v>
      </c>
      <c r="O123" s="122">
        <f t="shared" si="24"/>
        <v>-1</v>
      </c>
      <c r="P123" s="122">
        <f t="shared" si="28"/>
        <v>-4</v>
      </c>
      <c r="Q123" s="122">
        <f t="shared" si="16"/>
        <v>10279</v>
      </c>
      <c r="R123" s="123">
        <f t="shared" si="27"/>
        <v>-72</v>
      </c>
      <c r="S123" s="122">
        <f t="shared" si="25"/>
        <v>8485</v>
      </c>
      <c r="T123" s="119" t="str">
        <f t="shared" si="17"/>
        <v>2069</v>
      </c>
      <c r="U123" s="119"/>
      <c r="V123" s="119"/>
      <c r="W123" s="119"/>
      <c r="X123" s="119"/>
      <c r="Y123" s="119"/>
      <c r="Z123" s="119"/>
      <c r="AA123" s="119"/>
      <c r="AB123" s="119"/>
      <c r="AC123" s="119"/>
      <c r="AD123" s="119"/>
      <c r="AE123" s="119"/>
      <c r="AF123" s="119"/>
      <c r="AG123" s="119"/>
      <c r="AH123" s="119"/>
      <c r="AI123" s="119"/>
      <c r="AJ123" s="119"/>
      <c r="AK123" s="119"/>
      <c r="AL123" s="119"/>
      <c r="AM123" s="119"/>
      <c r="AN123" s="119"/>
      <c r="AO123" s="119"/>
      <c r="AP123" s="119"/>
      <c r="AQ123" s="119"/>
      <c r="AR123" s="119"/>
      <c r="AS123" s="119"/>
      <c r="AT123" s="119"/>
      <c r="AU123" s="119"/>
      <c r="AV123" s="119"/>
      <c r="AW123" s="119"/>
      <c r="AX123" s="119"/>
      <c r="AY123" s="119"/>
      <c r="AZ123" s="119"/>
    </row>
    <row r="124" spans="1:52" ht="14">
      <c r="A124" s="129" t="s">
        <v>1521</v>
      </c>
      <c r="B124" s="121">
        <v>9827113</v>
      </c>
      <c r="C124" s="126">
        <f t="shared" si="18"/>
        <v>17.7</v>
      </c>
      <c r="D124" s="124" t="str">
        <f t="shared" si="21"/>
        <v>2070</v>
      </c>
      <c r="E124" s="122">
        <f t="shared" si="22"/>
        <v>9827</v>
      </c>
      <c r="F124" s="126">
        <f t="shared" si="23"/>
        <v>17.7</v>
      </c>
      <c r="G124" s="126">
        <f t="shared" si="19"/>
        <v>-0.7</v>
      </c>
      <c r="H124" s="126">
        <f t="shared" si="15"/>
        <v>-1</v>
      </c>
      <c r="I124" s="123">
        <f t="shared" si="31"/>
        <v>-7</v>
      </c>
      <c r="J124" s="122">
        <f t="shared" si="31"/>
        <v>9608</v>
      </c>
      <c r="K124" s="119"/>
      <c r="L124" s="119"/>
      <c r="M124" s="122">
        <v>10297167</v>
      </c>
      <c r="N124" s="122">
        <f t="shared" si="20"/>
        <v>18</v>
      </c>
      <c r="O124" s="122">
        <f t="shared" si="24"/>
        <v>-1</v>
      </c>
      <c r="P124" s="122">
        <f t="shared" si="28"/>
        <v>-4</v>
      </c>
      <c r="Q124" s="122">
        <f t="shared" si="16"/>
        <v>10297</v>
      </c>
      <c r="R124" s="123">
        <f t="shared" si="27"/>
        <v>-76</v>
      </c>
      <c r="S124" s="122">
        <f t="shared" si="25"/>
        <v>8409</v>
      </c>
      <c r="T124" s="119" t="str">
        <f t="shared" si="17"/>
        <v>2070</v>
      </c>
      <c r="U124" s="119"/>
      <c r="V124" s="119"/>
      <c r="W124" s="119"/>
      <c r="X124" s="119"/>
      <c r="Y124" s="119"/>
      <c r="Z124" s="119"/>
      <c r="AA124" s="119"/>
      <c r="AB124" s="119"/>
      <c r="AC124" s="119"/>
      <c r="AD124" s="119"/>
      <c r="AE124" s="119"/>
      <c r="AF124" s="119"/>
      <c r="AG124" s="119"/>
      <c r="AH124" s="119"/>
      <c r="AI124" s="119"/>
      <c r="AJ124" s="119"/>
      <c r="AK124" s="119"/>
      <c r="AL124" s="119"/>
      <c r="AM124" s="119"/>
      <c r="AN124" s="119"/>
      <c r="AO124" s="119"/>
      <c r="AP124" s="119"/>
      <c r="AQ124" s="119"/>
      <c r="AR124" s="119"/>
      <c r="AS124" s="119"/>
      <c r="AT124" s="119"/>
      <c r="AU124" s="119"/>
      <c r="AV124" s="119"/>
      <c r="AW124" s="119"/>
      <c r="AX124" s="119"/>
      <c r="AY124" s="119"/>
      <c r="AZ124" s="119"/>
    </row>
    <row r="125" spans="1:52" ht="14">
      <c r="A125" s="129" t="s">
        <v>1522</v>
      </c>
      <c r="B125" s="121">
        <v>9844115</v>
      </c>
      <c r="C125" s="126">
        <f t="shared" si="18"/>
        <v>17</v>
      </c>
      <c r="D125" s="124" t="str">
        <f t="shared" si="21"/>
        <v>2071</v>
      </c>
      <c r="E125" s="122">
        <f t="shared" si="22"/>
        <v>9844</v>
      </c>
      <c r="F125" s="126">
        <f t="shared" si="23"/>
        <v>17</v>
      </c>
      <c r="G125" s="126">
        <f t="shared" si="19"/>
        <v>-0.7</v>
      </c>
      <c r="H125" s="126">
        <f t="shared" si="15"/>
        <v>-1.2</v>
      </c>
      <c r="I125" s="123">
        <f t="shared" si="31"/>
        <v>-8</v>
      </c>
      <c r="J125" s="122">
        <f t="shared" si="31"/>
        <v>9600</v>
      </c>
      <c r="K125" s="119"/>
      <c r="L125" s="119"/>
      <c r="M125" s="122">
        <v>10314142</v>
      </c>
      <c r="N125" s="122">
        <f t="shared" si="20"/>
        <v>17</v>
      </c>
      <c r="O125" s="122">
        <f t="shared" si="24"/>
        <v>-1</v>
      </c>
      <c r="P125" s="122">
        <f t="shared" si="28"/>
        <v>-3</v>
      </c>
      <c r="Q125" s="122">
        <f t="shared" si="16"/>
        <v>10314</v>
      </c>
      <c r="R125" s="123">
        <f t="shared" si="27"/>
        <v>-79</v>
      </c>
      <c r="S125" s="122">
        <f t="shared" si="25"/>
        <v>8330</v>
      </c>
      <c r="T125" s="119" t="str">
        <f t="shared" si="17"/>
        <v>2071</v>
      </c>
      <c r="U125" s="119"/>
      <c r="V125" s="119"/>
      <c r="W125" s="119"/>
      <c r="X125" s="119"/>
      <c r="Y125" s="119"/>
      <c r="Z125" s="119"/>
      <c r="AA125" s="119"/>
      <c r="AB125" s="119"/>
      <c r="AC125" s="119"/>
      <c r="AD125" s="119"/>
      <c r="AE125" s="119"/>
      <c r="AF125" s="119"/>
      <c r="AG125" s="119"/>
      <c r="AH125" s="119"/>
      <c r="AI125" s="119"/>
      <c r="AJ125" s="119"/>
      <c r="AK125" s="119"/>
      <c r="AL125" s="119"/>
      <c r="AM125" s="119"/>
      <c r="AN125" s="119"/>
      <c r="AO125" s="119"/>
      <c r="AP125" s="119"/>
      <c r="AQ125" s="119"/>
      <c r="AR125" s="119"/>
      <c r="AS125" s="119"/>
      <c r="AT125" s="119"/>
      <c r="AU125" s="119"/>
      <c r="AV125" s="119"/>
      <c r="AW125" s="119"/>
      <c r="AX125" s="119"/>
      <c r="AY125" s="119"/>
      <c r="AZ125" s="119"/>
    </row>
    <row r="126" spans="1:52" ht="14">
      <c r="A126" s="129" t="s">
        <v>1523</v>
      </c>
      <c r="B126" s="121">
        <v>9860440</v>
      </c>
      <c r="C126" s="126">
        <f t="shared" si="18"/>
        <v>16.3</v>
      </c>
      <c r="D126" s="124" t="str">
        <f t="shared" si="21"/>
        <v>2072</v>
      </c>
      <c r="E126" s="122">
        <f t="shared" si="22"/>
        <v>9860</v>
      </c>
      <c r="F126" s="126">
        <f t="shared" si="23"/>
        <v>16.3</v>
      </c>
      <c r="G126" s="126">
        <f t="shared" si="19"/>
        <v>-0.7</v>
      </c>
      <c r="H126" s="126">
        <f t="shared" si="15"/>
        <v>-2.1</v>
      </c>
      <c r="I126" s="123">
        <f t="shared" si="31"/>
        <v>-10</v>
      </c>
      <c r="J126" s="122">
        <f t="shared" si="31"/>
        <v>9590</v>
      </c>
      <c r="K126" s="119"/>
      <c r="L126" s="119"/>
      <c r="M126" s="122">
        <v>10330060</v>
      </c>
      <c r="N126" s="122">
        <f t="shared" si="20"/>
        <v>16</v>
      </c>
      <c r="O126" s="122">
        <f t="shared" si="24"/>
        <v>-1</v>
      </c>
      <c r="P126" s="122">
        <f t="shared" si="28"/>
        <v>-6</v>
      </c>
      <c r="Q126" s="122">
        <f t="shared" si="16"/>
        <v>10330</v>
      </c>
      <c r="R126" s="123">
        <f t="shared" si="27"/>
        <v>-85</v>
      </c>
      <c r="S126" s="122">
        <f t="shared" si="25"/>
        <v>8245</v>
      </c>
      <c r="T126" s="119" t="str">
        <f t="shared" si="17"/>
        <v>2072</v>
      </c>
      <c r="U126" s="119"/>
      <c r="V126" s="119"/>
      <c r="W126" s="119"/>
      <c r="X126" s="119"/>
      <c r="Y126" s="119"/>
      <c r="Z126" s="119"/>
      <c r="AA126" s="119"/>
      <c r="AB126" s="119"/>
      <c r="AC126" s="119"/>
      <c r="AD126" s="119"/>
      <c r="AE126" s="119"/>
      <c r="AF126" s="119"/>
      <c r="AG126" s="119"/>
      <c r="AH126" s="119"/>
      <c r="AI126" s="119"/>
      <c r="AJ126" s="119"/>
      <c r="AK126" s="119"/>
      <c r="AL126" s="119"/>
      <c r="AM126" s="119"/>
      <c r="AN126" s="119"/>
      <c r="AO126" s="119"/>
      <c r="AP126" s="119"/>
      <c r="AQ126" s="119"/>
      <c r="AR126" s="119"/>
      <c r="AS126" s="119"/>
      <c r="AT126" s="119"/>
      <c r="AU126" s="119"/>
      <c r="AV126" s="119"/>
      <c r="AW126" s="119"/>
      <c r="AX126" s="119"/>
      <c r="AY126" s="119"/>
      <c r="AZ126" s="119"/>
    </row>
    <row r="127" spans="1:52" ht="14">
      <c r="A127" s="129" t="s">
        <v>1524</v>
      </c>
      <c r="B127" s="121">
        <v>9876099</v>
      </c>
      <c r="C127" s="126">
        <f t="shared" si="18"/>
        <v>15.7</v>
      </c>
      <c r="D127" s="124" t="str">
        <f t="shared" si="21"/>
        <v>2073</v>
      </c>
      <c r="E127" s="122">
        <f t="shared" si="22"/>
        <v>9876</v>
      </c>
      <c r="F127" s="126">
        <f t="shared" si="23"/>
        <v>15.7</v>
      </c>
      <c r="G127" s="126">
        <f t="shared" si="19"/>
        <v>-0.6</v>
      </c>
      <c r="H127" s="126">
        <f t="shared" si="15"/>
        <v>-3.1</v>
      </c>
      <c r="I127" s="123">
        <f t="shared" si="31"/>
        <v>-13</v>
      </c>
      <c r="J127" s="122">
        <f t="shared" si="31"/>
        <v>9577</v>
      </c>
      <c r="K127" s="119"/>
      <c r="L127" s="119"/>
      <c r="M127" s="122">
        <v>10344892</v>
      </c>
      <c r="N127" s="122">
        <f t="shared" si="20"/>
        <v>15</v>
      </c>
      <c r="O127" s="122">
        <f t="shared" si="24"/>
        <v>-1</v>
      </c>
      <c r="P127" s="122">
        <f t="shared" si="28"/>
        <v>-6</v>
      </c>
      <c r="Q127" s="122">
        <f t="shared" si="16"/>
        <v>10345</v>
      </c>
      <c r="R127" s="123">
        <f t="shared" si="27"/>
        <v>-91</v>
      </c>
      <c r="S127" s="122">
        <f t="shared" si="25"/>
        <v>8154</v>
      </c>
      <c r="T127" s="119" t="str">
        <f t="shared" si="17"/>
        <v>2073</v>
      </c>
      <c r="U127" s="119"/>
      <c r="V127" s="119"/>
      <c r="W127" s="119"/>
      <c r="X127" s="119"/>
      <c r="Y127" s="119"/>
      <c r="Z127" s="119"/>
      <c r="AA127" s="119"/>
      <c r="AB127" s="119"/>
      <c r="AC127" s="119"/>
      <c r="AD127" s="119"/>
      <c r="AE127" s="119"/>
      <c r="AF127" s="119"/>
      <c r="AG127" s="119"/>
      <c r="AH127" s="119"/>
      <c r="AI127" s="119"/>
      <c r="AJ127" s="119"/>
      <c r="AK127" s="119"/>
      <c r="AL127" s="119"/>
      <c r="AM127" s="119"/>
      <c r="AN127" s="119"/>
      <c r="AO127" s="119"/>
      <c r="AP127" s="119"/>
      <c r="AQ127" s="119"/>
      <c r="AR127" s="119"/>
      <c r="AS127" s="119"/>
      <c r="AT127" s="119"/>
      <c r="AU127" s="119"/>
      <c r="AV127" s="119"/>
      <c r="AW127" s="119"/>
      <c r="AX127" s="119"/>
      <c r="AY127" s="119"/>
      <c r="AZ127" s="119"/>
    </row>
    <row r="128" spans="1:52" ht="14">
      <c r="A128" s="129" t="s">
        <v>1525</v>
      </c>
      <c r="B128" s="121">
        <v>9891104</v>
      </c>
      <c r="C128" s="126">
        <f t="shared" si="18"/>
        <v>15</v>
      </c>
      <c r="D128" s="124" t="str">
        <f t="shared" si="21"/>
        <v>2074</v>
      </c>
      <c r="E128" s="122">
        <f t="shared" si="22"/>
        <v>9891</v>
      </c>
      <c r="F128" s="126">
        <f t="shared" si="23"/>
        <v>15</v>
      </c>
      <c r="G128" s="126">
        <f t="shared" si="19"/>
        <v>-0.7</v>
      </c>
      <c r="H128" s="126">
        <f t="shared" si="15"/>
        <v>-4</v>
      </c>
      <c r="I128" s="123">
        <f t="shared" si="31"/>
        <v>-17</v>
      </c>
      <c r="J128" s="122">
        <f t="shared" si="31"/>
        <v>9560</v>
      </c>
      <c r="K128" s="119"/>
      <c r="L128" s="119"/>
      <c r="M128" s="122">
        <v>10358553</v>
      </c>
      <c r="N128" s="122">
        <f t="shared" si="20"/>
        <v>14</v>
      </c>
      <c r="O128" s="122">
        <f t="shared" si="24"/>
        <v>-1</v>
      </c>
      <c r="P128" s="122">
        <f t="shared" si="28"/>
        <v>-5</v>
      </c>
      <c r="Q128" s="122">
        <f t="shared" si="16"/>
        <v>10359</v>
      </c>
      <c r="R128" s="123">
        <f t="shared" si="27"/>
        <v>-96</v>
      </c>
      <c r="S128" s="122">
        <f t="shared" si="25"/>
        <v>8058</v>
      </c>
      <c r="T128" s="119" t="str">
        <f t="shared" si="17"/>
        <v>2074</v>
      </c>
      <c r="U128" s="119"/>
      <c r="V128" s="119"/>
      <c r="W128" s="119"/>
      <c r="X128" s="119"/>
      <c r="Y128" s="119"/>
      <c r="Z128" s="119"/>
      <c r="AA128" s="119"/>
      <c r="AB128" s="119"/>
      <c r="AC128" s="119"/>
      <c r="AD128" s="119"/>
      <c r="AE128" s="119"/>
      <c r="AF128" s="119"/>
      <c r="AG128" s="119"/>
      <c r="AH128" s="119"/>
      <c r="AI128" s="119"/>
      <c r="AJ128" s="119"/>
      <c r="AK128" s="119"/>
      <c r="AL128" s="119"/>
      <c r="AM128" s="119"/>
      <c r="AN128" s="119"/>
      <c r="AO128" s="119"/>
      <c r="AP128" s="119"/>
      <c r="AQ128" s="119"/>
      <c r="AR128" s="119"/>
      <c r="AS128" s="119"/>
      <c r="AT128" s="119"/>
      <c r="AU128" s="119"/>
      <c r="AV128" s="119"/>
      <c r="AW128" s="119"/>
      <c r="AX128" s="119"/>
      <c r="AY128" s="119"/>
      <c r="AZ128" s="119"/>
    </row>
    <row r="129" spans="1:52" ht="14">
      <c r="A129" s="129" t="s">
        <v>1526</v>
      </c>
      <c r="B129" s="121">
        <v>9905469</v>
      </c>
      <c r="C129" s="126">
        <f t="shared" si="18"/>
        <v>14.4</v>
      </c>
      <c r="D129" s="124" t="str">
        <f t="shared" si="21"/>
        <v>2075</v>
      </c>
      <c r="E129" s="122">
        <f t="shared" si="22"/>
        <v>9905</v>
      </c>
      <c r="F129" s="126">
        <f t="shared" si="23"/>
        <v>14.4</v>
      </c>
      <c r="G129" s="126">
        <f t="shared" si="19"/>
        <v>-0.6</v>
      </c>
      <c r="H129" s="126">
        <f t="shared" si="15"/>
        <v>-4.4000000000000004</v>
      </c>
      <c r="I129" s="123">
        <f t="shared" si="31"/>
        <v>-21</v>
      </c>
      <c r="J129" s="122">
        <f t="shared" si="31"/>
        <v>9539</v>
      </c>
      <c r="K129" s="119"/>
      <c r="L129" s="119"/>
      <c r="M129" s="122">
        <v>10370994</v>
      </c>
      <c r="N129" s="122">
        <f t="shared" si="20"/>
        <v>12</v>
      </c>
      <c r="O129" s="122">
        <f t="shared" si="24"/>
        <v>-2</v>
      </c>
      <c r="P129" s="122">
        <f t="shared" si="28"/>
        <v>-8</v>
      </c>
      <c r="Q129" s="122">
        <f t="shared" si="16"/>
        <v>10371</v>
      </c>
      <c r="R129" s="123">
        <f t="shared" si="27"/>
        <v>-104</v>
      </c>
      <c r="S129" s="122">
        <f t="shared" si="25"/>
        <v>7954</v>
      </c>
      <c r="T129" s="119" t="str">
        <f t="shared" si="17"/>
        <v>2075</v>
      </c>
      <c r="U129" s="119"/>
      <c r="V129" s="119"/>
      <c r="W129" s="119"/>
      <c r="X129" s="119"/>
      <c r="Y129" s="119"/>
      <c r="Z129" s="119"/>
      <c r="AA129" s="119"/>
      <c r="AB129" s="119"/>
      <c r="AC129" s="119"/>
      <c r="AD129" s="119"/>
      <c r="AE129" s="119"/>
      <c r="AF129" s="119"/>
      <c r="AG129" s="119"/>
      <c r="AH129" s="119"/>
      <c r="AI129" s="119"/>
      <c r="AJ129" s="119"/>
      <c r="AK129" s="119"/>
      <c r="AL129" s="119"/>
      <c r="AM129" s="119"/>
      <c r="AN129" s="119"/>
      <c r="AO129" s="119"/>
      <c r="AP129" s="119"/>
      <c r="AQ129" s="119"/>
      <c r="AR129" s="119"/>
      <c r="AS129" s="119"/>
      <c r="AT129" s="119"/>
      <c r="AU129" s="119"/>
      <c r="AV129" s="119"/>
      <c r="AW129" s="119"/>
      <c r="AX129" s="119"/>
      <c r="AY129" s="119"/>
      <c r="AZ129" s="119"/>
    </row>
    <row r="130" spans="1:52" ht="14">
      <c r="A130" s="129" t="s">
        <v>1527</v>
      </c>
      <c r="B130" s="121">
        <v>9919212</v>
      </c>
      <c r="C130" s="126">
        <f t="shared" si="18"/>
        <v>13.7</v>
      </c>
      <c r="D130" s="124" t="str">
        <f t="shared" si="21"/>
        <v>2076</v>
      </c>
      <c r="E130" s="122">
        <f t="shared" si="22"/>
        <v>9919</v>
      </c>
      <c r="F130" s="126">
        <f t="shared" si="23"/>
        <v>13.7</v>
      </c>
      <c r="G130" s="126">
        <f t="shared" si="19"/>
        <v>-0.7</v>
      </c>
      <c r="H130" s="126">
        <f t="shared" si="15"/>
        <v>-4.2</v>
      </c>
      <c r="I130" s="123">
        <f t="shared" si="31"/>
        <v>-25</v>
      </c>
      <c r="J130" s="122">
        <f t="shared" si="31"/>
        <v>9514</v>
      </c>
      <c r="K130" s="119"/>
      <c r="L130" s="119"/>
      <c r="M130" s="122">
        <v>10382180</v>
      </c>
      <c r="N130" s="122">
        <f t="shared" si="20"/>
        <v>11</v>
      </c>
      <c r="O130" s="122">
        <f t="shared" si="24"/>
        <v>-1</v>
      </c>
      <c r="P130" s="122">
        <f t="shared" si="28"/>
        <v>-10</v>
      </c>
      <c r="Q130" s="122">
        <f t="shared" si="16"/>
        <v>10382</v>
      </c>
      <c r="R130" s="123">
        <f t="shared" si="27"/>
        <v>-114</v>
      </c>
      <c r="S130" s="122">
        <f t="shared" si="25"/>
        <v>7840</v>
      </c>
      <c r="T130" s="119" t="str">
        <f t="shared" si="17"/>
        <v>2076</v>
      </c>
      <c r="U130" s="119"/>
      <c r="V130" s="119"/>
      <c r="W130" s="119"/>
      <c r="X130" s="119"/>
      <c r="Y130" s="119"/>
      <c r="Z130" s="119"/>
      <c r="AA130" s="119"/>
      <c r="AB130" s="119"/>
      <c r="AC130" s="119"/>
      <c r="AD130" s="119"/>
      <c r="AE130" s="119"/>
      <c r="AF130" s="119"/>
      <c r="AG130" s="119"/>
      <c r="AH130" s="119"/>
      <c r="AI130" s="119"/>
      <c r="AJ130" s="119"/>
      <c r="AK130" s="119"/>
      <c r="AL130" s="119"/>
      <c r="AM130" s="119"/>
      <c r="AN130" s="119"/>
      <c r="AO130" s="119"/>
      <c r="AP130" s="119"/>
      <c r="AQ130" s="119"/>
      <c r="AR130" s="119"/>
      <c r="AS130" s="119"/>
      <c r="AT130" s="119"/>
      <c r="AU130" s="119"/>
      <c r="AV130" s="119"/>
      <c r="AW130" s="119"/>
      <c r="AX130" s="119"/>
      <c r="AY130" s="119"/>
      <c r="AZ130" s="119"/>
    </row>
    <row r="131" spans="1:52" ht="14">
      <c r="A131" s="129" t="s">
        <v>1528</v>
      </c>
      <c r="B131" s="121">
        <v>9932362</v>
      </c>
      <c r="C131" s="126">
        <f t="shared" si="18"/>
        <v>13.2</v>
      </c>
      <c r="D131" s="124" t="str">
        <f t="shared" si="21"/>
        <v>2077</v>
      </c>
      <c r="E131" s="122">
        <f t="shared" si="22"/>
        <v>9932</v>
      </c>
      <c r="F131" s="126">
        <f t="shared" si="23"/>
        <v>13.2</v>
      </c>
      <c r="G131" s="126">
        <f t="shared" si="19"/>
        <v>-0.5</v>
      </c>
      <c r="H131" s="126">
        <f t="shared" ref="H131:H192" si="32">H89-H88+H130</f>
        <v>-4.2</v>
      </c>
      <c r="I131" s="123">
        <f t="shared" si="31"/>
        <v>-29</v>
      </c>
      <c r="J131" s="122">
        <f t="shared" si="31"/>
        <v>9485</v>
      </c>
      <c r="K131" s="119"/>
      <c r="L131" s="119"/>
      <c r="M131" s="122">
        <v>10392082</v>
      </c>
      <c r="N131" s="122">
        <f t="shared" si="20"/>
        <v>10</v>
      </c>
      <c r="O131" s="122">
        <f t="shared" si="24"/>
        <v>-1</v>
      </c>
      <c r="P131" s="122">
        <f t="shared" si="28"/>
        <v>-7</v>
      </c>
      <c r="Q131" s="122">
        <f t="shared" si="16"/>
        <v>10392</v>
      </c>
      <c r="R131" s="123">
        <f t="shared" si="27"/>
        <v>-121</v>
      </c>
      <c r="S131" s="122">
        <f t="shared" si="25"/>
        <v>7719</v>
      </c>
      <c r="T131" s="119" t="str">
        <f t="shared" si="17"/>
        <v>2077</v>
      </c>
      <c r="U131" s="119"/>
      <c r="V131" s="119"/>
      <c r="W131" s="119"/>
      <c r="X131" s="119"/>
      <c r="Y131" s="119"/>
      <c r="Z131" s="119"/>
      <c r="AA131" s="119"/>
      <c r="AB131" s="119"/>
      <c r="AC131" s="119"/>
      <c r="AD131" s="119"/>
      <c r="AE131" s="119"/>
      <c r="AF131" s="119"/>
      <c r="AG131" s="119"/>
      <c r="AH131" s="119"/>
      <c r="AI131" s="119"/>
      <c r="AJ131" s="119"/>
      <c r="AK131" s="119"/>
      <c r="AL131" s="119"/>
      <c r="AM131" s="119"/>
      <c r="AN131" s="119"/>
      <c r="AO131" s="119"/>
      <c r="AP131" s="119"/>
      <c r="AQ131" s="119"/>
      <c r="AR131" s="119"/>
      <c r="AS131" s="119"/>
      <c r="AT131" s="119"/>
      <c r="AU131" s="119"/>
      <c r="AV131" s="119"/>
      <c r="AW131" s="119"/>
      <c r="AX131" s="119"/>
      <c r="AY131" s="119"/>
      <c r="AZ131" s="119"/>
    </row>
    <row r="132" spans="1:52" ht="14">
      <c r="A132" s="129" t="s">
        <v>1529</v>
      </c>
      <c r="B132" s="121">
        <v>9944945</v>
      </c>
      <c r="C132" s="126">
        <f t="shared" si="18"/>
        <v>12.6</v>
      </c>
      <c r="D132" s="124" t="str">
        <f t="shared" si="21"/>
        <v>2078</v>
      </c>
      <c r="E132" s="122">
        <f t="shared" si="22"/>
        <v>9945</v>
      </c>
      <c r="F132" s="126">
        <f t="shared" si="23"/>
        <v>12.6</v>
      </c>
      <c r="G132" s="126">
        <f t="shared" si="19"/>
        <v>-0.6</v>
      </c>
      <c r="H132" s="126">
        <f t="shared" si="32"/>
        <v>-3.8</v>
      </c>
      <c r="I132" s="123">
        <f t="shared" si="31"/>
        <v>-33</v>
      </c>
      <c r="J132" s="122">
        <f t="shared" si="31"/>
        <v>9452</v>
      </c>
      <c r="K132" s="119"/>
      <c r="L132" s="119"/>
      <c r="M132" s="122">
        <v>10400750</v>
      </c>
      <c r="N132" s="122">
        <f t="shared" si="20"/>
        <v>9</v>
      </c>
      <c r="O132" s="122">
        <f t="shared" si="24"/>
        <v>-1</v>
      </c>
      <c r="P132" s="122">
        <f t="shared" si="28"/>
        <v>-8</v>
      </c>
      <c r="Q132" s="122">
        <f t="shared" si="16"/>
        <v>10401</v>
      </c>
      <c r="R132" s="123">
        <f t="shared" si="27"/>
        <v>-129</v>
      </c>
      <c r="S132" s="122">
        <f t="shared" si="25"/>
        <v>7590</v>
      </c>
      <c r="T132" s="119" t="str">
        <f t="shared" si="17"/>
        <v>2078</v>
      </c>
      <c r="U132" s="119"/>
      <c r="V132" s="119"/>
      <c r="W132" s="119"/>
      <c r="X132" s="119"/>
      <c r="Y132" s="119"/>
      <c r="Z132" s="119"/>
      <c r="AA132" s="119"/>
      <c r="AB132" s="119"/>
      <c r="AC132" s="119"/>
      <c r="AD132" s="119"/>
      <c r="AE132" s="119"/>
      <c r="AF132" s="119"/>
      <c r="AG132" s="119"/>
      <c r="AH132" s="119"/>
      <c r="AI132" s="119"/>
      <c r="AJ132" s="119"/>
      <c r="AK132" s="119"/>
      <c r="AL132" s="119"/>
      <c r="AM132" s="119"/>
      <c r="AN132" s="119"/>
      <c r="AO132" s="119"/>
      <c r="AP132" s="119"/>
      <c r="AQ132" s="119"/>
      <c r="AR132" s="119"/>
      <c r="AS132" s="119"/>
      <c r="AT132" s="119"/>
      <c r="AU132" s="119"/>
      <c r="AV132" s="119"/>
      <c r="AW132" s="119"/>
      <c r="AX132" s="119"/>
      <c r="AY132" s="119"/>
      <c r="AZ132" s="119"/>
    </row>
    <row r="133" spans="1:52" ht="14">
      <c r="A133" s="129" t="s">
        <v>1530</v>
      </c>
      <c r="B133" s="121">
        <v>9956993</v>
      </c>
      <c r="C133" s="126">
        <f t="shared" si="18"/>
        <v>12</v>
      </c>
      <c r="D133" s="124" t="str">
        <f t="shared" si="21"/>
        <v>2079</v>
      </c>
      <c r="E133" s="122">
        <f t="shared" si="22"/>
        <v>9957</v>
      </c>
      <c r="F133" s="126">
        <f t="shared" si="23"/>
        <v>12</v>
      </c>
      <c r="G133" s="126">
        <f t="shared" si="19"/>
        <v>-0.6</v>
      </c>
      <c r="H133" s="126">
        <f t="shared" si="32"/>
        <v>-3.7</v>
      </c>
      <c r="I133" s="123">
        <f t="shared" si="31"/>
        <v>-37</v>
      </c>
      <c r="J133" s="122">
        <f t="shared" si="31"/>
        <v>9415</v>
      </c>
      <c r="K133" s="119"/>
      <c r="L133" s="119"/>
      <c r="M133" s="122">
        <v>10408267</v>
      </c>
      <c r="N133" s="122">
        <f t="shared" si="20"/>
        <v>8</v>
      </c>
      <c r="O133" s="122">
        <f t="shared" si="24"/>
        <v>-1</v>
      </c>
      <c r="P133" s="122">
        <f t="shared" si="28"/>
        <v>-7</v>
      </c>
      <c r="Q133" s="122">
        <f t="shared" ref="Q133:Q154" si="33">M133/1000</f>
        <v>10408</v>
      </c>
      <c r="R133" s="123">
        <f t="shared" si="27"/>
        <v>-136</v>
      </c>
      <c r="S133" s="122">
        <f t="shared" si="25"/>
        <v>7454</v>
      </c>
      <c r="T133" s="119" t="str">
        <f t="shared" ref="T133:T192" si="34">A133</f>
        <v>2079</v>
      </c>
      <c r="U133" s="119"/>
      <c r="V133" s="119"/>
      <c r="W133" s="119"/>
      <c r="X133" s="119"/>
      <c r="Y133" s="119"/>
      <c r="Z133" s="119"/>
      <c r="AA133" s="119"/>
      <c r="AB133" s="119"/>
      <c r="AC133" s="119"/>
      <c r="AD133" s="119"/>
      <c r="AE133" s="119"/>
      <c r="AF133" s="119"/>
      <c r="AG133" s="119"/>
      <c r="AH133" s="119"/>
      <c r="AI133" s="119"/>
      <c r="AJ133" s="119"/>
      <c r="AK133" s="119"/>
      <c r="AL133" s="119"/>
      <c r="AM133" s="119"/>
      <c r="AN133" s="119"/>
      <c r="AO133" s="119"/>
      <c r="AP133" s="119"/>
      <c r="AQ133" s="119"/>
      <c r="AR133" s="119"/>
      <c r="AS133" s="119"/>
      <c r="AT133" s="119"/>
      <c r="AU133" s="119"/>
      <c r="AV133" s="119"/>
      <c r="AW133" s="119"/>
      <c r="AX133" s="119"/>
      <c r="AY133" s="119"/>
      <c r="AZ133" s="119"/>
    </row>
    <row r="134" spans="1:52" ht="14">
      <c r="A134" s="129" t="s">
        <v>1531</v>
      </c>
      <c r="B134" s="121">
        <v>9968538</v>
      </c>
      <c r="C134" s="126">
        <f t="shared" ref="C134:C154" si="35">(B134-B133)/1000</f>
        <v>11.5</v>
      </c>
      <c r="D134" s="124" t="str">
        <f t="shared" si="21"/>
        <v>2080</v>
      </c>
      <c r="E134" s="122">
        <f t="shared" si="22"/>
        <v>9969</v>
      </c>
      <c r="F134" s="126">
        <f t="shared" si="23"/>
        <v>11.5</v>
      </c>
      <c r="G134" s="126">
        <f t="shared" ref="G134:G154" si="36">C134-C133</f>
        <v>-0.5</v>
      </c>
      <c r="H134" s="126">
        <f t="shared" si="32"/>
        <v>-3.6</v>
      </c>
      <c r="I134" s="123">
        <f t="shared" si="31"/>
        <v>-41</v>
      </c>
      <c r="J134" s="122">
        <f t="shared" si="31"/>
        <v>9374</v>
      </c>
      <c r="K134" s="119"/>
      <c r="L134" s="119"/>
      <c r="M134" s="122">
        <v>10414637</v>
      </c>
      <c r="N134" s="122">
        <f t="shared" ref="N134:N154" si="37">(M134-M133)/1000</f>
        <v>6</v>
      </c>
      <c r="O134" s="122">
        <f t="shared" si="24"/>
        <v>-2</v>
      </c>
      <c r="P134" s="122">
        <f t="shared" si="28"/>
        <v>-6</v>
      </c>
      <c r="Q134" s="122">
        <f t="shared" si="33"/>
        <v>10415</v>
      </c>
      <c r="R134" s="123">
        <f t="shared" si="27"/>
        <v>-142</v>
      </c>
      <c r="S134" s="122">
        <f t="shared" si="25"/>
        <v>7312</v>
      </c>
      <c r="T134" s="119" t="str">
        <f t="shared" si="34"/>
        <v>2080</v>
      </c>
      <c r="U134" s="119"/>
      <c r="V134" s="119"/>
      <c r="W134" s="119"/>
      <c r="X134" s="119"/>
      <c r="Y134" s="119"/>
      <c r="Z134" s="119"/>
      <c r="AA134" s="119"/>
      <c r="AB134" s="119"/>
      <c r="AC134" s="119"/>
      <c r="AD134" s="119"/>
      <c r="AE134" s="119"/>
      <c r="AF134" s="119"/>
      <c r="AG134" s="119"/>
      <c r="AH134" s="119"/>
      <c r="AI134" s="119"/>
      <c r="AJ134" s="119"/>
      <c r="AK134" s="119"/>
      <c r="AL134" s="119"/>
      <c r="AM134" s="119"/>
      <c r="AN134" s="119"/>
      <c r="AO134" s="119"/>
      <c r="AP134" s="119"/>
      <c r="AQ134" s="119"/>
      <c r="AR134" s="119"/>
      <c r="AS134" s="119"/>
      <c r="AT134" s="119"/>
      <c r="AU134" s="119"/>
      <c r="AV134" s="119"/>
      <c r="AW134" s="119"/>
      <c r="AX134" s="119"/>
      <c r="AY134" s="119"/>
      <c r="AZ134" s="119"/>
    </row>
    <row r="135" spans="1:52" ht="14">
      <c r="A135" s="129" t="s">
        <v>1532</v>
      </c>
      <c r="B135" s="121">
        <v>9979599</v>
      </c>
      <c r="C135" s="126">
        <f t="shared" si="35"/>
        <v>11.1</v>
      </c>
      <c r="D135" s="124" t="str">
        <f t="shared" ref="D135:D154" si="38">A135</f>
        <v>2081</v>
      </c>
      <c r="E135" s="122">
        <f t="shared" ref="E135:E154" si="39">B135/1000</f>
        <v>9980</v>
      </c>
      <c r="F135" s="126">
        <f t="shared" ref="F135:F154" si="40">C135</f>
        <v>11.1</v>
      </c>
      <c r="G135" s="126">
        <f t="shared" si="36"/>
        <v>-0.4</v>
      </c>
      <c r="H135" s="126">
        <f t="shared" si="32"/>
        <v>-3.8</v>
      </c>
      <c r="I135" s="123">
        <f t="shared" si="31"/>
        <v>-45</v>
      </c>
      <c r="J135" s="122">
        <f t="shared" si="31"/>
        <v>9329</v>
      </c>
      <c r="K135" s="119"/>
      <c r="L135" s="119"/>
      <c r="M135" s="122">
        <v>10419852</v>
      </c>
      <c r="N135" s="122">
        <f t="shared" si="37"/>
        <v>5</v>
      </c>
      <c r="O135" s="122">
        <f t="shared" ref="O135:O154" si="41">N135-N134</f>
        <v>-1</v>
      </c>
      <c r="P135" s="122">
        <f t="shared" si="28"/>
        <v>-7</v>
      </c>
      <c r="Q135" s="122">
        <f t="shared" si="33"/>
        <v>10420</v>
      </c>
      <c r="R135" s="123">
        <f t="shared" si="27"/>
        <v>-149</v>
      </c>
      <c r="S135" s="122">
        <f t="shared" ref="S135:S154" si="42">S134+R135</f>
        <v>7163</v>
      </c>
      <c r="T135" s="119" t="str">
        <f t="shared" si="34"/>
        <v>2081</v>
      </c>
      <c r="U135" s="119"/>
      <c r="V135" s="119"/>
      <c r="W135" s="119"/>
      <c r="X135" s="119"/>
      <c r="Y135" s="119"/>
      <c r="Z135" s="119"/>
      <c r="AA135" s="119"/>
      <c r="AB135" s="119"/>
      <c r="AC135" s="119"/>
      <c r="AD135" s="119"/>
      <c r="AE135" s="119"/>
      <c r="AF135" s="119"/>
      <c r="AG135" s="119"/>
      <c r="AH135" s="119"/>
      <c r="AI135" s="119"/>
      <c r="AJ135" s="119"/>
      <c r="AK135" s="119"/>
      <c r="AL135" s="119"/>
      <c r="AM135" s="119"/>
      <c r="AN135" s="119"/>
      <c r="AO135" s="119"/>
      <c r="AP135" s="119"/>
      <c r="AQ135" s="119"/>
      <c r="AR135" s="119"/>
      <c r="AS135" s="119"/>
      <c r="AT135" s="119"/>
      <c r="AU135" s="119"/>
      <c r="AV135" s="119"/>
      <c r="AW135" s="119"/>
      <c r="AX135" s="119"/>
      <c r="AY135" s="119"/>
      <c r="AZ135" s="119"/>
    </row>
    <row r="136" spans="1:52" ht="14">
      <c r="A136" s="129" t="s">
        <v>1533</v>
      </c>
      <c r="B136" s="121">
        <v>9990199</v>
      </c>
      <c r="C136" s="126">
        <f t="shared" si="35"/>
        <v>10.6</v>
      </c>
      <c r="D136" s="124" t="str">
        <f t="shared" si="38"/>
        <v>2082</v>
      </c>
      <c r="E136" s="122">
        <f t="shared" si="39"/>
        <v>9990</v>
      </c>
      <c r="F136" s="126">
        <f t="shared" si="40"/>
        <v>10.6</v>
      </c>
      <c r="G136" s="126">
        <f t="shared" si="36"/>
        <v>-0.5</v>
      </c>
      <c r="H136" s="126">
        <f t="shared" si="32"/>
        <v>-3.6</v>
      </c>
      <c r="I136" s="123">
        <f t="shared" ref="I136:J151" si="43">I135+H136</f>
        <v>-49</v>
      </c>
      <c r="J136" s="122">
        <f t="shared" si="43"/>
        <v>9280</v>
      </c>
      <c r="K136" s="119"/>
      <c r="L136" s="119"/>
      <c r="M136" s="122">
        <v>10424023</v>
      </c>
      <c r="N136" s="122">
        <f t="shared" si="37"/>
        <v>4</v>
      </c>
      <c r="O136" s="122">
        <f t="shared" si="41"/>
        <v>-1</v>
      </c>
      <c r="P136" s="122">
        <f t="shared" si="28"/>
        <v>-6</v>
      </c>
      <c r="Q136" s="122">
        <f t="shared" si="33"/>
        <v>10424</v>
      </c>
      <c r="R136" s="123">
        <f t="shared" ref="R136:R154" si="44">R135+P136</f>
        <v>-155</v>
      </c>
      <c r="S136" s="122">
        <f t="shared" si="42"/>
        <v>7008</v>
      </c>
      <c r="T136" s="119" t="str">
        <f t="shared" si="34"/>
        <v>2082</v>
      </c>
      <c r="U136" s="119"/>
      <c r="V136" s="119"/>
      <c r="W136" s="119"/>
      <c r="X136" s="119"/>
      <c r="Y136" s="119"/>
      <c r="Z136" s="119"/>
      <c r="AA136" s="119"/>
      <c r="AB136" s="119"/>
      <c r="AC136" s="119"/>
      <c r="AD136" s="119"/>
      <c r="AE136" s="119"/>
      <c r="AF136" s="119"/>
      <c r="AG136" s="119"/>
      <c r="AH136" s="119"/>
      <c r="AI136" s="119"/>
      <c r="AJ136" s="119"/>
      <c r="AK136" s="119"/>
      <c r="AL136" s="119"/>
      <c r="AM136" s="119"/>
      <c r="AN136" s="119"/>
      <c r="AO136" s="119"/>
      <c r="AP136" s="119"/>
      <c r="AQ136" s="119"/>
      <c r="AR136" s="119"/>
      <c r="AS136" s="119"/>
      <c r="AT136" s="119"/>
      <c r="AU136" s="119"/>
      <c r="AV136" s="119"/>
      <c r="AW136" s="119"/>
      <c r="AX136" s="119"/>
      <c r="AY136" s="119"/>
      <c r="AZ136" s="119"/>
    </row>
    <row r="137" spans="1:52" ht="14">
      <c r="A137" s="129" t="s">
        <v>1534</v>
      </c>
      <c r="B137" s="121">
        <v>10000374</v>
      </c>
      <c r="C137" s="126">
        <f t="shared" si="35"/>
        <v>10.199999999999999</v>
      </c>
      <c r="D137" s="124" t="str">
        <f t="shared" si="38"/>
        <v>2083</v>
      </c>
      <c r="E137" s="122">
        <f t="shared" si="39"/>
        <v>10000</v>
      </c>
      <c r="F137" s="126">
        <f t="shared" si="40"/>
        <v>10.199999999999999</v>
      </c>
      <c r="G137" s="126">
        <f t="shared" si="36"/>
        <v>-0.4</v>
      </c>
      <c r="H137" s="126">
        <f t="shared" si="32"/>
        <v>-3.5</v>
      </c>
      <c r="I137" s="123">
        <f t="shared" si="43"/>
        <v>-53</v>
      </c>
      <c r="J137" s="122">
        <f t="shared" si="43"/>
        <v>9227</v>
      </c>
      <c r="K137" s="119"/>
      <c r="L137" s="119"/>
      <c r="M137" s="122">
        <v>10427226</v>
      </c>
      <c r="N137" s="122">
        <f t="shared" si="37"/>
        <v>3</v>
      </c>
      <c r="O137" s="122">
        <f t="shared" si="41"/>
        <v>-1</v>
      </c>
      <c r="P137" s="122">
        <f t="shared" si="28"/>
        <v>-7</v>
      </c>
      <c r="Q137" s="122">
        <f t="shared" si="33"/>
        <v>10427</v>
      </c>
      <c r="R137" s="123">
        <f t="shared" si="44"/>
        <v>-162</v>
      </c>
      <c r="S137" s="122">
        <f t="shared" si="42"/>
        <v>6846</v>
      </c>
      <c r="T137" s="119" t="str">
        <f t="shared" si="34"/>
        <v>2083</v>
      </c>
      <c r="U137" s="119"/>
      <c r="V137" s="119"/>
      <c r="W137" s="119"/>
      <c r="X137" s="119"/>
      <c r="Y137" s="119"/>
      <c r="Z137" s="119"/>
      <c r="AA137" s="119"/>
      <c r="AB137" s="119"/>
      <c r="AC137" s="119"/>
      <c r="AD137" s="119"/>
      <c r="AE137" s="119"/>
      <c r="AF137" s="119"/>
      <c r="AG137" s="119"/>
      <c r="AH137" s="119"/>
      <c r="AI137" s="119"/>
      <c r="AJ137" s="119"/>
      <c r="AK137" s="119"/>
      <c r="AL137" s="119"/>
      <c r="AM137" s="119"/>
      <c r="AN137" s="119"/>
      <c r="AO137" s="119"/>
      <c r="AP137" s="119"/>
      <c r="AQ137" s="119"/>
      <c r="AR137" s="119"/>
      <c r="AS137" s="119"/>
      <c r="AT137" s="119"/>
      <c r="AU137" s="119"/>
      <c r="AV137" s="119"/>
      <c r="AW137" s="119"/>
      <c r="AX137" s="119"/>
      <c r="AY137" s="119"/>
      <c r="AZ137" s="119"/>
    </row>
    <row r="138" spans="1:52" ht="14">
      <c r="A138" s="129" t="s">
        <v>1535</v>
      </c>
      <c r="B138" s="121">
        <v>10010167</v>
      </c>
      <c r="C138" s="126">
        <f t="shared" si="35"/>
        <v>9.8000000000000007</v>
      </c>
      <c r="D138" s="124" t="str">
        <f t="shared" si="38"/>
        <v>2084</v>
      </c>
      <c r="E138" s="122">
        <f t="shared" si="39"/>
        <v>10010</v>
      </c>
      <c r="F138" s="126">
        <f t="shared" si="40"/>
        <v>9.8000000000000007</v>
      </c>
      <c r="G138" s="126">
        <f t="shared" si="36"/>
        <v>-0.4</v>
      </c>
      <c r="H138" s="126">
        <f t="shared" si="32"/>
        <v>-3.5</v>
      </c>
      <c r="I138" s="123">
        <f t="shared" si="43"/>
        <v>-57</v>
      </c>
      <c r="J138" s="122">
        <f t="shared" si="43"/>
        <v>9170</v>
      </c>
      <c r="K138" s="119"/>
      <c r="L138" s="119"/>
      <c r="M138" s="122">
        <v>10429447</v>
      </c>
      <c r="N138" s="122">
        <f t="shared" si="37"/>
        <v>2</v>
      </c>
      <c r="O138" s="122">
        <f t="shared" si="41"/>
        <v>-1</v>
      </c>
      <c r="P138" s="122">
        <f t="shared" ref="P138:P192" si="45">P96-P95+P137</f>
        <v>-5</v>
      </c>
      <c r="Q138" s="122">
        <f t="shared" si="33"/>
        <v>10429</v>
      </c>
      <c r="R138" s="123">
        <f t="shared" si="44"/>
        <v>-167</v>
      </c>
      <c r="S138" s="122">
        <f t="shared" si="42"/>
        <v>6679</v>
      </c>
      <c r="T138" s="119" t="str">
        <f t="shared" si="34"/>
        <v>2084</v>
      </c>
      <c r="U138" s="119"/>
      <c r="V138" s="119"/>
      <c r="W138" s="119"/>
      <c r="X138" s="119"/>
      <c r="Y138" s="119"/>
      <c r="Z138" s="119"/>
      <c r="AA138" s="119"/>
      <c r="AB138" s="119"/>
      <c r="AC138" s="119"/>
      <c r="AD138" s="119"/>
      <c r="AE138" s="119"/>
      <c r="AF138" s="119"/>
      <c r="AG138" s="119"/>
      <c r="AH138" s="119"/>
      <c r="AI138" s="119"/>
      <c r="AJ138" s="119"/>
      <c r="AK138" s="119"/>
      <c r="AL138" s="119"/>
      <c r="AM138" s="119"/>
      <c r="AN138" s="119"/>
      <c r="AO138" s="119"/>
      <c r="AP138" s="119"/>
      <c r="AQ138" s="119"/>
      <c r="AR138" s="119"/>
      <c r="AS138" s="119"/>
      <c r="AT138" s="119"/>
      <c r="AU138" s="119"/>
      <c r="AV138" s="119"/>
      <c r="AW138" s="119"/>
      <c r="AX138" s="119"/>
      <c r="AY138" s="119"/>
      <c r="AZ138" s="119"/>
    </row>
    <row r="139" spans="1:52" ht="14">
      <c r="A139" s="129" t="s">
        <v>1536</v>
      </c>
      <c r="B139" s="121">
        <v>10019612</v>
      </c>
      <c r="C139" s="126">
        <f t="shared" si="35"/>
        <v>9.4</v>
      </c>
      <c r="D139" s="124" t="str">
        <f t="shared" si="38"/>
        <v>2085</v>
      </c>
      <c r="E139" s="122">
        <f t="shared" si="39"/>
        <v>10020</v>
      </c>
      <c r="F139" s="126">
        <f t="shared" si="40"/>
        <v>9.4</v>
      </c>
      <c r="G139" s="126">
        <f t="shared" si="36"/>
        <v>-0.4</v>
      </c>
      <c r="H139" s="126">
        <f t="shared" si="32"/>
        <v>-3.4</v>
      </c>
      <c r="I139" s="123">
        <f t="shared" si="43"/>
        <v>-60</v>
      </c>
      <c r="J139" s="122">
        <f t="shared" si="43"/>
        <v>9110</v>
      </c>
      <c r="K139" s="119"/>
      <c r="L139" s="119"/>
      <c r="M139" s="122">
        <v>10430679</v>
      </c>
      <c r="N139" s="122">
        <f t="shared" si="37"/>
        <v>1</v>
      </c>
      <c r="O139" s="122">
        <f t="shared" si="41"/>
        <v>-1</v>
      </c>
      <c r="P139" s="122">
        <f t="shared" si="45"/>
        <v>-5</v>
      </c>
      <c r="Q139" s="122">
        <f t="shared" si="33"/>
        <v>10431</v>
      </c>
      <c r="R139" s="123">
        <f t="shared" si="44"/>
        <v>-172</v>
      </c>
      <c r="S139" s="122">
        <f t="shared" si="42"/>
        <v>6507</v>
      </c>
      <c r="T139" s="119" t="str">
        <f t="shared" si="34"/>
        <v>2085</v>
      </c>
      <c r="U139" s="119"/>
      <c r="V139" s="119"/>
      <c r="W139" s="119"/>
      <c r="X139" s="119"/>
      <c r="Y139" s="119"/>
      <c r="Z139" s="119"/>
      <c r="AA139" s="119"/>
      <c r="AB139" s="119"/>
      <c r="AC139" s="119"/>
      <c r="AD139" s="119"/>
      <c r="AE139" s="119"/>
      <c r="AF139" s="119"/>
      <c r="AG139" s="119"/>
      <c r="AH139" s="119"/>
      <c r="AI139" s="119"/>
      <c r="AJ139" s="119"/>
      <c r="AK139" s="119"/>
      <c r="AL139" s="119"/>
      <c r="AM139" s="119"/>
      <c r="AN139" s="119"/>
      <c r="AO139" s="119"/>
      <c r="AP139" s="119"/>
      <c r="AQ139" s="119"/>
      <c r="AR139" s="119"/>
      <c r="AS139" s="119"/>
      <c r="AT139" s="119"/>
      <c r="AU139" s="119"/>
      <c r="AV139" s="119"/>
      <c r="AW139" s="119"/>
      <c r="AX139" s="119"/>
      <c r="AY139" s="119"/>
      <c r="AZ139" s="119"/>
    </row>
    <row r="140" spans="1:52" ht="14">
      <c r="A140" s="129" t="s">
        <v>1537</v>
      </c>
      <c r="B140" s="121">
        <v>10028730</v>
      </c>
      <c r="C140" s="126">
        <f t="shared" si="35"/>
        <v>9.1</v>
      </c>
      <c r="D140" s="124" t="str">
        <f t="shared" si="38"/>
        <v>2086</v>
      </c>
      <c r="E140" s="122">
        <f t="shared" si="39"/>
        <v>10029</v>
      </c>
      <c r="F140" s="126">
        <f t="shared" si="40"/>
        <v>9.1</v>
      </c>
      <c r="G140" s="126">
        <f t="shared" si="36"/>
        <v>-0.3</v>
      </c>
      <c r="H140" s="126">
        <f t="shared" si="32"/>
        <v>-3.3</v>
      </c>
      <c r="I140" s="123">
        <f t="shared" si="43"/>
        <v>-63</v>
      </c>
      <c r="J140" s="122">
        <f t="shared" si="43"/>
        <v>9047</v>
      </c>
      <c r="K140" s="119"/>
      <c r="L140" s="119"/>
      <c r="M140" s="122">
        <v>10430926</v>
      </c>
      <c r="N140" s="122">
        <f t="shared" si="37"/>
        <v>0</v>
      </c>
      <c r="O140" s="122">
        <f t="shared" si="41"/>
        <v>-1</v>
      </c>
      <c r="P140" s="122">
        <f t="shared" si="45"/>
        <v>-6</v>
      </c>
      <c r="Q140" s="122">
        <f t="shared" si="33"/>
        <v>10431</v>
      </c>
      <c r="R140" s="123">
        <f t="shared" si="44"/>
        <v>-178</v>
      </c>
      <c r="S140" s="122">
        <f t="shared" si="42"/>
        <v>6329</v>
      </c>
      <c r="T140" s="119" t="str">
        <f t="shared" si="34"/>
        <v>2086</v>
      </c>
      <c r="U140" s="119"/>
      <c r="V140" s="119"/>
      <c r="W140" s="119"/>
      <c r="X140" s="119"/>
      <c r="Y140" s="119"/>
      <c r="Z140" s="119"/>
      <c r="AA140" s="119"/>
      <c r="AB140" s="119"/>
      <c r="AC140" s="119"/>
      <c r="AD140" s="119"/>
      <c r="AE140" s="119"/>
      <c r="AF140" s="119"/>
      <c r="AG140" s="119"/>
      <c r="AH140" s="119"/>
      <c r="AI140" s="119"/>
      <c r="AJ140" s="119"/>
      <c r="AK140" s="119"/>
      <c r="AL140" s="119"/>
      <c r="AM140" s="119"/>
      <c r="AN140" s="119"/>
      <c r="AO140" s="119"/>
      <c r="AP140" s="119"/>
      <c r="AQ140" s="119"/>
      <c r="AR140" s="119"/>
      <c r="AS140" s="119"/>
      <c r="AT140" s="119"/>
      <c r="AU140" s="119"/>
      <c r="AV140" s="119"/>
      <c r="AW140" s="119"/>
      <c r="AX140" s="119"/>
      <c r="AY140" s="119"/>
      <c r="AZ140" s="119"/>
    </row>
    <row r="141" spans="1:52" ht="14">
      <c r="A141" s="129" t="s">
        <v>1538</v>
      </c>
      <c r="B141" s="121">
        <v>10037533</v>
      </c>
      <c r="C141" s="126">
        <f t="shared" si="35"/>
        <v>8.8000000000000007</v>
      </c>
      <c r="D141" s="124" t="str">
        <f t="shared" si="38"/>
        <v>2087</v>
      </c>
      <c r="E141" s="122">
        <f t="shared" si="39"/>
        <v>10038</v>
      </c>
      <c r="F141" s="126">
        <f t="shared" si="40"/>
        <v>8.8000000000000007</v>
      </c>
      <c r="G141" s="126">
        <f t="shared" si="36"/>
        <v>-0.3</v>
      </c>
      <c r="H141" s="126">
        <f t="shared" si="32"/>
        <v>-3</v>
      </c>
      <c r="I141" s="123">
        <f t="shared" si="43"/>
        <v>-66</v>
      </c>
      <c r="J141" s="122">
        <f t="shared" si="43"/>
        <v>8981</v>
      </c>
      <c r="K141" s="119"/>
      <c r="L141" s="119"/>
      <c r="M141" s="122">
        <v>10430268</v>
      </c>
      <c r="N141" s="122">
        <f t="shared" si="37"/>
        <v>-1</v>
      </c>
      <c r="O141" s="122">
        <f t="shared" si="41"/>
        <v>-1</v>
      </c>
      <c r="P141" s="122">
        <f t="shared" si="45"/>
        <v>-7</v>
      </c>
      <c r="Q141" s="122">
        <f t="shared" si="33"/>
        <v>10430</v>
      </c>
      <c r="R141" s="123">
        <f t="shared" si="44"/>
        <v>-185</v>
      </c>
      <c r="S141" s="122">
        <f t="shared" si="42"/>
        <v>6144</v>
      </c>
      <c r="T141" s="119" t="str">
        <f t="shared" si="34"/>
        <v>2087</v>
      </c>
      <c r="U141" s="119"/>
      <c r="V141" s="119"/>
      <c r="W141" s="119"/>
      <c r="X141" s="119"/>
      <c r="Y141" s="119"/>
      <c r="Z141" s="119"/>
      <c r="AA141" s="119"/>
      <c r="AB141" s="119"/>
      <c r="AC141" s="119"/>
      <c r="AD141" s="119"/>
      <c r="AE141" s="119"/>
      <c r="AF141" s="119"/>
      <c r="AG141" s="119"/>
      <c r="AH141" s="119"/>
      <c r="AI141" s="119"/>
      <c r="AJ141" s="119"/>
      <c r="AK141" s="119"/>
      <c r="AL141" s="119"/>
      <c r="AM141" s="119"/>
      <c r="AN141" s="119"/>
      <c r="AO141" s="119"/>
      <c r="AP141" s="119"/>
      <c r="AQ141" s="119"/>
      <c r="AR141" s="119"/>
      <c r="AS141" s="119"/>
      <c r="AT141" s="119"/>
      <c r="AU141" s="119"/>
      <c r="AV141" s="119"/>
      <c r="AW141" s="119"/>
      <c r="AX141" s="119"/>
      <c r="AY141" s="119"/>
      <c r="AZ141" s="119"/>
    </row>
    <row r="142" spans="1:52" ht="14">
      <c r="A142" s="129" t="s">
        <v>1539</v>
      </c>
      <c r="B142" s="121">
        <v>10046027</v>
      </c>
      <c r="C142" s="126">
        <f t="shared" si="35"/>
        <v>8.5</v>
      </c>
      <c r="D142" s="124" t="str">
        <f t="shared" si="38"/>
        <v>2088</v>
      </c>
      <c r="E142" s="122">
        <f t="shared" si="39"/>
        <v>10046</v>
      </c>
      <c r="F142" s="126">
        <f t="shared" si="40"/>
        <v>8.5</v>
      </c>
      <c r="G142" s="126">
        <f t="shared" si="36"/>
        <v>-0.3</v>
      </c>
      <c r="H142" s="126">
        <f t="shared" si="32"/>
        <v>-2.7</v>
      </c>
      <c r="I142" s="123">
        <f t="shared" si="43"/>
        <v>-69</v>
      </c>
      <c r="J142" s="122">
        <f t="shared" si="43"/>
        <v>8912</v>
      </c>
      <c r="K142" s="119"/>
      <c r="L142" s="119"/>
      <c r="M142" s="122">
        <v>10428831</v>
      </c>
      <c r="N142" s="122">
        <f t="shared" si="37"/>
        <v>-1</v>
      </c>
      <c r="O142" s="122">
        <f t="shared" si="41"/>
        <v>0</v>
      </c>
      <c r="P142" s="122">
        <f t="shared" si="45"/>
        <v>-5</v>
      </c>
      <c r="Q142" s="122">
        <f t="shared" si="33"/>
        <v>10429</v>
      </c>
      <c r="R142" s="123">
        <f t="shared" si="44"/>
        <v>-190</v>
      </c>
      <c r="S142" s="122">
        <f t="shared" si="42"/>
        <v>5954</v>
      </c>
      <c r="T142" s="119" t="str">
        <f t="shared" si="34"/>
        <v>2088</v>
      </c>
      <c r="U142" s="119"/>
      <c r="V142" s="119"/>
      <c r="W142" s="119"/>
      <c r="X142" s="119"/>
      <c r="Y142" s="119"/>
      <c r="Z142" s="119"/>
      <c r="AA142" s="119"/>
      <c r="AB142" s="119"/>
      <c r="AC142" s="119"/>
      <c r="AD142" s="119"/>
      <c r="AE142" s="119"/>
      <c r="AF142" s="119"/>
      <c r="AG142" s="119"/>
      <c r="AH142" s="119"/>
      <c r="AI142" s="119"/>
      <c r="AJ142" s="119"/>
      <c r="AK142" s="119"/>
      <c r="AL142" s="119"/>
      <c r="AM142" s="119"/>
      <c r="AN142" s="119"/>
      <c r="AO142" s="119"/>
      <c r="AP142" s="119"/>
      <c r="AQ142" s="119"/>
      <c r="AR142" s="119"/>
      <c r="AS142" s="119"/>
      <c r="AT142" s="119"/>
      <c r="AU142" s="119"/>
      <c r="AV142" s="119"/>
      <c r="AW142" s="119"/>
      <c r="AX142" s="119"/>
      <c r="AY142" s="119"/>
      <c r="AZ142" s="119"/>
    </row>
    <row r="143" spans="1:52" ht="14">
      <c r="A143" s="129" t="s">
        <v>1540</v>
      </c>
      <c r="B143" s="121">
        <v>10054212</v>
      </c>
      <c r="C143" s="126">
        <f t="shared" si="35"/>
        <v>8.1999999999999993</v>
      </c>
      <c r="D143" s="124" t="str">
        <f t="shared" si="38"/>
        <v>2089</v>
      </c>
      <c r="E143" s="122">
        <f t="shared" si="39"/>
        <v>10054</v>
      </c>
      <c r="F143" s="126">
        <f t="shared" si="40"/>
        <v>8.1999999999999993</v>
      </c>
      <c r="G143" s="126">
        <f t="shared" si="36"/>
        <v>-0.3</v>
      </c>
      <c r="H143" s="126">
        <f t="shared" si="32"/>
        <v>-2.5</v>
      </c>
      <c r="I143" s="123">
        <f t="shared" si="43"/>
        <v>-72</v>
      </c>
      <c r="J143" s="122">
        <f t="shared" si="43"/>
        <v>8840</v>
      </c>
      <c r="K143" s="119"/>
      <c r="L143" s="119"/>
      <c r="M143" s="122">
        <v>10426601</v>
      </c>
      <c r="N143" s="122">
        <f t="shared" si="37"/>
        <v>-2</v>
      </c>
      <c r="O143" s="122">
        <f t="shared" si="41"/>
        <v>-1</v>
      </c>
      <c r="P143" s="122">
        <f t="shared" si="45"/>
        <v>-6</v>
      </c>
      <c r="Q143" s="122">
        <f t="shared" si="33"/>
        <v>10427</v>
      </c>
      <c r="R143" s="123">
        <f t="shared" si="44"/>
        <v>-196</v>
      </c>
      <c r="S143" s="122">
        <f t="shared" si="42"/>
        <v>5758</v>
      </c>
      <c r="T143" s="119" t="str">
        <f t="shared" si="34"/>
        <v>2089</v>
      </c>
      <c r="U143" s="119"/>
      <c r="V143" s="119"/>
      <c r="W143" s="119"/>
      <c r="X143" s="119"/>
      <c r="Y143" s="119"/>
      <c r="Z143" s="119"/>
      <c r="AA143" s="119"/>
      <c r="AB143" s="119"/>
      <c r="AC143" s="119"/>
      <c r="AD143" s="119"/>
      <c r="AE143" s="119"/>
      <c r="AF143" s="119"/>
      <c r="AG143" s="119"/>
      <c r="AH143" s="119"/>
      <c r="AI143" s="119"/>
      <c r="AJ143" s="119"/>
      <c r="AK143" s="119"/>
      <c r="AL143" s="119"/>
      <c r="AM143" s="119"/>
      <c r="AN143" s="119"/>
      <c r="AO143" s="119"/>
      <c r="AP143" s="119"/>
      <c r="AQ143" s="119"/>
      <c r="AR143" s="119"/>
      <c r="AS143" s="119"/>
      <c r="AT143" s="119"/>
      <c r="AU143" s="119"/>
      <c r="AV143" s="119"/>
      <c r="AW143" s="119"/>
      <c r="AX143" s="119"/>
      <c r="AY143" s="119"/>
      <c r="AZ143" s="119"/>
    </row>
    <row r="144" spans="1:52" ht="14">
      <c r="A144" s="129" t="s">
        <v>1541</v>
      </c>
      <c r="B144" s="121">
        <v>10062090</v>
      </c>
      <c r="C144" s="126">
        <f t="shared" si="35"/>
        <v>7.9</v>
      </c>
      <c r="D144" s="124" t="str">
        <f t="shared" si="38"/>
        <v>2090</v>
      </c>
      <c r="E144" s="122">
        <f t="shared" si="39"/>
        <v>10062</v>
      </c>
      <c r="F144" s="126">
        <f t="shared" si="40"/>
        <v>7.9</v>
      </c>
      <c r="G144" s="126">
        <f t="shared" si="36"/>
        <v>-0.3</v>
      </c>
      <c r="H144" s="126">
        <f t="shared" si="32"/>
        <v>-2.4</v>
      </c>
      <c r="I144" s="123">
        <f t="shared" si="43"/>
        <v>-74</v>
      </c>
      <c r="J144" s="122">
        <f t="shared" si="43"/>
        <v>8766</v>
      </c>
      <c r="K144" s="119"/>
      <c r="L144" s="119"/>
      <c r="M144" s="122">
        <v>10423541</v>
      </c>
      <c r="N144" s="122">
        <f t="shared" si="37"/>
        <v>-3</v>
      </c>
      <c r="O144" s="122">
        <f t="shared" si="41"/>
        <v>-1</v>
      </c>
      <c r="P144" s="122">
        <f t="shared" si="45"/>
        <v>-5</v>
      </c>
      <c r="Q144" s="122">
        <f t="shared" si="33"/>
        <v>10424</v>
      </c>
      <c r="R144" s="123">
        <f t="shared" si="44"/>
        <v>-201</v>
      </c>
      <c r="S144" s="122">
        <f t="shared" si="42"/>
        <v>5557</v>
      </c>
      <c r="T144" s="119" t="str">
        <f t="shared" si="34"/>
        <v>2090</v>
      </c>
      <c r="U144" s="119"/>
      <c r="V144" s="119"/>
      <c r="W144" s="119"/>
      <c r="X144" s="119"/>
      <c r="Y144" s="119"/>
      <c r="Z144" s="119"/>
      <c r="AA144" s="119"/>
      <c r="AB144" s="119"/>
      <c r="AC144" s="119"/>
      <c r="AD144" s="119"/>
      <c r="AE144" s="119"/>
      <c r="AF144" s="119"/>
      <c r="AG144" s="119"/>
      <c r="AH144" s="119"/>
      <c r="AI144" s="119"/>
      <c r="AJ144" s="119"/>
      <c r="AK144" s="119"/>
      <c r="AL144" s="119"/>
      <c r="AM144" s="119"/>
      <c r="AN144" s="119"/>
      <c r="AO144" s="119"/>
      <c r="AP144" s="119"/>
      <c r="AQ144" s="119"/>
      <c r="AR144" s="119"/>
      <c r="AS144" s="119"/>
      <c r="AT144" s="119"/>
      <c r="AU144" s="119"/>
      <c r="AV144" s="119"/>
      <c r="AW144" s="119"/>
      <c r="AX144" s="119"/>
      <c r="AY144" s="119"/>
      <c r="AZ144" s="119"/>
    </row>
    <row r="145" spans="1:52" ht="14">
      <c r="A145" s="129" t="s">
        <v>1542</v>
      </c>
      <c r="B145" s="121">
        <v>10069666</v>
      </c>
      <c r="C145" s="126">
        <f t="shared" si="35"/>
        <v>7.6</v>
      </c>
      <c r="D145" s="124" t="str">
        <f t="shared" si="38"/>
        <v>2091</v>
      </c>
      <c r="E145" s="122">
        <f t="shared" si="39"/>
        <v>10070</v>
      </c>
      <c r="F145" s="126">
        <f t="shared" si="40"/>
        <v>7.6</v>
      </c>
      <c r="G145" s="126">
        <f t="shared" si="36"/>
        <v>-0.3</v>
      </c>
      <c r="H145" s="126">
        <f t="shared" si="32"/>
        <v>-2.4</v>
      </c>
      <c r="I145" s="123">
        <f t="shared" si="43"/>
        <v>-76</v>
      </c>
      <c r="J145" s="122">
        <f t="shared" si="43"/>
        <v>8690</v>
      </c>
      <c r="K145" s="119"/>
      <c r="L145" s="119"/>
      <c r="M145" s="122">
        <v>10419647</v>
      </c>
      <c r="N145" s="122">
        <f t="shared" si="37"/>
        <v>-4</v>
      </c>
      <c r="O145" s="122">
        <f t="shared" si="41"/>
        <v>-1</v>
      </c>
      <c r="P145" s="122">
        <f t="shared" si="45"/>
        <v>-4</v>
      </c>
      <c r="Q145" s="122">
        <f t="shared" si="33"/>
        <v>10420</v>
      </c>
      <c r="R145" s="123">
        <f t="shared" si="44"/>
        <v>-205</v>
      </c>
      <c r="S145" s="122">
        <f t="shared" si="42"/>
        <v>5352</v>
      </c>
      <c r="T145" s="119" t="str">
        <f t="shared" si="34"/>
        <v>2091</v>
      </c>
      <c r="U145" s="119"/>
      <c r="V145" s="119"/>
      <c r="W145" s="119"/>
      <c r="X145" s="119"/>
      <c r="Y145" s="119"/>
      <c r="Z145" s="119"/>
      <c r="AA145" s="119"/>
      <c r="AB145" s="119"/>
      <c r="AC145" s="119"/>
      <c r="AD145" s="119"/>
      <c r="AE145" s="119"/>
      <c r="AF145" s="119"/>
      <c r="AG145" s="119"/>
      <c r="AH145" s="119"/>
      <c r="AI145" s="119"/>
      <c r="AJ145" s="119"/>
      <c r="AK145" s="119"/>
      <c r="AL145" s="119"/>
      <c r="AM145" s="119"/>
      <c r="AN145" s="119"/>
      <c r="AO145" s="119"/>
      <c r="AP145" s="119"/>
      <c r="AQ145" s="119"/>
      <c r="AR145" s="119"/>
      <c r="AS145" s="119"/>
      <c r="AT145" s="119"/>
      <c r="AU145" s="119"/>
      <c r="AV145" s="119"/>
      <c r="AW145" s="119"/>
      <c r="AX145" s="119"/>
      <c r="AY145" s="119"/>
      <c r="AZ145" s="119"/>
    </row>
    <row r="146" spans="1:52" ht="14">
      <c r="A146" s="129" t="s">
        <v>1543</v>
      </c>
      <c r="B146" s="121">
        <v>10076948</v>
      </c>
      <c r="C146" s="126">
        <f t="shared" si="35"/>
        <v>7.3</v>
      </c>
      <c r="D146" s="124" t="str">
        <f t="shared" si="38"/>
        <v>2092</v>
      </c>
      <c r="E146" s="122">
        <f t="shared" si="39"/>
        <v>10077</v>
      </c>
      <c r="F146" s="126">
        <f t="shared" si="40"/>
        <v>7.3</v>
      </c>
      <c r="G146" s="126">
        <f t="shared" si="36"/>
        <v>-0.3</v>
      </c>
      <c r="H146" s="126">
        <f t="shared" si="32"/>
        <v>-2.5</v>
      </c>
      <c r="I146" s="123">
        <f t="shared" si="43"/>
        <v>-79</v>
      </c>
      <c r="J146" s="122">
        <f t="shared" si="43"/>
        <v>8611</v>
      </c>
      <c r="K146" s="119"/>
      <c r="L146" s="119"/>
      <c r="M146" s="122">
        <v>10414960</v>
      </c>
      <c r="N146" s="122">
        <f t="shared" si="37"/>
        <v>-5</v>
      </c>
      <c r="O146" s="122">
        <f t="shared" si="41"/>
        <v>-1</v>
      </c>
      <c r="P146" s="122">
        <f t="shared" si="45"/>
        <v>-5</v>
      </c>
      <c r="Q146" s="122">
        <f t="shared" si="33"/>
        <v>10415</v>
      </c>
      <c r="R146" s="123">
        <f t="shared" si="44"/>
        <v>-210</v>
      </c>
      <c r="S146" s="122">
        <f t="shared" si="42"/>
        <v>5142</v>
      </c>
      <c r="T146" s="119" t="str">
        <f t="shared" si="34"/>
        <v>2092</v>
      </c>
      <c r="U146" s="119"/>
      <c r="V146" s="119"/>
      <c r="W146" s="119"/>
      <c r="X146" s="119"/>
      <c r="Y146" s="119"/>
      <c r="Z146" s="119"/>
      <c r="AA146" s="119"/>
      <c r="AB146" s="119"/>
      <c r="AC146" s="119"/>
      <c r="AD146" s="119"/>
      <c r="AE146" s="119"/>
      <c r="AF146" s="119"/>
      <c r="AG146" s="119"/>
      <c r="AH146" s="119"/>
      <c r="AI146" s="119"/>
      <c r="AJ146" s="119"/>
      <c r="AK146" s="119"/>
      <c r="AL146" s="119"/>
      <c r="AM146" s="119"/>
      <c r="AN146" s="119"/>
      <c r="AO146" s="119"/>
      <c r="AP146" s="119"/>
      <c r="AQ146" s="119"/>
      <c r="AR146" s="119"/>
      <c r="AS146" s="119"/>
      <c r="AT146" s="119"/>
      <c r="AU146" s="119"/>
      <c r="AV146" s="119"/>
      <c r="AW146" s="119"/>
      <c r="AX146" s="119"/>
      <c r="AY146" s="119"/>
      <c r="AZ146" s="119"/>
    </row>
    <row r="147" spans="1:52" ht="14">
      <c r="A147" s="129" t="s">
        <v>1544</v>
      </c>
      <c r="B147" s="121">
        <v>10083944</v>
      </c>
      <c r="C147" s="126">
        <f t="shared" si="35"/>
        <v>7</v>
      </c>
      <c r="D147" s="124" t="str">
        <f t="shared" si="38"/>
        <v>2093</v>
      </c>
      <c r="E147" s="122">
        <f t="shared" si="39"/>
        <v>10084</v>
      </c>
      <c r="F147" s="126">
        <f t="shared" si="40"/>
        <v>7</v>
      </c>
      <c r="G147" s="126">
        <f t="shared" si="36"/>
        <v>-0.3</v>
      </c>
      <c r="H147" s="126">
        <f t="shared" si="32"/>
        <v>-2.7</v>
      </c>
      <c r="I147" s="123">
        <f t="shared" si="43"/>
        <v>-82</v>
      </c>
      <c r="J147" s="122">
        <f t="shared" si="43"/>
        <v>8529</v>
      </c>
      <c r="K147" s="119"/>
      <c r="L147" s="119"/>
      <c r="M147" s="122">
        <v>10409491</v>
      </c>
      <c r="N147" s="122">
        <f t="shared" si="37"/>
        <v>-5</v>
      </c>
      <c r="O147" s="122">
        <f t="shared" si="41"/>
        <v>0</v>
      </c>
      <c r="P147" s="122">
        <f t="shared" si="45"/>
        <v>-5</v>
      </c>
      <c r="Q147" s="122">
        <f t="shared" si="33"/>
        <v>10409</v>
      </c>
      <c r="R147" s="123">
        <f t="shared" si="44"/>
        <v>-215</v>
      </c>
      <c r="S147" s="122">
        <f t="shared" si="42"/>
        <v>4927</v>
      </c>
      <c r="T147" s="119" t="str">
        <f t="shared" si="34"/>
        <v>2093</v>
      </c>
      <c r="U147" s="119"/>
      <c r="V147" s="119"/>
      <c r="W147" s="119"/>
      <c r="X147" s="119"/>
      <c r="Y147" s="119"/>
      <c r="Z147" s="119"/>
      <c r="AA147" s="119"/>
      <c r="AB147" s="119"/>
      <c r="AC147" s="119"/>
      <c r="AD147" s="119"/>
      <c r="AE147" s="119"/>
      <c r="AF147" s="119"/>
      <c r="AG147" s="119"/>
      <c r="AH147" s="119"/>
      <c r="AI147" s="119"/>
      <c r="AJ147" s="119"/>
      <c r="AK147" s="119"/>
      <c r="AL147" s="119"/>
      <c r="AM147" s="119"/>
      <c r="AN147" s="119"/>
      <c r="AO147" s="119"/>
      <c r="AP147" s="119"/>
      <c r="AQ147" s="119"/>
      <c r="AR147" s="119"/>
      <c r="AS147" s="119"/>
      <c r="AT147" s="119"/>
      <c r="AU147" s="119"/>
      <c r="AV147" s="119"/>
      <c r="AW147" s="119"/>
      <c r="AX147" s="119"/>
      <c r="AY147" s="119"/>
      <c r="AZ147" s="119"/>
    </row>
    <row r="148" spans="1:52" ht="14">
      <c r="A148" s="129" t="s">
        <v>1545</v>
      </c>
      <c r="B148" s="121">
        <v>10090660</v>
      </c>
      <c r="C148" s="126">
        <f t="shared" si="35"/>
        <v>6.7</v>
      </c>
      <c r="D148" s="124" t="str">
        <f t="shared" si="38"/>
        <v>2094</v>
      </c>
      <c r="E148" s="122">
        <f t="shared" si="39"/>
        <v>10091</v>
      </c>
      <c r="F148" s="126">
        <f t="shared" si="40"/>
        <v>6.7</v>
      </c>
      <c r="G148" s="126">
        <f t="shared" si="36"/>
        <v>-0.3</v>
      </c>
      <c r="H148" s="126">
        <f t="shared" si="32"/>
        <v>-2.7</v>
      </c>
      <c r="I148" s="123">
        <f t="shared" si="43"/>
        <v>-85</v>
      </c>
      <c r="J148" s="122">
        <f t="shared" si="43"/>
        <v>8444</v>
      </c>
      <c r="K148" s="119"/>
      <c r="L148" s="119"/>
      <c r="M148" s="122">
        <v>10403272</v>
      </c>
      <c r="N148" s="122">
        <f t="shared" si="37"/>
        <v>-6</v>
      </c>
      <c r="O148" s="122">
        <f t="shared" si="41"/>
        <v>-1</v>
      </c>
      <c r="P148" s="122">
        <f t="shared" si="45"/>
        <v>-6</v>
      </c>
      <c r="Q148" s="122">
        <f t="shared" si="33"/>
        <v>10403</v>
      </c>
      <c r="R148" s="123">
        <f t="shared" si="44"/>
        <v>-221</v>
      </c>
      <c r="S148" s="122">
        <f t="shared" si="42"/>
        <v>4706</v>
      </c>
      <c r="T148" s="119" t="str">
        <f t="shared" si="34"/>
        <v>2094</v>
      </c>
      <c r="U148" s="119"/>
      <c r="V148" s="119"/>
      <c r="W148" s="119"/>
      <c r="X148" s="119"/>
      <c r="Y148" s="119"/>
      <c r="Z148" s="119"/>
      <c r="AA148" s="119"/>
      <c r="AB148" s="119"/>
      <c r="AC148" s="119"/>
      <c r="AD148" s="119"/>
      <c r="AE148" s="119"/>
      <c r="AF148" s="119"/>
      <c r="AG148" s="119"/>
      <c r="AH148" s="119"/>
      <c r="AI148" s="119"/>
      <c r="AJ148" s="119"/>
      <c r="AK148" s="119"/>
      <c r="AL148" s="119"/>
      <c r="AM148" s="119"/>
      <c r="AN148" s="119"/>
      <c r="AO148" s="119"/>
      <c r="AP148" s="119"/>
      <c r="AQ148" s="119"/>
      <c r="AR148" s="119"/>
      <c r="AS148" s="119"/>
      <c r="AT148" s="119"/>
      <c r="AU148" s="119"/>
      <c r="AV148" s="119"/>
      <c r="AW148" s="119"/>
      <c r="AX148" s="119"/>
      <c r="AY148" s="119"/>
      <c r="AZ148" s="119"/>
    </row>
    <row r="149" spans="1:52" ht="14">
      <c r="A149" s="129" t="s">
        <v>1546</v>
      </c>
      <c r="B149" s="121">
        <v>10097100</v>
      </c>
      <c r="C149" s="126">
        <f t="shared" si="35"/>
        <v>6.4</v>
      </c>
      <c r="D149" s="124" t="str">
        <f t="shared" si="38"/>
        <v>2095</v>
      </c>
      <c r="E149" s="122">
        <f t="shared" si="39"/>
        <v>10097</v>
      </c>
      <c r="F149" s="126">
        <f t="shared" si="40"/>
        <v>6.4</v>
      </c>
      <c r="G149" s="126">
        <f t="shared" si="36"/>
        <v>-0.3</v>
      </c>
      <c r="H149" s="126">
        <f t="shared" si="32"/>
        <v>-2.9</v>
      </c>
      <c r="I149" s="123">
        <f t="shared" si="43"/>
        <v>-88</v>
      </c>
      <c r="J149" s="122">
        <f t="shared" si="43"/>
        <v>8356</v>
      </c>
      <c r="K149" s="119"/>
      <c r="L149" s="119"/>
      <c r="M149" s="122">
        <v>10396306</v>
      </c>
      <c r="N149" s="122">
        <f t="shared" si="37"/>
        <v>-7</v>
      </c>
      <c r="O149" s="122">
        <f t="shared" si="41"/>
        <v>-1</v>
      </c>
      <c r="P149" s="122">
        <f t="shared" si="45"/>
        <v>-5</v>
      </c>
      <c r="Q149" s="122">
        <f t="shared" si="33"/>
        <v>10396</v>
      </c>
      <c r="R149" s="123">
        <f t="shared" si="44"/>
        <v>-226</v>
      </c>
      <c r="S149" s="122">
        <f t="shared" si="42"/>
        <v>4480</v>
      </c>
      <c r="T149" s="119" t="str">
        <f t="shared" si="34"/>
        <v>2095</v>
      </c>
      <c r="U149" s="119"/>
      <c r="V149" s="119"/>
      <c r="W149" s="119"/>
      <c r="X149" s="119"/>
      <c r="Y149" s="119"/>
      <c r="Z149" s="119"/>
      <c r="AA149" s="119"/>
      <c r="AB149" s="119"/>
      <c r="AC149" s="119"/>
      <c r="AD149" s="119"/>
      <c r="AE149" s="119"/>
      <c r="AF149" s="119"/>
      <c r="AG149" s="119"/>
      <c r="AH149" s="119"/>
      <c r="AI149" s="119"/>
      <c r="AJ149" s="119"/>
      <c r="AK149" s="119"/>
      <c r="AL149" s="119"/>
      <c r="AM149" s="119"/>
      <c r="AN149" s="119"/>
      <c r="AO149" s="119"/>
      <c r="AP149" s="119"/>
      <c r="AQ149" s="119"/>
      <c r="AR149" s="119"/>
      <c r="AS149" s="119"/>
      <c r="AT149" s="119"/>
      <c r="AU149" s="119"/>
      <c r="AV149" s="119"/>
      <c r="AW149" s="119"/>
      <c r="AX149" s="119"/>
      <c r="AY149" s="119"/>
      <c r="AZ149" s="119"/>
    </row>
    <row r="150" spans="1:52" ht="14">
      <c r="A150" s="129" t="s">
        <v>1547</v>
      </c>
      <c r="B150" s="121">
        <v>10103262</v>
      </c>
      <c r="C150" s="126">
        <f t="shared" si="35"/>
        <v>6.2</v>
      </c>
      <c r="D150" s="124" t="str">
        <f t="shared" si="38"/>
        <v>2096</v>
      </c>
      <c r="E150" s="122">
        <f t="shared" si="39"/>
        <v>10103</v>
      </c>
      <c r="F150" s="126">
        <f t="shared" si="40"/>
        <v>6.2</v>
      </c>
      <c r="G150" s="126">
        <f t="shared" si="36"/>
        <v>-0.2</v>
      </c>
      <c r="H150" s="126">
        <f t="shared" si="32"/>
        <v>-3.7</v>
      </c>
      <c r="I150" s="123">
        <f t="shared" si="43"/>
        <v>-92</v>
      </c>
      <c r="J150" s="122">
        <f t="shared" si="43"/>
        <v>8264</v>
      </c>
      <c r="K150" s="119"/>
      <c r="L150" s="119"/>
      <c r="M150" s="122">
        <v>10388517</v>
      </c>
      <c r="N150" s="122">
        <f t="shared" si="37"/>
        <v>-8</v>
      </c>
      <c r="O150" s="122">
        <f t="shared" si="41"/>
        <v>-1</v>
      </c>
      <c r="P150" s="122">
        <f t="shared" si="45"/>
        <v>-5</v>
      </c>
      <c r="Q150" s="122">
        <f t="shared" si="33"/>
        <v>10389</v>
      </c>
      <c r="R150" s="123">
        <f t="shared" si="44"/>
        <v>-231</v>
      </c>
      <c r="S150" s="122">
        <f t="shared" si="42"/>
        <v>4249</v>
      </c>
      <c r="T150" s="119" t="str">
        <f t="shared" si="34"/>
        <v>2096</v>
      </c>
      <c r="U150" s="119"/>
      <c r="V150" s="119"/>
      <c r="W150" s="119"/>
      <c r="X150" s="119"/>
      <c r="Y150" s="119"/>
      <c r="Z150" s="119"/>
      <c r="AA150" s="119"/>
      <c r="AB150" s="119"/>
      <c r="AC150" s="119"/>
      <c r="AD150" s="119"/>
      <c r="AE150" s="119"/>
      <c r="AF150" s="119"/>
      <c r="AG150" s="119"/>
      <c r="AH150" s="119"/>
      <c r="AI150" s="119"/>
      <c r="AJ150" s="119"/>
      <c r="AK150" s="119"/>
      <c r="AL150" s="119"/>
      <c r="AM150" s="119"/>
      <c r="AN150" s="119"/>
      <c r="AO150" s="119"/>
      <c r="AP150" s="119"/>
      <c r="AQ150" s="119"/>
      <c r="AR150" s="119"/>
      <c r="AS150" s="119"/>
      <c r="AT150" s="119"/>
      <c r="AU150" s="119"/>
      <c r="AV150" s="119"/>
      <c r="AW150" s="119"/>
      <c r="AX150" s="119"/>
      <c r="AY150" s="119"/>
      <c r="AZ150" s="119"/>
    </row>
    <row r="151" spans="1:52" ht="14">
      <c r="A151" s="129" t="s">
        <v>1548</v>
      </c>
      <c r="B151" s="121">
        <v>10109140</v>
      </c>
      <c r="C151" s="126">
        <f t="shared" si="35"/>
        <v>5.9</v>
      </c>
      <c r="D151" s="124" t="str">
        <f t="shared" si="38"/>
        <v>2097</v>
      </c>
      <c r="E151" s="122">
        <f t="shared" si="39"/>
        <v>10109</v>
      </c>
      <c r="F151" s="126">
        <f t="shared" si="40"/>
        <v>5.9</v>
      </c>
      <c r="G151" s="126">
        <f t="shared" si="36"/>
        <v>-0.3</v>
      </c>
      <c r="H151" s="126">
        <f t="shared" si="32"/>
        <v>-3.8</v>
      </c>
      <c r="I151" s="123">
        <f t="shared" si="43"/>
        <v>-96</v>
      </c>
      <c r="J151" s="122">
        <f t="shared" si="43"/>
        <v>8168</v>
      </c>
      <c r="K151" s="119"/>
      <c r="L151" s="119"/>
      <c r="M151" s="122">
        <v>10379888</v>
      </c>
      <c r="N151" s="122">
        <f t="shared" si="37"/>
        <v>-9</v>
      </c>
      <c r="O151" s="122">
        <f t="shared" si="41"/>
        <v>-1</v>
      </c>
      <c r="P151" s="122">
        <f t="shared" si="45"/>
        <v>-6</v>
      </c>
      <c r="Q151" s="122">
        <f t="shared" si="33"/>
        <v>10380</v>
      </c>
      <c r="R151" s="123">
        <f t="shared" si="44"/>
        <v>-237</v>
      </c>
      <c r="S151" s="122">
        <f t="shared" si="42"/>
        <v>4012</v>
      </c>
      <c r="T151" s="119" t="str">
        <f t="shared" si="34"/>
        <v>2097</v>
      </c>
      <c r="U151" s="119"/>
      <c r="V151" s="119"/>
      <c r="W151" s="119"/>
      <c r="X151" s="119"/>
      <c r="Y151" s="119"/>
      <c r="Z151" s="119"/>
      <c r="AA151" s="119"/>
      <c r="AB151" s="119"/>
      <c r="AC151" s="119"/>
      <c r="AD151" s="119"/>
      <c r="AE151" s="119"/>
      <c r="AF151" s="119"/>
      <c r="AG151" s="119"/>
      <c r="AH151" s="119"/>
      <c r="AI151" s="119"/>
      <c r="AJ151" s="119"/>
      <c r="AK151" s="119"/>
      <c r="AL151" s="119"/>
      <c r="AM151" s="119"/>
      <c r="AN151" s="119"/>
      <c r="AO151" s="119"/>
      <c r="AP151" s="119"/>
      <c r="AQ151" s="119"/>
      <c r="AR151" s="119"/>
      <c r="AS151" s="119"/>
      <c r="AT151" s="119"/>
      <c r="AU151" s="119"/>
      <c r="AV151" s="119"/>
      <c r="AW151" s="119"/>
      <c r="AX151" s="119"/>
      <c r="AY151" s="119"/>
      <c r="AZ151" s="119"/>
    </row>
    <row r="152" spans="1:52" ht="14">
      <c r="A152" s="129" t="s">
        <v>1549</v>
      </c>
      <c r="B152" s="121">
        <v>10114722</v>
      </c>
      <c r="C152" s="126">
        <f t="shared" si="35"/>
        <v>5.6</v>
      </c>
      <c r="D152" s="124" t="str">
        <f t="shared" si="38"/>
        <v>2098</v>
      </c>
      <c r="E152" s="122">
        <f t="shared" si="39"/>
        <v>10115</v>
      </c>
      <c r="F152" s="126">
        <f t="shared" si="40"/>
        <v>5.6</v>
      </c>
      <c r="G152" s="126">
        <f t="shared" si="36"/>
        <v>-0.3</v>
      </c>
      <c r="H152" s="126">
        <f t="shared" si="32"/>
        <v>-3.8</v>
      </c>
      <c r="I152" s="123">
        <f t="shared" ref="I152:J167" si="46">I151+H152</f>
        <v>-100</v>
      </c>
      <c r="J152" s="122">
        <f t="shared" si="46"/>
        <v>8068</v>
      </c>
      <c r="K152" s="119"/>
      <c r="L152" s="119"/>
      <c r="M152" s="122">
        <v>10370445</v>
      </c>
      <c r="N152" s="122">
        <f t="shared" si="37"/>
        <v>-9</v>
      </c>
      <c r="O152" s="122">
        <f t="shared" si="41"/>
        <v>0</v>
      </c>
      <c r="P152" s="122">
        <f t="shared" si="45"/>
        <v>-7</v>
      </c>
      <c r="Q152" s="122">
        <f t="shared" si="33"/>
        <v>10370</v>
      </c>
      <c r="R152" s="123">
        <f t="shared" si="44"/>
        <v>-244</v>
      </c>
      <c r="S152" s="122">
        <f t="shared" si="42"/>
        <v>3768</v>
      </c>
      <c r="T152" s="119" t="str">
        <f t="shared" si="34"/>
        <v>2098</v>
      </c>
      <c r="U152" s="119"/>
      <c r="V152" s="119"/>
      <c r="W152" s="119"/>
      <c r="X152" s="119"/>
      <c r="Y152" s="119"/>
      <c r="Z152" s="119"/>
      <c r="AA152" s="119"/>
      <c r="AB152" s="119"/>
      <c r="AC152" s="119"/>
      <c r="AD152" s="119"/>
      <c r="AE152" s="119"/>
      <c r="AF152" s="119"/>
      <c r="AG152" s="119"/>
      <c r="AH152" s="119"/>
      <c r="AI152" s="119"/>
      <c r="AJ152" s="119"/>
      <c r="AK152" s="119"/>
      <c r="AL152" s="119"/>
      <c r="AM152" s="119"/>
      <c r="AN152" s="119"/>
      <c r="AO152" s="119"/>
      <c r="AP152" s="119"/>
      <c r="AQ152" s="119"/>
      <c r="AR152" s="119"/>
      <c r="AS152" s="119"/>
      <c r="AT152" s="119"/>
      <c r="AU152" s="119"/>
      <c r="AV152" s="119"/>
      <c r="AW152" s="119"/>
      <c r="AX152" s="119"/>
      <c r="AY152" s="119"/>
      <c r="AZ152" s="119"/>
    </row>
    <row r="153" spans="1:52" ht="14">
      <c r="A153" s="129" t="s">
        <v>1550</v>
      </c>
      <c r="B153" s="121">
        <v>10119991</v>
      </c>
      <c r="C153" s="126">
        <f t="shared" si="35"/>
        <v>5.3</v>
      </c>
      <c r="D153" s="124" t="str">
        <f t="shared" si="38"/>
        <v>2099</v>
      </c>
      <c r="E153" s="122">
        <f t="shared" si="39"/>
        <v>10120</v>
      </c>
      <c r="F153" s="126">
        <f t="shared" si="40"/>
        <v>5.3</v>
      </c>
      <c r="G153" s="126">
        <f t="shared" si="36"/>
        <v>-0.3</v>
      </c>
      <c r="H153" s="126">
        <f t="shared" si="32"/>
        <v>-4.2</v>
      </c>
      <c r="I153" s="123">
        <f t="shared" si="46"/>
        <v>-104</v>
      </c>
      <c r="J153" s="122">
        <f t="shared" si="46"/>
        <v>7964</v>
      </c>
      <c r="K153" s="119"/>
      <c r="L153" s="119"/>
      <c r="M153" s="122">
        <v>10360269</v>
      </c>
      <c r="N153" s="122">
        <f t="shared" si="37"/>
        <v>-10</v>
      </c>
      <c r="O153" s="122">
        <f t="shared" si="41"/>
        <v>-1</v>
      </c>
      <c r="P153" s="122">
        <f t="shared" si="45"/>
        <v>-6</v>
      </c>
      <c r="Q153" s="122">
        <f t="shared" si="33"/>
        <v>10360</v>
      </c>
      <c r="R153" s="123">
        <f t="shared" si="44"/>
        <v>-250</v>
      </c>
      <c r="S153" s="122">
        <f t="shared" si="42"/>
        <v>3518</v>
      </c>
      <c r="T153" s="119" t="str">
        <f t="shared" si="34"/>
        <v>2099</v>
      </c>
      <c r="U153" s="119"/>
      <c r="V153" s="119"/>
      <c r="W153" s="119"/>
      <c r="X153" s="119"/>
      <c r="Y153" s="119"/>
      <c r="Z153" s="119"/>
      <c r="AA153" s="119"/>
      <c r="AB153" s="119"/>
      <c r="AC153" s="119"/>
      <c r="AD153" s="119"/>
      <c r="AE153" s="119"/>
      <c r="AF153" s="119"/>
      <c r="AG153" s="119"/>
      <c r="AH153" s="119"/>
      <c r="AI153" s="119"/>
      <c r="AJ153" s="119"/>
      <c r="AK153" s="119"/>
      <c r="AL153" s="119"/>
      <c r="AM153" s="119"/>
      <c r="AN153" s="119"/>
      <c r="AO153" s="119"/>
      <c r="AP153" s="119"/>
      <c r="AQ153" s="119"/>
      <c r="AR153" s="119"/>
      <c r="AS153" s="119"/>
      <c r="AT153" s="119"/>
      <c r="AU153" s="119"/>
      <c r="AV153" s="119"/>
      <c r="AW153" s="119"/>
      <c r="AX153" s="119"/>
      <c r="AY153" s="119"/>
      <c r="AZ153" s="119"/>
    </row>
    <row r="154" spans="1:52" ht="14">
      <c r="A154" s="130" t="s">
        <v>1551</v>
      </c>
      <c r="B154" s="121">
        <v>10124926</v>
      </c>
      <c r="C154" s="126">
        <f t="shared" si="35"/>
        <v>4.9000000000000004</v>
      </c>
      <c r="D154" s="124" t="str">
        <f t="shared" si="38"/>
        <v>2100</v>
      </c>
      <c r="E154" s="122">
        <f t="shared" si="39"/>
        <v>10125</v>
      </c>
      <c r="F154" s="126">
        <f t="shared" si="40"/>
        <v>4.9000000000000004</v>
      </c>
      <c r="G154" s="126">
        <f t="shared" si="36"/>
        <v>-0.4</v>
      </c>
      <c r="H154" s="126">
        <f t="shared" si="32"/>
        <v>-4.4000000000000004</v>
      </c>
      <c r="I154" s="123">
        <f t="shared" si="46"/>
        <v>-108</v>
      </c>
      <c r="J154" s="122">
        <f t="shared" si="46"/>
        <v>7856</v>
      </c>
      <c r="K154" s="119"/>
      <c r="L154" s="119"/>
      <c r="M154" s="122">
        <v>10349323</v>
      </c>
      <c r="N154" s="122">
        <f t="shared" si="37"/>
        <v>-11</v>
      </c>
      <c r="O154" s="122">
        <f t="shared" si="41"/>
        <v>-1</v>
      </c>
      <c r="P154" s="122">
        <f t="shared" si="45"/>
        <v>-7</v>
      </c>
      <c r="Q154" s="122">
        <f t="shared" si="33"/>
        <v>10349</v>
      </c>
      <c r="R154" s="123">
        <f t="shared" si="44"/>
        <v>-257</v>
      </c>
      <c r="S154" s="122">
        <f t="shared" si="42"/>
        <v>3261</v>
      </c>
      <c r="T154" s="119" t="str">
        <f t="shared" si="34"/>
        <v>2100</v>
      </c>
      <c r="U154" s="119"/>
      <c r="V154" s="119"/>
      <c r="W154" s="119"/>
      <c r="X154" s="119"/>
      <c r="Y154" s="119"/>
      <c r="Z154" s="119"/>
      <c r="AA154" s="119"/>
      <c r="AB154" s="119"/>
      <c r="AC154" s="119"/>
      <c r="AD154" s="119"/>
      <c r="AE154" s="119"/>
      <c r="AF154" s="119"/>
      <c r="AG154" s="119"/>
      <c r="AH154" s="119"/>
      <c r="AI154" s="119"/>
      <c r="AJ154" s="119"/>
      <c r="AK154" s="119"/>
      <c r="AL154" s="119"/>
      <c r="AM154" s="119"/>
      <c r="AN154" s="119"/>
      <c r="AO154" s="119"/>
      <c r="AP154" s="119"/>
      <c r="AQ154" s="119"/>
      <c r="AR154" s="119"/>
      <c r="AS154" s="119"/>
      <c r="AT154" s="119"/>
      <c r="AU154" s="119"/>
      <c r="AV154" s="119"/>
      <c r="AW154" s="119"/>
      <c r="AX154" s="119"/>
      <c r="AY154" s="119"/>
      <c r="AZ154" s="119"/>
    </row>
    <row r="155" spans="1:52" ht="14">
      <c r="A155" s="129" t="s">
        <v>1552</v>
      </c>
      <c r="B155" s="119"/>
      <c r="C155" s="119"/>
      <c r="D155" s="119"/>
      <c r="E155" s="119"/>
      <c r="F155" s="126"/>
      <c r="G155" s="126"/>
      <c r="H155" s="126">
        <f t="shared" si="32"/>
        <v>-4.5999999999999996</v>
      </c>
      <c r="I155" s="123">
        <f t="shared" si="46"/>
        <v>-113</v>
      </c>
      <c r="J155" s="122">
        <f t="shared" si="46"/>
        <v>7743</v>
      </c>
      <c r="K155" s="119"/>
      <c r="L155" s="119"/>
      <c r="M155" s="122"/>
      <c r="N155" s="122"/>
      <c r="O155" s="122"/>
      <c r="P155" s="122">
        <f t="shared" si="45"/>
        <v>-7</v>
      </c>
      <c r="Q155" s="119"/>
      <c r="R155" s="119"/>
      <c r="S155" s="119"/>
      <c r="T155" s="119" t="str">
        <f t="shared" si="34"/>
        <v>2101</v>
      </c>
      <c r="U155" s="119"/>
      <c r="V155" s="119"/>
      <c r="W155" s="119"/>
      <c r="X155" s="119"/>
      <c r="Y155" s="119"/>
      <c r="Z155" s="119"/>
      <c r="AA155" s="119"/>
      <c r="AB155" s="119"/>
      <c r="AC155" s="119"/>
      <c r="AD155" s="119"/>
      <c r="AE155" s="119"/>
      <c r="AF155" s="119"/>
      <c r="AG155" s="119"/>
      <c r="AH155" s="119"/>
      <c r="AI155" s="119"/>
      <c r="AJ155" s="119"/>
      <c r="AK155" s="119"/>
      <c r="AL155" s="119"/>
      <c r="AM155" s="119"/>
      <c r="AN155" s="119"/>
      <c r="AO155" s="119"/>
      <c r="AP155" s="119"/>
      <c r="AQ155" s="119"/>
      <c r="AR155" s="119"/>
      <c r="AS155" s="119"/>
      <c r="AT155" s="119"/>
      <c r="AU155" s="119"/>
      <c r="AV155" s="119"/>
      <c r="AW155" s="119"/>
      <c r="AX155" s="119"/>
      <c r="AY155" s="119"/>
      <c r="AZ155" s="119"/>
    </row>
    <row r="156" spans="1:52" ht="14">
      <c r="A156" s="130" t="s">
        <v>1553</v>
      </c>
      <c r="B156" s="119"/>
      <c r="C156" s="119"/>
      <c r="D156" s="119"/>
      <c r="E156" s="119"/>
      <c r="F156" s="126"/>
      <c r="G156" s="126"/>
      <c r="H156" s="126">
        <f t="shared" si="32"/>
        <v>-4.9000000000000004</v>
      </c>
      <c r="I156" s="123">
        <f t="shared" si="46"/>
        <v>-118</v>
      </c>
      <c r="J156" s="122">
        <f t="shared" si="46"/>
        <v>7625</v>
      </c>
      <c r="K156" s="119"/>
      <c r="L156" s="119"/>
      <c r="M156" s="122"/>
      <c r="N156" s="122"/>
      <c r="O156" s="122"/>
      <c r="P156" s="122">
        <f t="shared" si="45"/>
        <v>-8</v>
      </c>
      <c r="Q156" s="119"/>
      <c r="R156" s="119"/>
      <c r="S156" s="119"/>
      <c r="T156" s="119" t="str">
        <f t="shared" si="34"/>
        <v>2102</v>
      </c>
      <c r="U156" s="119"/>
      <c r="V156" s="119"/>
      <c r="W156" s="119"/>
      <c r="X156" s="119"/>
      <c r="Y156" s="119"/>
      <c r="Z156" s="119"/>
      <c r="AA156" s="119"/>
      <c r="AB156" s="119"/>
      <c r="AC156" s="119"/>
      <c r="AD156" s="119"/>
      <c r="AE156" s="119"/>
      <c r="AF156" s="119"/>
      <c r="AG156" s="119"/>
      <c r="AH156" s="119"/>
      <c r="AI156" s="119"/>
      <c r="AJ156" s="119"/>
      <c r="AK156" s="119"/>
      <c r="AL156" s="119"/>
      <c r="AM156" s="119"/>
      <c r="AN156" s="119"/>
      <c r="AO156" s="119"/>
      <c r="AP156" s="119"/>
      <c r="AQ156" s="119"/>
      <c r="AR156" s="119"/>
      <c r="AS156" s="119"/>
      <c r="AT156" s="119"/>
      <c r="AU156" s="119"/>
      <c r="AV156" s="119"/>
      <c r="AW156" s="119"/>
      <c r="AX156" s="119"/>
      <c r="AY156" s="119"/>
      <c r="AZ156" s="119"/>
    </row>
    <row r="157" spans="1:52" ht="14">
      <c r="A157" s="129" t="s">
        <v>1554</v>
      </c>
      <c r="B157" s="119"/>
      <c r="C157" s="119"/>
      <c r="D157" s="119"/>
      <c r="E157" s="119"/>
      <c r="F157" s="126"/>
      <c r="G157" s="126"/>
      <c r="H157" s="126">
        <f t="shared" si="32"/>
        <v>-4.7</v>
      </c>
      <c r="I157" s="123">
        <f t="shared" si="46"/>
        <v>-123</v>
      </c>
      <c r="J157" s="122">
        <f t="shared" si="46"/>
        <v>7502</v>
      </c>
      <c r="K157" s="119"/>
      <c r="L157" s="119"/>
      <c r="M157" s="122"/>
      <c r="N157" s="122"/>
      <c r="O157" s="122"/>
      <c r="P157" s="122">
        <f t="shared" si="45"/>
        <v>-9</v>
      </c>
      <c r="Q157" s="119"/>
      <c r="R157" s="119"/>
      <c r="S157" s="119"/>
      <c r="T157" s="119" t="str">
        <f t="shared" si="34"/>
        <v>2103</v>
      </c>
      <c r="U157" s="119"/>
      <c r="V157" s="119"/>
      <c r="W157" s="119"/>
      <c r="X157" s="119"/>
      <c r="Y157" s="119"/>
      <c r="Z157" s="119"/>
      <c r="AA157" s="119"/>
      <c r="AB157" s="119"/>
      <c r="AC157" s="119"/>
      <c r="AD157" s="119"/>
      <c r="AE157" s="119"/>
      <c r="AF157" s="119"/>
      <c r="AG157" s="119"/>
      <c r="AH157" s="119"/>
      <c r="AI157" s="119"/>
      <c r="AJ157" s="119"/>
      <c r="AK157" s="119"/>
      <c r="AL157" s="119"/>
      <c r="AM157" s="119"/>
      <c r="AN157" s="119"/>
      <c r="AO157" s="119"/>
      <c r="AP157" s="119"/>
      <c r="AQ157" s="119"/>
      <c r="AR157" s="119"/>
      <c r="AS157" s="119"/>
      <c r="AT157" s="119"/>
      <c r="AU157" s="119"/>
      <c r="AV157" s="119"/>
      <c r="AW157" s="119"/>
      <c r="AX157" s="119"/>
      <c r="AY157" s="119"/>
      <c r="AZ157" s="119"/>
    </row>
    <row r="158" spans="1:52" ht="14">
      <c r="A158" s="130" t="s">
        <v>1555</v>
      </c>
      <c r="B158" s="119"/>
      <c r="C158" s="119"/>
      <c r="D158" s="119"/>
      <c r="E158" s="119"/>
      <c r="F158" s="126"/>
      <c r="G158" s="126"/>
      <c r="H158" s="126">
        <f t="shared" si="32"/>
        <v>-4.2</v>
      </c>
      <c r="I158" s="123">
        <f t="shared" si="46"/>
        <v>-127</v>
      </c>
      <c r="J158" s="122">
        <f t="shared" si="46"/>
        <v>7375</v>
      </c>
      <c r="K158" s="119"/>
      <c r="L158" s="119"/>
      <c r="M158" s="122"/>
      <c r="N158" s="122"/>
      <c r="O158" s="122"/>
      <c r="P158" s="122">
        <f t="shared" si="45"/>
        <v>-8</v>
      </c>
      <c r="Q158" s="119"/>
      <c r="R158" s="119"/>
      <c r="S158" s="119"/>
      <c r="T158" s="119" t="str">
        <f t="shared" si="34"/>
        <v>2104</v>
      </c>
      <c r="U158" s="119"/>
      <c r="V158" s="119"/>
      <c r="W158" s="119"/>
      <c r="X158" s="119"/>
      <c r="Y158" s="119"/>
      <c r="Z158" s="119"/>
      <c r="AA158" s="119"/>
      <c r="AB158" s="119"/>
      <c r="AC158" s="119"/>
      <c r="AD158" s="119"/>
      <c r="AE158" s="119"/>
      <c r="AF158" s="119"/>
      <c r="AG158" s="119"/>
      <c r="AH158" s="119"/>
      <c r="AI158" s="119"/>
      <c r="AJ158" s="119"/>
      <c r="AK158" s="119"/>
      <c r="AL158" s="119"/>
      <c r="AM158" s="119"/>
      <c r="AN158" s="119"/>
      <c r="AO158" s="119"/>
      <c r="AP158" s="119"/>
      <c r="AQ158" s="119"/>
      <c r="AR158" s="119"/>
      <c r="AS158" s="119"/>
      <c r="AT158" s="119"/>
      <c r="AU158" s="119"/>
      <c r="AV158" s="119"/>
      <c r="AW158" s="119"/>
      <c r="AX158" s="119"/>
      <c r="AY158" s="119"/>
      <c r="AZ158" s="119"/>
    </row>
    <row r="159" spans="1:52" ht="14">
      <c r="A159" s="129" t="s">
        <v>1556</v>
      </c>
      <c r="B159" s="119"/>
      <c r="C159" s="119"/>
      <c r="D159" s="119"/>
      <c r="E159" s="119"/>
      <c r="F159" s="126"/>
      <c r="G159" s="126"/>
      <c r="H159" s="126">
        <f t="shared" si="32"/>
        <v>-3.2</v>
      </c>
      <c r="I159" s="123">
        <f t="shared" si="46"/>
        <v>-130</v>
      </c>
      <c r="J159" s="122">
        <f t="shared" si="46"/>
        <v>7245</v>
      </c>
      <c r="K159" s="119"/>
      <c r="L159" s="119"/>
      <c r="M159" s="122"/>
      <c r="N159" s="122"/>
      <c r="O159" s="122"/>
      <c r="P159" s="122">
        <f t="shared" si="45"/>
        <v>-7</v>
      </c>
      <c r="Q159" s="119"/>
      <c r="R159" s="119"/>
      <c r="S159" s="119"/>
      <c r="T159" s="119" t="str">
        <f t="shared" si="34"/>
        <v>2105</v>
      </c>
      <c r="U159" s="119"/>
      <c r="V159" s="119"/>
      <c r="W159" s="119"/>
      <c r="X159" s="119"/>
      <c r="Y159" s="119"/>
      <c r="Z159" s="119"/>
      <c r="AA159" s="119"/>
      <c r="AB159" s="119"/>
      <c r="AC159" s="119"/>
      <c r="AD159" s="119"/>
      <c r="AE159" s="119"/>
      <c r="AF159" s="119"/>
      <c r="AG159" s="119"/>
      <c r="AH159" s="119"/>
      <c r="AI159" s="119"/>
      <c r="AJ159" s="119"/>
      <c r="AK159" s="119"/>
      <c r="AL159" s="119"/>
      <c r="AM159" s="119"/>
      <c r="AN159" s="119"/>
      <c r="AO159" s="119"/>
      <c r="AP159" s="119"/>
      <c r="AQ159" s="119"/>
      <c r="AR159" s="119"/>
      <c r="AS159" s="119"/>
      <c r="AT159" s="119"/>
      <c r="AU159" s="119"/>
      <c r="AV159" s="119"/>
      <c r="AW159" s="119"/>
      <c r="AX159" s="119"/>
      <c r="AY159" s="119"/>
      <c r="AZ159" s="119"/>
    </row>
    <row r="160" spans="1:52" ht="14">
      <c r="A160" s="130" t="s">
        <v>1557</v>
      </c>
      <c r="B160" s="119"/>
      <c r="C160" s="119"/>
      <c r="D160" s="119"/>
      <c r="E160" s="119"/>
      <c r="F160" s="126"/>
      <c r="G160" s="126"/>
      <c r="H160" s="126">
        <f t="shared" si="32"/>
        <v>-2.6</v>
      </c>
      <c r="I160" s="123">
        <f t="shared" si="46"/>
        <v>-133</v>
      </c>
      <c r="J160" s="122">
        <f t="shared" si="46"/>
        <v>7112</v>
      </c>
      <c r="K160" s="119"/>
      <c r="L160" s="119"/>
      <c r="M160" s="122"/>
      <c r="N160" s="122"/>
      <c r="O160" s="122"/>
      <c r="P160" s="122">
        <f t="shared" si="45"/>
        <v>-7</v>
      </c>
      <c r="Q160" s="119"/>
      <c r="R160" s="119"/>
      <c r="S160" s="119"/>
      <c r="T160" s="119" t="str">
        <f t="shared" si="34"/>
        <v>2106</v>
      </c>
      <c r="U160" s="119"/>
      <c r="V160" s="119"/>
      <c r="W160" s="119"/>
      <c r="X160" s="119"/>
      <c r="Y160" s="119"/>
      <c r="Z160" s="119"/>
      <c r="AA160" s="119"/>
      <c r="AB160" s="119"/>
      <c r="AC160" s="119"/>
      <c r="AD160" s="119"/>
      <c r="AE160" s="119"/>
      <c r="AF160" s="119"/>
      <c r="AG160" s="119"/>
      <c r="AH160" s="119"/>
      <c r="AI160" s="119"/>
      <c r="AJ160" s="119"/>
      <c r="AK160" s="119"/>
      <c r="AL160" s="119"/>
      <c r="AM160" s="119"/>
      <c r="AN160" s="119"/>
      <c r="AO160" s="119"/>
      <c r="AP160" s="119"/>
      <c r="AQ160" s="119"/>
      <c r="AR160" s="119"/>
      <c r="AS160" s="119"/>
      <c r="AT160" s="119"/>
      <c r="AU160" s="119"/>
      <c r="AV160" s="119"/>
      <c r="AW160" s="119"/>
      <c r="AX160" s="119"/>
      <c r="AY160" s="119"/>
      <c r="AZ160" s="119"/>
    </row>
    <row r="161" spans="1:52" ht="14">
      <c r="A161" s="129" t="s">
        <v>1558</v>
      </c>
      <c r="B161" s="119"/>
      <c r="C161" s="119"/>
      <c r="D161" s="119"/>
      <c r="E161" s="119"/>
      <c r="F161" s="126"/>
      <c r="G161" s="126"/>
      <c r="H161" s="126">
        <f t="shared" si="32"/>
        <v>-2.5</v>
      </c>
      <c r="I161" s="123">
        <f t="shared" si="46"/>
        <v>-136</v>
      </c>
      <c r="J161" s="122">
        <f t="shared" si="46"/>
        <v>6976</v>
      </c>
      <c r="K161" s="119"/>
      <c r="L161" s="119"/>
      <c r="M161" s="122"/>
      <c r="N161" s="122"/>
      <c r="O161" s="122"/>
      <c r="P161" s="122">
        <f t="shared" si="45"/>
        <v>-6</v>
      </c>
      <c r="Q161" s="119"/>
      <c r="R161" s="119"/>
      <c r="S161" s="119"/>
      <c r="T161" s="119" t="str">
        <f t="shared" si="34"/>
        <v>2107</v>
      </c>
      <c r="U161" s="119"/>
      <c r="V161" s="119"/>
      <c r="W161" s="119"/>
      <c r="X161" s="119"/>
      <c r="Y161" s="119"/>
      <c r="Z161" s="119"/>
      <c r="AA161" s="119"/>
      <c r="AB161" s="119"/>
      <c r="AC161" s="119"/>
      <c r="AD161" s="119"/>
      <c r="AE161" s="119"/>
      <c r="AF161" s="119"/>
      <c r="AG161" s="119"/>
      <c r="AH161" s="119"/>
      <c r="AI161" s="119"/>
      <c r="AJ161" s="119"/>
      <c r="AK161" s="119"/>
      <c r="AL161" s="119"/>
      <c r="AM161" s="119"/>
      <c r="AN161" s="119"/>
      <c r="AO161" s="119"/>
      <c r="AP161" s="119"/>
      <c r="AQ161" s="119"/>
      <c r="AR161" s="119"/>
      <c r="AS161" s="119"/>
      <c r="AT161" s="119"/>
      <c r="AU161" s="119"/>
      <c r="AV161" s="119"/>
      <c r="AW161" s="119"/>
      <c r="AX161" s="119"/>
      <c r="AY161" s="119"/>
      <c r="AZ161" s="119"/>
    </row>
    <row r="162" spans="1:52" ht="14">
      <c r="A162" s="130" t="s">
        <v>1559</v>
      </c>
      <c r="B162" s="119"/>
      <c r="C162" s="119"/>
      <c r="D162" s="119"/>
      <c r="E162" s="119"/>
      <c r="F162" s="126"/>
      <c r="G162" s="126"/>
      <c r="H162" s="126">
        <f t="shared" si="32"/>
        <v>-2.7</v>
      </c>
      <c r="I162" s="123">
        <f t="shared" si="46"/>
        <v>-139</v>
      </c>
      <c r="J162" s="122">
        <f t="shared" si="46"/>
        <v>6837</v>
      </c>
      <c r="K162" s="119"/>
      <c r="L162" s="119"/>
      <c r="M162" s="122"/>
      <c r="N162" s="122"/>
      <c r="O162" s="122"/>
      <c r="P162" s="122">
        <f t="shared" si="45"/>
        <v>-7</v>
      </c>
      <c r="Q162" s="119"/>
      <c r="R162" s="119"/>
      <c r="S162" s="119"/>
      <c r="T162" s="119" t="str">
        <f t="shared" si="34"/>
        <v>2108</v>
      </c>
      <c r="U162" s="119"/>
      <c r="V162" s="119"/>
      <c r="W162" s="119"/>
      <c r="X162" s="119"/>
      <c r="Y162" s="119"/>
      <c r="Z162" s="119"/>
      <c r="AA162" s="119"/>
      <c r="AB162" s="119"/>
      <c r="AC162" s="119"/>
      <c r="AD162" s="119"/>
      <c r="AE162" s="119"/>
      <c r="AF162" s="119"/>
      <c r="AG162" s="119"/>
      <c r="AH162" s="119"/>
      <c r="AI162" s="119"/>
      <c r="AJ162" s="119"/>
      <c r="AK162" s="119"/>
      <c r="AL162" s="119"/>
      <c r="AM162" s="119"/>
      <c r="AN162" s="119"/>
      <c r="AO162" s="119"/>
      <c r="AP162" s="119"/>
      <c r="AQ162" s="119"/>
      <c r="AR162" s="119"/>
      <c r="AS162" s="119"/>
      <c r="AT162" s="119"/>
      <c r="AU162" s="119"/>
      <c r="AV162" s="119"/>
      <c r="AW162" s="119"/>
      <c r="AX162" s="119"/>
      <c r="AY162" s="119"/>
      <c r="AZ162" s="119"/>
    </row>
    <row r="163" spans="1:52" ht="14">
      <c r="A163" s="129" t="s">
        <v>1560</v>
      </c>
      <c r="B163" s="119"/>
      <c r="C163" s="119"/>
      <c r="D163" s="119"/>
      <c r="E163" s="119"/>
      <c r="F163" s="126"/>
      <c r="G163" s="126"/>
      <c r="H163" s="126">
        <f t="shared" si="32"/>
        <v>-2.5</v>
      </c>
      <c r="I163" s="123">
        <f t="shared" si="46"/>
        <v>-142</v>
      </c>
      <c r="J163" s="122">
        <f t="shared" si="46"/>
        <v>6695</v>
      </c>
      <c r="K163" s="119"/>
      <c r="L163" s="119"/>
      <c r="M163" s="122"/>
      <c r="N163" s="122"/>
      <c r="O163" s="122"/>
      <c r="P163" s="122">
        <f t="shared" si="45"/>
        <v>-8</v>
      </c>
      <c r="Q163" s="119"/>
      <c r="R163" s="119"/>
      <c r="S163" s="119"/>
      <c r="T163" s="119" t="str">
        <f t="shared" si="34"/>
        <v>2109</v>
      </c>
      <c r="U163" s="119"/>
      <c r="V163" s="119"/>
      <c r="W163" s="119"/>
      <c r="X163" s="119"/>
      <c r="Y163" s="119"/>
      <c r="Z163" s="119"/>
      <c r="AA163" s="119"/>
      <c r="AB163" s="119"/>
      <c r="AC163" s="119"/>
      <c r="AD163" s="119"/>
      <c r="AE163" s="119"/>
      <c r="AF163" s="119"/>
      <c r="AG163" s="119"/>
      <c r="AH163" s="119"/>
      <c r="AI163" s="119"/>
      <c r="AJ163" s="119"/>
      <c r="AK163" s="119"/>
      <c r="AL163" s="119"/>
      <c r="AM163" s="119"/>
      <c r="AN163" s="119"/>
      <c r="AO163" s="119"/>
      <c r="AP163" s="119"/>
      <c r="AQ163" s="119"/>
      <c r="AR163" s="119"/>
      <c r="AS163" s="119"/>
      <c r="AT163" s="119"/>
      <c r="AU163" s="119"/>
      <c r="AV163" s="119"/>
      <c r="AW163" s="119"/>
      <c r="AX163" s="119"/>
      <c r="AY163" s="119"/>
      <c r="AZ163" s="119"/>
    </row>
    <row r="164" spans="1:52" ht="14">
      <c r="A164" s="130" t="s">
        <v>1561</v>
      </c>
      <c r="B164" s="119"/>
      <c r="C164" s="119"/>
      <c r="D164" s="119"/>
      <c r="E164" s="119"/>
      <c r="F164" s="126"/>
      <c r="G164" s="126"/>
      <c r="H164" s="126">
        <f t="shared" si="32"/>
        <v>-2.5</v>
      </c>
      <c r="I164" s="123">
        <f t="shared" si="46"/>
        <v>-145</v>
      </c>
      <c r="J164" s="122">
        <f t="shared" si="46"/>
        <v>6550</v>
      </c>
      <c r="K164" s="119"/>
      <c r="L164" s="119"/>
      <c r="M164" s="122"/>
      <c r="N164" s="122"/>
      <c r="O164" s="122"/>
      <c r="P164" s="122">
        <f t="shared" si="45"/>
        <v>-9</v>
      </c>
      <c r="Q164" s="119"/>
      <c r="R164" s="119"/>
      <c r="S164" s="119"/>
      <c r="T164" s="119" t="str">
        <f t="shared" si="34"/>
        <v>2110</v>
      </c>
      <c r="U164" s="119"/>
      <c r="V164" s="119"/>
      <c r="W164" s="119"/>
      <c r="X164" s="119"/>
      <c r="Y164" s="119"/>
      <c r="Z164" s="119"/>
      <c r="AA164" s="119"/>
      <c r="AB164" s="119"/>
      <c r="AC164" s="119"/>
      <c r="AD164" s="119"/>
      <c r="AE164" s="119"/>
      <c r="AF164" s="119"/>
      <c r="AG164" s="119"/>
      <c r="AH164" s="119"/>
      <c r="AI164" s="119"/>
      <c r="AJ164" s="119"/>
      <c r="AK164" s="119"/>
      <c r="AL164" s="119"/>
      <c r="AM164" s="119"/>
      <c r="AN164" s="119"/>
      <c r="AO164" s="119"/>
      <c r="AP164" s="119"/>
      <c r="AQ164" s="119"/>
      <c r="AR164" s="119"/>
      <c r="AS164" s="119"/>
      <c r="AT164" s="119"/>
      <c r="AU164" s="119"/>
      <c r="AV164" s="119"/>
      <c r="AW164" s="119"/>
      <c r="AX164" s="119"/>
      <c r="AY164" s="119"/>
      <c r="AZ164" s="119"/>
    </row>
    <row r="165" spans="1:52" ht="14">
      <c r="A165" s="129" t="s">
        <v>1562</v>
      </c>
      <c r="B165" s="119"/>
      <c r="C165" s="119"/>
      <c r="D165" s="119"/>
      <c r="E165" s="119"/>
      <c r="F165" s="126"/>
      <c r="G165" s="126"/>
      <c r="H165" s="126">
        <f t="shared" si="32"/>
        <v>-2.4</v>
      </c>
      <c r="I165" s="123">
        <f t="shared" si="46"/>
        <v>-147</v>
      </c>
      <c r="J165" s="122">
        <f t="shared" si="46"/>
        <v>6403</v>
      </c>
      <c r="K165" s="119"/>
      <c r="L165" s="119"/>
      <c r="M165" s="122"/>
      <c r="N165" s="122"/>
      <c r="O165" s="122"/>
      <c r="P165" s="122">
        <f t="shared" si="45"/>
        <v>-7</v>
      </c>
      <c r="Q165" s="119"/>
      <c r="R165" s="119"/>
      <c r="S165" s="119"/>
      <c r="T165" s="119" t="str">
        <f t="shared" si="34"/>
        <v>2111</v>
      </c>
      <c r="U165" s="119"/>
      <c r="V165" s="119"/>
      <c r="W165" s="119"/>
      <c r="X165" s="119"/>
      <c r="Y165" s="119"/>
      <c r="Z165" s="119"/>
      <c r="AA165" s="119"/>
      <c r="AB165" s="119"/>
      <c r="AC165" s="119"/>
      <c r="AD165" s="119"/>
      <c r="AE165" s="119"/>
      <c r="AF165" s="119"/>
      <c r="AG165" s="119"/>
      <c r="AH165" s="119"/>
      <c r="AI165" s="119"/>
      <c r="AJ165" s="119"/>
      <c r="AK165" s="119"/>
      <c r="AL165" s="119"/>
      <c r="AM165" s="119"/>
      <c r="AN165" s="119"/>
      <c r="AO165" s="119"/>
      <c r="AP165" s="119"/>
      <c r="AQ165" s="119"/>
      <c r="AR165" s="119"/>
      <c r="AS165" s="119"/>
      <c r="AT165" s="119"/>
      <c r="AU165" s="119"/>
      <c r="AV165" s="119"/>
      <c r="AW165" s="119"/>
      <c r="AX165" s="119"/>
      <c r="AY165" s="119"/>
      <c r="AZ165" s="119"/>
    </row>
    <row r="166" spans="1:52" ht="14">
      <c r="A166" s="130" t="s">
        <v>1563</v>
      </c>
      <c r="B166" s="119"/>
      <c r="C166" s="119"/>
      <c r="D166" s="119"/>
      <c r="E166" s="119"/>
      <c r="F166" s="126"/>
      <c r="G166" s="126"/>
      <c r="H166" s="126">
        <f t="shared" si="32"/>
        <v>-2.4</v>
      </c>
      <c r="I166" s="123">
        <f t="shared" si="46"/>
        <v>-149</v>
      </c>
      <c r="J166" s="122">
        <f t="shared" si="46"/>
        <v>6254</v>
      </c>
      <c r="K166" s="119"/>
      <c r="L166" s="119"/>
      <c r="M166" s="122"/>
      <c r="N166" s="122"/>
      <c r="O166" s="122"/>
      <c r="P166" s="122">
        <f t="shared" si="45"/>
        <v>-7</v>
      </c>
      <c r="Q166" s="119"/>
      <c r="R166" s="119"/>
      <c r="S166" s="119"/>
      <c r="T166" s="119" t="str">
        <f t="shared" si="34"/>
        <v>2112</v>
      </c>
      <c r="U166" s="119"/>
      <c r="V166" s="119"/>
      <c r="W166" s="119"/>
      <c r="X166" s="119"/>
      <c r="Y166" s="119"/>
      <c r="Z166" s="119"/>
      <c r="AA166" s="119"/>
      <c r="AB166" s="119"/>
      <c r="AC166" s="119"/>
      <c r="AD166" s="119"/>
      <c r="AE166" s="119"/>
      <c r="AF166" s="119"/>
      <c r="AG166" s="119"/>
      <c r="AH166" s="119"/>
      <c r="AI166" s="119"/>
      <c r="AJ166" s="119"/>
      <c r="AK166" s="119"/>
      <c r="AL166" s="119"/>
      <c r="AM166" s="119"/>
      <c r="AN166" s="119"/>
      <c r="AO166" s="119"/>
      <c r="AP166" s="119"/>
      <c r="AQ166" s="119"/>
      <c r="AR166" s="119"/>
      <c r="AS166" s="119"/>
      <c r="AT166" s="119"/>
      <c r="AU166" s="119"/>
      <c r="AV166" s="119"/>
      <c r="AW166" s="119"/>
      <c r="AX166" s="119"/>
      <c r="AY166" s="119"/>
      <c r="AZ166" s="119"/>
    </row>
    <row r="167" spans="1:52" ht="14">
      <c r="A167" s="129" t="s">
        <v>1564</v>
      </c>
      <c r="B167" s="119"/>
      <c r="C167" s="119"/>
      <c r="D167" s="119"/>
      <c r="E167" s="119"/>
      <c r="F167" s="126"/>
      <c r="G167" s="126"/>
      <c r="H167" s="126">
        <f t="shared" si="32"/>
        <v>-2.6</v>
      </c>
      <c r="I167" s="123">
        <f t="shared" si="46"/>
        <v>-152</v>
      </c>
      <c r="J167" s="122">
        <f t="shared" si="46"/>
        <v>6102</v>
      </c>
      <c r="K167" s="119"/>
      <c r="L167" s="119"/>
      <c r="M167" s="122"/>
      <c r="N167" s="122"/>
      <c r="O167" s="122"/>
      <c r="P167" s="122">
        <f t="shared" si="45"/>
        <v>-6</v>
      </c>
      <c r="Q167" s="119"/>
      <c r="R167" s="119"/>
      <c r="S167" s="119"/>
      <c r="T167" s="119" t="str">
        <f t="shared" si="34"/>
        <v>2113</v>
      </c>
      <c r="U167" s="119"/>
      <c r="V167" s="119"/>
      <c r="W167" s="119"/>
      <c r="X167" s="119"/>
      <c r="Y167" s="119"/>
      <c r="Z167" s="119"/>
      <c r="AA167" s="119"/>
      <c r="AB167" s="119"/>
      <c r="AC167" s="119"/>
      <c r="AD167" s="119"/>
      <c r="AE167" s="119"/>
      <c r="AF167" s="119"/>
      <c r="AG167" s="119"/>
      <c r="AH167" s="119"/>
      <c r="AI167" s="119"/>
      <c r="AJ167" s="119"/>
      <c r="AK167" s="119"/>
      <c r="AL167" s="119"/>
      <c r="AM167" s="119"/>
      <c r="AN167" s="119"/>
      <c r="AO167" s="119"/>
      <c r="AP167" s="119"/>
      <c r="AQ167" s="119"/>
      <c r="AR167" s="119"/>
      <c r="AS167" s="119"/>
      <c r="AT167" s="119"/>
      <c r="AU167" s="119"/>
      <c r="AV167" s="119"/>
      <c r="AW167" s="119"/>
      <c r="AX167" s="119"/>
      <c r="AY167" s="119"/>
      <c r="AZ167" s="119"/>
    </row>
    <row r="168" spans="1:52" ht="14">
      <c r="A168" s="130" t="s">
        <v>1565</v>
      </c>
      <c r="B168" s="119"/>
      <c r="C168" s="119"/>
      <c r="D168" s="119"/>
      <c r="E168" s="119"/>
      <c r="F168" s="126"/>
      <c r="G168" s="126"/>
      <c r="H168" s="126">
        <f t="shared" si="32"/>
        <v>-3.5</v>
      </c>
      <c r="I168" s="123">
        <f t="shared" ref="I168:J183" si="47">I167+H168</f>
        <v>-156</v>
      </c>
      <c r="J168" s="122">
        <f t="shared" si="47"/>
        <v>5946</v>
      </c>
      <c r="K168" s="119"/>
      <c r="L168" s="119"/>
      <c r="M168" s="122"/>
      <c r="N168" s="122"/>
      <c r="O168" s="122"/>
      <c r="P168" s="122">
        <f t="shared" si="45"/>
        <v>-9</v>
      </c>
      <c r="Q168" s="119"/>
      <c r="R168" s="119"/>
      <c r="S168" s="119"/>
      <c r="T168" s="119" t="str">
        <f t="shared" si="34"/>
        <v>2114</v>
      </c>
      <c r="U168" s="119"/>
      <c r="V168" s="119"/>
      <c r="W168" s="119"/>
      <c r="X168" s="119"/>
      <c r="Y168" s="119"/>
      <c r="Z168" s="119"/>
      <c r="AA168" s="119"/>
      <c r="AB168" s="119"/>
      <c r="AC168" s="119"/>
      <c r="AD168" s="119"/>
      <c r="AE168" s="119"/>
      <c r="AF168" s="119"/>
      <c r="AG168" s="119"/>
      <c r="AH168" s="119"/>
      <c r="AI168" s="119"/>
      <c r="AJ168" s="119"/>
      <c r="AK168" s="119"/>
      <c r="AL168" s="119"/>
      <c r="AM168" s="119"/>
      <c r="AN168" s="119"/>
      <c r="AO168" s="119"/>
      <c r="AP168" s="119"/>
      <c r="AQ168" s="119"/>
      <c r="AR168" s="119"/>
      <c r="AS168" s="119"/>
      <c r="AT168" s="119"/>
      <c r="AU168" s="119"/>
      <c r="AV168" s="119"/>
      <c r="AW168" s="119"/>
      <c r="AX168" s="119"/>
      <c r="AY168" s="119"/>
      <c r="AZ168" s="119"/>
    </row>
    <row r="169" spans="1:52" ht="14">
      <c r="A169" s="129" t="s">
        <v>1566</v>
      </c>
      <c r="B169" s="119"/>
      <c r="C169" s="119"/>
      <c r="D169" s="119"/>
      <c r="E169" s="119"/>
      <c r="F169" s="126"/>
      <c r="G169" s="126"/>
      <c r="H169" s="126">
        <f t="shared" si="32"/>
        <v>-4.5</v>
      </c>
      <c r="I169" s="123">
        <f t="shared" si="47"/>
        <v>-161</v>
      </c>
      <c r="J169" s="122">
        <f t="shared" si="47"/>
        <v>5785</v>
      </c>
      <c r="K169" s="119"/>
      <c r="L169" s="119"/>
      <c r="M169" s="122"/>
      <c r="N169" s="122"/>
      <c r="O169" s="122"/>
      <c r="P169" s="122">
        <f t="shared" si="45"/>
        <v>-9</v>
      </c>
      <c r="Q169" s="119"/>
      <c r="R169" s="119"/>
      <c r="S169" s="119"/>
      <c r="T169" s="119" t="str">
        <f t="shared" si="34"/>
        <v>2115</v>
      </c>
      <c r="U169" s="119"/>
      <c r="V169" s="119"/>
      <c r="W169" s="119"/>
      <c r="X169" s="119"/>
      <c r="Y169" s="119"/>
      <c r="Z169" s="119"/>
      <c r="AA169" s="119"/>
      <c r="AB169" s="119"/>
      <c r="AC169" s="119"/>
      <c r="AD169" s="119"/>
      <c r="AE169" s="119"/>
      <c r="AF169" s="119"/>
      <c r="AG169" s="119"/>
      <c r="AH169" s="119"/>
      <c r="AI169" s="119"/>
      <c r="AJ169" s="119"/>
      <c r="AK169" s="119"/>
      <c r="AL169" s="119"/>
      <c r="AM169" s="119"/>
      <c r="AN169" s="119"/>
      <c r="AO169" s="119"/>
      <c r="AP169" s="119"/>
      <c r="AQ169" s="119"/>
      <c r="AR169" s="119"/>
      <c r="AS169" s="119"/>
      <c r="AT169" s="119"/>
      <c r="AU169" s="119"/>
      <c r="AV169" s="119"/>
      <c r="AW169" s="119"/>
      <c r="AX169" s="119"/>
      <c r="AY169" s="119"/>
      <c r="AZ169" s="119"/>
    </row>
    <row r="170" spans="1:52" ht="14">
      <c r="A170" s="130" t="s">
        <v>1567</v>
      </c>
      <c r="B170" s="119"/>
      <c r="C170" s="119"/>
      <c r="D170" s="119"/>
      <c r="E170" s="119"/>
      <c r="F170" s="126"/>
      <c r="G170" s="126"/>
      <c r="H170" s="126">
        <f t="shared" si="32"/>
        <v>-5.4</v>
      </c>
      <c r="I170" s="123">
        <f t="shared" si="47"/>
        <v>-166</v>
      </c>
      <c r="J170" s="122">
        <f t="shared" si="47"/>
        <v>5619</v>
      </c>
      <c r="K170" s="119"/>
      <c r="L170" s="119"/>
      <c r="M170" s="122"/>
      <c r="N170" s="122"/>
      <c r="O170" s="122"/>
      <c r="P170" s="122">
        <f t="shared" si="45"/>
        <v>-8</v>
      </c>
      <c r="Q170" s="119"/>
      <c r="R170" s="119"/>
      <c r="S170" s="119"/>
      <c r="T170" s="119" t="str">
        <f t="shared" si="34"/>
        <v>2116</v>
      </c>
      <c r="U170" s="119"/>
      <c r="V170" s="119"/>
      <c r="W170" s="119"/>
      <c r="X170" s="119"/>
      <c r="Y170" s="119"/>
      <c r="Z170" s="119"/>
      <c r="AA170" s="119"/>
      <c r="AB170" s="119"/>
      <c r="AC170" s="119"/>
      <c r="AD170" s="119"/>
      <c r="AE170" s="119"/>
      <c r="AF170" s="119"/>
      <c r="AG170" s="119"/>
      <c r="AH170" s="119"/>
      <c r="AI170" s="119"/>
      <c r="AJ170" s="119"/>
      <c r="AK170" s="119"/>
      <c r="AL170" s="119"/>
      <c r="AM170" s="119"/>
      <c r="AN170" s="119"/>
      <c r="AO170" s="119"/>
      <c r="AP170" s="119"/>
      <c r="AQ170" s="119"/>
      <c r="AR170" s="119"/>
      <c r="AS170" s="119"/>
      <c r="AT170" s="119"/>
      <c r="AU170" s="119"/>
      <c r="AV170" s="119"/>
      <c r="AW170" s="119"/>
      <c r="AX170" s="119"/>
      <c r="AY170" s="119"/>
      <c r="AZ170" s="119"/>
    </row>
    <row r="171" spans="1:52" ht="14">
      <c r="A171" s="129" t="s">
        <v>1568</v>
      </c>
      <c r="B171" s="119"/>
      <c r="C171" s="119"/>
      <c r="D171" s="119"/>
      <c r="E171" s="119"/>
      <c r="F171" s="126"/>
      <c r="G171" s="126"/>
      <c r="H171" s="126">
        <f t="shared" si="32"/>
        <v>-5.8</v>
      </c>
      <c r="I171" s="123">
        <f t="shared" si="47"/>
        <v>-172</v>
      </c>
      <c r="J171" s="122">
        <f t="shared" si="47"/>
        <v>5447</v>
      </c>
      <c r="K171" s="119"/>
      <c r="L171" s="119"/>
      <c r="M171" s="122"/>
      <c r="N171" s="122"/>
      <c r="O171" s="122"/>
      <c r="P171" s="122">
        <f t="shared" si="45"/>
        <v>-11</v>
      </c>
      <c r="Q171" s="119"/>
      <c r="R171" s="119"/>
      <c r="S171" s="119"/>
      <c r="T171" s="119" t="str">
        <f t="shared" si="34"/>
        <v>2117</v>
      </c>
      <c r="U171" s="119"/>
      <c r="V171" s="119"/>
      <c r="W171" s="119"/>
      <c r="X171" s="119"/>
      <c r="Y171" s="119"/>
      <c r="Z171" s="119"/>
      <c r="AA171" s="119"/>
      <c r="AB171" s="119"/>
      <c r="AC171" s="119"/>
      <c r="AD171" s="119"/>
      <c r="AE171" s="119"/>
      <c r="AF171" s="119"/>
      <c r="AG171" s="119"/>
      <c r="AH171" s="119"/>
      <c r="AI171" s="119"/>
      <c r="AJ171" s="119"/>
      <c r="AK171" s="119"/>
      <c r="AL171" s="119"/>
      <c r="AM171" s="119"/>
      <c r="AN171" s="119"/>
      <c r="AO171" s="119"/>
      <c r="AP171" s="119"/>
      <c r="AQ171" s="119"/>
      <c r="AR171" s="119"/>
      <c r="AS171" s="119"/>
      <c r="AT171" s="119"/>
      <c r="AU171" s="119"/>
      <c r="AV171" s="119"/>
      <c r="AW171" s="119"/>
      <c r="AX171" s="119"/>
      <c r="AY171" s="119"/>
      <c r="AZ171" s="119"/>
    </row>
    <row r="172" spans="1:52" ht="14">
      <c r="A172" s="130" t="s">
        <v>1569</v>
      </c>
      <c r="B172" s="119"/>
      <c r="C172" s="119"/>
      <c r="D172" s="119"/>
      <c r="E172" s="119"/>
      <c r="F172" s="126"/>
      <c r="G172" s="126"/>
      <c r="H172" s="126">
        <f t="shared" si="32"/>
        <v>-5.6</v>
      </c>
      <c r="I172" s="123">
        <f t="shared" si="47"/>
        <v>-178</v>
      </c>
      <c r="J172" s="122">
        <f t="shared" si="47"/>
        <v>5269</v>
      </c>
      <c r="K172" s="119"/>
      <c r="L172" s="119"/>
      <c r="M172" s="122"/>
      <c r="N172" s="122"/>
      <c r="O172" s="122"/>
      <c r="P172" s="122">
        <f t="shared" si="45"/>
        <v>-13</v>
      </c>
      <c r="Q172" s="119"/>
      <c r="R172" s="119"/>
      <c r="S172" s="119"/>
      <c r="T172" s="119" t="str">
        <f t="shared" si="34"/>
        <v>2118</v>
      </c>
      <c r="U172" s="119"/>
      <c r="V172" s="119"/>
      <c r="W172" s="119"/>
      <c r="X172" s="119"/>
      <c r="Y172" s="119"/>
      <c r="Z172" s="119"/>
      <c r="AA172" s="119"/>
      <c r="AB172" s="119"/>
      <c r="AC172" s="119"/>
      <c r="AD172" s="119"/>
      <c r="AE172" s="119"/>
      <c r="AF172" s="119"/>
      <c r="AG172" s="119"/>
      <c r="AH172" s="119"/>
      <c r="AI172" s="119"/>
      <c r="AJ172" s="119"/>
      <c r="AK172" s="119"/>
      <c r="AL172" s="119"/>
      <c r="AM172" s="119"/>
      <c r="AN172" s="119"/>
      <c r="AO172" s="119"/>
      <c r="AP172" s="119"/>
      <c r="AQ172" s="119"/>
      <c r="AR172" s="119"/>
      <c r="AS172" s="119"/>
      <c r="AT172" s="119"/>
      <c r="AU172" s="119"/>
      <c r="AV172" s="119"/>
      <c r="AW172" s="119"/>
      <c r="AX172" s="119"/>
      <c r="AY172" s="119"/>
      <c r="AZ172" s="119"/>
    </row>
    <row r="173" spans="1:52" ht="14">
      <c r="A173" s="129" t="s">
        <v>1570</v>
      </c>
      <c r="B173" s="119"/>
      <c r="C173" s="119"/>
      <c r="D173" s="119"/>
      <c r="E173" s="119"/>
      <c r="F173" s="126"/>
      <c r="G173" s="126"/>
      <c r="H173" s="126">
        <f t="shared" si="32"/>
        <v>-5.6</v>
      </c>
      <c r="I173" s="123">
        <f t="shared" si="47"/>
        <v>-184</v>
      </c>
      <c r="J173" s="122">
        <f t="shared" si="47"/>
        <v>5085</v>
      </c>
      <c r="K173" s="119"/>
      <c r="L173" s="119"/>
      <c r="M173" s="122"/>
      <c r="N173" s="122"/>
      <c r="O173" s="122"/>
      <c r="P173" s="122">
        <f t="shared" si="45"/>
        <v>-10</v>
      </c>
      <c r="Q173" s="119"/>
      <c r="R173" s="119"/>
      <c r="S173" s="119"/>
      <c r="T173" s="119" t="str">
        <f t="shared" si="34"/>
        <v>2119</v>
      </c>
      <c r="U173" s="119"/>
      <c r="V173" s="119"/>
      <c r="W173" s="119"/>
      <c r="X173" s="119"/>
      <c r="Y173" s="119"/>
      <c r="Z173" s="119"/>
      <c r="AA173" s="119"/>
      <c r="AB173" s="119"/>
      <c r="AC173" s="119"/>
      <c r="AD173" s="119"/>
      <c r="AE173" s="119"/>
      <c r="AF173" s="119"/>
      <c r="AG173" s="119"/>
      <c r="AH173" s="119"/>
      <c r="AI173" s="119"/>
      <c r="AJ173" s="119"/>
      <c r="AK173" s="119"/>
      <c r="AL173" s="119"/>
      <c r="AM173" s="119"/>
      <c r="AN173" s="119"/>
      <c r="AO173" s="119"/>
      <c r="AP173" s="119"/>
      <c r="AQ173" s="119"/>
      <c r="AR173" s="119"/>
      <c r="AS173" s="119"/>
      <c r="AT173" s="119"/>
      <c r="AU173" s="119"/>
      <c r="AV173" s="119"/>
      <c r="AW173" s="119"/>
      <c r="AX173" s="119"/>
      <c r="AY173" s="119"/>
      <c r="AZ173" s="119"/>
    </row>
    <row r="174" spans="1:52" ht="14">
      <c r="A174" s="130" t="s">
        <v>1571</v>
      </c>
      <c r="B174" s="119"/>
      <c r="C174" s="119"/>
      <c r="D174" s="119"/>
      <c r="E174" s="119"/>
      <c r="F174" s="126"/>
      <c r="G174" s="126"/>
      <c r="H174" s="126">
        <f t="shared" si="32"/>
        <v>-5.2</v>
      </c>
      <c r="I174" s="123">
        <f t="shared" si="47"/>
        <v>-189</v>
      </c>
      <c r="J174" s="122">
        <f t="shared" si="47"/>
        <v>4896</v>
      </c>
      <c r="K174" s="119"/>
      <c r="L174" s="119"/>
      <c r="M174" s="122"/>
      <c r="N174" s="122"/>
      <c r="O174" s="122"/>
      <c r="P174" s="122">
        <f t="shared" si="45"/>
        <v>-11</v>
      </c>
      <c r="Q174" s="119"/>
      <c r="R174" s="119"/>
      <c r="S174" s="119"/>
      <c r="T174" s="119" t="str">
        <f t="shared" si="34"/>
        <v>2120</v>
      </c>
      <c r="U174" s="119"/>
      <c r="V174" s="119"/>
      <c r="W174" s="119"/>
      <c r="X174" s="119"/>
      <c r="Y174" s="119"/>
      <c r="Z174" s="119"/>
      <c r="AA174" s="119"/>
      <c r="AB174" s="119"/>
      <c r="AC174" s="119"/>
      <c r="AD174" s="119"/>
      <c r="AE174" s="119"/>
      <c r="AF174" s="119"/>
      <c r="AG174" s="119"/>
      <c r="AH174" s="119"/>
      <c r="AI174" s="119"/>
      <c r="AJ174" s="119"/>
      <c r="AK174" s="119"/>
      <c r="AL174" s="119"/>
      <c r="AM174" s="119"/>
      <c r="AN174" s="119"/>
      <c r="AO174" s="119"/>
      <c r="AP174" s="119"/>
      <c r="AQ174" s="119"/>
      <c r="AR174" s="119"/>
      <c r="AS174" s="119"/>
      <c r="AT174" s="119"/>
      <c r="AU174" s="119"/>
      <c r="AV174" s="119"/>
      <c r="AW174" s="119"/>
      <c r="AX174" s="119"/>
      <c r="AY174" s="119"/>
      <c r="AZ174" s="119"/>
    </row>
    <row r="175" spans="1:52" ht="14">
      <c r="A175" s="129" t="s">
        <v>1572</v>
      </c>
      <c r="B175" s="119"/>
      <c r="C175" s="119"/>
      <c r="D175" s="119"/>
      <c r="E175" s="119"/>
      <c r="F175" s="126"/>
      <c r="G175" s="126"/>
      <c r="H175" s="126">
        <f t="shared" si="32"/>
        <v>-5.0999999999999996</v>
      </c>
      <c r="I175" s="123">
        <f t="shared" si="47"/>
        <v>-194</v>
      </c>
      <c r="J175" s="122">
        <f t="shared" si="47"/>
        <v>4702</v>
      </c>
      <c r="K175" s="119"/>
      <c r="L175" s="119"/>
      <c r="M175" s="122"/>
      <c r="N175" s="122"/>
      <c r="O175" s="122"/>
      <c r="P175" s="122">
        <f t="shared" si="45"/>
        <v>-10</v>
      </c>
      <c r="Q175" s="119"/>
      <c r="R175" s="119"/>
      <c r="S175" s="119"/>
      <c r="T175" s="119" t="str">
        <f t="shared" si="34"/>
        <v>2121</v>
      </c>
      <c r="U175" s="119"/>
      <c r="V175" s="119"/>
      <c r="W175" s="119"/>
      <c r="X175" s="119"/>
      <c r="Y175" s="119"/>
      <c r="Z175" s="119"/>
      <c r="AA175" s="119"/>
      <c r="AB175" s="119"/>
      <c r="AC175" s="119"/>
      <c r="AD175" s="119"/>
      <c r="AE175" s="119"/>
      <c r="AF175" s="119"/>
      <c r="AG175" s="119"/>
      <c r="AH175" s="119"/>
      <c r="AI175" s="119"/>
      <c r="AJ175" s="119"/>
      <c r="AK175" s="119"/>
      <c r="AL175" s="119"/>
      <c r="AM175" s="119"/>
      <c r="AN175" s="119"/>
      <c r="AO175" s="119"/>
      <c r="AP175" s="119"/>
      <c r="AQ175" s="119"/>
      <c r="AR175" s="119"/>
      <c r="AS175" s="119"/>
      <c r="AT175" s="119"/>
      <c r="AU175" s="119"/>
      <c r="AV175" s="119"/>
      <c r="AW175" s="119"/>
      <c r="AX175" s="119"/>
      <c r="AY175" s="119"/>
      <c r="AZ175" s="119"/>
    </row>
    <row r="176" spans="1:52" ht="14">
      <c r="A176" s="130" t="s">
        <v>1573</v>
      </c>
      <c r="B176" s="119"/>
      <c r="C176" s="119"/>
      <c r="D176" s="119"/>
      <c r="E176" s="119"/>
      <c r="F176" s="126"/>
      <c r="G176" s="126"/>
      <c r="H176" s="126">
        <f t="shared" si="32"/>
        <v>-5</v>
      </c>
      <c r="I176" s="123">
        <f t="shared" si="47"/>
        <v>-199</v>
      </c>
      <c r="J176" s="122">
        <f t="shared" si="47"/>
        <v>4503</v>
      </c>
      <c r="K176" s="119"/>
      <c r="L176" s="119"/>
      <c r="M176" s="122"/>
      <c r="N176" s="122"/>
      <c r="O176" s="122"/>
      <c r="P176" s="122">
        <f t="shared" si="45"/>
        <v>-9</v>
      </c>
      <c r="Q176" s="119"/>
      <c r="R176" s="119"/>
      <c r="S176" s="119"/>
      <c r="T176" s="119" t="str">
        <f t="shared" si="34"/>
        <v>2122</v>
      </c>
      <c r="U176" s="119"/>
      <c r="V176" s="119"/>
      <c r="W176" s="119"/>
      <c r="X176" s="119"/>
      <c r="Y176" s="119"/>
      <c r="Z176" s="119"/>
      <c r="AA176" s="119"/>
      <c r="AB176" s="119"/>
      <c r="AC176" s="119"/>
      <c r="AD176" s="119"/>
      <c r="AE176" s="119"/>
      <c r="AF176" s="119"/>
      <c r="AG176" s="119"/>
      <c r="AH176" s="119"/>
      <c r="AI176" s="119"/>
      <c r="AJ176" s="119"/>
      <c r="AK176" s="119"/>
      <c r="AL176" s="119"/>
      <c r="AM176" s="119"/>
      <c r="AN176" s="119"/>
      <c r="AO176" s="119"/>
      <c r="AP176" s="119"/>
      <c r="AQ176" s="119"/>
      <c r="AR176" s="119"/>
      <c r="AS176" s="119"/>
      <c r="AT176" s="119"/>
      <c r="AU176" s="119"/>
      <c r="AV176" s="119"/>
      <c r="AW176" s="119"/>
      <c r="AX176" s="119"/>
      <c r="AY176" s="119"/>
      <c r="AZ176" s="119"/>
    </row>
    <row r="177" spans="1:52" ht="14">
      <c r="A177" s="129" t="s">
        <v>1574</v>
      </c>
      <c r="B177" s="119"/>
      <c r="C177" s="119"/>
      <c r="D177" s="119"/>
      <c r="E177" s="119"/>
      <c r="F177" s="126"/>
      <c r="G177" s="126"/>
      <c r="H177" s="126">
        <f t="shared" si="32"/>
        <v>-5.2</v>
      </c>
      <c r="I177" s="123">
        <f t="shared" si="47"/>
        <v>-204</v>
      </c>
      <c r="J177" s="122">
        <f t="shared" si="47"/>
        <v>4299</v>
      </c>
      <c r="K177" s="119"/>
      <c r="L177" s="119"/>
      <c r="M177" s="122"/>
      <c r="N177" s="122"/>
      <c r="O177" s="122"/>
      <c r="P177" s="122">
        <f t="shared" si="45"/>
        <v>-10</v>
      </c>
      <c r="Q177" s="119"/>
      <c r="R177" s="119"/>
      <c r="S177" s="119"/>
      <c r="T177" s="119" t="str">
        <f t="shared" si="34"/>
        <v>2123</v>
      </c>
      <c r="U177" s="119"/>
      <c r="V177" s="119"/>
      <c r="W177" s="119"/>
      <c r="X177" s="119"/>
      <c r="Y177" s="119"/>
      <c r="Z177" s="119"/>
      <c r="AA177" s="119"/>
      <c r="AB177" s="119"/>
      <c r="AC177" s="119"/>
      <c r="AD177" s="119"/>
      <c r="AE177" s="119"/>
      <c r="AF177" s="119"/>
      <c r="AG177" s="119"/>
      <c r="AH177" s="119"/>
      <c r="AI177" s="119"/>
      <c r="AJ177" s="119"/>
      <c r="AK177" s="119"/>
      <c r="AL177" s="119"/>
      <c r="AM177" s="119"/>
      <c r="AN177" s="119"/>
      <c r="AO177" s="119"/>
      <c r="AP177" s="119"/>
      <c r="AQ177" s="119"/>
      <c r="AR177" s="119"/>
      <c r="AS177" s="119"/>
      <c r="AT177" s="119"/>
      <c r="AU177" s="119"/>
      <c r="AV177" s="119"/>
      <c r="AW177" s="119"/>
      <c r="AX177" s="119"/>
      <c r="AY177" s="119"/>
      <c r="AZ177" s="119"/>
    </row>
    <row r="178" spans="1:52" ht="14">
      <c r="A178" s="130" t="s">
        <v>1575</v>
      </c>
      <c r="B178" s="119"/>
      <c r="C178" s="119"/>
      <c r="D178" s="119"/>
      <c r="E178" s="119"/>
      <c r="F178" s="126"/>
      <c r="G178" s="126"/>
      <c r="H178" s="126">
        <f t="shared" si="32"/>
        <v>-5</v>
      </c>
      <c r="I178" s="123">
        <f t="shared" si="47"/>
        <v>-209</v>
      </c>
      <c r="J178" s="122">
        <f t="shared" si="47"/>
        <v>4090</v>
      </c>
      <c r="K178" s="119"/>
      <c r="L178" s="119"/>
      <c r="M178" s="122"/>
      <c r="N178" s="122"/>
      <c r="O178" s="122"/>
      <c r="P178" s="122">
        <f t="shared" si="45"/>
        <v>-9</v>
      </c>
      <c r="Q178" s="119"/>
      <c r="R178" s="119"/>
      <c r="S178" s="119"/>
      <c r="T178" s="119" t="str">
        <f t="shared" si="34"/>
        <v>2124</v>
      </c>
      <c r="U178" s="119"/>
      <c r="V178" s="119"/>
      <c r="W178" s="119"/>
      <c r="X178" s="119"/>
      <c r="Y178" s="119"/>
      <c r="Z178" s="119"/>
      <c r="AA178" s="119"/>
      <c r="AB178" s="119"/>
      <c r="AC178" s="119"/>
      <c r="AD178" s="119"/>
      <c r="AE178" s="119"/>
      <c r="AF178" s="119"/>
      <c r="AG178" s="119"/>
      <c r="AH178" s="119"/>
      <c r="AI178" s="119"/>
      <c r="AJ178" s="119"/>
      <c r="AK178" s="119"/>
      <c r="AL178" s="119"/>
      <c r="AM178" s="119"/>
      <c r="AN178" s="119"/>
      <c r="AO178" s="119"/>
      <c r="AP178" s="119"/>
      <c r="AQ178" s="119"/>
      <c r="AR178" s="119"/>
      <c r="AS178" s="119"/>
      <c r="AT178" s="119"/>
      <c r="AU178" s="119"/>
      <c r="AV178" s="119"/>
      <c r="AW178" s="119"/>
      <c r="AX178" s="119"/>
      <c r="AY178" s="119"/>
      <c r="AZ178" s="119"/>
    </row>
    <row r="179" spans="1:52" ht="14">
      <c r="A179" s="129" t="s">
        <v>1576</v>
      </c>
      <c r="B179" s="119"/>
      <c r="C179" s="119"/>
      <c r="D179" s="119"/>
      <c r="E179" s="119"/>
      <c r="F179" s="126"/>
      <c r="G179" s="126"/>
      <c r="H179" s="126">
        <f t="shared" si="32"/>
        <v>-4.9000000000000004</v>
      </c>
      <c r="I179" s="123">
        <f t="shared" si="47"/>
        <v>-214</v>
      </c>
      <c r="J179" s="122">
        <f t="shared" si="47"/>
        <v>3876</v>
      </c>
      <c r="K179" s="119"/>
      <c r="L179" s="119"/>
      <c r="M179" s="122"/>
      <c r="N179" s="122"/>
      <c r="O179" s="122"/>
      <c r="P179" s="122">
        <f t="shared" si="45"/>
        <v>-10</v>
      </c>
      <c r="Q179" s="119"/>
      <c r="R179" s="119"/>
      <c r="S179" s="119"/>
      <c r="T179" s="119" t="str">
        <f t="shared" si="34"/>
        <v>2125</v>
      </c>
      <c r="U179" s="119"/>
      <c r="V179" s="119"/>
      <c r="W179" s="119"/>
      <c r="X179" s="119"/>
      <c r="Y179" s="119"/>
      <c r="Z179" s="119"/>
      <c r="AA179" s="119"/>
      <c r="AB179" s="119"/>
      <c r="AC179" s="119"/>
      <c r="AD179" s="119"/>
      <c r="AE179" s="119"/>
      <c r="AF179" s="119"/>
      <c r="AG179" s="119"/>
      <c r="AH179" s="119"/>
      <c r="AI179" s="119"/>
      <c r="AJ179" s="119"/>
      <c r="AK179" s="119"/>
      <c r="AL179" s="119"/>
      <c r="AM179" s="119"/>
      <c r="AN179" s="119"/>
      <c r="AO179" s="119"/>
      <c r="AP179" s="119"/>
      <c r="AQ179" s="119"/>
      <c r="AR179" s="119"/>
      <c r="AS179" s="119"/>
      <c r="AT179" s="119"/>
      <c r="AU179" s="119"/>
      <c r="AV179" s="119"/>
      <c r="AW179" s="119"/>
      <c r="AX179" s="119"/>
      <c r="AY179" s="119"/>
      <c r="AZ179" s="119"/>
    </row>
    <row r="180" spans="1:52" ht="14">
      <c r="A180" s="130" t="s">
        <v>1577</v>
      </c>
      <c r="B180" s="119"/>
      <c r="C180" s="119"/>
      <c r="D180" s="119"/>
      <c r="E180" s="119"/>
      <c r="F180" s="126"/>
      <c r="G180" s="126"/>
      <c r="H180" s="126">
        <f t="shared" si="32"/>
        <v>-4.9000000000000004</v>
      </c>
      <c r="I180" s="123">
        <f t="shared" si="47"/>
        <v>-219</v>
      </c>
      <c r="J180" s="122">
        <f t="shared" si="47"/>
        <v>3657</v>
      </c>
      <c r="K180" s="119"/>
      <c r="L180" s="119"/>
      <c r="M180" s="122"/>
      <c r="N180" s="122"/>
      <c r="O180" s="122"/>
      <c r="P180" s="122">
        <f t="shared" si="45"/>
        <v>-8</v>
      </c>
      <c r="Q180" s="119"/>
      <c r="R180" s="119"/>
      <c r="S180" s="119"/>
      <c r="T180" s="119" t="str">
        <f t="shared" si="34"/>
        <v>2126</v>
      </c>
      <c r="U180" s="119"/>
      <c r="V180" s="119"/>
      <c r="W180" s="119"/>
      <c r="X180" s="119"/>
      <c r="Y180" s="119"/>
      <c r="Z180" s="119"/>
      <c r="AA180" s="119"/>
      <c r="AB180" s="119"/>
      <c r="AC180" s="119"/>
      <c r="AD180" s="119"/>
      <c r="AE180" s="119"/>
      <c r="AF180" s="119"/>
      <c r="AG180" s="119"/>
      <c r="AH180" s="119"/>
      <c r="AI180" s="119"/>
      <c r="AJ180" s="119"/>
      <c r="AK180" s="119"/>
      <c r="AL180" s="119"/>
      <c r="AM180" s="119"/>
      <c r="AN180" s="119"/>
      <c r="AO180" s="119"/>
      <c r="AP180" s="119"/>
      <c r="AQ180" s="119"/>
      <c r="AR180" s="119"/>
      <c r="AS180" s="119"/>
      <c r="AT180" s="119"/>
      <c r="AU180" s="119"/>
      <c r="AV180" s="119"/>
      <c r="AW180" s="119"/>
      <c r="AX180" s="119"/>
      <c r="AY180" s="119"/>
      <c r="AZ180" s="119"/>
    </row>
    <row r="181" spans="1:52" ht="14">
      <c r="A181" s="129" t="s">
        <v>1578</v>
      </c>
      <c r="B181" s="119"/>
      <c r="C181" s="119"/>
      <c r="D181" s="119"/>
      <c r="E181" s="119"/>
      <c r="F181" s="126"/>
      <c r="G181" s="126"/>
      <c r="H181" s="126">
        <f t="shared" si="32"/>
        <v>-4.8</v>
      </c>
      <c r="I181" s="123">
        <f t="shared" si="47"/>
        <v>-224</v>
      </c>
      <c r="J181" s="122">
        <f t="shared" si="47"/>
        <v>3433</v>
      </c>
      <c r="K181" s="119"/>
      <c r="L181" s="119"/>
      <c r="M181" s="122"/>
      <c r="N181" s="122"/>
      <c r="O181" s="122"/>
      <c r="P181" s="122">
        <f t="shared" si="45"/>
        <v>-8</v>
      </c>
      <c r="Q181" s="119"/>
      <c r="R181" s="119"/>
      <c r="S181" s="119"/>
      <c r="T181" s="119" t="str">
        <f t="shared" si="34"/>
        <v>2127</v>
      </c>
      <c r="U181" s="119"/>
      <c r="V181" s="119"/>
      <c r="W181" s="119"/>
      <c r="X181" s="119"/>
      <c r="Y181" s="119"/>
      <c r="Z181" s="119"/>
      <c r="AA181" s="119"/>
      <c r="AB181" s="119"/>
      <c r="AC181" s="119"/>
      <c r="AD181" s="119"/>
      <c r="AE181" s="119"/>
      <c r="AF181" s="119"/>
      <c r="AG181" s="119"/>
      <c r="AH181" s="119"/>
      <c r="AI181" s="119"/>
      <c r="AJ181" s="119"/>
      <c r="AK181" s="119"/>
      <c r="AL181" s="119"/>
      <c r="AM181" s="119"/>
      <c r="AN181" s="119"/>
      <c r="AO181" s="119"/>
      <c r="AP181" s="119"/>
      <c r="AQ181" s="119"/>
      <c r="AR181" s="119"/>
      <c r="AS181" s="119"/>
      <c r="AT181" s="119"/>
      <c r="AU181" s="119"/>
      <c r="AV181" s="119"/>
      <c r="AW181" s="119"/>
      <c r="AX181" s="119"/>
      <c r="AY181" s="119"/>
      <c r="AZ181" s="119"/>
    </row>
    <row r="182" spans="1:52" ht="14">
      <c r="A182" s="130" t="s">
        <v>1579</v>
      </c>
      <c r="B182" s="119"/>
      <c r="C182" s="119"/>
      <c r="D182" s="119"/>
      <c r="E182" s="119"/>
      <c r="F182" s="126"/>
      <c r="G182" s="126"/>
      <c r="H182" s="126">
        <f t="shared" si="32"/>
        <v>-4.7</v>
      </c>
      <c r="I182" s="123">
        <f t="shared" si="47"/>
        <v>-229</v>
      </c>
      <c r="J182" s="122">
        <f t="shared" si="47"/>
        <v>3204</v>
      </c>
      <c r="K182" s="119"/>
      <c r="L182" s="119"/>
      <c r="M182" s="122"/>
      <c r="N182" s="122"/>
      <c r="O182" s="122"/>
      <c r="P182" s="122">
        <f t="shared" si="45"/>
        <v>-9</v>
      </c>
      <c r="Q182" s="119"/>
      <c r="R182" s="119"/>
      <c r="S182" s="119"/>
      <c r="T182" s="119" t="str">
        <f t="shared" si="34"/>
        <v>2128</v>
      </c>
      <c r="U182" s="119"/>
      <c r="V182" s="119"/>
      <c r="W182" s="119"/>
      <c r="X182" s="119"/>
      <c r="Y182" s="119"/>
      <c r="Z182" s="119"/>
      <c r="AA182" s="119"/>
      <c r="AB182" s="119"/>
      <c r="AC182" s="119"/>
      <c r="AD182" s="119"/>
      <c r="AE182" s="119"/>
      <c r="AF182" s="119"/>
      <c r="AG182" s="119"/>
      <c r="AH182" s="119"/>
      <c r="AI182" s="119"/>
      <c r="AJ182" s="119"/>
      <c r="AK182" s="119"/>
      <c r="AL182" s="119"/>
      <c r="AM182" s="119"/>
      <c r="AN182" s="119"/>
      <c r="AO182" s="119"/>
      <c r="AP182" s="119"/>
      <c r="AQ182" s="119"/>
      <c r="AR182" s="119"/>
      <c r="AS182" s="119"/>
      <c r="AT182" s="119"/>
      <c r="AU182" s="119"/>
      <c r="AV182" s="119"/>
      <c r="AW182" s="119"/>
      <c r="AX182" s="119"/>
      <c r="AY182" s="119"/>
      <c r="AZ182" s="119"/>
    </row>
    <row r="183" spans="1:52" ht="14">
      <c r="A183" s="129" t="s">
        <v>1580</v>
      </c>
      <c r="B183" s="119"/>
      <c r="C183" s="119"/>
      <c r="D183" s="119"/>
      <c r="E183" s="119"/>
      <c r="F183" s="126"/>
      <c r="G183" s="126"/>
      <c r="H183" s="126">
        <f t="shared" si="32"/>
        <v>-4.4000000000000004</v>
      </c>
      <c r="I183" s="123">
        <f t="shared" si="47"/>
        <v>-233</v>
      </c>
      <c r="J183" s="122">
        <f t="shared" si="47"/>
        <v>2971</v>
      </c>
      <c r="K183" s="119"/>
      <c r="L183" s="119"/>
      <c r="M183" s="122"/>
      <c r="N183" s="122"/>
      <c r="O183" s="122"/>
      <c r="P183" s="122">
        <f t="shared" si="45"/>
        <v>-10</v>
      </c>
      <c r="Q183" s="119"/>
      <c r="R183" s="119"/>
      <c r="S183" s="119"/>
      <c r="T183" s="119" t="str">
        <f t="shared" si="34"/>
        <v>2129</v>
      </c>
      <c r="U183" s="119"/>
      <c r="V183" s="119"/>
      <c r="W183" s="119"/>
      <c r="X183" s="119"/>
      <c r="Y183" s="119"/>
      <c r="Z183" s="119"/>
      <c r="AA183" s="119"/>
      <c r="AB183" s="119"/>
      <c r="AC183" s="119"/>
      <c r="AD183" s="119"/>
      <c r="AE183" s="119"/>
      <c r="AF183" s="119"/>
      <c r="AG183" s="119"/>
      <c r="AH183" s="119"/>
      <c r="AI183" s="119"/>
      <c r="AJ183" s="119"/>
      <c r="AK183" s="119"/>
      <c r="AL183" s="119"/>
      <c r="AM183" s="119"/>
      <c r="AN183" s="119"/>
      <c r="AO183" s="119"/>
      <c r="AP183" s="119"/>
      <c r="AQ183" s="119"/>
      <c r="AR183" s="119"/>
      <c r="AS183" s="119"/>
      <c r="AT183" s="119"/>
      <c r="AU183" s="119"/>
      <c r="AV183" s="119"/>
      <c r="AW183" s="119"/>
      <c r="AX183" s="119"/>
      <c r="AY183" s="119"/>
      <c r="AZ183" s="119"/>
    </row>
    <row r="184" spans="1:52" ht="14">
      <c r="A184" s="130" t="s">
        <v>1581</v>
      </c>
      <c r="B184" s="119"/>
      <c r="C184" s="119"/>
      <c r="D184" s="119"/>
      <c r="E184" s="119"/>
      <c r="F184" s="126"/>
      <c r="G184" s="126"/>
      <c r="H184" s="126">
        <f t="shared" si="32"/>
        <v>-4.0999999999999996</v>
      </c>
      <c r="I184" s="123">
        <f t="shared" ref="I184:J192" si="48">I183+H184</f>
        <v>-237</v>
      </c>
      <c r="J184" s="122">
        <f t="shared" si="48"/>
        <v>2734</v>
      </c>
      <c r="K184" s="119"/>
      <c r="L184" s="119"/>
      <c r="M184" s="122"/>
      <c r="N184" s="122"/>
      <c r="O184" s="122"/>
      <c r="P184" s="122">
        <f t="shared" si="45"/>
        <v>-8</v>
      </c>
      <c r="Q184" s="119"/>
      <c r="R184" s="119"/>
      <c r="S184" s="119"/>
      <c r="T184" s="119" t="str">
        <f t="shared" si="34"/>
        <v>2130</v>
      </c>
      <c r="U184" s="119"/>
      <c r="V184" s="119"/>
      <c r="W184" s="119"/>
      <c r="X184" s="119"/>
      <c r="Y184" s="119"/>
      <c r="Z184" s="119"/>
      <c r="AA184" s="119"/>
      <c r="AB184" s="119"/>
      <c r="AC184" s="119"/>
      <c r="AD184" s="119"/>
      <c r="AE184" s="119"/>
      <c r="AF184" s="119"/>
      <c r="AG184" s="119"/>
      <c r="AH184" s="119"/>
      <c r="AI184" s="119"/>
      <c r="AJ184" s="119"/>
      <c r="AK184" s="119"/>
      <c r="AL184" s="119"/>
      <c r="AM184" s="119"/>
      <c r="AN184" s="119"/>
      <c r="AO184" s="119"/>
      <c r="AP184" s="119"/>
      <c r="AQ184" s="119"/>
      <c r="AR184" s="119"/>
      <c r="AS184" s="119"/>
      <c r="AT184" s="119"/>
      <c r="AU184" s="119"/>
      <c r="AV184" s="119"/>
      <c r="AW184" s="119"/>
      <c r="AX184" s="119"/>
      <c r="AY184" s="119"/>
      <c r="AZ184" s="119"/>
    </row>
    <row r="185" spans="1:52" ht="14">
      <c r="A185" s="129" t="s">
        <v>1582</v>
      </c>
      <c r="B185" s="119"/>
      <c r="C185" s="119"/>
      <c r="D185" s="119"/>
      <c r="E185" s="119"/>
      <c r="F185" s="126"/>
      <c r="G185" s="126"/>
      <c r="H185" s="126">
        <f t="shared" si="32"/>
        <v>-3.9</v>
      </c>
      <c r="I185" s="123">
        <f t="shared" si="48"/>
        <v>-241</v>
      </c>
      <c r="J185" s="122">
        <f t="shared" si="48"/>
        <v>2493</v>
      </c>
      <c r="K185" s="119"/>
      <c r="L185" s="119"/>
      <c r="M185" s="122"/>
      <c r="N185" s="122"/>
      <c r="O185" s="122"/>
      <c r="P185" s="122">
        <f t="shared" si="45"/>
        <v>-9</v>
      </c>
      <c r="Q185" s="119"/>
      <c r="R185" s="119"/>
      <c r="S185" s="119"/>
      <c r="T185" s="119" t="str">
        <f t="shared" si="34"/>
        <v>2131</v>
      </c>
      <c r="U185" s="119"/>
      <c r="V185" s="119"/>
      <c r="W185" s="119"/>
      <c r="X185" s="119"/>
      <c r="Y185" s="119"/>
      <c r="Z185" s="119"/>
      <c r="AA185" s="119"/>
      <c r="AB185" s="119"/>
      <c r="AC185" s="119"/>
      <c r="AD185" s="119"/>
      <c r="AE185" s="119"/>
      <c r="AF185" s="119"/>
      <c r="AG185" s="119"/>
      <c r="AH185" s="119"/>
      <c r="AI185" s="119"/>
      <c r="AJ185" s="119"/>
      <c r="AK185" s="119"/>
      <c r="AL185" s="119"/>
      <c r="AM185" s="119"/>
      <c r="AN185" s="119"/>
      <c r="AO185" s="119"/>
      <c r="AP185" s="119"/>
      <c r="AQ185" s="119"/>
      <c r="AR185" s="119"/>
      <c r="AS185" s="119"/>
      <c r="AT185" s="119"/>
      <c r="AU185" s="119"/>
      <c r="AV185" s="119"/>
      <c r="AW185" s="119"/>
      <c r="AX185" s="119"/>
      <c r="AY185" s="119"/>
      <c r="AZ185" s="119"/>
    </row>
    <row r="186" spans="1:52" ht="14">
      <c r="A186" s="130" t="s">
        <v>1583</v>
      </c>
      <c r="B186" s="119"/>
      <c r="C186" s="119"/>
      <c r="D186" s="119"/>
      <c r="E186" s="119"/>
      <c r="F186" s="126"/>
      <c r="G186" s="126"/>
      <c r="H186" s="126">
        <f t="shared" si="32"/>
        <v>-3.8</v>
      </c>
      <c r="I186" s="123">
        <f t="shared" si="48"/>
        <v>-245</v>
      </c>
      <c r="J186" s="122">
        <f t="shared" si="48"/>
        <v>2248</v>
      </c>
      <c r="K186" s="119"/>
      <c r="L186" s="119"/>
      <c r="M186" s="122"/>
      <c r="N186" s="122"/>
      <c r="O186" s="122"/>
      <c r="P186" s="122">
        <f t="shared" si="45"/>
        <v>-8</v>
      </c>
      <c r="Q186" s="119"/>
      <c r="R186" s="119"/>
      <c r="S186" s="119"/>
      <c r="T186" s="119" t="str">
        <f t="shared" si="34"/>
        <v>2132</v>
      </c>
      <c r="U186" s="119"/>
      <c r="V186" s="119"/>
      <c r="W186" s="119"/>
      <c r="X186" s="119"/>
      <c r="Y186" s="119"/>
      <c r="Z186" s="119"/>
      <c r="AA186" s="119"/>
      <c r="AB186" s="119"/>
      <c r="AC186" s="119"/>
      <c r="AD186" s="119"/>
      <c r="AE186" s="119"/>
      <c r="AF186" s="119"/>
      <c r="AG186" s="119"/>
      <c r="AH186" s="119"/>
      <c r="AI186" s="119"/>
      <c r="AJ186" s="119"/>
      <c r="AK186" s="119"/>
      <c r="AL186" s="119"/>
      <c r="AM186" s="119"/>
      <c r="AN186" s="119"/>
      <c r="AO186" s="119"/>
      <c r="AP186" s="119"/>
      <c r="AQ186" s="119"/>
      <c r="AR186" s="119"/>
      <c r="AS186" s="119"/>
      <c r="AT186" s="119"/>
      <c r="AU186" s="119"/>
      <c r="AV186" s="119"/>
      <c r="AW186" s="119"/>
      <c r="AX186" s="119"/>
      <c r="AY186" s="119"/>
      <c r="AZ186" s="119"/>
    </row>
    <row r="187" spans="1:52" ht="14">
      <c r="A187" s="129" t="s">
        <v>1584</v>
      </c>
      <c r="B187" s="119"/>
      <c r="C187" s="119"/>
      <c r="D187" s="119"/>
      <c r="E187" s="119"/>
      <c r="F187" s="126"/>
      <c r="G187" s="126"/>
      <c r="H187" s="126">
        <f t="shared" si="32"/>
        <v>-3.8</v>
      </c>
      <c r="I187" s="123">
        <f t="shared" si="48"/>
        <v>-249</v>
      </c>
      <c r="J187" s="122">
        <f t="shared" si="48"/>
        <v>1999</v>
      </c>
      <c r="K187" s="119"/>
      <c r="L187" s="119"/>
      <c r="M187" s="122"/>
      <c r="N187" s="122"/>
      <c r="O187" s="122"/>
      <c r="P187" s="122">
        <f t="shared" si="45"/>
        <v>-7</v>
      </c>
      <c r="Q187" s="119"/>
      <c r="R187" s="119"/>
      <c r="S187" s="119"/>
      <c r="T187" s="119" t="str">
        <f t="shared" si="34"/>
        <v>2133</v>
      </c>
      <c r="U187" s="119"/>
      <c r="V187" s="119"/>
      <c r="W187" s="119"/>
      <c r="X187" s="119"/>
      <c r="Y187" s="119"/>
      <c r="Z187" s="119"/>
      <c r="AA187" s="119"/>
      <c r="AB187" s="119"/>
      <c r="AC187" s="119"/>
      <c r="AD187" s="119"/>
      <c r="AE187" s="119"/>
      <c r="AF187" s="119"/>
      <c r="AG187" s="119"/>
      <c r="AH187" s="119"/>
      <c r="AI187" s="119"/>
      <c r="AJ187" s="119"/>
      <c r="AK187" s="119"/>
      <c r="AL187" s="119"/>
      <c r="AM187" s="119"/>
      <c r="AN187" s="119"/>
      <c r="AO187" s="119"/>
      <c r="AP187" s="119"/>
      <c r="AQ187" s="119"/>
      <c r="AR187" s="119"/>
      <c r="AS187" s="119"/>
      <c r="AT187" s="119"/>
      <c r="AU187" s="119"/>
      <c r="AV187" s="119"/>
      <c r="AW187" s="119"/>
      <c r="AX187" s="119"/>
      <c r="AY187" s="119"/>
      <c r="AZ187" s="119"/>
    </row>
    <row r="188" spans="1:52" ht="14">
      <c r="A188" s="130" t="s">
        <v>1585</v>
      </c>
      <c r="B188" s="119"/>
      <c r="C188" s="119"/>
      <c r="D188" s="119"/>
      <c r="E188" s="119"/>
      <c r="F188" s="126"/>
      <c r="G188" s="126"/>
      <c r="H188" s="126">
        <f t="shared" si="32"/>
        <v>-3.9</v>
      </c>
      <c r="I188" s="123">
        <f t="shared" si="48"/>
        <v>-253</v>
      </c>
      <c r="J188" s="122">
        <f t="shared" si="48"/>
        <v>1746</v>
      </c>
      <c r="K188" s="119"/>
      <c r="L188" s="119"/>
      <c r="M188" s="122"/>
      <c r="N188" s="122"/>
      <c r="O188" s="122"/>
      <c r="P188" s="122">
        <f t="shared" si="45"/>
        <v>-8</v>
      </c>
      <c r="Q188" s="119"/>
      <c r="R188" s="119"/>
      <c r="S188" s="119"/>
      <c r="T188" s="119" t="str">
        <f t="shared" si="34"/>
        <v>2134</v>
      </c>
      <c r="U188" s="119"/>
      <c r="V188" s="119"/>
      <c r="W188" s="119"/>
      <c r="X188" s="119"/>
      <c r="Y188" s="119"/>
      <c r="Z188" s="119"/>
      <c r="AA188" s="119"/>
      <c r="AB188" s="119"/>
      <c r="AC188" s="119"/>
      <c r="AD188" s="119"/>
      <c r="AE188" s="119"/>
      <c r="AF188" s="119"/>
      <c r="AG188" s="119"/>
      <c r="AH188" s="119"/>
      <c r="AI188" s="119"/>
      <c r="AJ188" s="119"/>
      <c r="AK188" s="119"/>
      <c r="AL188" s="119"/>
      <c r="AM188" s="119"/>
      <c r="AN188" s="119"/>
      <c r="AO188" s="119"/>
      <c r="AP188" s="119"/>
      <c r="AQ188" s="119"/>
      <c r="AR188" s="119"/>
      <c r="AS188" s="119"/>
      <c r="AT188" s="119"/>
      <c r="AU188" s="119"/>
      <c r="AV188" s="119"/>
      <c r="AW188" s="119"/>
      <c r="AX188" s="119"/>
      <c r="AY188" s="119"/>
      <c r="AZ188" s="119"/>
    </row>
    <row r="189" spans="1:52" ht="14">
      <c r="A189" s="129" t="s">
        <v>1586</v>
      </c>
      <c r="B189" s="119"/>
      <c r="C189" s="119"/>
      <c r="D189" s="119"/>
      <c r="E189" s="119"/>
      <c r="F189" s="126"/>
      <c r="G189" s="126"/>
      <c r="H189" s="126">
        <f t="shared" si="32"/>
        <v>-4.0999999999999996</v>
      </c>
      <c r="I189" s="123">
        <f t="shared" si="48"/>
        <v>-257</v>
      </c>
      <c r="J189" s="122">
        <f t="shared" si="48"/>
        <v>1489</v>
      </c>
      <c r="K189" s="119"/>
      <c r="L189" s="119"/>
      <c r="M189" s="122"/>
      <c r="N189" s="122"/>
      <c r="O189" s="122"/>
      <c r="P189" s="122">
        <f t="shared" si="45"/>
        <v>-8</v>
      </c>
      <c r="Q189" s="119"/>
      <c r="R189" s="119"/>
      <c r="S189" s="119"/>
      <c r="T189" s="119" t="str">
        <f t="shared" si="34"/>
        <v>2135</v>
      </c>
      <c r="U189" s="119"/>
      <c r="V189" s="119"/>
      <c r="W189" s="119"/>
      <c r="X189" s="119"/>
      <c r="Y189" s="119"/>
      <c r="Z189" s="119"/>
      <c r="AA189" s="119"/>
      <c r="AB189" s="119"/>
      <c r="AC189" s="119"/>
      <c r="AD189" s="119"/>
      <c r="AE189" s="119"/>
      <c r="AF189" s="119"/>
      <c r="AG189" s="119"/>
      <c r="AH189" s="119"/>
      <c r="AI189" s="119"/>
      <c r="AJ189" s="119"/>
      <c r="AK189" s="119"/>
      <c r="AL189" s="119"/>
      <c r="AM189" s="119"/>
      <c r="AN189" s="119"/>
      <c r="AO189" s="119"/>
      <c r="AP189" s="119"/>
      <c r="AQ189" s="119"/>
      <c r="AR189" s="119"/>
      <c r="AS189" s="119"/>
      <c r="AT189" s="119"/>
      <c r="AU189" s="119"/>
      <c r="AV189" s="119"/>
      <c r="AW189" s="119"/>
      <c r="AX189" s="119"/>
      <c r="AY189" s="119"/>
      <c r="AZ189" s="119"/>
    </row>
    <row r="190" spans="1:52" ht="14">
      <c r="A190" s="130" t="s">
        <v>1587</v>
      </c>
      <c r="B190" s="119"/>
      <c r="C190" s="119"/>
      <c r="D190" s="119"/>
      <c r="E190" s="119"/>
      <c r="F190" s="126"/>
      <c r="G190" s="126"/>
      <c r="H190" s="126">
        <f t="shared" si="32"/>
        <v>-4.0999999999999996</v>
      </c>
      <c r="I190" s="123">
        <f t="shared" si="48"/>
        <v>-261</v>
      </c>
      <c r="J190" s="122">
        <f t="shared" si="48"/>
        <v>1228</v>
      </c>
      <c r="K190" s="119"/>
      <c r="L190" s="119"/>
      <c r="M190" s="122"/>
      <c r="N190" s="122"/>
      <c r="O190" s="122"/>
      <c r="P190" s="122">
        <f t="shared" si="45"/>
        <v>-9</v>
      </c>
      <c r="Q190" s="119"/>
      <c r="R190" s="119"/>
      <c r="S190" s="119"/>
      <c r="T190" s="119" t="str">
        <f t="shared" si="34"/>
        <v>2136</v>
      </c>
      <c r="U190" s="119"/>
      <c r="V190" s="119"/>
      <c r="W190" s="119"/>
      <c r="X190" s="119"/>
      <c r="Y190" s="119"/>
      <c r="Z190" s="119"/>
      <c r="AA190" s="119"/>
      <c r="AB190" s="119"/>
      <c r="AC190" s="119"/>
      <c r="AD190" s="119"/>
      <c r="AE190" s="119"/>
      <c r="AF190" s="119"/>
      <c r="AG190" s="119"/>
      <c r="AH190" s="119"/>
      <c r="AI190" s="119"/>
      <c r="AJ190" s="119"/>
      <c r="AK190" s="119"/>
      <c r="AL190" s="119"/>
      <c r="AM190" s="119"/>
      <c r="AN190" s="119"/>
      <c r="AO190" s="119"/>
      <c r="AP190" s="119"/>
      <c r="AQ190" s="119"/>
      <c r="AR190" s="119"/>
      <c r="AS190" s="119"/>
      <c r="AT190" s="119"/>
      <c r="AU190" s="119"/>
      <c r="AV190" s="119"/>
      <c r="AW190" s="119"/>
      <c r="AX190" s="119"/>
      <c r="AY190" s="119"/>
      <c r="AZ190" s="119"/>
    </row>
    <row r="191" spans="1:52" ht="14">
      <c r="A191" s="129" t="s">
        <v>1588</v>
      </c>
      <c r="B191" s="119"/>
      <c r="C191" s="119"/>
      <c r="D191" s="119"/>
      <c r="E191" s="119"/>
      <c r="F191" s="126"/>
      <c r="G191" s="126"/>
      <c r="H191" s="126">
        <f t="shared" si="32"/>
        <v>-4.3</v>
      </c>
      <c r="I191" s="123">
        <f t="shared" si="48"/>
        <v>-265</v>
      </c>
      <c r="J191" s="122">
        <f t="shared" si="48"/>
        <v>963</v>
      </c>
      <c r="K191" s="119"/>
      <c r="L191" s="119"/>
      <c r="M191" s="122"/>
      <c r="N191" s="122"/>
      <c r="O191" s="122"/>
      <c r="P191" s="122">
        <f t="shared" si="45"/>
        <v>-8</v>
      </c>
      <c r="Q191" s="119"/>
      <c r="R191" s="119"/>
      <c r="S191" s="119"/>
      <c r="T191" s="119" t="str">
        <f t="shared" si="34"/>
        <v>2137</v>
      </c>
      <c r="U191" s="119"/>
      <c r="V191" s="119"/>
      <c r="W191" s="119"/>
      <c r="X191" s="119"/>
      <c r="Y191" s="119"/>
      <c r="Z191" s="119"/>
      <c r="AA191" s="119"/>
      <c r="AB191" s="119"/>
      <c r="AC191" s="119"/>
      <c r="AD191" s="119"/>
      <c r="AE191" s="119"/>
      <c r="AF191" s="119"/>
      <c r="AG191" s="119"/>
      <c r="AH191" s="119"/>
      <c r="AI191" s="119"/>
      <c r="AJ191" s="119"/>
      <c r="AK191" s="119"/>
      <c r="AL191" s="119"/>
      <c r="AM191" s="119"/>
      <c r="AN191" s="119"/>
      <c r="AO191" s="119"/>
      <c r="AP191" s="119"/>
      <c r="AQ191" s="119"/>
      <c r="AR191" s="119"/>
      <c r="AS191" s="119"/>
      <c r="AT191" s="119"/>
      <c r="AU191" s="119"/>
      <c r="AV191" s="119"/>
      <c r="AW191" s="119"/>
      <c r="AX191" s="119"/>
      <c r="AY191" s="119"/>
      <c r="AZ191" s="119"/>
    </row>
    <row r="192" spans="1:52" ht="14">
      <c r="A192" s="130" t="s">
        <v>1589</v>
      </c>
      <c r="B192" s="119"/>
      <c r="C192" s="119"/>
      <c r="D192" s="119"/>
      <c r="E192" s="119"/>
      <c r="F192" s="126"/>
      <c r="G192" s="126"/>
      <c r="H192" s="126">
        <f t="shared" si="32"/>
        <v>-5.0999999999999996</v>
      </c>
      <c r="I192" s="123">
        <f t="shared" si="48"/>
        <v>-270</v>
      </c>
      <c r="J192" s="122">
        <f t="shared" si="48"/>
        <v>693</v>
      </c>
      <c r="K192" s="119"/>
      <c r="L192" s="119"/>
      <c r="M192" s="122"/>
      <c r="N192" s="122"/>
      <c r="O192" s="122"/>
      <c r="P192" s="122">
        <f t="shared" si="45"/>
        <v>-8</v>
      </c>
      <c r="Q192" s="119"/>
      <c r="R192" s="119"/>
      <c r="S192" s="119"/>
      <c r="T192" s="119" t="str">
        <f t="shared" si="34"/>
        <v>2138</v>
      </c>
      <c r="U192" s="119"/>
      <c r="V192" s="119"/>
      <c r="W192" s="119"/>
      <c r="X192" s="119"/>
      <c r="Y192" s="119"/>
      <c r="Z192" s="119"/>
      <c r="AA192" s="119"/>
      <c r="AB192" s="119"/>
      <c r="AC192" s="119"/>
      <c r="AD192" s="119"/>
      <c r="AE192" s="119"/>
      <c r="AF192" s="119"/>
      <c r="AG192" s="119"/>
      <c r="AH192" s="119"/>
      <c r="AI192" s="119"/>
      <c r="AJ192" s="119"/>
      <c r="AK192" s="119"/>
      <c r="AL192" s="119"/>
      <c r="AM192" s="119"/>
      <c r="AN192" s="119"/>
      <c r="AO192" s="119"/>
      <c r="AP192" s="119"/>
      <c r="AQ192" s="119"/>
      <c r="AR192" s="119"/>
      <c r="AS192" s="119"/>
      <c r="AT192" s="119"/>
      <c r="AU192" s="119"/>
      <c r="AV192" s="119"/>
      <c r="AW192" s="119"/>
      <c r="AX192" s="119"/>
      <c r="AY192" s="119"/>
      <c r="AZ192" s="119"/>
    </row>
  </sheetData>
  <mergeCells count="2">
    <mergeCell ref="H3:H4"/>
    <mergeCell ref="P3:P4"/>
  </mergeCells>
  <pageMargins left="0.7" right="0.7" top="0.75" bottom="0.75" header="0.3" footer="0.3"/>
  <drawing r:id="rId1"/>
</worksheet>
</file>

<file path=xl/worksheets/sheet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F851A69-0F53-C346-BAEB-BD5A7B5528FC}">
  <dimension ref="A1:AZ192"/>
  <sheetViews>
    <sheetView workbookViewId="0">
      <selection activeCell="A2" sqref="A2"/>
    </sheetView>
  </sheetViews>
  <sheetFormatPr baseColWidth="10" defaultRowHeight="13"/>
  <sheetData>
    <row r="1" spans="1:52" ht="25">
      <c r="A1" s="164" t="s">
        <v>2806</v>
      </c>
      <c r="B1" s="71"/>
      <c r="C1" s="119"/>
      <c r="D1" s="119"/>
      <c r="E1" s="119"/>
      <c r="F1" s="119"/>
      <c r="G1" s="119"/>
      <c r="H1" s="119"/>
      <c r="I1" s="119"/>
      <c r="J1" s="119"/>
      <c r="K1" s="119"/>
      <c r="L1" s="119"/>
      <c r="M1" s="119" t="s">
        <v>59</v>
      </c>
      <c r="N1" s="119"/>
      <c r="O1" s="119"/>
      <c r="P1" s="119"/>
      <c r="Q1" s="119"/>
      <c r="R1" s="119"/>
      <c r="S1" s="119"/>
      <c r="T1" s="119"/>
      <c r="U1" s="119"/>
      <c r="V1" s="119"/>
      <c r="W1" s="119"/>
      <c r="X1" s="119"/>
      <c r="Y1" s="119"/>
      <c r="Z1" s="119"/>
      <c r="AA1" s="119"/>
      <c r="AB1" s="119"/>
      <c r="AC1" s="119"/>
      <c r="AD1" s="119"/>
      <c r="AE1" s="119"/>
      <c r="AF1" s="119"/>
      <c r="AG1" s="119"/>
      <c r="AH1" s="119"/>
      <c r="AI1" s="119"/>
      <c r="AJ1" s="119"/>
      <c r="AK1" s="119"/>
      <c r="AL1" s="119"/>
      <c r="AM1" s="119"/>
      <c r="AN1" s="119"/>
      <c r="AO1" s="119"/>
      <c r="AP1" s="119"/>
      <c r="AQ1" s="119"/>
      <c r="AR1" s="119"/>
      <c r="AS1" s="119"/>
      <c r="AT1" s="119"/>
      <c r="AU1" s="119"/>
      <c r="AV1" s="119"/>
      <c r="AW1" s="119"/>
      <c r="AX1" s="119"/>
      <c r="AY1" s="119"/>
      <c r="AZ1" s="119"/>
    </row>
    <row r="2" spans="1:52" ht="14">
      <c r="A2" s="120" t="s">
        <v>59</v>
      </c>
      <c r="B2" s="119"/>
      <c r="C2" s="119"/>
      <c r="D2" s="119"/>
      <c r="E2" s="119"/>
      <c r="F2" s="119"/>
      <c r="G2" s="119"/>
      <c r="H2" s="119" t="s">
        <v>1397</v>
      </c>
      <c r="I2" s="119"/>
      <c r="J2" s="119"/>
      <c r="K2" s="119"/>
      <c r="L2" s="119"/>
      <c r="M2" s="119" t="s">
        <v>1591</v>
      </c>
      <c r="N2" s="119"/>
      <c r="O2" s="119"/>
      <c r="P2" s="119" t="s">
        <v>1397</v>
      </c>
      <c r="Q2" s="119"/>
      <c r="R2" s="119"/>
      <c r="S2" s="119"/>
      <c r="T2" s="119"/>
      <c r="U2" s="55" t="s">
        <v>1593</v>
      </c>
      <c r="V2" s="119"/>
      <c r="W2" s="119"/>
      <c r="X2" s="119"/>
      <c r="Y2" s="119"/>
      <c r="Z2" s="119"/>
      <c r="AA2" s="119"/>
      <c r="AB2" s="119"/>
      <c r="AC2" s="119"/>
      <c r="AD2" s="119"/>
      <c r="AE2" s="119"/>
      <c r="AF2" s="119"/>
      <c r="AG2" s="119"/>
      <c r="AH2" s="119"/>
      <c r="AI2" s="119"/>
      <c r="AJ2" s="119"/>
      <c r="AK2" s="119"/>
      <c r="AL2" s="119"/>
      <c r="AM2" s="119"/>
      <c r="AN2" s="119"/>
      <c r="AO2" s="119"/>
      <c r="AP2" s="119"/>
      <c r="AQ2" s="119"/>
      <c r="AR2" s="119"/>
      <c r="AS2" s="119"/>
      <c r="AT2" s="119"/>
      <c r="AU2" s="119"/>
      <c r="AV2" s="119"/>
      <c r="AW2" s="119"/>
      <c r="AX2" s="119"/>
      <c r="AY2" s="119"/>
      <c r="AZ2" s="119"/>
    </row>
    <row r="3" spans="1:52" ht="14">
      <c r="A3" s="118" t="s">
        <v>1124</v>
      </c>
      <c r="B3" s="71" t="s">
        <v>1590</v>
      </c>
      <c r="C3" s="119"/>
      <c r="D3" s="119"/>
      <c r="E3" s="119"/>
      <c r="F3" s="119"/>
      <c r="G3" s="119"/>
      <c r="H3" s="248" t="s">
        <v>1398</v>
      </c>
      <c r="I3" s="119" t="s">
        <v>1399</v>
      </c>
      <c r="J3" s="119" t="s">
        <v>1400</v>
      </c>
      <c r="K3" s="119"/>
      <c r="L3" s="119"/>
      <c r="M3" s="122">
        <v>45108</v>
      </c>
      <c r="N3" s="122"/>
      <c r="O3" s="122"/>
      <c r="P3" s="249" t="s">
        <v>1398</v>
      </c>
      <c r="Q3" s="119"/>
      <c r="R3" s="119" t="s">
        <v>1399</v>
      </c>
      <c r="S3" s="119" t="s">
        <v>1400</v>
      </c>
      <c r="T3" s="119"/>
      <c r="U3" s="119"/>
      <c r="V3" s="119"/>
      <c r="W3" s="119"/>
      <c r="X3" s="119"/>
      <c r="Y3" s="119"/>
      <c r="Z3" s="119"/>
      <c r="AA3" s="119"/>
      <c r="AB3" s="119"/>
      <c r="AC3" s="119"/>
      <c r="AD3" s="119"/>
      <c r="AE3" s="119"/>
      <c r="AF3" s="119"/>
      <c r="AG3" s="119"/>
      <c r="AH3" s="119"/>
      <c r="AI3" s="119"/>
      <c r="AJ3" s="119"/>
      <c r="AK3" s="119"/>
      <c r="AL3" s="119"/>
      <c r="AM3" s="119"/>
      <c r="AN3" s="119"/>
      <c r="AO3" s="119"/>
      <c r="AP3" s="119"/>
      <c r="AQ3" s="119"/>
      <c r="AR3" s="119"/>
      <c r="AS3" s="119"/>
      <c r="AT3" s="119"/>
      <c r="AU3" s="119"/>
      <c r="AV3" s="119"/>
      <c r="AW3" s="119"/>
      <c r="AX3" s="119"/>
      <c r="AY3" s="119"/>
      <c r="AZ3" s="119"/>
    </row>
    <row r="4" spans="1:52" ht="14">
      <c r="A4" s="128" t="s">
        <v>1402</v>
      </c>
      <c r="B4" s="121">
        <v>2532229</v>
      </c>
      <c r="C4" s="119"/>
      <c r="D4" s="119"/>
      <c r="E4" s="122">
        <f>B4/1000</f>
        <v>2532</v>
      </c>
      <c r="F4" s="119"/>
      <c r="G4" s="119"/>
      <c r="H4" s="248"/>
      <c r="I4" s="119"/>
      <c r="J4" s="122">
        <f>B4/1000</f>
        <v>2532</v>
      </c>
      <c r="K4" s="119"/>
      <c r="L4" s="119"/>
      <c r="M4" s="122">
        <v>2499322</v>
      </c>
      <c r="N4" s="122"/>
      <c r="O4" s="122"/>
      <c r="P4" s="249"/>
      <c r="Q4" s="122">
        <f>M4/1000</f>
        <v>2499</v>
      </c>
      <c r="R4" s="119"/>
      <c r="S4" s="122">
        <f>Q4</f>
        <v>2499</v>
      </c>
      <c r="T4" s="119" t="str">
        <f>A4</f>
        <v>1950</v>
      </c>
      <c r="U4" s="119"/>
      <c r="V4" s="119"/>
      <c r="W4" s="119"/>
      <c r="X4" s="119"/>
      <c r="Y4" s="119"/>
      <c r="Z4" s="119"/>
      <c r="AA4" s="119"/>
      <c r="AB4" s="119"/>
      <c r="AC4" s="119"/>
      <c r="AD4" s="119"/>
      <c r="AE4" s="119"/>
      <c r="AF4" s="119"/>
      <c r="AG4" s="119"/>
      <c r="AH4" s="119"/>
      <c r="AI4" s="119"/>
      <c r="AJ4" s="119"/>
      <c r="AK4" s="119"/>
      <c r="AL4" s="119"/>
      <c r="AM4" s="119"/>
      <c r="AN4" s="119"/>
      <c r="AO4" s="119"/>
      <c r="AP4" s="119"/>
      <c r="AQ4" s="119"/>
      <c r="AR4" s="119"/>
      <c r="AS4" s="119"/>
      <c r="AT4" s="119"/>
      <c r="AU4" s="119"/>
      <c r="AV4" s="119"/>
      <c r="AW4" s="119"/>
      <c r="AX4" s="119"/>
      <c r="AY4" s="119"/>
      <c r="AZ4" s="119"/>
    </row>
    <row r="5" spans="1:52" ht="14">
      <c r="A5" s="129" t="s">
        <v>1403</v>
      </c>
      <c r="B5" s="121">
        <v>2580960</v>
      </c>
      <c r="C5" s="125">
        <f>(B5-B4)/1000</f>
        <v>48.73</v>
      </c>
      <c r="D5" s="123"/>
      <c r="E5" s="122">
        <f>B5/1000</f>
        <v>2581</v>
      </c>
      <c r="F5" s="123">
        <f>C5</f>
        <v>49</v>
      </c>
      <c r="G5" s="123"/>
      <c r="H5" s="123"/>
      <c r="I5" s="119"/>
      <c r="J5" s="122">
        <f>B5/1000</f>
        <v>2581</v>
      </c>
      <c r="K5" s="119"/>
      <c r="L5" s="119"/>
      <c r="M5" s="122">
        <v>2543130</v>
      </c>
      <c r="N5" s="122">
        <f>(M5-M4)/1000</f>
        <v>44</v>
      </c>
      <c r="O5" s="122"/>
      <c r="P5" s="122"/>
      <c r="Q5" s="122">
        <f t="shared" ref="Q5:Q68" si="0">M5/1000</f>
        <v>2543</v>
      </c>
      <c r="R5" s="119"/>
      <c r="S5" s="122">
        <f>Q5</f>
        <v>2543</v>
      </c>
      <c r="T5" s="119" t="str">
        <f t="shared" ref="T5:T68" si="1">A5</f>
        <v>1951</v>
      </c>
      <c r="U5" s="119"/>
      <c r="V5" s="119"/>
      <c r="W5" s="119"/>
      <c r="X5" s="119"/>
      <c r="Y5" s="119"/>
      <c r="Z5" s="119"/>
      <c r="AA5" s="119"/>
      <c r="AB5" s="119"/>
      <c r="AC5" s="119"/>
      <c r="AD5" s="119"/>
      <c r="AE5" s="119"/>
      <c r="AF5" s="119"/>
      <c r="AG5" s="119"/>
      <c r="AH5" s="119"/>
      <c r="AI5" s="119"/>
      <c r="AJ5" s="119"/>
      <c r="AK5" s="119"/>
      <c r="AL5" s="119"/>
      <c r="AM5" s="119"/>
      <c r="AN5" s="119"/>
      <c r="AO5" s="119"/>
      <c r="AP5" s="119"/>
      <c r="AQ5" s="119"/>
      <c r="AR5" s="119"/>
      <c r="AS5" s="119"/>
      <c r="AT5" s="119"/>
      <c r="AU5" s="119"/>
      <c r="AV5" s="119"/>
      <c r="AW5" s="119"/>
      <c r="AX5" s="119"/>
      <c r="AY5" s="119"/>
      <c r="AZ5" s="119"/>
    </row>
    <row r="6" spans="1:52" ht="14">
      <c r="A6" s="129" t="s">
        <v>1404</v>
      </c>
      <c r="B6" s="121">
        <v>2628448</v>
      </c>
      <c r="C6" s="125">
        <f t="shared" ref="C6:C69" si="2">(B6-B5)/1000</f>
        <v>47.49</v>
      </c>
      <c r="D6" s="124" t="str">
        <f>A6</f>
        <v>1952</v>
      </c>
      <c r="E6" s="122">
        <f>B6/1000</f>
        <v>2628</v>
      </c>
      <c r="F6" s="123">
        <f>C6</f>
        <v>47</v>
      </c>
      <c r="G6" s="125">
        <f t="shared" ref="G6:G69" si="3">C6-C5</f>
        <v>-1.24</v>
      </c>
      <c r="H6" s="125">
        <f>G6</f>
        <v>-1.24</v>
      </c>
      <c r="I6" s="123">
        <f>F5+H6</f>
        <v>48</v>
      </c>
      <c r="J6" s="122">
        <f>J5+I6</f>
        <v>2629</v>
      </c>
      <c r="K6" s="119"/>
      <c r="L6" s="119"/>
      <c r="M6" s="122">
        <v>2590271</v>
      </c>
      <c r="N6" s="122">
        <f t="shared" ref="N6:N69" si="4">(M6-M5)/1000</f>
        <v>47</v>
      </c>
      <c r="O6" s="122">
        <f>N6-N5</f>
        <v>3</v>
      </c>
      <c r="P6" s="122">
        <f>O6</f>
        <v>3</v>
      </c>
      <c r="Q6" s="122">
        <f t="shared" si="0"/>
        <v>2590</v>
      </c>
      <c r="R6" s="123">
        <f>N5+P6</f>
        <v>47</v>
      </c>
      <c r="S6" s="122">
        <f>S5+R6</f>
        <v>2590</v>
      </c>
      <c r="T6" s="119" t="str">
        <f t="shared" si="1"/>
        <v>1952</v>
      </c>
      <c r="U6" s="119"/>
      <c r="V6" s="119"/>
      <c r="W6" s="119"/>
      <c r="X6" s="119"/>
      <c r="Y6" s="119"/>
      <c r="Z6" s="119"/>
      <c r="AA6" s="119"/>
      <c r="AB6" s="119"/>
      <c r="AC6" s="119"/>
      <c r="AD6" s="119"/>
      <c r="AE6" s="119"/>
      <c r="AF6" s="119"/>
      <c r="AG6" s="119"/>
      <c r="AH6" s="119"/>
      <c r="AI6" s="119"/>
      <c r="AJ6" s="119"/>
      <c r="AK6" s="119"/>
      <c r="AL6" s="119"/>
      <c r="AM6" s="119"/>
      <c r="AN6" s="119"/>
      <c r="AO6" s="119"/>
      <c r="AP6" s="119"/>
      <c r="AQ6" s="119"/>
      <c r="AR6" s="119"/>
      <c r="AS6" s="119"/>
      <c r="AT6" s="119"/>
      <c r="AU6" s="119"/>
      <c r="AV6" s="119"/>
      <c r="AW6" s="119"/>
      <c r="AX6" s="119"/>
      <c r="AY6" s="119"/>
      <c r="AZ6" s="119"/>
    </row>
    <row r="7" spans="1:52" ht="14">
      <c r="A7" s="129" t="s">
        <v>1405</v>
      </c>
      <c r="B7" s="121">
        <v>2675766</v>
      </c>
      <c r="C7" s="125">
        <f t="shared" si="2"/>
        <v>47.32</v>
      </c>
      <c r="D7" s="124" t="str">
        <f t="shared" ref="D7:D70" si="5">A7</f>
        <v>1953</v>
      </c>
      <c r="E7" s="122">
        <f t="shared" ref="E7:E70" si="6">B7/1000</f>
        <v>2676</v>
      </c>
      <c r="F7" s="123">
        <f t="shared" ref="F7:F70" si="7">C7</f>
        <v>47</v>
      </c>
      <c r="G7" s="125">
        <f t="shared" si="3"/>
        <v>-0.17</v>
      </c>
      <c r="H7" s="125">
        <f t="shared" ref="H7:H65" si="8">G7</f>
        <v>-0.17</v>
      </c>
      <c r="I7" s="123">
        <f>I6+H7</f>
        <v>48</v>
      </c>
      <c r="J7" s="122">
        <f t="shared" ref="J7:J70" si="9">J6+I7</f>
        <v>2677</v>
      </c>
      <c r="K7" s="119"/>
      <c r="L7" s="119"/>
      <c r="M7" s="122">
        <v>2640279</v>
      </c>
      <c r="N7" s="122">
        <f t="shared" si="4"/>
        <v>50</v>
      </c>
      <c r="O7" s="122">
        <f t="shared" ref="O7:O70" si="10">N7-N6</f>
        <v>3</v>
      </c>
      <c r="P7" s="122">
        <f t="shared" ref="P7:P71" si="11">O7</f>
        <v>3</v>
      </c>
      <c r="Q7" s="122">
        <f t="shared" si="0"/>
        <v>2640</v>
      </c>
      <c r="R7" s="123">
        <f>R6+P7</f>
        <v>50</v>
      </c>
      <c r="S7" s="122">
        <f t="shared" ref="S7:S70" si="12">S6+R7</f>
        <v>2640</v>
      </c>
      <c r="T7" s="119" t="str">
        <f t="shared" si="1"/>
        <v>1953</v>
      </c>
      <c r="U7" s="119"/>
      <c r="V7" s="119"/>
      <c r="W7" s="119"/>
      <c r="X7" s="119"/>
      <c r="Y7" s="119"/>
      <c r="Z7" s="119"/>
      <c r="AA7" s="119"/>
      <c r="AB7" s="119"/>
      <c r="AC7" s="119"/>
      <c r="AD7" s="119"/>
      <c r="AE7" s="119"/>
      <c r="AF7" s="119"/>
      <c r="AG7" s="119"/>
      <c r="AH7" s="119"/>
      <c r="AI7" s="119"/>
      <c r="AJ7" s="119"/>
      <c r="AK7" s="119"/>
      <c r="AL7" s="119"/>
      <c r="AM7" s="119"/>
      <c r="AN7" s="119"/>
      <c r="AO7" s="119"/>
      <c r="AP7" s="119"/>
      <c r="AQ7" s="119"/>
      <c r="AR7" s="119"/>
      <c r="AS7" s="119"/>
      <c r="AT7" s="119"/>
      <c r="AU7" s="119"/>
      <c r="AV7" s="119"/>
      <c r="AW7" s="119"/>
      <c r="AX7" s="119"/>
      <c r="AY7" s="119"/>
      <c r="AZ7" s="119"/>
    </row>
    <row r="8" spans="1:52" ht="14">
      <c r="A8" s="129" t="s">
        <v>1406</v>
      </c>
      <c r="B8" s="121">
        <v>2723726</v>
      </c>
      <c r="C8" s="125">
        <f t="shared" si="2"/>
        <v>47.96</v>
      </c>
      <c r="D8" s="124" t="str">
        <f t="shared" si="5"/>
        <v>1954</v>
      </c>
      <c r="E8" s="122">
        <f t="shared" si="6"/>
        <v>2724</v>
      </c>
      <c r="F8" s="123">
        <f t="shared" si="7"/>
        <v>48</v>
      </c>
      <c r="G8" s="125">
        <f t="shared" si="3"/>
        <v>0.64</v>
      </c>
      <c r="H8" s="125">
        <f t="shared" si="8"/>
        <v>0.64</v>
      </c>
      <c r="I8" s="123">
        <f t="shared" ref="I8:J71" si="13">I7+H8</f>
        <v>49</v>
      </c>
      <c r="J8" s="122">
        <f t="shared" si="9"/>
        <v>2726</v>
      </c>
      <c r="K8" s="119"/>
      <c r="L8" s="119"/>
      <c r="M8" s="122">
        <v>2691979</v>
      </c>
      <c r="N8" s="122">
        <f t="shared" si="4"/>
        <v>52</v>
      </c>
      <c r="O8" s="122">
        <f t="shared" si="10"/>
        <v>2</v>
      </c>
      <c r="P8" s="122">
        <f t="shared" si="11"/>
        <v>2</v>
      </c>
      <c r="Q8" s="122">
        <f t="shared" si="0"/>
        <v>2692</v>
      </c>
      <c r="R8" s="123">
        <f t="shared" ref="R8:R71" si="14">R7+P8</f>
        <v>52</v>
      </c>
      <c r="S8" s="122">
        <f t="shared" si="12"/>
        <v>2692</v>
      </c>
      <c r="T8" s="119" t="str">
        <f t="shared" si="1"/>
        <v>1954</v>
      </c>
      <c r="U8" s="119"/>
      <c r="V8" s="119"/>
      <c r="W8" s="119"/>
      <c r="X8" s="119"/>
      <c r="Y8" s="119"/>
      <c r="Z8" s="119"/>
      <c r="AA8" s="119"/>
      <c r="AB8" s="119"/>
      <c r="AC8" s="119"/>
      <c r="AD8" s="119"/>
      <c r="AE8" s="119"/>
      <c r="AF8" s="119"/>
      <c r="AG8" s="119"/>
      <c r="AH8" s="119"/>
      <c r="AI8" s="119"/>
      <c r="AJ8" s="119"/>
      <c r="AK8" s="119"/>
      <c r="AL8" s="119"/>
      <c r="AM8" s="119"/>
      <c r="AN8" s="119"/>
      <c r="AO8" s="119"/>
      <c r="AP8" s="119"/>
      <c r="AQ8" s="119"/>
      <c r="AR8" s="119"/>
      <c r="AS8" s="119"/>
      <c r="AT8" s="119"/>
      <c r="AU8" s="119"/>
      <c r="AV8" s="119"/>
      <c r="AW8" s="119"/>
      <c r="AX8" s="119"/>
      <c r="AY8" s="119"/>
      <c r="AZ8" s="119"/>
    </row>
    <row r="9" spans="1:52" ht="14">
      <c r="A9" s="129" t="s">
        <v>1407</v>
      </c>
      <c r="B9" s="121">
        <v>2772882</v>
      </c>
      <c r="C9" s="125">
        <f t="shared" si="2"/>
        <v>49.16</v>
      </c>
      <c r="D9" s="124" t="str">
        <f t="shared" si="5"/>
        <v>1955</v>
      </c>
      <c r="E9" s="122">
        <f t="shared" si="6"/>
        <v>2773</v>
      </c>
      <c r="F9" s="123">
        <f t="shared" si="7"/>
        <v>49</v>
      </c>
      <c r="G9" s="125">
        <f t="shared" si="3"/>
        <v>1.2</v>
      </c>
      <c r="H9" s="125">
        <f t="shared" si="8"/>
        <v>1.2</v>
      </c>
      <c r="I9" s="123">
        <f t="shared" si="13"/>
        <v>50</v>
      </c>
      <c r="J9" s="122">
        <f t="shared" si="9"/>
        <v>2776</v>
      </c>
      <c r="K9" s="119"/>
      <c r="L9" s="119"/>
      <c r="M9" s="122">
        <v>2746072</v>
      </c>
      <c r="N9" s="122">
        <f t="shared" si="4"/>
        <v>54</v>
      </c>
      <c r="O9" s="122">
        <f t="shared" si="10"/>
        <v>2</v>
      </c>
      <c r="P9" s="122">
        <f t="shared" si="11"/>
        <v>2</v>
      </c>
      <c r="Q9" s="122">
        <f t="shared" si="0"/>
        <v>2746</v>
      </c>
      <c r="R9" s="123">
        <f t="shared" si="14"/>
        <v>54</v>
      </c>
      <c r="S9" s="122">
        <f t="shared" si="12"/>
        <v>2746</v>
      </c>
      <c r="T9" s="119" t="str">
        <f t="shared" si="1"/>
        <v>1955</v>
      </c>
      <c r="U9" s="119"/>
      <c r="V9" s="119"/>
      <c r="W9" s="119"/>
      <c r="X9" s="119"/>
      <c r="Y9" s="119"/>
      <c r="Z9" s="119"/>
      <c r="AA9" s="119"/>
      <c r="AB9" s="119"/>
      <c r="AC9" s="119"/>
      <c r="AD9" s="119"/>
      <c r="AE9" s="119"/>
      <c r="AF9" s="119"/>
      <c r="AG9" s="119"/>
      <c r="AH9" s="119"/>
      <c r="AI9" s="119"/>
      <c r="AJ9" s="119"/>
      <c r="AK9" s="119"/>
      <c r="AL9" s="119"/>
      <c r="AM9" s="119"/>
      <c r="AN9" s="119"/>
      <c r="AO9" s="119"/>
      <c r="AP9" s="119"/>
      <c r="AQ9" s="119"/>
      <c r="AR9" s="119"/>
      <c r="AS9" s="119"/>
      <c r="AT9" s="119"/>
      <c r="AU9" s="119"/>
      <c r="AV9" s="119"/>
      <c r="AW9" s="119"/>
      <c r="AX9" s="119"/>
      <c r="AY9" s="119"/>
      <c r="AZ9" s="119"/>
    </row>
    <row r="10" spans="1:52" ht="14">
      <c r="A10" s="129" t="s">
        <v>1408</v>
      </c>
      <c r="B10" s="121">
        <v>2823513</v>
      </c>
      <c r="C10" s="125">
        <f t="shared" si="2"/>
        <v>50.63</v>
      </c>
      <c r="D10" s="124" t="str">
        <f t="shared" si="5"/>
        <v>1956</v>
      </c>
      <c r="E10" s="122">
        <f t="shared" si="6"/>
        <v>2824</v>
      </c>
      <c r="F10" s="123">
        <f t="shared" si="7"/>
        <v>51</v>
      </c>
      <c r="G10" s="125">
        <f t="shared" si="3"/>
        <v>1.47</v>
      </c>
      <c r="H10" s="125">
        <f t="shared" si="8"/>
        <v>1.47</v>
      </c>
      <c r="I10" s="123">
        <f t="shared" si="13"/>
        <v>51</v>
      </c>
      <c r="J10" s="122">
        <f t="shared" si="9"/>
        <v>2827</v>
      </c>
      <c r="K10" s="119"/>
      <c r="L10" s="119"/>
      <c r="M10" s="122">
        <v>2801003</v>
      </c>
      <c r="N10" s="122">
        <f t="shared" si="4"/>
        <v>55</v>
      </c>
      <c r="O10" s="122">
        <f t="shared" si="10"/>
        <v>1</v>
      </c>
      <c r="P10" s="122">
        <f t="shared" si="11"/>
        <v>1</v>
      </c>
      <c r="Q10" s="122">
        <f t="shared" si="0"/>
        <v>2801</v>
      </c>
      <c r="R10" s="123">
        <f t="shared" si="14"/>
        <v>55</v>
      </c>
      <c r="S10" s="122">
        <f t="shared" si="12"/>
        <v>2801</v>
      </c>
      <c r="T10" s="119" t="str">
        <f t="shared" si="1"/>
        <v>1956</v>
      </c>
      <c r="U10" s="119"/>
      <c r="V10" s="119"/>
      <c r="W10" s="119"/>
      <c r="X10" s="119"/>
      <c r="Y10" s="119"/>
      <c r="Z10" s="119"/>
      <c r="AA10" s="119"/>
      <c r="AB10" s="119"/>
      <c r="AC10" s="119"/>
      <c r="AD10" s="119"/>
      <c r="AE10" s="119"/>
      <c r="AF10" s="119"/>
      <c r="AG10" s="119"/>
      <c r="AH10" s="119"/>
      <c r="AI10" s="119"/>
      <c r="AJ10" s="119"/>
      <c r="AK10" s="119"/>
      <c r="AL10" s="119"/>
      <c r="AM10" s="119"/>
      <c r="AN10" s="119"/>
      <c r="AO10" s="119"/>
      <c r="AP10" s="119"/>
      <c r="AQ10" s="119"/>
      <c r="AR10" s="119"/>
      <c r="AS10" s="119"/>
      <c r="AT10" s="119"/>
      <c r="AU10" s="119"/>
      <c r="AV10" s="119"/>
      <c r="AW10" s="119"/>
      <c r="AX10" s="119"/>
      <c r="AY10" s="119"/>
      <c r="AZ10" s="119"/>
    </row>
    <row r="11" spans="1:52" ht="14">
      <c r="A11" s="129" t="s">
        <v>1409</v>
      </c>
      <c r="B11" s="121">
        <v>2875642</v>
      </c>
      <c r="C11" s="125">
        <f t="shared" si="2"/>
        <v>52.13</v>
      </c>
      <c r="D11" s="124" t="str">
        <f t="shared" si="5"/>
        <v>1957</v>
      </c>
      <c r="E11" s="122">
        <f t="shared" si="6"/>
        <v>2876</v>
      </c>
      <c r="F11" s="123">
        <f t="shared" si="7"/>
        <v>52</v>
      </c>
      <c r="G11" s="125">
        <f t="shared" si="3"/>
        <v>1.5</v>
      </c>
      <c r="H11" s="125">
        <f t="shared" si="8"/>
        <v>1.5</v>
      </c>
      <c r="I11" s="123">
        <f t="shared" si="13"/>
        <v>53</v>
      </c>
      <c r="J11" s="122">
        <f t="shared" si="9"/>
        <v>2880</v>
      </c>
      <c r="K11" s="119"/>
      <c r="L11" s="119"/>
      <c r="M11" s="122">
        <v>2857867</v>
      </c>
      <c r="N11" s="122">
        <f t="shared" si="4"/>
        <v>57</v>
      </c>
      <c r="O11" s="122">
        <f t="shared" si="10"/>
        <v>2</v>
      </c>
      <c r="P11" s="122">
        <f t="shared" si="11"/>
        <v>2</v>
      </c>
      <c r="Q11" s="122">
        <f t="shared" si="0"/>
        <v>2858</v>
      </c>
      <c r="R11" s="123">
        <f t="shared" si="14"/>
        <v>57</v>
      </c>
      <c r="S11" s="122">
        <f t="shared" si="12"/>
        <v>2858</v>
      </c>
      <c r="T11" s="119" t="str">
        <f t="shared" si="1"/>
        <v>1957</v>
      </c>
      <c r="U11" s="119"/>
      <c r="V11" s="119"/>
      <c r="W11" s="119"/>
      <c r="X11" s="119"/>
      <c r="Y11" s="119"/>
      <c r="Z11" s="119"/>
      <c r="AA11" s="119"/>
      <c r="AB11" s="119"/>
      <c r="AC11" s="119"/>
      <c r="AD11" s="119"/>
      <c r="AE11" s="119"/>
      <c r="AF11" s="119"/>
      <c r="AG11" s="119"/>
      <c r="AH11" s="119"/>
      <c r="AI11" s="119"/>
      <c r="AJ11" s="119"/>
      <c r="AK11" s="119"/>
      <c r="AL11" s="119"/>
      <c r="AM11" s="119"/>
      <c r="AN11" s="119"/>
      <c r="AO11" s="119"/>
      <c r="AP11" s="119"/>
      <c r="AQ11" s="119"/>
      <c r="AR11" s="119"/>
      <c r="AS11" s="119"/>
      <c r="AT11" s="119"/>
      <c r="AU11" s="119"/>
      <c r="AV11" s="119"/>
      <c r="AW11" s="119"/>
      <c r="AX11" s="119"/>
      <c r="AY11" s="119"/>
      <c r="AZ11" s="119"/>
    </row>
    <row r="12" spans="1:52" ht="14">
      <c r="A12" s="129" t="s">
        <v>1410</v>
      </c>
      <c r="B12" s="121">
        <v>2929069</v>
      </c>
      <c r="C12" s="125">
        <f t="shared" si="2"/>
        <v>53.43</v>
      </c>
      <c r="D12" s="124" t="str">
        <f t="shared" si="5"/>
        <v>1958</v>
      </c>
      <c r="E12" s="122">
        <f t="shared" si="6"/>
        <v>2929</v>
      </c>
      <c r="F12" s="123">
        <f t="shared" si="7"/>
        <v>53</v>
      </c>
      <c r="G12" s="125">
        <f t="shared" si="3"/>
        <v>1.3</v>
      </c>
      <c r="H12" s="125">
        <f t="shared" si="8"/>
        <v>1.3</v>
      </c>
      <c r="I12" s="123">
        <f t="shared" si="13"/>
        <v>54</v>
      </c>
      <c r="J12" s="122">
        <f t="shared" si="9"/>
        <v>2934</v>
      </c>
      <c r="K12" s="119"/>
      <c r="L12" s="119"/>
      <c r="M12" s="122">
        <v>2916108</v>
      </c>
      <c r="N12" s="122">
        <f t="shared" si="4"/>
        <v>58</v>
      </c>
      <c r="O12" s="122">
        <f t="shared" si="10"/>
        <v>1</v>
      </c>
      <c r="P12" s="122">
        <f t="shared" si="11"/>
        <v>1</v>
      </c>
      <c r="Q12" s="122">
        <f t="shared" si="0"/>
        <v>2916</v>
      </c>
      <c r="R12" s="123">
        <f t="shared" si="14"/>
        <v>58</v>
      </c>
      <c r="S12" s="122">
        <f t="shared" si="12"/>
        <v>2916</v>
      </c>
      <c r="T12" s="119" t="str">
        <f t="shared" si="1"/>
        <v>1958</v>
      </c>
      <c r="U12" s="119"/>
      <c r="V12" s="119"/>
      <c r="W12" s="119"/>
      <c r="X12" s="119"/>
      <c r="Y12" s="119"/>
      <c r="Z12" s="119"/>
      <c r="AA12" s="119"/>
      <c r="AB12" s="119"/>
      <c r="AC12" s="119"/>
      <c r="AD12" s="119"/>
      <c r="AE12" s="119"/>
      <c r="AF12" s="119"/>
      <c r="AG12" s="119"/>
      <c r="AH12" s="119"/>
      <c r="AI12" s="119"/>
      <c r="AJ12" s="119"/>
      <c r="AK12" s="119"/>
      <c r="AL12" s="119"/>
      <c r="AM12" s="119"/>
      <c r="AN12" s="119"/>
      <c r="AO12" s="119"/>
      <c r="AP12" s="119"/>
      <c r="AQ12" s="119"/>
      <c r="AR12" s="119"/>
      <c r="AS12" s="119"/>
      <c r="AT12" s="119"/>
      <c r="AU12" s="119"/>
      <c r="AV12" s="119"/>
      <c r="AW12" s="119"/>
      <c r="AX12" s="119"/>
      <c r="AY12" s="119"/>
      <c r="AZ12" s="119"/>
    </row>
    <row r="13" spans="1:52" ht="14">
      <c r="A13" s="129" t="s">
        <v>1411</v>
      </c>
      <c r="B13" s="121">
        <v>2983435</v>
      </c>
      <c r="C13" s="125">
        <f t="shared" si="2"/>
        <v>54.37</v>
      </c>
      <c r="D13" s="124" t="str">
        <f t="shared" si="5"/>
        <v>1959</v>
      </c>
      <c r="E13" s="122">
        <f t="shared" si="6"/>
        <v>2983</v>
      </c>
      <c r="F13" s="123">
        <f t="shared" si="7"/>
        <v>54</v>
      </c>
      <c r="G13" s="125">
        <f t="shared" si="3"/>
        <v>0.94</v>
      </c>
      <c r="H13" s="125">
        <f t="shared" si="8"/>
        <v>0.94</v>
      </c>
      <c r="I13" s="123">
        <f t="shared" si="13"/>
        <v>55</v>
      </c>
      <c r="J13" s="122">
        <f t="shared" si="9"/>
        <v>2989</v>
      </c>
      <c r="K13" s="119"/>
      <c r="L13" s="119"/>
      <c r="M13" s="122">
        <v>2970292</v>
      </c>
      <c r="N13" s="122">
        <f t="shared" si="4"/>
        <v>54</v>
      </c>
      <c r="O13" s="122">
        <f t="shared" si="10"/>
        <v>-4</v>
      </c>
      <c r="P13" s="122">
        <f t="shared" si="11"/>
        <v>-4</v>
      </c>
      <c r="Q13" s="122">
        <f t="shared" si="0"/>
        <v>2970</v>
      </c>
      <c r="R13" s="123">
        <f t="shared" si="14"/>
        <v>54</v>
      </c>
      <c r="S13" s="122">
        <f t="shared" si="12"/>
        <v>2970</v>
      </c>
      <c r="T13" s="119" t="str">
        <f t="shared" si="1"/>
        <v>1959</v>
      </c>
      <c r="U13" s="119"/>
      <c r="V13" s="119"/>
      <c r="W13" s="119"/>
      <c r="X13" s="119"/>
      <c r="Y13" s="119"/>
      <c r="Z13" s="119"/>
      <c r="AA13" s="119"/>
      <c r="AB13" s="119"/>
      <c r="AC13" s="119"/>
      <c r="AD13" s="119"/>
      <c r="AE13" s="119"/>
      <c r="AF13" s="119"/>
      <c r="AG13" s="119"/>
      <c r="AH13" s="119"/>
      <c r="AI13" s="119"/>
      <c r="AJ13" s="119"/>
      <c r="AK13" s="119"/>
      <c r="AL13" s="119"/>
      <c r="AM13" s="119"/>
      <c r="AN13" s="119"/>
      <c r="AO13" s="119"/>
      <c r="AP13" s="119"/>
      <c r="AQ13" s="119"/>
      <c r="AR13" s="119"/>
      <c r="AS13" s="119"/>
      <c r="AT13" s="119"/>
      <c r="AU13" s="119"/>
      <c r="AV13" s="119"/>
      <c r="AW13" s="119"/>
      <c r="AX13" s="119"/>
      <c r="AY13" s="119"/>
      <c r="AZ13" s="119"/>
    </row>
    <row r="14" spans="1:52" ht="14">
      <c r="A14" s="129" t="s">
        <v>1412</v>
      </c>
      <c r="B14" s="121">
        <v>3038413</v>
      </c>
      <c r="C14" s="125">
        <f t="shared" si="2"/>
        <v>54.98</v>
      </c>
      <c r="D14" s="124" t="str">
        <f t="shared" si="5"/>
        <v>1960</v>
      </c>
      <c r="E14" s="122">
        <f t="shared" si="6"/>
        <v>3038</v>
      </c>
      <c r="F14" s="123">
        <f t="shared" si="7"/>
        <v>55</v>
      </c>
      <c r="G14" s="125">
        <f t="shared" si="3"/>
        <v>0.61</v>
      </c>
      <c r="H14" s="125">
        <f t="shared" si="8"/>
        <v>0.61</v>
      </c>
      <c r="I14" s="123">
        <f t="shared" si="13"/>
        <v>56</v>
      </c>
      <c r="J14" s="122">
        <f t="shared" si="9"/>
        <v>3045</v>
      </c>
      <c r="K14" s="119"/>
      <c r="L14" s="119"/>
      <c r="M14" s="122">
        <v>3019233</v>
      </c>
      <c r="N14" s="122">
        <f t="shared" si="4"/>
        <v>49</v>
      </c>
      <c r="O14" s="122">
        <f t="shared" si="10"/>
        <v>-5</v>
      </c>
      <c r="P14" s="122">
        <f t="shared" si="11"/>
        <v>-5</v>
      </c>
      <c r="Q14" s="122">
        <f t="shared" si="0"/>
        <v>3019</v>
      </c>
      <c r="R14" s="123">
        <f t="shared" si="14"/>
        <v>49</v>
      </c>
      <c r="S14" s="122">
        <f t="shared" si="12"/>
        <v>3019</v>
      </c>
      <c r="T14" s="119" t="str">
        <f t="shared" si="1"/>
        <v>1960</v>
      </c>
      <c r="U14" s="119"/>
      <c r="V14" s="119"/>
      <c r="W14" s="119"/>
      <c r="X14" s="119"/>
      <c r="Y14" s="119"/>
      <c r="Z14" s="119"/>
      <c r="AA14" s="119"/>
      <c r="AB14" s="119"/>
      <c r="AC14" s="119"/>
      <c r="AD14" s="119"/>
      <c r="AE14" s="119"/>
      <c r="AF14" s="119"/>
      <c r="AG14" s="119"/>
      <c r="AH14" s="119"/>
      <c r="AI14" s="119"/>
      <c r="AJ14" s="119"/>
      <c r="AK14" s="119"/>
      <c r="AL14" s="119"/>
      <c r="AM14" s="119"/>
      <c r="AN14" s="119"/>
      <c r="AO14" s="119"/>
      <c r="AP14" s="119"/>
      <c r="AQ14" s="119"/>
      <c r="AR14" s="119"/>
      <c r="AS14" s="119"/>
      <c r="AT14" s="119"/>
      <c r="AU14" s="119"/>
      <c r="AV14" s="119"/>
      <c r="AW14" s="119"/>
      <c r="AX14" s="119"/>
      <c r="AY14" s="119"/>
      <c r="AZ14" s="119"/>
    </row>
    <row r="15" spans="1:52" ht="14">
      <c r="A15" s="129" t="s">
        <v>1413</v>
      </c>
      <c r="B15" s="121">
        <v>3093909</v>
      </c>
      <c r="C15" s="125">
        <f t="shared" si="2"/>
        <v>55.5</v>
      </c>
      <c r="D15" s="124" t="str">
        <f t="shared" si="5"/>
        <v>1961</v>
      </c>
      <c r="E15" s="122">
        <f t="shared" si="6"/>
        <v>3094</v>
      </c>
      <c r="F15" s="123">
        <f t="shared" si="7"/>
        <v>56</v>
      </c>
      <c r="G15" s="125">
        <f t="shared" si="3"/>
        <v>0.52</v>
      </c>
      <c r="H15" s="125">
        <f t="shared" si="8"/>
        <v>0.52</v>
      </c>
      <c r="I15" s="123">
        <f t="shared" si="13"/>
        <v>57</v>
      </c>
      <c r="J15" s="122">
        <f t="shared" si="9"/>
        <v>3102</v>
      </c>
      <c r="K15" s="119"/>
      <c r="L15" s="119"/>
      <c r="M15" s="122">
        <v>3068371</v>
      </c>
      <c r="N15" s="122">
        <f t="shared" si="4"/>
        <v>49</v>
      </c>
      <c r="O15" s="122">
        <f t="shared" si="10"/>
        <v>0</v>
      </c>
      <c r="P15" s="122">
        <f t="shared" si="11"/>
        <v>0</v>
      </c>
      <c r="Q15" s="122">
        <f t="shared" si="0"/>
        <v>3068</v>
      </c>
      <c r="R15" s="123">
        <f t="shared" si="14"/>
        <v>49</v>
      </c>
      <c r="S15" s="122">
        <f t="shared" si="12"/>
        <v>3068</v>
      </c>
      <c r="T15" s="119" t="str">
        <f t="shared" si="1"/>
        <v>1961</v>
      </c>
      <c r="U15" s="119"/>
      <c r="V15" s="119"/>
      <c r="W15" s="119"/>
      <c r="X15" s="119"/>
      <c r="Y15" s="119"/>
      <c r="Z15" s="119"/>
      <c r="AA15" s="119"/>
      <c r="AB15" s="119"/>
      <c r="AC15" s="119"/>
      <c r="AD15" s="119"/>
      <c r="AE15" s="119"/>
      <c r="AF15" s="119"/>
      <c r="AG15" s="119"/>
      <c r="AH15" s="119"/>
      <c r="AI15" s="119"/>
      <c r="AJ15" s="119"/>
      <c r="AK15" s="119"/>
      <c r="AL15" s="119"/>
      <c r="AM15" s="119"/>
      <c r="AN15" s="119"/>
      <c r="AO15" s="119"/>
      <c r="AP15" s="119"/>
      <c r="AQ15" s="119"/>
      <c r="AR15" s="119"/>
      <c r="AS15" s="119"/>
      <c r="AT15" s="119"/>
      <c r="AU15" s="119"/>
      <c r="AV15" s="119"/>
      <c r="AW15" s="119"/>
      <c r="AX15" s="119"/>
      <c r="AY15" s="119"/>
      <c r="AZ15" s="119"/>
    </row>
    <row r="16" spans="1:52" ht="14">
      <c r="A16" s="129" t="s">
        <v>1414</v>
      </c>
      <c r="B16" s="121">
        <v>3150242</v>
      </c>
      <c r="C16" s="125">
        <f t="shared" si="2"/>
        <v>56.33</v>
      </c>
      <c r="D16" s="124" t="str">
        <f t="shared" si="5"/>
        <v>1962</v>
      </c>
      <c r="E16" s="122">
        <f t="shared" si="6"/>
        <v>3150</v>
      </c>
      <c r="F16" s="123">
        <f t="shared" si="7"/>
        <v>56</v>
      </c>
      <c r="G16" s="125">
        <f t="shared" si="3"/>
        <v>0.83</v>
      </c>
      <c r="H16" s="125">
        <f t="shared" si="8"/>
        <v>0.83</v>
      </c>
      <c r="I16" s="123">
        <f t="shared" si="13"/>
        <v>58</v>
      </c>
      <c r="J16" s="122">
        <f t="shared" si="9"/>
        <v>3160</v>
      </c>
      <c r="K16" s="119"/>
      <c r="L16" s="119"/>
      <c r="M16" s="122">
        <v>3126687</v>
      </c>
      <c r="N16" s="122">
        <f t="shared" si="4"/>
        <v>58</v>
      </c>
      <c r="O16" s="122">
        <f t="shared" si="10"/>
        <v>9</v>
      </c>
      <c r="P16" s="122">
        <f t="shared" si="11"/>
        <v>9</v>
      </c>
      <c r="Q16" s="122">
        <f t="shared" si="0"/>
        <v>3127</v>
      </c>
      <c r="R16" s="123">
        <f t="shared" si="14"/>
        <v>58</v>
      </c>
      <c r="S16" s="122">
        <f t="shared" si="12"/>
        <v>3126</v>
      </c>
      <c r="T16" s="119" t="str">
        <f t="shared" si="1"/>
        <v>1962</v>
      </c>
      <c r="U16" s="119"/>
      <c r="V16" s="119"/>
      <c r="W16" s="119"/>
      <c r="X16" s="119"/>
      <c r="Y16" s="119"/>
      <c r="Z16" s="119"/>
      <c r="AA16" s="119"/>
      <c r="AB16" s="119"/>
      <c r="AC16" s="119"/>
      <c r="AD16" s="119"/>
      <c r="AE16" s="119"/>
      <c r="AF16" s="119"/>
      <c r="AG16" s="119"/>
      <c r="AH16" s="119"/>
      <c r="AI16" s="119"/>
      <c r="AJ16" s="119"/>
      <c r="AK16" s="119"/>
      <c r="AL16" s="119"/>
      <c r="AM16" s="119"/>
      <c r="AN16" s="119"/>
      <c r="AO16" s="119"/>
      <c r="AP16" s="119"/>
      <c r="AQ16" s="119"/>
      <c r="AR16" s="119"/>
      <c r="AS16" s="119"/>
      <c r="AT16" s="119"/>
      <c r="AU16" s="119"/>
      <c r="AV16" s="119"/>
      <c r="AW16" s="119"/>
      <c r="AX16" s="119"/>
      <c r="AY16" s="119"/>
      <c r="AZ16" s="119"/>
    </row>
    <row r="17" spans="1:52" ht="14">
      <c r="A17" s="129" t="s">
        <v>1415</v>
      </c>
      <c r="B17" s="121">
        <v>3208212</v>
      </c>
      <c r="C17" s="125">
        <f t="shared" si="2"/>
        <v>57.97</v>
      </c>
      <c r="D17" s="124" t="str">
        <f t="shared" si="5"/>
        <v>1963</v>
      </c>
      <c r="E17" s="122">
        <f t="shared" si="6"/>
        <v>3208</v>
      </c>
      <c r="F17" s="123">
        <f t="shared" si="7"/>
        <v>58</v>
      </c>
      <c r="G17" s="125">
        <f t="shared" si="3"/>
        <v>1.64</v>
      </c>
      <c r="H17" s="125">
        <f t="shared" si="8"/>
        <v>1.64</v>
      </c>
      <c r="I17" s="123">
        <f t="shared" si="13"/>
        <v>60</v>
      </c>
      <c r="J17" s="122">
        <f t="shared" si="9"/>
        <v>3220</v>
      </c>
      <c r="K17" s="119"/>
      <c r="L17" s="119"/>
      <c r="M17" s="122">
        <v>3195779</v>
      </c>
      <c r="N17" s="122">
        <f t="shared" si="4"/>
        <v>69</v>
      </c>
      <c r="O17" s="122">
        <f t="shared" si="10"/>
        <v>11</v>
      </c>
      <c r="P17" s="122">
        <f t="shared" si="11"/>
        <v>11</v>
      </c>
      <c r="Q17" s="122">
        <f t="shared" si="0"/>
        <v>3196</v>
      </c>
      <c r="R17" s="123">
        <f t="shared" si="14"/>
        <v>69</v>
      </c>
      <c r="S17" s="122">
        <f t="shared" si="12"/>
        <v>3195</v>
      </c>
      <c r="T17" s="119" t="str">
        <f t="shared" si="1"/>
        <v>1963</v>
      </c>
      <c r="U17" s="119"/>
      <c r="V17" s="119"/>
      <c r="W17" s="119"/>
      <c r="X17" s="119"/>
      <c r="Y17" s="119"/>
      <c r="Z17" s="119"/>
      <c r="AA17" s="119"/>
      <c r="AB17" s="119"/>
      <c r="AC17" s="119"/>
      <c r="AD17" s="119"/>
      <c r="AE17" s="119"/>
      <c r="AF17" s="119"/>
      <c r="AG17" s="119"/>
      <c r="AH17" s="119"/>
      <c r="AI17" s="119"/>
      <c r="AJ17" s="119"/>
      <c r="AK17" s="119"/>
      <c r="AL17" s="119"/>
      <c r="AM17" s="119"/>
      <c r="AN17" s="119"/>
      <c r="AO17" s="119"/>
      <c r="AP17" s="119"/>
      <c r="AQ17" s="119"/>
      <c r="AR17" s="119"/>
      <c r="AS17" s="119"/>
      <c r="AT17" s="119"/>
      <c r="AU17" s="119"/>
      <c r="AV17" s="119"/>
      <c r="AW17" s="119"/>
      <c r="AX17" s="119"/>
      <c r="AY17" s="119"/>
      <c r="AZ17" s="119"/>
    </row>
    <row r="18" spans="1:52" ht="14">
      <c r="A18" s="129" t="s">
        <v>1416</v>
      </c>
      <c r="B18" s="121">
        <v>3268896</v>
      </c>
      <c r="C18" s="125">
        <f t="shared" si="2"/>
        <v>60.68</v>
      </c>
      <c r="D18" s="124" t="str">
        <f t="shared" si="5"/>
        <v>1964</v>
      </c>
      <c r="E18" s="122">
        <f t="shared" si="6"/>
        <v>3269</v>
      </c>
      <c r="F18" s="123">
        <f t="shared" si="7"/>
        <v>61</v>
      </c>
      <c r="G18" s="125">
        <f t="shared" si="3"/>
        <v>2.71</v>
      </c>
      <c r="H18" s="125">
        <f t="shared" si="8"/>
        <v>2.71</v>
      </c>
      <c r="I18" s="123">
        <f t="shared" si="13"/>
        <v>63</v>
      </c>
      <c r="J18" s="122">
        <f t="shared" si="9"/>
        <v>3283</v>
      </c>
      <c r="K18" s="119"/>
      <c r="L18" s="119"/>
      <c r="M18" s="122">
        <v>3267212</v>
      </c>
      <c r="N18" s="122">
        <f t="shared" si="4"/>
        <v>71</v>
      </c>
      <c r="O18" s="122">
        <f t="shared" si="10"/>
        <v>2</v>
      </c>
      <c r="P18" s="122">
        <f t="shared" si="11"/>
        <v>2</v>
      </c>
      <c r="Q18" s="122">
        <f t="shared" si="0"/>
        <v>3267</v>
      </c>
      <c r="R18" s="123">
        <f t="shared" si="14"/>
        <v>71</v>
      </c>
      <c r="S18" s="122">
        <f t="shared" si="12"/>
        <v>3266</v>
      </c>
      <c r="T18" s="119" t="str">
        <f t="shared" si="1"/>
        <v>1964</v>
      </c>
      <c r="U18" s="119"/>
      <c r="V18" s="119"/>
      <c r="W18" s="119"/>
      <c r="X18" s="119"/>
      <c r="Y18" s="119"/>
      <c r="Z18" s="119"/>
      <c r="AA18" s="119"/>
      <c r="AB18" s="119"/>
      <c r="AC18" s="119"/>
      <c r="AD18" s="119"/>
      <c r="AE18" s="119"/>
      <c r="AF18" s="119"/>
      <c r="AG18" s="119"/>
      <c r="AH18" s="119"/>
      <c r="AI18" s="119"/>
      <c r="AJ18" s="119"/>
      <c r="AK18" s="119"/>
      <c r="AL18" s="119"/>
      <c r="AM18" s="119"/>
      <c r="AN18" s="119"/>
      <c r="AO18" s="119"/>
      <c r="AP18" s="119"/>
      <c r="AQ18" s="119"/>
      <c r="AR18" s="119"/>
      <c r="AS18" s="119"/>
      <c r="AT18" s="119"/>
      <c r="AU18" s="119"/>
      <c r="AV18" s="119"/>
      <c r="AW18" s="119"/>
      <c r="AX18" s="119"/>
      <c r="AY18" s="119"/>
      <c r="AZ18" s="119"/>
    </row>
    <row r="19" spans="1:52" ht="14">
      <c r="A19" s="129" t="s">
        <v>1417</v>
      </c>
      <c r="B19" s="121">
        <v>3333007</v>
      </c>
      <c r="C19" s="125">
        <f t="shared" si="2"/>
        <v>64.11</v>
      </c>
      <c r="D19" s="124" t="str">
        <f t="shared" si="5"/>
        <v>1965</v>
      </c>
      <c r="E19" s="122">
        <f t="shared" si="6"/>
        <v>3333</v>
      </c>
      <c r="F19" s="123">
        <f t="shared" si="7"/>
        <v>64</v>
      </c>
      <c r="G19" s="125">
        <f t="shared" si="3"/>
        <v>3.43</v>
      </c>
      <c r="H19" s="125">
        <f t="shared" si="8"/>
        <v>3.43</v>
      </c>
      <c r="I19" s="123">
        <f t="shared" si="13"/>
        <v>66</v>
      </c>
      <c r="J19" s="122">
        <f t="shared" si="9"/>
        <v>3349</v>
      </c>
      <c r="K19" s="119"/>
      <c r="L19" s="119"/>
      <c r="M19" s="122">
        <v>3337112</v>
      </c>
      <c r="N19" s="122">
        <f t="shared" si="4"/>
        <v>70</v>
      </c>
      <c r="O19" s="122">
        <f t="shared" si="10"/>
        <v>-1</v>
      </c>
      <c r="P19" s="122">
        <f t="shared" si="11"/>
        <v>-1</v>
      </c>
      <c r="Q19" s="122">
        <f t="shared" si="0"/>
        <v>3337</v>
      </c>
      <c r="R19" s="123">
        <f t="shared" si="14"/>
        <v>70</v>
      </c>
      <c r="S19" s="122">
        <f t="shared" si="12"/>
        <v>3336</v>
      </c>
      <c r="T19" s="119" t="str">
        <f t="shared" si="1"/>
        <v>1965</v>
      </c>
      <c r="U19" s="119"/>
      <c r="V19" s="119"/>
      <c r="W19" s="119"/>
      <c r="X19" s="119"/>
      <c r="Y19" s="119"/>
      <c r="Z19" s="119"/>
      <c r="AA19" s="119"/>
      <c r="AB19" s="119"/>
      <c r="AC19" s="119"/>
      <c r="AD19" s="119"/>
      <c r="AE19" s="119"/>
      <c r="AF19" s="119"/>
      <c r="AG19" s="119"/>
      <c r="AH19" s="119"/>
      <c r="AI19" s="119"/>
      <c r="AJ19" s="119"/>
      <c r="AK19" s="119"/>
      <c r="AL19" s="119"/>
      <c r="AM19" s="119"/>
      <c r="AN19" s="119"/>
      <c r="AO19" s="119"/>
      <c r="AP19" s="119"/>
      <c r="AQ19" s="119"/>
      <c r="AR19" s="119"/>
      <c r="AS19" s="119"/>
      <c r="AT19" s="119"/>
      <c r="AU19" s="119"/>
      <c r="AV19" s="119"/>
      <c r="AW19" s="119"/>
      <c r="AX19" s="119"/>
      <c r="AY19" s="119"/>
      <c r="AZ19" s="119"/>
    </row>
    <row r="20" spans="1:52" ht="14">
      <c r="A20" s="129" t="s">
        <v>1418</v>
      </c>
      <c r="B20" s="121">
        <v>3400823</v>
      </c>
      <c r="C20" s="125">
        <f t="shared" si="2"/>
        <v>67.819999999999993</v>
      </c>
      <c r="D20" s="124" t="str">
        <f t="shared" si="5"/>
        <v>1966</v>
      </c>
      <c r="E20" s="122">
        <f t="shared" si="6"/>
        <v>3401</v>
      </c>
      <c r="F20" s="123">
        <f t="shared" si="7"/>
        <v>68</v>
      </c>
      <c r="G20" s="125">
        <f t="shared" si="3"/>
        <v>3.71</v>
      </c>
      <c r="H20" s="125">
        <f t="shared" si="8"/>
        <v>3.71</v>
      </c>
      <c r="I20" s="123">
        <f t="shared" si="13"/>
        <v>70</v>
      </c>
      <c r="J20" s="122">
        <f t="shared" si="9"/>
        <v>3419</v>
      </c>
      <c r="K20" s="119"/>
      <c r="L20" s="119"/>
      <c r="M20" s="122">
        <v>3406417</v>
      </c>
      <c r="N20" s="122">
        <f t="shared" si="4"/>
        <v>69</v>
      </c>
      <c r="O20" s="122">
        <f t="shared" si="10"/>
        <v>-1</v>
      </c>
      <c r="P20" s="122">
        <f t="shared" si="11"/>
        <v>-1</v>
      </c>
      <c r="Q20" s="122">
        <f t="shared" si="0"/>
        <v>3406</v>
      </c>
      <c r="R20" s="123">
        <f t="shared" si="14"/>
        <v>69</v>
      </c>
      <c r="S20" s="122">
        <f t="shared" si="12"/>
        <v>3405</v>
      </c>
      <c r="T20" s="119" t="str">
        <f t="shared" si="1"/>
        <v>1966</v>
      </c>
      <c r="U20" s="119"/>
      <c r="V20" s="119"/>
      <c r="W20" s="119"/>
      <c r="X20" s="119"/>
      <c r="Y20" s="119"/>
      <c r="Z20" s="119"/>
      <c r="AA20" s="119"/>
      <c r="AB20" s="119"/>
      <c r="AC20" s="119"/>
      <c r="AD20" s="119"/>
      <c r="AE20" s="119"/>
      <c r="AF20" s="119"/>
      <c r="AG20" s="119"/>
      <c r="AH20" s="119"/>
      <c r="AI20" s="119"/>
      <c r="AJ20" s="119"/>
      <c r="AK20" s="119"/>
      <c r="AL20" s="119"/>
      <c r="AM20" s="119"/>
      <c r="AN20" s="119"/>
      <c r="AO20" s="119"/>
      <c r="AP20" s="119"/>
      <c r="AQ20" s="119"/>
      <c r="AR20" s="119"/>
      <c r="AS20" s="119"/>
      <c r="AT20" s="119"/>
      <c r="AU20" s="119"/>
      <c r="AV20" s="119"/>
      <c r="AW20" s="119"/>
      <c r="AX20" s="119"/>
      <c r="AY20" s="119"/>
      <c r="AZ20" s="119"/>
    </row>
    <row r="21" spans="1:52" ht="14">
      <c r="A21" s="129" t="s">
        <v>1419</v>
      </c>
      <c r="B21" s="121">
        <v>3471955</v>
      </c>
      <c r="C21" s="125">
        <f t="shared" si="2"/>
        <v>71.13</v>
      </c>
      <c r="D21" s="124" t="str">
        <f t="shared" si="5"/>
        <v>1967</v>
      </c>
      <c r="E21" s="122">
        <f t="shared" si="6"/>
        <v>3472</v>
      </c>
      <c r="F21" s="123">
        <f t="shared" si="7"/>
        <v>71</v>
      </c>
      <c r="G21" s="125">
        <f t="shared" si="3"/>
        <v>3.31</v>
      </c>
      <c r="H21" s="125">
        <f t="shared" si="8"/>
        <v>3.31</v>
      </c>
      <c r="I21" s="123">
        <f t="shared" si="13"/>
        <v>73</v>
      </c>
      <c r="J21" s="122">
        <f t="shared" si="9"/>
        <v>3492</v>
      </c>
      <c r="K21" s="119"/>
      <c r="L21" s="119"/>
      <c r="M21" s="122">
        <v>3475448</v>
      </c>
      <c r="N21" s="122">
        <f t="shared" si="4"/>
        <v>69</v>
      </c>
      <c r="O21" s="122">
        <f t="shared" si="10"/>
        <v>0</v>
      </c>
      <c r="P21" s="122">
        <f t="shared" si="11"/>
        <v>0</v>
      </c>
      <c r="Q21" s="122">
        <f t="shared" si="0"/>
        <v>3475</v>
      </c>
      <c r="R21" s="123">
        <f t="shared" si="14"/>
        <v>69</v>
      </c>
      <c r="S21" s="122">
        <f t="shared" si="12"/>
        <v>3474</v>
      </c>
      <c r="T21" s="119" t="str">
        <f t="shared" si="1"/>
        <v>1967</v>
      </c>
      <c r="U21" s="119"/>
      <c r="V21" s="119"/>
      <c r="W21" s="119"/>
      <c r="X21" s="119"/>
      <c r="Y21" s="119"/>
      <c r="Z21" s="119"/>
      <c r="AA21" s="119"/>
      <c r="AB21" s="119"/>
      <c r="AC21" s="119"/>
      <c r="AD21" s="119"/>
      <c r="AE21" s="119"/>
      <c r="AF21" s="119"/>
      <c r="AG21" s="119"/>
      <c r="AH21" s="119"/>
      <c r="AI21" s="119"/>
      <c r="AJ21" s="119"/>
      <c r="AK21" s="119"/>
      <c r="AL21" s="119"/>
      <c r="AM21" s="119"/>
      <c r="AN21" s="119"/>
      <c r="AO21" s="119"/>
      <c r="AP21" s="119"/>
      <c r="AQ21" s="119"/>
      <c r="AR21" s="119"/>
      <c r="AS21" s="119"/>
      <c r="AT21" s="119"/>
      <c r="AU21" s="119"/>
      <c r="AV21" s="119"/>
      <c r="AW21" s="119"/>
      <c r="AX21" s="119"/>
      <c r="AY21" s="119"/>
      <c r="AZ21" s="119"/>
    </row>
    <row r="22" spans="1:52" ht="14">
      <c r="A22" s="129" t="s">
        <v>1420</v>
      </c>
      <c r="B22" s="121">
        <v>3545613</v>
      </c>
      <c r="C22" s="125">
        <f t="shared" si="2"/>
        <v>73.66</v>
      </c>
      <c r="D22" s="124" t="str">
        <f t="shared" si="5"/>
        <v>1968</v>
      </c>
      <c r="E22" s="122">
        <f t="shared" si="6"/>
        <v>3546</v>
      </c>
      <c r="F22" s="123">
        <f t="shared" si="7"/>
        <v>74</v>
      </c>
      <c r="G22" s="125">
        <f t="shared" si="3"/>
        <v>2.5299999999999998</v>
      </c>
      <c r="H22" s="125">
        <f t="shared" si="8"/>
        <v>2.5299999999999998</v>
      </c>
      <c r="I22" s="123">
        <f t="shared" si="13"/>
        <v>76</v>
      </c>
      <c r="J22" s="122">
        <f t="shared" si="9"/>
        <v>3568</v>
      </c>
      <c r="K22" s="119"/>
      <c r="L22" s="119"/>
      <c r="M22" s="122">
        <v>3546811</v>
      </c>
      <c r="N22" s="122">
        <f t="shared" si="4"/>
        <v>71</v>
      </c>
      <c r="O22" s="122">
        <f t="shared" si="10"/>
        <v>2</v>
      </c>
      <c r="P22" s="122">
        <f t="shared" si="11"/>
        <v>2</v>
      </c>
      <c r="Q22" s="122">
        <f t="shared" si="0"/>
        <v>3547</v>
      </c>
      <c r="R22" s="123">
        <f t="shared" si="14"/>
        <v>71</v>
      </c>
      <c r="S22" s="122">
        <f t="shared" si="12"/>
        <v>3545</v>
      </c>
      <c r="T22" s="119" t="str">
        <f t="shared" si="1"/>
        <v>1968</v>
      </c>
      <c r="U22" s="119"/>
      <c r="V22" s="119"/>
      <c r="W22" s="119"/>
      <c r="X22" s="119"/>
      <c r="Y22" s="119"/>
      <c r="Z22" s="119"/>
      <c r="AA22" s="119"/>
      <c r="AB22" s="119"/>
      <c r="AC22" s="119"/>
      <c r="AD22" s="119"/>
      <c r="AE22" s="119"/>
      <c r="AF22" s="119"/>
      <c r="AG22" s="119"/>
      <c r="AH22" s="119"/>
      <c r="AI22" s="119"/>
      <c r="AJ22" s="119"/>
      <c r="AK22" s="119"/>
      <c r="AL22" s="119"/>
      <c r="AM22" s="119"/>
      <c r="AN22" s="119"/>
      <c r="AO22" s="119"/>
      <c r="AP22" s="119"/>
      <c r="AQ22" s="119"/>
      <c r="AR22" s="119"/>
      <c r="AS22" s="119"/>
      <c r="AT22" s="119"/>
      <c r="AU22" s="119"/>
      <c r="AV22" s="119"/>
      <c r="AW22" s="119"/>
      <c r="AX22" s="119"/>
      <c r="AY22" s="119"/>
      <c r="AZ22" s="119"/>
    </row>
    <row r="23" spans="1:52" ht="14">
      <c r="A23" s="129" t="s">
        <v>1421</v>
      </c>
      <c r="B23" s="121">
        <v>3620652</v>
      </c>
      <c r="C23" s="125">
        <f t="shared" si="2"/>
        <v>75.040000000000006</v>
      </c>
      <c r="D23" s="124" t="str">
        <f t="shared" si="5"/>
        <v>1969</v>
      </c>
      <c r="E23" s="122">
        <f t="shared" si="6"/>
        <v>3621</v>
      </c>
      <c r="F23" s="123">
        <f t="shared" si="7"/>
        <v>75</v>
      </c>
      <c r="G23" s="125">
        <f t="shared" si="3"/>
        <v>1.38</v>
      </c>
      <c r="H23" s="125">
        <f t="shared" si="8"/>
        <v>1.38</v>
      </c>
      <c r="I23" s="123">
        <f t="shared" si="13"/>
        <v>77</v>
      </c>
      <c r="J23" s="122">
        <f t="shared" si="9"/>
        <v>3645</v>
      </c>
      <c r="K23" s="119"/>
      <c r="L23" s="119"/>
      <c r="M23" s="122">
        <v>3620655</v>
      </c>
      <c r="N23" s="122">
        <f t="shared" si="4"/>
        <v>74</v>
      </c>
      <c r="O23" s="122">
        <f t="shared" si="10"/>
        <v>3</v>
      </c>
      <c r="P23" s="122">
        <f t="shared" si="11"/>
        <v>3</v>
      </c>
      <c r="Q23" s="122">
        <f t="shared" si="0"/>
        <v>3621</v>
      </c>
      <c r="R23" s="123">
        <f t="shared" si="14"/>
        <v>74</v>
      </c>
      <c r="S23" s="122">
        <f t="shared" si="12"/>
        <v>3619</v>
      </c>
      <c r="T23" s="119" t="str">
        <f t="shared" si="1"/>
        <v>1969</v>
      </c>
      <c r="U23" s="119"/>
      <c r="V23" s="119"/>
      <c r="W23" s="119"/>
      <c r="X23" s="119"/>
      <c r="Y23" s="119"/>
      <c r="Z23" s="119"/>
      <c r="AA23" s="119"/>
      <c r="AB23" s="119"/>
      <c r="AC23" s="119"/>
      <c r="AD23" s="119"/>
      <c r="AE23" s="119"/>
      <c r="AF23" s="119"/>
      <c r="AG23" s="119"/>
      <c r="AH23" s="119"/>
      <c r="AI23" s="119"/>
      <c r="AJ23" s="119"/>
      <c r="AK23" s="119"/>
      <c r="AL23" s="119"/>
      <c r="AM23" s="119"/>
      <c r="AN23" s="119"/>
      <c r="AO23" s="119"/>
      <c r="AP23" s="119"/>
      <c r="AQ23" s="119"/>
      <c r="AR23" s="119"/>
      <c r="AS23" s="119"/>
      <c r="AT23" s="119"/>
      <c r="AU23" s="119"/>
      <c r="AV23" s="119"/>
      <c r="AW23" s="119"/>
      <c r="AX23" s="119"/>
      <c r="AY23" s="119"/>
      <c r="AZ23" s="119"/>
    </row>
    <row r="24" spans="1:52" ht="14">
      <c r="A24" s="129" t="s">
        <v>1422</v>
      </c>
      <c r="B24" s="121">
        <v>3696186</v>
      </c>
      <c r="C24" s="125">
        <f t="shared" si="2"/>
        <v>75.53</v>
      </c>
      <c r="D24" s="124" t="str">
        <f t="shared" si="5"/>
        <v>1970</v>
      </c>
      <c r="E24" s="122">
        <f t="shared" si="6"/>
        <v>3696</v>
      </c>
      <c r="F24" s="123">
        <f t="shared" si="7"/>
        <v>76</v>
      </c>
      <c r="G24" s="125">
        <f t="shared" si="3"/>
        <v>0.49</v>
      </c>
      <c r="H24" s="125">
        <f t="shared" si="8"/>
        <v>0.49</v>
      </c>
      <c r="I24" s="123">
        <f t="shared" si="13"/>
        <v>77</v>
      </c>
      <c r="J24" s="122">
        <f t="shared" si="9"/>
        <v>3722</v>
      </c>
      <c r="K24" s="119"/>
      <c r="L24" s="119"/>
      <c r="M24" s="122">
        <v>3695390</v>
      </c>
      <c r="N24" s="122">
        <f t="shared" si="4"/>
        <v>75</v>
      </c>
      <c r="O24" s="122">
        <f t="shared" si="10"/>
        <v>1</v>
      </c>
      <c r="P24" s="122">
        <f t="shared" si="11"/>
        <v>1</v>
      </c>
      <c r="Q24" s="122">
        <f t="shared" si="0"/>
        <v>3695</v>
      </c>
      <c r="R24" s="123">
        <f t="shared" si="14"/>
        <v>75</v>
      </c>
      <c r="S24" s="122">
        <f t="shared" si="12"/>
        <v>3694</v>
      </c>
      <c r="T24" s="119" t="str">
        <f t="shared" si="1"/>
        <v>1970</v>
      </c>
      <c r="U24" s="119"/>
      <c r="V24" s="119"/>
      <c r="W24" s="119"/>
      <c r="X24" s="119"/>
      <c r="Y24" s="119"/>
      <c r="Z24" s="119"/>
      <c r="AA24" s="119"/>
      <c r="AB24" s="119"/>
      <c r="AC24" s="119"/>
      <c r="AD24" s="119"/>
      <c r="AE24" s="119"/>
      <c r="AF24" s="119"/>
      <c r="AG24" s="119"/>
      <c r="AH24" s="119"/>
      <c r="AI24" s="119"/>
      <c r="AJ24" s="119"/>
      <c r="AK24" s="119"/>
      <c r="AL24" s="119"/>
      <c r="AM24" s="119"/>
      <c r="AN24" s="119"/>
      <c r="AO24" s="119"/>
      <c r="AP24" s="119"/>
      <c r="AQ24" s="119"/>
      <c r="AR24" s="119"/>
      <c r="AS24" s="119"/>
      <c r="AT24" s="119"/>
      <c r="AU24" s="119"/>
      <c r="AV24" s="119"/>
      <c r="AW24" s="119"/>
      <c r="AX24" s="119"/>
      <c r="AY24" s="119"/>
      <c r="AZ24" s="119"/>
    </row>
    <row r="25" spans="1:52" ht="14">
      <c r="A25" s="129" t="s">
        <v>1423</v>
      </c>
      <c r="B25" s="121">
        <v>3772048</v>
      </c>
      <c r="C25" s="125">
        <f t="shared" si="2"/>
        <v>75.86</v>
      </c>
      <c r="D25" s="124" t="str">
        <f t="shared" si="5"/>
        <v>1971</v>
      </c>
      <c r="E25" s="122">
        <f t="shared" si="6"/>
        <v>3772</v>
      </c>
      <c r="F25" s="123">
        <f t="shared" si="7"/>
        <v>76</v>
      </c>
      <c r="G25" s="125">
        <f t="shared" si="3"/>
        <v>0.33</v>
      </c>
      <c r="H25" s="125">
        <f t="shared" si="8"/>
        <v>0.33</v>
      </c>
      <c r="I25" s="123">
        <f t="shared" si="13"/>
        <v>77</v>
      </c>
      <c r="J25" s="122">
        <f t="shared" si="9"/>
        <v>3799</v>
      </c>
      <c r="K25" s="119"/>
      <c r="L25" s="119"/>
      <c r="M25" s="122">
        <v>3770163</v>
      </c>
      <c r="N25" s="122">
        <f t="shared" si="4"/>
        <v>75</v>
      </c>
      <c r="O25" s="122">
        <f t="shared" si="10"/>
        <v>0</v>
      </c>
      <c r="P25" s="122">
        <f t="shared" si="11"/>
        <v>0</v>
      </c>
      <c r="Q25" s="122">
        <f t="shared" si="0"/>
        <v>3770</v>
      </c>
      <c r="R25" s="123">
        <f t="shared" si="14"/>
        <v>75</v>
      </c>
      <c r="S25" s="122">
        <f t="shared" si="12"/>
        <v>3769</v>
      </c>
      <c r="T25" s="119" t="str">
        <f t="shared" si="1"/>
        <v>1971</v>
      </c>
      <c r="U25" s="119"/>
      <c r="V25" s="119"/>
      <c r="W25" s="119"/>
      <c r="X25" s="119"/>
      <c r="Y25" s="119"/>
      <c r="Z25" s="119"/>
      <c r="AA25" s="119"/>
      <c r="AB25" s="119"/>
      <c r="AC25" s="119"/>
      <c r="AD25" s="119"/>
      <c r="AE25" s="119"/>
      <c r="AF25" s="119"/>
      <c r="AG25" s="119"/>
      <c r="AH25" s="119"/>
      <c r="AI25" s="119"/>
      <c r="AJ25" s="119"/>
      <c r="AK25" s="119"/>
      <c r="AL25" s="119"/>
      <c r="AM25" s="119"/>
      <c r="AN25" s="119"/>
      <c r="AO25" s="119"/>
      <c r="AP25" s="119"/>
      <c r="AQ25" s="119"/>
      <c r="AR25" s="119"/>
      <c r="AS25" s="119"/>
      <c r="AT25" s="119"/>
      <c r="AU25" s="119"/>
      <c r="AV25" s="119"/>
      <c r="AW25" s="119"/>
      <c r="AX25" s="119"/>
      <c r="AY25" s="119"/>
      <c r="AZ25" s="119"/>
    </row>
    <row r="26" spans="1:52" ht="14">
      <c r="A26" s="129" t="s">
        <v>1424</v>
      </c>
      <c r="B26" s="121">
        <v>3848319</v>
      </c>
      <c r="C26" s="125">
        <f t="shared" si="2"/>
        <v>76.27</v>
      </c>
      <c r="D26" s="124" t="str">
        <f t="shared" si="5"/>
        <v>1972</v>
      </c>
      <c r="E26" s="122">
        <f t="shared" si="6"/>
        <v>3848</v>
      </c>
      <c r="F26" s="123">
        <f t="shared" si="7"/>
        <v>76</v>
      </c>
      <c r="G26" s="125">
        <f t="shared" si="3"/>
        <v>0.41</v>
      </c>
      <c r="H26" s="125">
        <f t="shared" si="8"/>
        <v>0.41</v>
      </c>
      <c r="I26" s="123">
        <f t="shared" si="13"/>
        <v>77</v>
      </c>
      <c r="J26" s="122">
        <f t="shared" si="9"/>
        <v>3876</v>
      </c>
      <c r="K26" s="119"/>
      <c r="L26" s="119"/>
      <c r="M26" s="122">
        <v>3844801</v>
      </c>
      <c r="N26" s="122">
        <f t="shared" si="4"/>
        <v>75</v>
      </c>
      <c r="O26" s="122">
        <f t="shared" si="10"/>
        <v>0</v>
      </c>
      <c r="P26" s="122">
        <f t="shared" si="11"/>
        <v>0</v>
      </c>
      <c r="Q26" s="122">
        <f t="shared" si="0"/>
        <v>3845</v>
      </c>
      <c r="R26" s="123">
        <f t="shared" si="14"/>
        <v>75</v>
      </c>
      <c r="S26" s="122">
        <f t="shared" si="12"/>
        <v>3844</v>
      </c>
      <c r="T26" s="119" t="str">
        <f t="shared" si="1"/>
        <v>1972</v>
      </c>
      <c r="U26" s="119"/>
      <c r="V26" s="119"/>
      <c r="W26" s="119"/>
      <c r="X26" s="119"/>
      <c r="Y26" s="119"/>
      <c r="Z26" s="119"/>
      <c r="AA26" s="119"/>
      <c r="AB26" s="119"/>
      <c r="AC26" s="119"/>
      <c r="AD26" s="119"/>
      <c r="AE26" s="119"/>
      <c r="AF26" s="119"/>
      <c r="AG26" s="119"/>
      <c r="AH26" s="119"/>
      <c r="AI26" s="119"/>
      <c r="AJ26" s="119"/>
      <c r="AK26" s="119"/>
      <c r="AL26" s="119"/>
      <c r="AM26" s="119"/>
      <c r="AN26" s="119"/>
      <c r="AO26" s="119"/>
      <c r="AP26" s="119"/>
      <c r="AQ26" s="119"/>
      <c r="AR26" s="119"/>
      <c r="AS26" s="119"/>
      <c r="AT26" s="119"/>
      <c r="AU26" s="119"/>
      <c r="AV26" s="119"/>
      <c r="AW26" s="119"/>
      <c r="AX26" s="119"/>
      <c r="AY26" s="119"/>
      <c r="AZ26" s="119"/>
    </row>
    <row r="27" spans="1:52" ht="14">
      <c r="A27" s="129" t="s">
        <v>1425</v>
      </c>
      <c r="B27" s="121">
        <v>3924668</v>
      </c>
      <c r="C27" s="125">
        <f t="shared" si="2"/>
        <v>76.349999999999994</v>
      </c>
      <c r="D27" s="124" t="str">
        <f t="shared" si="5"/>
        <v>1973</v>
      </c>
      <c r="E27" s="122">
        <f t="shared" si="6"/>
        <v>3925</v>
      </c>
      <c r="F27" s="123">
        <f t="shared" si="7"/>
        <v>76</v>
      </c>
      <c r="G27" s="125">
        <f t="shared" si="3"/>
        <v>0.08</v>
      </c>
      <c r="H27" s="125">
        <f t="shared" si="8"/>
        <v>0.08</v>
      </c>
      <c r="I27" s="123">
        <f t="shared" si="13"/>
        <v>77</v>
      </c>
      <c r="J27" s="122">
        <f t="shared" si="9"/>
        <v>3953</v>
      </c>
      <c r="K27" s="119"/>
      <c r="L27" s="119"/>
      <c r="M27" s="122">
        <v>3920252</v>
      </c>
      <c r="N27" s="122">
        <f t="shared" si="4"/>
        <v>75</v>
      </c>
      <c r="O27" s="122">
        <f t="shared" si="10"/>
        <v>0</v>
      </c>
      <c r="P27" s="122">
        <f t="shared" si="11"/>
        <v>0</v>
      </c>
      <c r="Q27" s="122">
        <f t="shared" si="0"/>
        <v>3920</v>
      </c>
      <c r="R27" s="123">
        <f t="shared" si="14"/>
        <v>75</v>
      </c>
      <c r="S27" s="122">
        <f t="shared" si="12"/>
        <v>3919</v>
      </c>
      <c r="T27" s="119" t="str">
        <f t="shared" si="1"/>
        <v>1973</v>
      </c>
      <c r="U27" s="119"/>
      <c r="V27" s="119"/>
      <c r="W27" s="119"/>
      <c r="X27" s="119"/>
      <c r="Y27" s="119"/>
      <c r="Z27" s="119"/>
      <c r="AA27" s="119"/>
      <c r="AB27" s="119"/>
      <c r="AC27" s="119"/>
      <c r="AD27" s="119"/>
      <c r="AE27" s="119"/>
      <c r="AF27" s="119"/>
      <c r="AG27" s="119"/>
      <c r="AH27" s="119"/>
      <c r="AI27" s="119"/>
      <c r="AJ27" s="119"/>
      <c r="AK27" s="119"/>
      <c r="AL27" s="119"/>
      <c r="AM27" s="119"/>
      <c r="AN27" s="119"/>
      <c r="AO27" s="119"/>
      <c r="AP27" s="119"/>
      <c r="AQ27" s="119"/>
      <c r="AR27" s="119"/>
      <c r="AS27" s="119"/>
      <c r="AT27" s="119"/>
      <c r="AU27" s="119"/>
      <c r="AV27" s="119"/>
      <c r="AW27" s="119"/>
      <c r="AX27" s="119"/>
      <c r="AY27" s="119"/>
      <c r="AZ27" s="119"/>
    </row>
    <row r="28" spans="1:52" ht="14">
      <c r="A28" s="129" t="s">
        <v>1426</v>
      </c>
      <c r="B28" s="121">
        <v>4000764</v>
      </c>
      <c r="C28" s="125">
        <f t="shared" si="2"/>
        <v>76.099999999999994</v>
      </c>
      <c r="D28" s="124" t="str">
        <f t="shared" si="5"/>
        <v>1974</v>
      </c>
      <c r="E28" s="122">
        <f t="shared" si="6"/>
        <v>4001</v>
      </c>
      <c r="F28" s="123">
        <f t="shared" si="7"/>
        <v>76</v>
      </c>
      <c r="G28" s="125">
        <f t="shared" si="3"/>
        <v>-0.25</v>
      </c>
      <c r="H28" s="125">
        <f t="shared" si="8"/>
        <v>-0.25</v>
      </c>
      <c r="I28" s="123">
        <f t="shared" si="13"/>
        <v>77</v>
      </c>
      <c r="J28" s="122">
        <f t="shared" si="9"/>
        <v>4030</v>
      </c>
      <c r="K28" s="119"/>
      <c r="L28" s="119"/>
      <c r="M28" s="122">
        <v>3995517</v>
      </c>
      <c r="N28" s="122">
        <f t="shared" si="4"/>
        <v>75</v>
      </c>
      <c r="O28" s="122">
        <f t="shared" si="10"/>
        <v>0</v>
      </c>
      <c r="P28" s="122">
        <f t="shared" si="11"/>
        <v>0</v>
      </c>
      <c r="Q28" s="122">
        <f t="shared" si="0"/>
        <v>3996</v>
      </c>
      <c r="R28" s="123">
        <f t="shared" si="14"/>
        <v>75</v>
      </c>
      <c r="S28" s="122">
        <f t="shared" si="12"/>
        <v>3994</v>
      </c>
      <c r="T28" s="119" t="str">
        <f t="shared" si="1"/>
        <v>1974</v>
      </c>
      <c r="U28" s="119"/>
      <c r="V28" s="119"/>
      <c r="W28" s="119"/>
      <c r="X28" s="119"/>
      <c r="Y28" s="119"/>
      <c r="Z28" s="119"/>
      <c r="AA28" s="119"/>
      <c r="AB28" s="119"/>
      <c r="AC28" s="119"/>
      <c r="AD28" s="119"/>
      <c r="AE28" s="119"/>
      <c r="AF28" s="119"/>
      <c r="AG28" s="119"/>
      <c r="AH28" s="119"/>
      <c r="AI28" s="119"/>
      <c r="AJ28" s="119"/>
      <c r="AK28" s="119"/>
      <c r="AL28" s="119"/>
      <c r="AM28" s="119"/>
      <c r="AN28" s="119"/>
      <c r="AO28" s="119"/>
      <c r="AP28" s="119"/>
      <c r="AQ28" s="119"/>
      <c r="AR28" s="119"/>
      <c r="AS28" s="119"/>
      <c r="AT28" s="119"/>
      <c r="AU28" s="119"/>
      <c r="AV28" s="119"/>
      <c r="AW28" s="119"/>
      <c r="AX28" s="119"/>
      <c r="AY28" s="119"/>
      <c r="AZ28" s="119"/>
    </row>
    <row r="29" spans="1:52" ht="14">
      <c r="A29" s="129" t="s">
        <v>1427</v>
      </c>
      <c r="B29" s="121">
        <v>4076419</v>
      </c>
      <c r="C29" s="125">
        <f t="shared" si="2"/>
        <v>75.66</v>
      </c>
      <c r="D29" s="124" t="str">
        <f t="shared" si="5"/>
        <v>1975</v>
      </c>
      <c r="E29" s="122">
        <f t="shared" si="6"/>
        <v>4076</v>
      </c>
      <c r="F29" s="123">
        <f t="shared" si="7"/>
        <v>76</v>
      </c>
      <c r="G29" s="125">
        <f t="shared" si="3"/>
        <v>-0.44</v>
      </c>
      <c r="H29" s="125">
        <f t="shared" si="8"/>
        <v>-0.44</v>
      </c>
      <c r="I29" s="123">
        <f t="shared" si="13"/>
        <v>77</v>
      </c>
      <c r="J29" s="122">
        <f t="shared" si="9"/>
        <v>4107</v>
      </c>
      <c r="K29" s="119"/>
      <c r="L29" s="119"/>
      <c r="M29" s="122">
        <v>4069437</v>
      </c>
      <c r="N29" s="122">
        <f t="shared" si="4"/>
        <v>74</v>
      </c>
      <c r="O29" s="122">
        <f t="shared" si="10"/>
        <v>-1</v>
      </c>
      <c r="P29" s="122">
        <f t="shared" si="11"/>
        <v>-1</v>
      </c>
      <c r="Q29" s="122">
        <f t="shared" si="0"/>
        <v>4069</v>
      </c>
      <c r="R29" s="123">
        <f t="shared" si="14"/>
        <v>74</v>
      </c>
      <c r="S29" s="122">
        <f t="shared" si="12"/>
        <v>4068</v>
      </c>
      <c r="T29" s="119" t="str">
        <f t="shared" si="1"/>
        <v>1975</v>
      </c>
      <c r="U29" s="119"/>
      <c r="V29" s="119"/>
      <c r="W29" s="119"/>
      <c r="X29" s="119"/>
      <c r="Y29" s="119"/>
      <c r="Z29" s="119"/>
      <c r="AA29" s="119"/>
      <c r="AB29" s="119"/>
      <c r="AC29" s="119"/>
      <c r="AD29" s="119"/>
      <c r="AE29" s="119"/>
      <c r="AF29" s="119"/>
      <c r="AG29" s="119"/>
      <c r="AH29" s="119"/>
      <c r="AI29" s="119"/>
      <c r="AJ29" s="119"/>
      <c r="AK29" s="119"/>
      <c r="AL29" s="119"/>
      <c r="AM29" s="119"/>
      <c r="AN29" s="119"/>
      <c r="AO29" s="119"/>
      <c r="AP29" s="119"/>
      <c r="AQ29" s="119"/>
      <c r="AR29" s="119"/>
      <c r="AS29" s="119"/>
      <c r="AT29" s="119"/>
      <c r="AU29" s="119"/>
      <c r="AV29" s="119"/>
      <c r="AW29" s="119"/>
      <c r="AX29" s="119"/>
      <c r="AY29" s="119"/>
      <c r="AZ29" s="119"/>
    </row>
    <row r="30" spans="1:52" ht="14">
      <c r="A30" s="129" t="s">
        <v>1428</v>
      </c>
      <c r="B30" s="121">
        <v>4151410</v>
      </c>
      <c r="C30" s="125">
        <f t="shared" si="2"/>
        <v>74.989999999999995</v>
      </c>
      <c r="D30" s="124" t="str">
        <f t="shared" si="5"/>
        <v>1976</v>
      </c>
      <c r="E30" s="122">
        <f t="shared" si="6"/>
        <v>4151</v>
      </c>
      <c r="F30" s="123">
        <f t="shared" si="7"/>
        <v>75</v>
      </c>
      <c r="G30" s="125">
        <f t="shared" si="3"/>
        <v>-0.67</v>
      </c>
      <c r="H30" s="125">
        <f t="shared" si="8"/>
        <v>-0.67</v>
      </c>
      <c r="I30" s="123">
        <f t="shared" si="13"/>
        <v>76</v>
      </c>
      <c r="J30" s="122">
        <f t="shared" si="9"/>
        <v>4183</v>
      </c>
      <c r="K30" s="119"/>
      <c r="L30" s="119"/>
      <c r="M30" s="122">
        <v>4142506</v>
      </c>
      <c r="N30" s="122">
        <f t="shared" si="4"/>
        <v>73</v>
      </c>
      <c r="O30" s="122">
        <f t="shared" si="10"/>
        <v>-1</v>
      </c>
      <c r="P30" s="122">
        <f t="shared" si="11"/>
        <v>-1</v>
      </c>
      <c r="Q30" s="122">
        <f t="shared" si="0"/>
        <v>4143</v>
      </c>
      <c r="R30" s="123">
        <f t="shared" si="14"/>
        <v>73</v>
      </c>
      <c r="S30" s="122">
        <f t="shared" si="12"/>
        <v>4141</v>
      </c>
      <c r="T30" s="119" t="str">
        <f t="shared" si="1"/>
        <v>1976</v>
      </c>
      <c r="U30" s="119"/>
      <c r="V30" s="119"/>
      <c r="W30" s="119"/>
      <c r="X30" s="119"/>
      <c r="Y30" s="119"/>
      <c r="Z30" s="119"/>
      <c r="AA30" s="119"/>
      <c r="AB30" s="119"/>
      <c r="AC30" s="119"/>
      <c r="AD30" s="119"/>
      <c r="AE30" s="119"/>
      <c r="AF30" s="119"/>
      <c r="AG30" s="119"/>
      <c r="AH30" s="119"/>
      <c r="AI30" s="119"/>
      <c r="AJ30" s="119"/>
      <c r="AK30" s="119"/>
      <c r="AL30" s="119"/>
      <c r="AM30" s="119"/>
      <c r="AN30" s="119"/>
      <c r="AO30" s="119"/>
      <c r="AP30" s="119"/>
      <c r="AQ30" s="119"/>
      <c r="AR30" s="119"/>
      <c r="AS30" s="119"/>
      <c r="AT30" s="119"/>
      <c r="AU30" s="119"/>
      <c r="AV30" s="119"/>
      <c r="AW30" s="119"/>
      <c r="AX30" s="119"/>
      <c r="AY30" s="119"/>
      <c r="AZ30" s="119"/>
    </row>
    <row r="31" spans="1:52" ht="14">
      <c r="A31" s="129" t="s">
        <v>1429</v>
      </c>
      <c r="B31" s="121">
        <v>4225864</v>
      </c>
      <c r="C31" s="125">
        <f t="shared" si="2"/>
        <v>74.45</v>
      </c>
      <c r="D31" s="124" t="str">
        <f t="shared" si="5"/>
        <v>1977</v>
      </c>
      <c r="E31" s="122">
        <f t="shared" si="6"/>
        <v>4226</v>
      </c>
      <c r="F31" s="123">
        <f t="shared" si="7"/>
        <v>74</v>
      </c>
      <c r="G31" s="125">
        <f t="shared" si="3"/>
        <v>-0.54</v>
      </c>
      <c r="H31" s="125">
        <f t="shared" si="8"/>
        <v>-0.54</v>
      </c>
      <c r="I31" s="123">
        <f t="shared" si="13"/>
        <v>75</v>
      </c>
      <c r="J31" s="122">
        <f t="shared" si="9"/>
        <v>4258</v>
      </c>
      <c r="K31" s="119"/>
      <c r="L31" s="119"/>
      <c r="M31" s="122">
        <v>4215773</v>
      </c>
      <c r="N31" s="122">
        <f t="shared" si="4"/>
        <v>73</v>
      </c>
      <c r="O31" s="122">
        <f t="shared" si="10"/>
        <v>0</v>
      </c>
      <c r="P31" s="122">
        <f t="shared" si="11"/>
        <v>0</v>
      </c>
      <c r="Q31" s="122">
        <f t="shared" si="0"/>
        <v>4216</v>
      </c>
      <c r="R31" s="123">
        <f t="shared" si="14"/>
        <v>73</v>
      </c>
      <c r="S31" s="122">
        <f t="shared" si="12"/>
        <v>4214</v>
      </c>
      <c r="T31" s="119" t="str">
        <f t="shared" si="1"/>
        <v>1977</v>
      </c>
      <c r="U31" s="119"/>
      <c r="V31" s="119"/>
      <c r="W31" s="119"/>
      <c r="X31" s="119"/>
      <c r="Y31" s="119"/>
      <c r="Z31" s="119"/>
      <c r="AA31" s="119"/>
      <c r="AB31" s="119"/>
      <c r="AC31" s="119"/>
      <c r="AD31" s="119"/>
      <c r="AE31" s="119"/>
      <c r="AF31" s="119"/>
      <c r="AG31" s="119"/>
      <c r="AH31" s="119"/>
      <c r="AI31" s="119"/>
      <c r="AJ31" s="119"/>
      <c r="AK31" s="119"/>
      <c r="AL31" s="119"/>
      <c r="AM31" s="119"/>
      <c r="AN31" s="119"/>
      <c r="AO31" s="119"/>
      <c r="AP31" s="119"/>
      <c r="AQ31" s="119"/>
      <c r="AR31" s="119"/>
      <c r="AS31" s="119"/>
      <c r="AT31" s="119"/>
      <c r="AU31" s="119"/>
      <c r="AV31" s="119"/>
      <c r="AW31" s="119"/>
      <c r="AX31" s="119"/>
      <c r="AY31" s="119"/>
      <c r="AZ31" s="119"/>
    </row>
    <row r="32" spans="1:52" ht="14">
      <c r="A32" s="129" t="s">
        <v>1430</v>
      </c>
      <c r="B32" s="121">
        <v>4300402</v>
      </c>
      <c r="C32" s="125">
        <f t="shared" si="2"/>
        <v>74.540000000000006</v>
      </c>
      <c r="D32" s="124" t="str">
        <f t="shared" si="5"/>
        <v>1978</v>
      </c>
      <c r="E32" s="122">
        <f t="shared" si="6"/>
        <v>4300</v>
      </c>
      <c r="F32" s="123">
        <f t="shared" si="7"/>
        <v>75</v>
      </c>
      <c r="G32" s="125">
        <f t="shared" si="3"/>
        <v>0.09</v>
      </c>
      <c r="H32" s="125">
        <f t="shared" si="8"/>
        <v>0.09</v>
      </c>
      <c r="I32" s="123">
        <f t="shared" si="13"/>
        <v>75</v>
      </c>
      <c r="J32" s="122">
        <f t="shared" si="9"/>
        <v>4333</v>
      </c>
      <c r="K32" s="119"/>
      <c r="L32" s="119"/>
      <c r="M32" s="122">
        <v>4289658</v>
      </c>
      <c r="N32" s="122">
        <f t="shared" si="4"/>
        <v>74</v>
      </c>
      <c r="O32" s="122">
        <f t="shared" si="10"/>
        <v>1</v>
      </c>
      <c r="P32" s="122">
        <f t="shared" si="11"/>
        <v>1</v>
      </c>
      <c r="Q32" s="122">
        <f t="shared" si="0"/>
        <v>4290</v>
      </c>
      <c r="R32" s="123">
        <f t="shared" si="14"/>
        <v>74</v>
      </c>
      <c r="S32" s="122">
        <f t="shared" si="12"/>
        <v>4288</v>
      </c>
      <c r="T32" s="119" t="str">
        <f t="shared" si="1"/>
        <v>1978</v>
      </c>
      <c r="U32" s="119"/>
      <c r="V32" s="119"/>
      <c r="W32" s="119"/>
      <c r="X32" s="119"/>
      <c r="Y32" s="119"/>
      <c r="Z32" s="119"/>
      <c r="AA32" s="119"/>
      <c r="AB32" s="119"/>
      <c r="AC32" s="119"/>
      <c r="AD32" s="119"/>
      <c r="AE32" s="119"/>
      <c r="AF32" s="119"/>
      <c r="AG32" s="119"/>
      <c r="AH32" s="119"/>
      <c r="AI32" s="119"/>
      <c r="AJ32" s="119"/>
      <c r="AK32" s="119"/>
      <c r="AL32" s="119"/>
      <c r="AM32" s="119"/>
      <c r="AN32" s="119"/>
      <c r="AO32" s="119"/>
      <c r="AP32" s="119"/>
      <c r="AQ32" s="119"/>
      <c r="AR32" s="119"/>
      <c r="AS32" s="119"/>
      <c r="AT32" s="119"/>
      <c r="AU32" s="119"/>
      <c r="AV32" s="119"/>
      <c r="AW32" s="119"/>
      <c r="AX32" s="119"/>
      <c r="AY32" s="119"/>
      <c r="AZ32" s="119"/>
    </row>
    <row r="33" spans="1:52" ht="14">
      <c r="A33" s="129" t="s">
        <v>1431</v>
      </c>
      <c r="B33" s="121">
        <v>4375899</v>
      </c>
      <c r="C33" s="125">
        <f t="shared" si="2"/>
        <v>75.5</v>
      </c>
      <c r="D33" s="124" t="str">
        <f t="shared" si="5"/>
        <v>1979</v>
      </c>
      <c r="E33" s="122">
        <f t="shared" si="6"/>
        <v>4376</v>
      </c>
      <c r="F33" s="123">
        <f t="shared" si="7"/>
        <v>76</v>
      </c>
      <c r="G33" s="125">
        <f t="shared" si="3"/>
        <v>0.96</v>
      </c>
      <c r="H33" s="125">
        <f t="shared" si="8"/>
        <v>0.96</v>
      </c>
      <c r="I33" s="123">
        <f t="shared" si="13"/>
        <v>76</v>
      </c>
      <c r="J33" s="122">
        <f t="shared" si="9"/>
        <v>4409</v>
      </c>
      <c r="K33" s="119"/>
      <c r="L33" s="119"/>
      <c r="M33" s="122">
        <v>4365583</v>
      </c>
      <c r="N33" s="122">
        <f t="shared" si="4"/>
        <v>76</v>
      </c>
      <c r="O33" s="122">
        <f t="shared" si="10"/>
        <v>2</v>
      </c>
      <c r="P33" s="122">
        <f t="shared" si="11"/>
        <v>2</v>
      </c>
      <c r="Q33" s="122">
        <f t="shared" si="0"/>
        <v>4366</v>
      </c>
      <c r="R33" s="123">
        <f t="shared" si="14"/>
        <v>76</v>
      </c>
      <c r="S33" s="122">
        <f t="shared" si="12"/>
        <v>4364</v>
      </c>
      <c r="T33" s="119" t="str">
        <f t="shared" si="1"/>
        <v>1979</v>
      </c>
      <c r="U33" s="119"/>
      <c r="V33" s="119"/>
      <c r="W33" s="119"/>
      <c r="X33" s="119"/>
      <c r="Y33" s="119"/>
      <c r="Z33" s="119"/>
      <c r="AA33" s="119"/>
      <c r="AB33" s="119"/>
      <c r="AC33" s="119"/>
      <c r="AD33" s="119"/>
      <c r="AE33" s="119"/>
      <c r="AF33" s="119"/>
      <c r="AG33" s="119"/>
      <c r="AH33" s="119"/>
      <c r="AI33" s="119"/>
      <c r="AJ33" s="119"/>
      <c r="AK33" s="119"/>
      <c r="AL33" s="119"/>
      <c r="AM33" s="119"/>
      <c r="AN33" s="119"/>
      <c r="AO33" s="119"/>
      <c r="AP33" s="119"/>
      <c r="AQ33" s="119"/>
      <c r="AR33" s="119"/>
      <c r="AS33" s="119"/>
      <c r="AT33" s="119"/>
      <c r="AU33" s="119"/>
      <c r="AV33" s="119"/>
      <c r="AW33" s="119"/>
      <c r="AX33" s="119"/>
      <c r="AY33" s="119"/>
      <c r="AZ33" s="119"/>
    </row>
    <row r="34" spans="1:52" ht="14">
      <c r="A34" s="129" t="s">
        <v>1432</v>
      </c>
      <c r="B34" s="121">
        <v>4453007</v>
      </c>
      <c r="C34" s="125">
        <f t="shared" si="2"/>
        <v>77.11</v>
      </c>
      <c r="D34" s="124" t="str">
        <f t="shared" si="5"/>
        <v>1980</v>
      </c>
      <c r="E34" s="122">
        <f t="shared" si="6"/>
        <v>4453</v>
      </c>
      <c r="F34" s="123">
        <f t="shared" si="7"/>
        <v>77</v>
      </c>
      <c r="G34" s="125">
        <f t="shared" si="3"/>
        <v>1.61</v>
      </c>
      <c r="H34" s="125">
        <f t="shared" si="8"/>
        <v>1.61</v>
      </c>
      <c r="I34" s="123">
        <f t="shared" si="13"/>
        <v>78</v>
      </c>
      <c r="J34" s="122">
        <f t="shared" si="9"/>
        <v>4487</v>
      </c>
      <c r="K34" s="119"/>
      <c r="L34" s="119"/>
      <c r="M34" s="122">
        <v>4444008</v>
      </c>
      <c r="N34" s="122">
        <f t="shared" si="4"/>
        <v>78</v>
      </c>
      <c r="O34" s="122">
        <f t="shared" si="10"/>
        <v>2</v>
      </c>
      <c r="P34" s="122">
        <f t="shared" si="11"/>
        <v>2</v>
      </c>
      <c r="Q34" s="122">
        <f t="shared" si="0"/>
        <v>4444</v>
      </c>
      <c r="R34" s="123">
        <f t="shared" si="14"/>
        <v>78</v>
      </c>
      <c r="S34" s="122">
        <f t="shared" si="12"/>
        <v>4442</v>
      </c>
      <c r="T34" s="119" t="str">
        <f t="shared" si="1"/>
        <v>1980</v>
      </c>
      <c r="U34" s="119"/>
      <c r="V34" s="119"/>
      <c r="W34" s="119"/>
      <c r="X34" s="119"/>
      <c r="Y34" s="119"/>
      <c r="Z34" s="119"/>
      <c r="AA34" s="119"/>
      <c r="AB34" s="119"/>
      <c r="AC34" s="119"/>
      <c r="AD34" s="119"/>
      <c r="AE34" s="119"/>
      <c r="AF34" s="119"/>
      <c r="AG34" s="119"/>
      <c r="AH34" s="119"/>
      <c r="AI34" s="119"/>
      <c r="AJ34" s="119"/>
      <c r="AK34" s="119"/>
      <c r="AL34" s="119"/>
      <c r="AM34" s="119"/>
      <c r="AN34" s="119"/>
      <c r="AO34" s="119"/>
      <c r="AP34" s="119"/>
      <c r="AQ34" s="119"/>
      <c r="AR34" s="119"/>
      <c r="AS34" s="119"/>
      <c r="AT34" s="119"/>
      <c r="AU34" s="119"/>
      <c r="AV34" s="119"/>
      <c r="AW34" s="119"/>
      <c r="AX34" s="119"/>
      <c r="AY34" s="119"/>
      <c r="AZ34" s="119"/>
    </row>
    <row r="35" spans="1:52" ht="14">
      <c r="A35" s="129" t="s">
        <v>1433</v>
      </c>
      <c r="B35" s="121">
        <v>4531799</v>
      </c>
      <c r="C35" s="125">
        <f t="shared" si="2"/>
        <v>78.790000000000006</v>
      </c>
      <c r="D35" s="124" t="str">
        <f t="shared" si="5"/>
        <v>1981</v>
      </c>
      <c r="E35" s="122">
        <f t="shared" si="6"/>
        <v>4532</v>
      </c>
      <c r="F35" s="123">
        <f t="shared" si="7"/>
        <v>79</v>
      </c>
      <c r="G35" s="125">
        <f t="shared" si="3"/>
        <v>1.68</v>
      </c>
      <c r="H35" s="125">
        <f t="shared" si="8"/>
        <v>1.68</v>
      </c>
      <c r="I35" s="123">
        <f t="shared" si="13"/>
        <v>80</v>
      </c>
      <c r="J35" s="122">
        <f t="shared" si="9"/>
        <v>4567</v>
      </c>
      <c r="K35" s="119"/>
      <c r="L35" s="119"/>
      <c r="M35" s="122">
        <v>4524628</v>
      </c>
      <c r="N35" s="122">
        <f t="shared" si="4"/>
        <v>81</v>
      </c>
      <c r="O35" s="122">
        <f t="shared" si="10"/>
        <v>3</v>
      </c>
      <c r="P35" s="122">
        <f t="shared" si="11"/>
        <v>3</v>
      </c>
      <c r="Q35" s="122">
        <f t="shared" si="0"/>
        <v>4525</v>
      </c>
      <c r="R35" s="123">
        <f t="shared" si="14"/>
        <v>81</v>
      </c>
      <c r="S35" s="122">
        <f t="shared" si="12"/>
        <v>4523</v>
      </c>
      <c r="T35" s="119" t="str">
        <f t="shared" si="1"/>
        <v>1981</v>
      </c>
      <c r="U35" s="119"/>
      <c r="V35" s="119"/>
      <c r="W35" s="119"/>
      <c r="X35" s="119"/>
      <c r="Y35" s="119"/>
      <c r="Z35" s="119"/>
      <c r="AA35" s="119"/>
      <c r="AB35" s="119"/>
      <c r="AC35" s="119"/>
      <c r="AD35" s="119"/>
      <c r="AE35" s="119"/>
      <c r="AF35" s="119"/>
      <c r="AG35" s="119"/>
      <c r="AH35" s="119"/>
      <c r="AI35" s="119"/>
      <c r="AJ35" s="119"/>
      <c r="AK35" s="119"/>
      <c r="AL35" s="119"/>
      <c r="AM35" s="119"/>
      <c r="AN35" s="119"/>
      <c r="AO35" s="119"/>
      <c r="AP35" s="119"/>
      <c r="AQ35" s="119"/>
      <c r="AR35" s="119"/>
      <c r="AS35" s="119"/>
      <c r="AT35" s="119"/>
      <c r="AU35" s="119"/>
      <c r="AV35" s="119"/>
      <c r="AW35" s="119"/>
      <c r="AX35" s="119"/>
      <c r="AY35" s="119"/>
      <c r="AZ35" s="119"/>
    </row>
    <row r="36" spans="1:52" ht="14">
      <c r="A36" s="129" t="s">
        <v>1434</v>
      </c>
      <c r="B36" s="121">
        <v>4612120</v>
      </c>
      <c r="C36" s="125">
        <f t="shared" si="2"/>
        <v>80.319999999999993</v>
      </c>
      <c r="D36" s="124" t="str">
        <f t="shared" si="5"/>
        <v>1982</v>
      </c>
      <c r="E36" s="122">
        <f t="shared" si="6"/>
        <v>4612</v>
      </c>
      <c r="F36" s="123">
        <f t="shared" si="7"/>
        <v>80</v>
      </c>
      <c r="G36" s="125">
        <f t="shared" si="3"/>
        <v>1.53</v>
      </c>
      <c r="H36" s="125">
        <f t="shared" si="8"/>
        <v>1.53</v>
      </c>
      <c r="I36" s="123">
        <f t="shared" si="13"/>
        <v>82</v>
      </c>
      <c r="J36" s="122">
        <f t="shared" si="9"/>
        <v>4649</v>
      </c>
      <c r="K36" s="119"/>
      <c r="L36" s="119"/>
      <c r="M36" s="122">
        <v>4607985</v>
      </c>
      <c r="N36" s="122">
        <f t="shared" si="4"/>
        <v>83</v>
      </c>
      <c r="O36" s="122">
        <f t="shared" si="10"/>
        <v>2</v>
      </c>
      <c r="P36" s="122">
        <f t="shared" si="11"/>
        <v>2</v>
      </c>
      <c r="Q36" s="122">
        <f t="shared" si="0"/>
        <v>4608</v>
      </c>
      <c r="R36" s="123">
        <f t="shared" si="14"/>
        <v>83</v>
      </c>
      <c r="S36" s="122">
        <f t="shared" si="12"/>
        <v>4606</v>
      </c>
      <c r="T36" s="119" t="str">
        <f t="shared" si="1"/>
        <v>1982</v>
      </c>
      <c r="U36" s="119"/>
      <c r="V36" s="119"/>
      <c r="W36" s="119"/>
      <c r="X36" s="119"/>
      <c r="Y36" s="119"/>
      <c r="Z36" s="119"/>
      <c r="AA36" s="119"/>
      <c r="AB36" s="119"/>
      <c r="AC36" s="119"/>
      <c r="AD36" s="119"/>
      <c r="AE36" s="119"/>
      <c r="AF36" s="119"/>
      <c r="AG36" s="119"/>
      <c r="AH36" s="119"/>
      <c r="AI36" s="119"/>
      <c r="AJ36" s="119"/>
      <c r="AK36" s="119"/>
      <c r="AL36" s="119"/>
      <c r="AM36" s="119"/>
      <c r="AN36" s="119"/>
      <c r="AO36" s="119"/>
      <c r="AP36" s="119"/>
      <c r="AQ36" s="119"/>
      <c r="AR36" s="119"/>
      <c r="AS36" s="119"/>
      <c r="AT36" s="119"/>
      <c r="AU36" s="119"/>
      <c r="AV36" s="119"/>
      <c r="AW36" s="119"/>
      <c r="AX36" s="119"/>
      <c r="AY36" s="119"/>
      <c r="AZ36" s="119"/>
    </row>
    <row r="37" spans="1:52" ht="14">
      <c r="A37" s="129" t="s">
        <v>1435</v>
      </c>
      <c r="B37" s="121">
        <v>4694097</v>
      </c>
      <c r="C37" s="125">
        <f t="shared" si="2"/>
        <v>81.98</v>
      </c>
      <c r="D37" s="124" t="str">
        <f t="shared" si="5"/>
        <v>1983</v>
      </c>
      <c r="E37" s="122">
        <f t="shared" si="6"/>
        <v>4694</v>
      </c>
      <c r="F37" s="123">
        <f t="shared" si="7"/>
        <v>82</v>
      </c>
      <c r="G37" s="125">
        <f t="shared" si="3"/>
        <v>1.66</v>
      </c>
      <c r="H37" s="125">
        <f t="shared" si="8"/>
        <v>1.66</v>
      </c>
      <c r="I37" s="123">
        <f t="shared" si="13"/>
        <v>84</v>
      </c>
      <c r="J37" s="122">
        <f t="shared" si="9"/>
        <v>4733</v>
      </c>
      <c r="K37" s="119"/>
      <c r="L37" s="119"/>
      <c r="M37" s="122">
        <v>4691884</v>
      </c>
      <c r="N37" s="122">
        <f t="shared" si="4"/>
        <v>84</v>
      </c>
      <c r="O37" s="122">
        <f t="shared" si="10"/>
        <v>1</v>
      </c>
      <c r="P37" s="122">
        <f t="shared" si="11"/>
        <v>1</v>
      </c>
      <c r="Q37" s="122">
        <f t="shared" si="0"/>
        <v>4692</v>
      </c>
      <c r="R37" s="123">
        <f t="shared" si="14"/>
        <v>84</v>
      </c>
      <c r="S37" s="122">
        <f t="shared" si="12"/>
        <v>4690</v>
      </c>
      <c r="T37" s="119" t="str">
        <f t="shared" si="1"/>
        <v>1983</v>
      </c>
      <c r="U37" s="119"/>
      <c r="V37" s="119"/>
      <c r="W37" s="119"/>
      <c r="X37" s="119"/>
      <c r="Y37" s="119"/>
      <c r="Z37" s="119"/>
      <c r="AA37" s="119"/>
      <c r="AB37" s="119"/>
      <c r="AC37" s="119"/>
      <c r="AD37" s="119"/>
      <c r="AE37" s="119"/>
      <c r="AF37" s="119"/>
      <c r="AG37" s="119"/>
      <c r="AH37" s="119"/>
      <c r="AI37" s="119"/>
      <c r="AJ37" s="119"/>
      <c r="AK37" s="119"/>
      <c r="AL37" s="119"/>
      <c r="AM37" s="119"/>
      <c r="AN37" s="119"/>
      <c r="AO37" s="119"/>
      <c r="AP37" s="119"/>
      <c r="AQ37" s="119"/>
      <c r="AR37" s="119"/>
      <c r="AS37" s="119"/>
      <c r="AT37" s="119"/>
      <c r="AU37" s="119"/>
      <c r="AV37" s="119"/>
      <c r="AW37" s="119"/>
      <c r="AX37" s="119"/>
      <c r="AY37" s="119"/>
      <c r="AZ37" s="119"/>
    </row>
    <row r="38" spans="1:52" ht="14">
      <c r="A38" s="129" t="s">
        <v>1436</v>
      </c>
      <c r="B38" s="121">
        <v>4777828</v>
      </c>
      <c r="C38" s="125">
        <f t="shared" si="2"/>
        <v>83.73</v>
      </c>
      <c r="D38" s="124" t="str">
        <f t="shared" si="5"/>
        <v>1984</v>
      </c>
      <c r="E38" s="122">
        <f t="shared" si="6"/>
        <v>4778</v>
      </c>
      <c r="F38" s="123">
        <f t="shared" si="7"/>
        <v>84</v>
      </c>
      <c r="G38" s="125">
        <f t="shared" si="3"/>
        <v>1.75</v>
      </c>
      <c r="H38" s="125">
        <f t="shared" si="8"/>
        <v>1.75</v>
      </c>
      <c r="I38" s="123">
        <f t="shared" si="13"/>
        <v>86</v>
      </c>
      <c r="J38" s="122">
        <f t="shared" si="9"/>
        <v>4819</v>
      </c>
      <c r="K38" s="119"/>
      <c r="L38" s="119"/>
      <c r="M38" s="122">
        <v>4775836</v>
      </c>
      <c r="N38" s="122">
        <f t="shared" si="4"/>
        <v>84</v>
      </c>
      <c r="O38" s="122">
        <f t="shared" si="10"/>
        <v>0</v>
      </c>
      <c r="P38" s="122">
        <f t="shared" si="11"/>
        <v>0</v>
      </c>
      <c r="Q38" s="122">
        <f t="shared" si="0"/>
        <v>4776</v>
      </c>
      <c r="R38" s="123">
        <f t="shared" si="14"/>
        <v>84</v>
      </c>
      <c r="S38" s="122">
        <f t="shared" si="12"/>
        <v>4774</v>
      </c>
      <c r="T38" s="119" t="str">
        <f t="shared" si="1"/>
        <v>1984</v>
      </c>
      <c r="U38" s="119"/>
      <c r="V38" s="119"/>
      <c r="W38" s="119"/>
      <c r="X38" s="119"/>
      <c r="Y38" s="119"/>
      <c r="Z38" s="119"/>
      <c r="AA38" s="119"/>
      <c r="AB38" s="119"/>
      <c r="AC38" s="119"/>
      <c r="AD38" s="119"/>
      <c r="AE38" s="119"/>
      <c r="AF38" s="119"/>
      <c r="AG38" s="119"/>
      <c r="AH38" s="119"/>
      <c r="AI38" s="119"/>
      <c r="AJ38" s="119"/>
      <c r="AK38" s="119"/>
      <c r="AL38" s="119"/>
      <c r="AM38" s="119"/>
      <c r="AN38" s="119"/>
      <c r="AO38" s="119"/>
      <c r="AP38" s="119"/>
      <c r="AQ38" s="119"/>
      <c r="AR38" s="119"/>
      <c r="AS38" s="119"/>
      <c r="AT38" s="119"/>
      <c r="AU38" s="119"/>
      <c r="AV38" s="119"/>
      <c r="AW38" s="119"/>
      <c r="AX38" s="119"/>
      <c r="AY38" s="119"/>
      <c r="AZ38" s="119"/>
    </row>
    <row r="39" spans="1:52" ht="14">
      <c r="A39" s="129" t="s">
        <v>1437</v>
      </c>
      <c r="B39" s="121">
        <v>4863290</v>
      </c>
      <c r="C39" s="125">
        <f t="shared" si="2"/>
        <v>85.46</v>
      </c>
      <c r="D39" s="124" t="str">
        <f t="shared" si="5"/>
        <v>1985</v>
      </c>
      <c r="E39" s="122">
        <f t="shared" si="6"/>
        <v>4863</v>
      </c>
      <c r="F39" s="123">
        <f t="shared" si="7"/>
        <v>85</v>
      </c>
      <c r="G39" s="125">
        <f t="shared" si="3"/>
        <v>1.73</v>
      </c>
      <c r="H39" s="125">
        <f t="shared" si="8"/>
        <v>1.73</v>
      </c>
      <c r="I39" s="123">
        <f t="shared" si="13"/>
        <v>88</v>
      </c>
      <c r="J39" s="122">
        <f t="shared" si="9"/>
        <v>4907</v>
      </c>
      <c r="K39" s="119"/>
      <c r="L39" s="119"/>
      <c r="M39" s="122">
        <v>4861731</v>
      </c>
      <c r="N39" s="122">
        <f t="shared" si="4"/>
        <v>86</v>
      </c>
      <c r="O39" s="122">
        <f t="shared" si="10"/>
        <v>2</v>
      </c>
      <c r="P39" s="122">
        <f t="shared" si="11"/>
        <v>2</v>
      </c>
      <c r="Q39" s="122">
        <f t="shared" si="0"/>
        <v>4862</v>
      </c>
      <c r="R39" s="123">
        <f t="shared" si="14"/>
        <v>86</v>
      </c>
      <c r="S39" s="122">
        <f t="shared" si="12"/>
        <v>4860</v>
      </c>
      <c r="T39" s="119" t="str">
        <f t="shared" si="1"/>
        <v>1985</v>
      </c>
      <c r="U39" s="119"/>
      <c r="V39" s="119"/>
      <c r="W39" s="119"/>
      <c r="X39" s="119"/>
      <c r="Y39" s="119"/>
      <c r="Z39" s="119"/>
      <c r="AA39" s="119"/>
      <c r="AB39" s="119"/>
      <c r="AC39" s="119"/>
      <c r="AD39" s="119"/>
      <c r="AE39" s="119"/>
      <c r="AF39" s="119"/>
      <c r="AG39" s="119"/>
      <c r="AH39" s="119"/>
      <c r="AI39" s="119"/>
      <c r="AJ39" s="119"/>
      <c r="AK39" s="119"/>
      <c r="AL39" s="119"/>
      <c r="AM39" s="119"/>
      <c r="AN39" s="119"/>
      <c r="AO39" s="119"/>
      <c r="AP39" s="119"/>
      <c r="AQ39" s="119"/>
      <c r="AR39" s="119"/>
      <c r="AS39" s="119"/>
      <c r="AT39" s="119"/>
      <c r="AU39" s="119"/>
      <c r="AV39" s="119"/>
      <c r="AW39" s="119"/>
      <c r="AX39" s="119"/>
      <c r="AY39" s="119"/>
      <c r="AZ39" s="119"/>
    </row>
    <row r="40" spans="1:52" ht="14">
      <c r="A40" s="129" t="s">
        <v>1438</v>
      </c>
      <c r="B40" s="121">
        <v>4950591</v>
      </c>
      <c r="C40" s="125">
        <f t="shared" si="2"/>
        <v>87.3</v>
      </c>
      <c r="D40" s="124" t="str">
        <f t="shared" si="5"/>
        <v>1986</v>
      </c>
      <c r="E40" s="122">
        <f t="shared" si="6"/>
        <v>4951</v>
      </c>
      <c r="F40" s="123">
        <f t="shared" si="7"/>
        <v>87</v>
      </c>
      <c r="G40" s="125">
        <f t="shared" si="3"/>
        <v>1.84</v>
      </c>
      <c r="H40" s="125">
        <f t="shared" si="8"/>
        <v>1.84</v>
      </c>
      <c r="I40" s="123">
        <f t="shared" si="13"/>
        <v>90</v>
      </c>
      <c r="J40" s="122">
        <f t="shared" si="9"/>
        <v>4997</v>
      </c>
      <c r="K40" s="119"/>
      <c r="L40" s="119"/>
      <c r="M40" s="122">
        <v>4950063</v>
      </c>
      <c r="N40" s="122">
        <f t="shared" si="4"/>
        <v>88</v>
      </c>
      <c r="O40" s="122">
        <f t="shared" si="10"/>
        <v>2</v>
      </c>
      <c r="P40" s="122">
        <f t="shared" si="11"/>
        <v>2</v>
      </c>
      <c r="Q40" s="122">
        <f t="shared" si="0"/>
        <v>4950</v>
      </c>
      <c r="R40" s="123">
        <f t="shared" si="14"/>
        <v>88</v>
      </c>
      <c r="S40" s="122">
        <f t="shared" si="12"/>
        <v>4948</v>
      </c>
      <c r="T40" s="119" t="str">
        <f t="shared" si="1"/>
        <v>1986</v>
      </c>
      <c r="U40" s="119"/>
      <c r="V40" s="119"/>
      <c r="W40" s="119"/>
      <c r="X40" s="119"/>
      <c r="Y40" s="119"/>
      <c r="Z40" s="119"/>
      <c r="AA40" s="119"/>
      <c r="AB40" s="119"/>
      <c r="AC40" s="119"/>
      <c r="AD40" s="119"/>
      <c r="AE40" s="119"/>
      <c r="AF40" s="119"/>
      <c r="AG40" s="119"/>
      <c r="AH40" s="119"/>
      <c r="AI40" s="119"/>
      <c r="AJ40" s="119"/>
      <c r="AK40" s="119"/>
      <c r="AL40" s="119"/>
      <c r="AM40" s="119"/>
      <c r="AN40" s="119"/>
      <c r="AO40" s="119"/>
      <c r="AP40" s="119"/>
      <c r="AQ40" s="119"/>
      <c r="AR40" s="119"/>
      <c r="AS40" s="119"/>
      <c r="AT40" s="119"/>
      <c r="AU40" s="119"/>
      <c r="AV40" s="119"/>
      <c r="AW40" s="119"/>
      <c r="AX40" s="119"/>
      <c r="AY40" s="119"/>
      <c r="AZ40" s="119"/>
    </row>
    <row r="41" spans="1:52" ht="14">
      <c r="A41" s="129" t="s">
        <v>1439</v>
      </c>
      <c r="B41" s="121">
        <v>5039478</v>
      </c>
      <c r="C41" s="125">
        <f t="shared" si="2"/>
        <v>88.89</v>
      </c>
      <c r="D41" s="124" t="str">
        <f t="shared" si="5"/>
        <v>1987</v>
      </c>
      <c r="E41" s="122">
        <f t="shared" si="6"/>
        <v>5039</v>
      </c>
      <c r="F41" s="123">
        <f t="shared" si="7"/>
        <v>89</v>
      </c>
      <c r="G41" s="125">
        <f t="shared" si="3"/>
        <v>1.59</v>
      </c>
      <c r="H41" s="125">
        <f t="shared" si="8"/>
        <v>1.59</v>
      </c>
      <c r="I41" s="123">
        <f t="shared" si="13"/>
        <v>92</v>
      </c>
      <c r="J41" s="122">
        <f t="shared" si="9"/>
        <v>5089</v>
      </c>
      <c r="K41" s="119"/>
      <c r="L41" s="119"/>
      <c r="M41" s="122">
        <v>5040985</v>
      </c>
      <c r="N41" s="122">
        <f t="shared" si="4"/>
        <v>91</v>
      </c>
      <c r="O41" s="122">
        <f t="shared" si="10"/>
        <v>3</v>
      </c>
      <c r="P41" s="122">
        <f t="shared" si="11"/>
        <v>3</v>
      </c>
      <c r="Q41" s="122">
        <f t="shared" si="0"/>
        <v>5041</v>
      </c>
      <c r="R41" s="123">
        <f t="shared" si="14"/>
        <v>91</v>
      </c>
      <c r="S41" s="122">
        <f t="shared" si="12"/>
        <v>5039</v>
      </c>
      <c r="T41" s="119" t="str">
        <f t="shared" si="1"/>
        <v>1987</v>
      </c>
      <c r="U41" s="119"/>
      <c r="V41" s="119"/>
      <c r="W41" s="119"/>
      <c r="X41" s="119"/>
      <c r="Y41" s="119"/>
      <c r="Z41" s="119"/>
      <c r="AA41" s="119"/>
      <c r="AB41" s="119"/>
      <c r="AC41" s="119"/>
      <c r="AD41" s="119"/>
      <c r="AE41" s="119"/>
      <c r="AF41" s="119"/>
      <c r="AG41" s="119"/>
      <c r="AH41" s="119"/>
      <c r="AI41" s="119"/>
      <c r="AJ41" s="119"/>
      <c r="AK41" s="119"/>
      <c r="AL41" s="119"/>
      <c r="AM41" s="119"/>
      <c r="AN41" s="119"/>
      <c r="AO41" s="119"/>
      <c r="AP41" s="119"/>
      <c r="AQ41" s="119"/>
      <c r="AR41" s="119"/>
      <c r="AS41" s="119"/>
      <c r="AT41" s="119"/>
      <c r="AU41" s="119"/>
      <c r="AV41" s="119"/>
      <c r="AW41" s="119"/>
      <c r="AX41" s="119"/>
      <c r="AY41" s="119"/>
      <c r="AZ41" s="119"/>
    </row>
    <row r="42" spans="1:52" ht="14">
      <c r="A42" s="129" t="s">
        <v>1440</v>
      </c>
      <c r="B42" s="121">
        <v>5129113</v>
      </c>
      <c r="C42" s="125">
        <f t="shared" si="2"/>
        <v>89.64</v>
      </c>
      <c r="D42" s="124" t="str">
        <f t="shared" si="5"/>
        <v>1988</v>
      </c>
      <c r="E42" s="122">
        <f t="shared" si="6"/>
        <v>5129</v>
      </c>
      <c r="F42" s="123">
        <f t="shared" si="7"/>
        <v>90</v>
      </c>
      <c r="G42" s="125">
        <f t="shared" si="3"/>
        <v>0.75</v>
      </c>
      <c r="H42" s="125">
        <f t="shared" si="8"/>
        <v>0.75</v>
      </c>
      <c r="I42" s="123">
        <f t="shared" si="13"/>
        <v>93</v>
      </c>
      <c r="J42" s="122">
        <f t="shared" si="9"/>
        <v>5182</v>
      </c>
      <c r="K42" s="119"/>
      <c r="L42" s="119"/>
      <c r="M42" s="122">
        <v>5132294</v>
      </c>
      <c r="N42" s="122">
        <f t="shared" si="4"/>
        <v>91</v>
      </c>
      <c r="O42" s="122">
        <f t="shared" si="10"/>
        <v>0</v>
      </c>
      <c r="P42" s="122">
        <f t="shared" si="11"/>
        <v>0</v>
      </c>
      <c r="Q42" s="122">
        <f t="shared" si="0"/>
        <v>5132</v>
      </c>
      <c r="R42" s="123">
        <f t="shared" si="14"/>
        <v>91</v>
      </c>
      <c r="S42" s="122">
        <f t="shared" si="12"/>
        <v>5130</v>
      </c>
      <c r="T42" s="119" t="str">
        <f t="shared" si="1"/>
        <v>1988</v>
      </c>
      <c r="U42" s="119"/>
      <c r="V42" s="119"/>
      <c r="W42" s="119"/>
      <c r="X42" s="119"/>
      <c r="Y42" s="119"/>
      <c r="Z42" s="119"/>
      <c r="AA42" s="119"/>
      <c r="AB42" s="119"/>
      <c r="AC42" s="119"/>
      <c r="AD42" s="119"/>
      <c r="AE42" s="119"/>
      <c r="AF42" s="119"/>
      <c r="AG42" s="119"/>
      <c r="AH42" s="119"/>
      <c r="AI42" s="119"/>
      <c r="AJ42" s="119"/>
      <c r="AK42" s="119"/>
      <c r="AL42" s="119"/>
      <c r="AM42" s="119"/>
      <c r="AN42" s="119"/>
      <c r="AO42" s="119"/>
      <c r="AP42" s="119"/>
      <c r="AQ42" s="119"/>
      <c r="AR42" s="119"/>
      <c r="AS42" s="119"/>
      <c r="AT42" s="119"/>
      <c r="AU42" s="119"/>
      <c r="AV42" s="119"/>
      <c r="AW42" s="119"/>
      <c r="AX42" s="119"/>
      <c r="AY42" s="119"/>
      <c r="AZ42" s="119"/>
    </row>
    <row r="43" spans="1:52" ht="14">
      <c r="A43" s="129" t="s">
        <v>1441</v>
      </c>
      <c r="B43" s="121">
        <v>5218375</v>
      </c>
      <c r="C43" s="125">
        <f t="shared" si="2"/>
        <v>89.26</v>
      </c>
      <c r="D43" s="124" t="str">
        <f t="shared" si="5"/>
        <v>1989</v>
      </c>
      <c r="E43" s="122">
        <f t="shared" si="6"/>
        <v>5218</v>
      </c>
      <c r="F43" s="123">
        <f t="shared" si="7"/>
        <v>89</v>
      </c>
      <c r="G43" s="125">
        <f t="shared" si="3"/>
        <v>-0.38</v>
      </c>
      <c r="H43" s="125">
        <f t="shared" si="8"/>
        <v>-0.38</v>
      </c>
      <c r="I43" s="123">
        <f t="shared" si="13"/>
        <v>93</v>
      </c>
      <c r="J43" s="122">
        <f t="shared" si="9"/>
        <v>5275</v>
      </c>
      <c r="K43" s="119"/>
      <c r="L43" s="119"/>
      <c r="M43" s="122">
        <v>5223704</v>
      </c>
      <c r="N43" s="122">
        <f t="shared" si="4"/>
        <v>91</v>
      </c>
      <c r="O43" s="122">
        <f t="shared" si="10"/>
        <v>0</v>
      </c>
      <c r="P43" s="122">
        <f t="shared" si="11"/>
        <v>0</v>
      </c>
      <c r="Q43" s="122">
        <f t="shared" si="0"/>
        <v>5224</v>
      </c>
      <c r="R43" s="123">
        <f t="shared" si="14"/>
        <v>91</v>
      </c>
      <c r="S43" s="122">
        <f t="shared" si="12"/>
        <v>5221</v>
      </c>
      <c r="T43" s="119" t="str">
        <f t="shared" si="1"/>
        <v>1989</v>
      </c>
      <c r="U43" s="119"/>
      <c r="V43" s="119"/>
      <c r="W43" s="119"/>
      <c r="X43" s="119"/>
      <c r="Y43" s="119"/>
      <c r="Z43" s="119"/>
      <c r="AA43" s="119"/>
      <c r="AB43" s="119"/>
      <c r="AC43" s="119"/>
      <c r="AD43" s="119"/>
      <c r="AE43" s="119"/>
      <c r="AF43" s="119"/>
      <c r="AG43" s="119"/>
      <c r="AH43" s="119"/>
      <c r="AI43" s="119"/>
      <c r="AJ43" s="119"/>
      <c r="AK43" s="119"/>
      <c r="AL43" s="119"/>
      <c r="AM43" s="119"/>
      <c r="AN43" s="119"/>
      <c r="AO43" s="119"/>
      <c r="AP43" s="119"/>
      <c r="AQ43" s="119"/>
      <c r="AR43" s="119"/>
      <c r="AS43" s="119"/>
      <c r="AT43" s="119"/>
      <c r="AU43" s="119"/>
      <c r="AV43" s="119"/>
      <c r="AW43" s="119"/>
      <c r="AX43" s="119"/>
      <c r="AY43" s="119"/>
      <c r="AZ43" s="119"/>
    </row>
    <row r="44" spans="1:52" ht="14">
      <c r="A44" s="129" t="s">
        <v>1442</v>
      </c>
      <c r="B44" s="121">
        <v>5306425</v>
      </c>
      <c r="C44" s="125">
        <f t="shared" si="2"/>
        <v>88.05</v>
      </c>
      <c r="D44" s="124" t="str">
        <f t="shared" si="5"/>
        <v>1990</v>
      </c>
      <c r="E44" s="122">
        <f t="shared" si="6"/>
        <v>5306</v>
      </c>
      <c r="F44" s="123">
        <f t="shared" si="7"/>
        <v>88</v>
      </c>
      <c r="G44" s="125">
        <f t="shared" si="3"/>
        <v>-1.21</v>
      </c>
      <c r="H44" s="125">
        <f t="shared" si="8"/>
        <v>-1.21</v>
      </c>
      <c r="I44" s="123">
        <f t="shared" si="13"/>
        <v>92</v>
      </c>
      <c r="J44" s="122">
        <f t="shared" si="9"/>
        <v>5367</v>
      </c>
      <c r="K44" s="119"/>
      <c r="L44" s="119"/>
      <c r="M44" s="122">
        <v>5316176</v>
      </c>
      <c r="N44" s="122">
        <f t="shared" si="4"/>
        <v>92</v>
      </c>
      <c r="O44" s="122">
        <f t="shared" si="10"/>
        <v>1</v>
      </c>
      <c r="P44" s="122">
        <f t="shared" si="11"/>
        <v>1</v>
      </c>
      <c r="Q44" s="122">
        <f t="shared" si="0"/>
        <v>5316</v>
      </c>
      <c r="R44" s="123">
        <f t="shared" si="14"/>
        <v>92</v>
      </c>
      <c r="S44" s="122">
        <f t="shared" si="12"/>
        <v>5313</v>
      </c>
      <c r="T44" s="119" t="str">
        <f t="shared" si="1"/>
        <v>1990</v>
      </c>
      <c r="U44" s="119"/>
      <c r="V44" s="119"/>
      <c r="W44" s="119"/>
      <c r="X44" s="119"/>
      <c r="Y44" s="119"/>
      <c r="Z44" s="119"/>
      <c r="AA44" s="119"/>
      <c r="AB44" s="119"/>
      <c r="AC44" s="119"/>
      <c r="AD44" s="119"/>
      <c r="AE44" s="119"/>
      <c r="AF44" s="119"/>
      <c r="AG44" s="119"/>
      <c r="AH44" s="119"/>
      <c r="AI44" s="119"/>
      <c r="AJ44" s="119"/>
      <c r="AK44" s="119"/>
      <c r="AL44" s="119"/>
      <c r="AM44" s="119"/>
      <c r="AN44" s="119"/>
      <c r="AO44" s="119"/>
      <c r="AP44" s="119"/>
      <c r="AQ44" s="119"/>
      <c r="AR44" s="119"/>
      <c r="AS44" s="119"/>
      <c r="AT44" s="119"/>
      <c r="AU44" s="119"/>
      <c r="AV44" s="119"/>
      <c r="AW44" s="119"/>
      <c r="AX44" s="119"/>
      <c r="AY44" s="119"/>
      <c r="AZ44" s="119"/>
    </row>
    <row r="45" spans="1:52" ht="14">
      <c r="A45" s="129" t="s">
        <v>1443</v>
      </c>
      <c r="B45" s="121">
        <v>5392939</v>
      </c>
      <c r="C45" s="125">
        <f t="shared" si="2"/>
        <v>86.51</v>
      </c>
      <c r="D45" s="124" t="str">
        <f t="shared" si="5"/>
        <v>1991</v>
      </c>
      <c r="E45" s="122">
        <f t="shared" si="6"/>
        <v>5393</v>
      </c>
      <c r="F45" s="123">
        <f t="shared" si="7"/>
        <v>87</v>
      </c>
      <c r="G45" s="125">
        <f t="shared" si="3"/>
        <v>-1.54</v>
      </c>
      <c r="H45" s="125">
        <f t="shared" si="8"/>
        <v>-1.54</v>
      </c>
      <c r="I45" s="123">
        <f t="shared" si="13"/>
        <v>90</v>
      </c>
      <c r="J45" s="122">
        <f t="shared" si="9"/>
        <v>5457</v>
      </c>
      <c r="K45" s="119"/>
      <c r="L45" s="119"/>
      <c r="M45" s="122">
        <v>5406246</v>
      </c>
      <c r="N45" s="122">
        <f t="shared" si="4"/>
        <v>90</v>
      </c>
      <c r="O45" s="122">
        <f t="shared" si="10"/>
        <v>-2</v>
      </c>
      <c r="P45" s="122">
        <f t="shared" si="11"/>
        <v>-2</v>
      </c>
      <c r="Q45" s="122">
        <f t="shared" si="0"/>
        <v>5406</v>
      </c>
      <c r="R45" s="123">
        <f t="shared" si="14"/>
        <v>90</v>
      </c>
      <c r="S45" s="122">
        <f t="shared" si="12"/>
        <v>5403</v>
      </c>
      <c r="T45" s="119" t="str">
        <f t="shared" si="1"/>
        <v>1991</v>
      </c>
      <c r="U45" s="119"/>
      <c r="V45" s="119"/>
      <c r="W45" s="119"/>
      <c r="X45" s="119"/>
      <c r="Y45" s="119"/>
      <c r="Z45" s="119"/>
      <c r="AA45" s="119"/>
      <c r="AB45" s="119"/>
      <c r="AC45" s="119"/>
      <c r="AD45" s="119"/>
      <c r="AE45" s="119"/>
      <c r="AF45" s="119"/>
      <c r="AG45" s="119"/>
      <c r="AH45" s="119"/>
      <c r="AI45" s="119"/>
      <c r="AJ45" s="119"/>
      <c r="AK45" s="119"/>
      <c r="AL45" s="119"/>
      <c r="AM45" s="119"/>
      <c r="AN45" s="119"/>
      <c r="AO45" s="119"/>
      <c r="AP45" s="119"/>
      <c r="AQ45" s="119"/>
      <c r="AR45" s="119"/>
      <c r="AS45" s="119"/>
      <c r="AT45" s="119"/>
      <c r="AU45" s="119"/>
      <c r="AV45" s="119"/>
      <c r="AW45" s="119"/>
      <c r="AX45" s="119"/>
      <c r="AY45" s="119"/>
      <c r="AZ45" s="119"/>
    </row>
    <row r="46" spans="1:52" ht="14">
      <c r="A46" s="129" t="s">
        <v>1444</v>
      </c>
      <c r="B46" s="121">
        <v>5478009</v>
      </c>
      <c r="C46" s="125">
        <f t="shared" si="2"/>
        <v>85.07</v>
      </c>
      <c r="D46" s="124" t="str">
        <f t="shared" si="5"/>
        <v>1992</v>
      </c>
      <c r="E46" s="122">
        <f t="shared" si="6"/>
        <v>5478</v>
      </c>
      <c r="F46" s="123">
        <f t="shared" si="7"/>
        <v>85</v>
      </c>
      <c r="G46" s="125">
        <f t="shared" si="3"/>
        <v>-1.44</v>
      </c>
      <c r="H46" s="125">
        <f t="shared" si="8"/>
        <v>-1.44</v>
      </c>
      <c r="I46" s="123">
        <f t="shared" si="13"/>
        <v>89</v>
      </c>
      <c r="J46" s="122">
        <f t="shared" si="9"/>
        <v>5546</v>
      </c>
      <c r="K46" s="119"/>
      <c r="L46" s="119"/>
      <c r="M46" s="122">
        <v>5492686</v>
      </c>
      <c r="N46" s="122">
        <f t="shared" si="4"/>
        <v>86</v>
      </c>
      <c r="O46" s="122">
        <f t="shared" si="10"/>
        <v>-4</v>
      </c>
      <c r="P46" s="122">
        <f t="shared" si="11"/>
        <v>-4</v>
      </c>
      <c r="Q46" s="122">
        <f t="shared" si="0"/>
        <v>5493</v>
      </c>
      <c r="R46" s="123">
        <f t="shared" si="14"/>
        <v>86</v>
      </c>
      <c r="S46" s="122">
        <f t="shared" si="12"/>
        <v>5489</v>
      </c>
      <c r="T46" s="119" t="str">
        <f t="shared" si="1"/>
        <v>1992</v>
      </c>
      <c r="U46" s="119"/>
      <c r="V46" s="119"/>
      <c r="W46" s="119"/>
      <c r="X46" s="119"/>
      <c r="Y46" s="119"/>
      <c r="Z46" s="119"/>
      <c r="AA46" s="119"/>
      <c r="AB46" s="119"/>
      <c r="AC46" s="119"/>
      <c r="AD46" s="119"/>
      <c r="AE46" s="119"/>
      <c r="AF46" s="119"/>
      <c r="AG46" s="119"/>
      <c r="AH46" s="119"/>
      <c r="AI46" s="119"/>
      <c r="AJ46" s="119"/>
      <c r="AK46" s="119"/>
      <c r="AL46" s="119"/>
      <c r="AM46" s="119"/>
      <c r="AN46" s="119"/>
      <c r="AO46" s="119"/>
      <c r="AP46" s="119"/>
      <c r="AQ46" s="119"/>
      <c r="AR46" s="119"/>
      <c r="AS46" s="119"/>
      <c r="AT46" s="119"/>
      <c r="AU46" s="119"/>
      <c r="AV46" s="119"/>
      <c r="AW46" s="119"/>
      <c r="AX46" s="119"/>
      <c r="AY46" s="119"/>
      <c r="AZ46" s="119"/>
    </row>
    <row r="47" spans="1:52" ht="14">
      <c r="A47" s="129" t="s">
        <v>1445</v>
      </c>
      <c r="B47" s="121">
        <v>5561744</v>
      </c>
      <c r="C47" s="125">
        <f t="shared" si="2"/>
        <v>83.74</v>
      </c>
      <c r="D47" s="124" t="str">
        <f t="shared" si="5"/>
        <v>1993</v>
      </c>
      <c r="E47" s="122">
        <f t="shared" si="6"/>
        <v>5562</v>
      </c>
      <c r="F47" s="123">
        <f t="shared" si="7"/>
        <v>84</v>
      </c>
      <c r="G47" s="125">
        <f t="shared" si="3"/>
        <v>-1.33</v>
      </c>
      <c r="H47" s="125">
        <f t="shared" si="8"/>
        <v>-1.33</v>
      </c>
      <c r="I47" s="123">
        <f t="shared" si="13"/>
        <v>88</v>
      </c>
      <c r="J47" s="122">
        <f t="shared" si="9"/>
        <v>5634</v>
      </c>
      <c r="K47" s="119"/>
      <c r="L47" s="119"/>
      <c r="M47" s="122">
        <v>5577434</v>
      </c>
      <c r="N47" s="122">
        <f t="shared" si="4"/>
        <v>85</v>
      </c>
      <c r="O47" s="122">
        <f t="shared" si="10"/>
        <v>-1</v>
      </c>
      <c r="P47" s="122">
        <f t="shared" si="11"/>
        <v>-1</v>
      </c>
      <c r="Q47" s="122">
        <f t="shared" si="0"/>
        <v>5577</v>
      </c>
      <c r="R47" s="123">
        <f t="shared" si="14"/>
        <v>85</v>
      </c>
      <c r="S47" s="122">
        <f t="shared" si="12"/>
        <v>5574</v>
      </c>
      <c r="T47" s="119" t="str">
        <f t="shared" si="1"/>
        <v>1993</v>
      </c>
      <c r="U47" s="55" t="s">
        <v>1593</v>
      </c>
      <c r="V47" s="119"/>
      <c r="W47" s="119"/>
      <c r="X47" s="119"/>
      <c r="Y47" s="119"/>
      <c r="Z47" s="119"/>
      <c r="AA47" s="119"/>
      <c r="AB47" s="119"/>
      <c r="AC47" s="119"/>
      <c r="AD47" s="119"/>
      <c r="AE47" s="119"/>
      <c r="AF47" s="119"/>
      <c r="AG47" s="119"/>
      <c r="AH47" s="119"/>
      <c r="AI47" s="119"/>
      <c r="AJ47" s="119"/>
      <c r="AK47" s="119"/>
      <c r="AL47" s="119"/>
      <c r="AM47" s="119"/>
      <c r="AN47" s="119"/>
      <c r="AO47" s="119"/>
      <c r="AP47" s="119"/>
      <c r="AQ47" s="119"/>
      <c r="AR47" s="119"/>
      <c r="AS47" s="119"/>
      <c r="AT47" s="119"/>
      <c r="AU47" s="119"/>
      <c r="AV47" s="119"/>
      <c r="AW47" s="119"/>
      <c r="AX47" s="119"/>
      <c r="AY47" s="119"/>
      <c r="AZ47" s="119"/>
    </row>
    <row r="48" spans="1:52" ht="14">
      <c r="A48" s="129" t="s">
        <v>1446</v>
      </c>
      <c r="B48" s="121">
        <v>5644416</v>
      </c>
      <c r="C48" s="125">
        <f t="shared" si="2"/>
        <v>82.67</v>
      </c>
      <c r="D48" s="124" t="str">
        <f t="shared" si="5"/>
        <v>1994</v>
      </c>
      <c r="E48" s="122">
        <f t="shared" si="6"/>
        <v>5644</v>
      </c>
      <c r="F48" s="123">
        <f t="shared" si="7"/>
        <v>83</v>
      </c>
      <c r="G48" s="125">
        <f t="shared" si="3"/>
        <v>-1.07</v>
      </c>
      <c r="H48" s="125">
        <f t="shared" si="8"/>
        <v>-1.07</v>
      </c>
      <c r="I48" s="123">
        <f t="shared" si="13"/>
        <v>87</v>
      </c>
      <c r="J48" s="122">
        <f t="shared" si="9"/>
        <v>5721</v>
      </c>
      <c r="K48" s="119"/>
      <c r="L48" s="119"/>
      <c r="M48" s="122">
        <v>5660728</v>
      </c>
      <c r="N48" s="122">
        <f t="shared" si="4"/>
        <v>83</v>
      </c>
      <c r="O48" s="122">
        <f t="shared" si="10"/>
        <v>-2</v>
      </c>
      <c r="P48" s="122">
        <f t="shared" si="11"/>
        <v>-2</v>
      </c>
      <c r="Q48" s="122">
        <f t="shared" si="0"/>
        <v>5661</v>
      </c>
      <c r="R48" s="123">
        <f t="shared" si="14"/>
        <v>83</v>
      </c>
      <c r="S48" s="122">
        <f t="shared" si="12"/>
        <v>5657</v>
      </c>
      <c r="T48" s="119" t="str">
        <f t="shared" si="1"/>
        <v>1994</v>
      </c>
      <c r="U48" s="119"/>
      <c r="V48" s="119"/>
      <c r="W48" s="119"/>
      <c r="X48" s="119"/>
      <c r="Y48" s="119"/>
      <c r="Z48" s="119"/>
      <c r="AA48" s="119"/>
      <c r="AB48" s="119"/>
      <c r="AC48" s="119"/>
      <c r="AD48" s="119"/>
      <c r="AE48" s="119"/>
      <c r="AF48" s="119"/>
      <c r="AG48" s="119"/>
      <c r="AH48" s="119"/>
      <c r="AI48" s="119"/>
      <c r="AJ48" s="119"/>
      <c r="AK48" s="119"/>
      <c r="AL48" s="119"/>
      <c r="AM48" s="119"/>
      <c r="AN48" s="119"/>
      <c r="AO48" s="119"/>
      <c r="AP48" s="119"/>
      <c r="AQ48" s="119"/>
      <c r="AR48" s="119"/>
      <c r="AS48" s="119"/>
      <c r="AT48" s="119"/>
      <c r="AU48" s="119"/>
      <c r="AV48" s="119"/>
      <c r="AW48" s="119"/>
      <c r="AX48" s="119"/>
      <c r="AY48" s="119"/>
      <c r="AZ48" s="119"/>
    </row>
    <row r="49" spans="1:52" ht="14">
      <c r="A49" s="129" t="s">
        <v>1447</v>
      </c>
      <c r="B49" s="121">
        <v>5726239</v>
      </c>
      <c r="C49" s="125">
        <f t="shared" si="2"/>
        <v>81.819999999999993</v>
      </c>
      <c r="D49" s="124" t="str">
        <f t="shared" si="5"/>
        <v>1995</v>
      </c>
      <c r="E49" s="122">
        <f t="shared" si="6"/>
        <v>5726</v>
      </c>
      <c r="F49" s="123">
        <f t="shared" si="7"/>
        <v>82</v>
      </c>
      <c r="G49" s="125">
        <f t="shared" si="3"/>
        <v>-0.85</v>
      </c>
      <c r="H49" s="125">
        <f t="shared" si="8"/>
        <v>-0.85</v>
      </c>
      <c r="I49" s="123">
        <f t="shared" si="13"/>
        <v>86</v>
      </c>
      <c r="J49" s="122">
        <f t="shared" si="9"/>
        <v>5807</v>
      </c>
      <c r="K49" s="119"/>
      <c r="L49" s="119"/>
      <c r="M49" s="122">
        <v>5743220</v>
      </c>
      <c r="N49" s="122">
        <f t="shared" si="4"/>
        <v>82</v>
      </c>
      <c r="O49" s="122">
        <f t="shared" si="10"/>
        <v>-1</v>
      </c>
      <c r="P49" s="122">
        <f t="shared" si="11"/>
        <v>-1</v>
      </c>
      <c r="Q49" s="122">
        <f t="shared" si="0"/>
        <v>5743</v>
      </c>
      <c r="R49" s="123">
        <f t="shared" si="14"/>
        <v>82</v>
      </c>
      <c r="S49" s="122">
        <f t="shared" si="12"/>
        <v>5739</v>
      </c>
      <c r="T49" s="119" t="str">
        <f t="shared" si="1"/>
        <v>1995</v>
      </c>
      <c r="U49" s="119"/>
      <c r="V49" s="119"/>
      <c r="W49" s="119"/>
      <c r="X49" s="119"/>
      <c r="Y49" s="119"/>
      <c r="Z49" s="119"/>
      <c r="AA49" s="119"/>
      <c r="AB49" s="119"/>
      <c r="AC49" s="119"/>
      <c r="AD49" s="119"/>
      <c r="AE49" s="119"/>
      <c r="AF49" s="119"/>
      <c r="AG49" s="119"/>
      <c r="AH49" s="119"/>
      <c r="AI49" s="119"/>
      <c r="AJ49" s="119"/>
      <c r="AK49" s="119"/>
      <c r="AL49" s="119"/>
      <c r="AM49" s="119"/>
      <c r="AN49" s="119"/>
      <c r="AO49" s="119"/>
      <c r="AP49" s="119"/>
      <c r="AQ49" s="119"/>
      <c r="AR49" s="119"/>
      <c r="AS49" s="119"/>
      <c r="AT49" s="119"/>
      <c r="AU49" s="119"/>
      <c r="AV49" s="119"/>
      <c r="AW49" s="119"/>
      <c r="AX49" s="119"/>
      <c r="AY49" s="119"/>
      <c r="AZ49" s="119"/>
    </row>
    <row r="50" spans="1:52" ht="14">
      <c r="A50" s="129" t="s">
        <v>1448</v>
      </c>
      <c r="B50" s="121">
        <v>5807212</v>
      </c>
      <c r="C50" s="125">
        <f t="shared" si="2"/>
        <v>80.97</v>
      </c>
      <c r="D50" s="124" t="str">
        <f t="shared" si="5"/>
        <v>1996</v>
      </c>
      <c r="E50" s="122">
        <f t="shared" si="6"/>
        <v>5807</v>
      </c>
      <c r="F50" s="123">
        <f t="shared" si="7"/>
        <v>81</v>
      </c>
      <c r="G50" s="125">
        <f t="shared" si="3"/>
        <v>-0.85</v>
      </c>
      <c r="H50" s="125">
        <f t="shared" si="8"/>
        <v>-0.85</v>
      </c>
      <c r="I50" s="123">
        <f t="shared" si="13"/>
        <v>85</v>
      </c>
      <c r="J50" s="122">
        <f t="shared" si="9"/>
        <v>5892</v>
      </c>
      <c r="K50" s="119"/>
      <c r="L50" s="119"/>
      <c r="M50" s="122">
        <v>5825145</v>
      </c>
      <c r="N50" s="122">
        <f t="shared" si="4"/>
        <v>82</v>
      </c>
      <c r="O50" s="122">
        <f t="shared" si="10"/>
        <v>0</v>
      </c>
      <c r="P50" s="122">
        <f t="shared" si="11"/>
        <v>0</v>
      </c>
      <c r="Q50" s="122">
        <f t="shared" si="0"/>
        <v>5825</v>
      </c>
      <c r="R50" s="123">
        <f t="shared" si="14"/>
        <v>82</v>
      </c>
      <c r="S50" s="122">
        <f t="shared" si="12"/>
        <v>5821</v>
      </c>
      <c r="T50" s="119" t="str">
        <f t="shared" si="1"/>
        <v>1996</v>
      </c>
      <c r="U50" s="119"/>
      <c r="V50" s="119"/>
      <c r="W50" s="119"/>
      <c r="X50" s="119"/>
      <c r="Y50" s="119"/>
      <c r="Z50" s="119"/>
      <c r="AA50" s="119"/>
      <c r="AB50" s="119"/>
      <c r="AC50" s="119"/>
      <c r="AD50" s="119"/>
      <c r="AE50" s="119"/>
      <c r="AF50" s="119"/>
      <c r="AG50" s="119"/>
      <c r="AH50" s="119"/>
      <c r="AI50" s="119"/>
      <c r="AJ50" s="119"/>
      <c r="AK50" s="119"/>
      <c r="AL50" s="119"/>
      <c r="AM50" s="119"/>
      <c r="AN50" s="119"/>
      <c r="AO50" s="119"/>
      <c r="AP50" s="119"/>
      <c r="AQ50" s="119"/>
      <c r="AR50" s="119"/>
      <c r="AS50" s="119"/>
      <c r="AT50" s="119"/>
      <c r="AU50" s="119"/>
      <c r="AV50" s="119"/>
      <c r="AW50" s="119"/>
      <c r="AX50" s="119"/>
      <c r="AY50" s="119"/>
      <c r="AZ50" s="119"/>
    </row>
    <row r="51" spans="1:52" ht="14">
      <c r="A51" s="129" t="s">
        <v>1449</v>
      </c>
      <c r="B51" s="121">
        <v>5887260</v>
      </c>
      <c r="C51" s="125">
        <f t="shared" si="2"/>
        <v>80.05</v>
      </c>
      <c r="D51" s="124" t="str">
        <f t="shared" si="5"/>
        <v>1997</v>
      </c>
      <c r="E51" s="122">
        <f t="shared" si="6"/>
        <v>5887</v>
      </c>
      <c r="F51" s="123">
        <f t="shared" si="7"/>
        <v>80</v>
      </c>
      <c r="G51" s="125">
        <f t="shared" si="3"/>
        <v>-0.92</v>
      </c>
      <c r="H51" s="125">
        <f t="shared" si="8"/>
        <v>-0.92</v>
      </c>
      <c r="I51" s="123">
        <f t="shared" si="13"/>
        <v>84</v>
      </c>
      <c r="J51" s="122">
        <f t="shared" si="9"/>
        <v>5976</v>
      </c>
      <c r="K51" s="119"/>
      <c r="L51" s="119"/>
      <c r="M51" s="122">
        <v>5906481</v>
      </c>
      <c r="N51" s="122">
        <f t="shared" si="4"/>
        <v>81</v>
      </c>
      <c r="O51" s="122">
        <f t="shared" si="10"/>
        <v>-1</v>
      </c>
      <c r="P51" s="122">
        <f t="shared" si="11"/>
        <v>-1</v>
      </c>
      <c r="Q51" s="122">
        <f t="shared" si="0"/>
        <v>5906</v>
      </c>
      <c r="R51" s="123">
        <f t="shared" si="14"/>
        <v>81</v>
      </c>
      <c r="S51" s="122">
        <f t="shared" si="12"/>
        <v>5902</v>
      </c>
      <c r="T51" s="119" t="str">
        <f t="shared" si="1"/>
        <v>1997</v>
      </c>
      <c r="U51" s="119"/>
      <c r="V51" s="119"/>
      <c r="W51" s="119"/>
      <c r="X51" s="119"/>
      <c r="Y51" s="119"/>
      <c r="Z51" s="119"/>
      <c r="AA51" s="119"/>
      <c r="AB51" s="119"/>
      <c r="AC51" s="119"/>
      <c r="AD51" s="119"/>
      <c r="AE51" s="119"/>
      <c r="AF51" s="119"/>
      <c r="AG51" s="119"/>
      <c r="AH51" s="119"/>
      <c r="AI51" s="119"/>
      <c r="AJ51" s="119"/>
      <c r="AK51" s="119"/>
      <c r="AL51" s="119"/>
      <c r="AM51" s="119"/>
      <c r="AN51" s="119"/>
      <c r="AO51" s="119"/>
      <c r="AP51" s="119"/>
      <c r="AQ51" s="119"/>
      <c r="AR51" s="119"/>
      <c r="AS51" s="119"/>
      <c r="AT51" s="119"/>
      <c r="AU51" s="119"/>
      <c r="AV51" s="119"/>
      <c r="AW51" s="119"/>
      <c r="AX51" s="119"/>
      <c r="AY51" s="119"/>
      <c r="AZ51" s="119"/>
    </row>
    <row r="52" spans="1:52" ht="14">
      <c r="A52" s="129" t="s">
        <v>1450</v>
      </c>
      <c r="B52" s="121">
        <v>5966465</v>
      </c>
      <c r="C52" s="125">
        <f t="shared" si="2"/>
        <v>79.209999999999994</v>
      </c>
      <c r="D52" s="124" t="str">
        <f t="shared" si="5"/>
        <v>1998</v>
      </c>
      <c r="E52" s="122">
        <f t="shared" si="6"/>
        <v>5966</v>
      </c>
      <c r="F52" s="123">
        <f t="shared" si="7"/>
        <v>79</v>
      </c>
      <c r="G52" s="125">
        <f t="shared" si="3"/>
        <v>-0.84</v>
      </c>
      <c r="H52" s="125">
        <f t="shared" si="8"/>
        <v>-0.84</v>
      </c>
      <c r="I52" s="123">
        <f t="shared" si="13"/>
        <v>83</v>
      </c>
      <c r="J52" s="122">
        <f t="shared" si="9"/>
        <v>6059</v>
      </c>
      <c r="K52" s="119"/>
      <c r="L52" s="119"/>
      <c r="M52" s="122">
        <v>5987313</v>
      </c>
      <c r="N52" s="122">
        <f t="shared" si="4"/>
        <v>81</v>
      </c>
      <c r="O52" s="122">
        <f t="shared" si="10"/>
        <v>0</v>
      </c>
      <c r="P52" s="122">
        <f t="shared" si="11"/>
        <v>0</v>
      </c>
      <c r="Q52" s="122">
        <f t="shared" si="0"/>
        <v>5987</v>
      </c>
      <c r="R52" s="123">
        <f t="shared" si="14"/>
        <v>81</v>
      </c>
      <c r="S52" s="122">
        <f t="shared" si="12"/>
        <v>5983</v>
      </c>
      <c r="T52" s="119" t="str">
        <f t="shared" si="1"/>
        <v>1998</v>
      </c>
      <c r="U52" s="119"/>
      <c r="V52" s="119"/>
      <c r="W52" s="119"/>
      <c r="X52" s="119"/>
      <c r="Y52" s="119"/>
      <c r="Z52" s="119"/>
      <c r="AA52" s="119"/>
      <c r="AB52" s="119"/>
      <c r="AC52" s="119"/>
      <c r="AD52" s="119"/>
      <c r="AE52" s="119"/>
      <c r="AF52" s="119"/>
      <c r="AG52" s="119"/>
      <c r="AH52" s="119"/>
      <c r="AI52" s="119"/>
      <c r="AJ52" s="119"/>
      <c r="AK52" s="119"/>
      <c r="AL52" s="119"/>
      <c r="AM52" s="119"/>
      <c r="AN52" s="119"/>
      <c r="AO52" s="119"/>
      <c r="AP52" s="119"/>
      <c r="AQ52" s="119"/>
      <c r="AR52" s="119"/>
      <c r="AS52" s="119"/>
      <c r="AT52" s="119"/>
      <c r="AU52" s="119"/>
      <c r="AV52" s="119"/>
      <c r="AW52" s="119"/>
      <c r="AX52" s="119"/>
      <c r="AY52" s="119"/>
      <c r="AZ52" s="119"/>
    </row>
    <row r="53" spans="1:52" ht="14">
      <c r="A53" s="129" t="s">
        <v>1451</v>
      </c>
      <c r="B53" s="121">
        <v>6044931</v>
      </c>
      <c r="C53" s="125">
        <f t="shared" si="2"/>
        <v>78.47</v>
      </c>
      <c r="D53" s="124" t="str">
        <f t="shared" si="5"/>
        <v>1999</v>
      </c>
      <c r="E53" s="122">
        <f t="shared" si="6"/>
        <v>6045</v>
      </c>
      <c r="F53" s="123">
        <f t="shared" si="7"/>
        <v>78</v>
      </c>
      <c r="G53" s="125">
        <f t="shared" si="3"/>
        <v>-0.74</v>
      </c>
      <c r="H53" s="125">
        <f t="shared" si="8"/>
        <v>-0.74</v>
      </c>
      <c r="I53" s="123">
        <f t="shared" si="13"/>
        <v>82</v>
      </c>
      <c r="J53" s="122">
        <f t="shared" si="9"/>
        <v>6141</v>
      </c>
      <c r="K53" s="119"/>
      <c r="L53" s="119"/>
      <c r="M53" s="122">
        <v>6067759</v>
      </c>
      <c r="N53" s="122">
        <f t="shared" si="4"/>
        <v>80</v>
      </c>
      <c r="O53" s="122">
        <f t="shared" si="10"/>
        <v>-1</v>
      </c>
      <c r="P53" s="122">
        <f t="shared" si="11"/>
        <v>-1</v>
      </c>
      <c r="Q53" s="122">
        <f t="shared" si="0"/>
        <v>6068</v>
      </c>
      <c r="R53" s="123">
        <f t="shared" si="14"/>
        <v>80</v>
      </c>
      <c r="S53" s="122">
        <f t="shared" si="12"/>
        <v>6063</v>
      </c>
      <c r="T53" s="119" t="str">
        <f t="shared" si="1"/>
        <v>1999</v>
      </c>
      <c r="U53" s="119"/>
      <c r="V53" s="119"/>
      <c r="W53" s="119"/>
      <c r="X53" s="119"/>
      <c r="Y53" s="119"/>
      <c r="Z53" s="119"/>
      <c r="AA53" s="119"/>
      <c r="AB53" s="119"/>
      <c r="AC53" s="119"/>
      <c r="AD53" s="119"/>
      <c r="AE53" s="119"/>
      <c r="AF53" s="119"/>
      <c r="AG53" s="119"/>
      <c r="AH53" s="119"/>
      <c r="AI53" s="119"/>
      <c r="AJ53" s="119"/>
      <c r="AK53" s="119"/>
      <c r="AL53" s="119"/>
      <c r="AM53" s="119"/>
      <c r="AN53" s="119"/>
      <c r="AO53" s="119"/>
      <c r="AP53" s="119"/>
      <c r="AQ53" s="119"/>
      <c r="AR53" s="119"/>
      <c r="AS53" s="119"/>
      <c r="AT53" s="119"/>
      <c r="AU53" s="119"/>
      <c r="AV53" s="119"/>
      <c r="AW53" s="119"/>
      <c r="AX53" s="119"/>
      <c r="AY53" s="119"/>
      <c r="AZ53" s="119"/>
    </row>
    <row r="54" spans="1:52">
      <c r="A54" s="129">
        <v>2000</v>
      </c>
      <c r="B54" s="121">
        <v>6122770</v>
      </c>
      <c r="C54" s="125">
        <f t="shared" si="2"/>
        <v>77.84</v>
      </c>
      <c r="D54" s="124" t="s">
        <v>1401</v>
      </c>
      <c r="E54" s="122">
        <f t="shared" si="6"/>
        <v>6123</v>
      </c>
      <c r="F54" s="123">
        <f t="shared" si="7"/>
        <v>78</v>
      </c>
      <c r="G54" s="125">
        <f t="shared" si="3"/>
        <v>-0.63</v>
      </c>
      <c r="H54" s="125">
        <f t="shared" si="8"/>
        <v>-0.63</v>
      </c>
      <c r="I54" s="123">
        <f t="shared" si="13"/>
        <v>81</v>
      </c>
      <c r="J54" s="122">
        <f t="shared" si="9"/>
        <v>6222</v>
      </c>
      <c r="K54" s="119"/>
      <c r="L54" s="119"/>
      <c r="M54" s="122">
        <v>6148899</v>
      </c>
      <c r="N54" s="122">
        <f t="shared" si="4"/>
        <v>81</v>
      </c>
      <c r="O54" s="122">
        <f t="shared" si="10"/>
        <v>1</v>
      </c>
      <c r="P54" s="122">
        <f t="shared" si="11"/>
        <v>1</v>
      </c>
      <c r="Q54" s="122">
        <f t="shared" si="0"/>
        <v>6149</v>
      </c>
      <c r="R54" s="123">
        <f t="shared" si="14"/>
        <v>81</v>
      </c>
      <c r="S54" s="122">
        <f t="shared" si="12"/>
        <v>6144</v>
      </c>
      <c r="T54" s="119">
        <f t="shared" si="1"/>
        <v>2000</v>
      </c>
      <c r="U54" s="119"/>
      <c r="V54" s="119"/>
      <c r="W54" s="119"/>
      <c r="X54" s="119"/>
      <c r="Y54" s="119"/>
      <c r="Z54" s="119"/>
      <c r="AA54" s="119"/>
      <c r="AB54" s="119"/>
      <c r="AC54" s="119"/>
      <c r="AD54" s="119"/>
      <c r="AE54" s="119"/>
      <c r="AF54" s="119"/>
      <c r="AG54" s="119"/>
      <c r="AH54" s="119"/>
      <c r="AI54" s="119"/>
      <c r="AJ54" s="119"/>
      <c r="AK54" s="119"/>
      <c r="AL54" s="119"/>
      <c r="AM54" s="119"/>
      <c r="AN54" s="119"/>
      <c r="AO54" s="119"/>
      <c r="AP54" s="119"/>
      <c r="AQ54" s="119"/>
      <c r="AR54" s="119"/>
      <c r="AS54" s="119"/>
      <c r="AT54" s="119"/>
      <c r="AU54" s="119"/>
      <c r="AV54" s="119"/>
      <c r="AW54" s="119"/>
      <c r="AX54" s="119"/>
      <c r="AY54" s="119"/>
      <c r="AZ54" s="119"/>
    </row>
    <row r="55" spans="1:52" ht="14">
      <c r="A55" s="129" t="s">
        <v>1452</v>
      </c>
      <c r="B55" s="121">
        <v>6200003</v>
      </c>
      <c r="C55" s="125">
        <f t="shared" si="2"/>
        <v>77.23</v>
      </c>
      <c r="D55" s="124" t="str">
        <f t="shared" si="5"/>
        <v>2001</v>
      </c>
      <c r="E55" s="122">
        <f t="shared" si="6"/>
        <v>6200</v>
      </c>
      <c r="F55" s="123">
        <f t="shared" si="7"/>
        <v>77</v>
      </c>
      <c r="G55" s="125">
        <f t="shared" si="3"/>
        <v>-0.61</v>
      </c>
      <c r="H55" s="125">
        <f t="shared" si="8"/>
        <v>-0.61</v>
      </c>
      <c r="I55" s="123">
        <f t="shared" si="13"/>
        <v>80</v>
      </c>
      <c r="J55" s="122">
        <f t="shared" si="9"/>
        <v>6302</v>
      </c>
      <c r="K55" s="119"/>
      <c r="L55" s="119"/>
      <c r="M55" s="122">
        <v>6230747</v>
      </c>
      <c r="N55" s="122">
        <f t="shared" si="4"/>
        <v>82</v>
      </c>
      <c r="O55" s="122">
        <f t="shared" si="10"/>
        <v>1</v>
      </c>
      <c r="P55" s="122">
        <f t="shared" si="11"/>
        <v>1</v>
      </c>
      <c r="Q55" s="122">
        <f t="shared" si="0"/>
        <v>6231</v>
      </c>
      <c r="R55" s="123">
        <f t="shared" si="14"/>
        <v>82</v>
      </c>
      <c r="S55" s="122">
        <f t="shared" si="12"/>
        <v>6226</v>
      </c>
      <c r="T55" s="119" t="str">
        <f t="shared" si="1"/>
        <v>2001</v>
      </c>
      <c r="U55" s="119"/>
      <c r="V55" s="119"/>
      <c r="W55" s="119"/>
      <c r="X55" s="119"/>
      <c r="Y55" s="119"/>
      <c r="Z55" s="119"/>
      <c r="AA55" s="119"/>
      <c r="AB55" s="119"/>
      <c r="AC55" s="119"/>
      <c r="AD55" s="119"/>
      <c r="AE55" s="119"/>
      <c r="AF55" s="119"/>
      <c r="AG55" s="119"/>
      <c r="AH55" s="119"/>
      <c r="AI55" s="119"/>
      <c r="AJ55" s="119"/>
      <c r="AK55" s="119"/>
      <c r="AL55" s="119"/>
      <c r="AM55" s="119"/>
      <c r="AN55" s="119"/>
      <c r="AO55" s="119"/>
      <c r="AP55" s="119"/>
      <c r="AQ55" s="119"/>
      <c r="AR55" s="119"/>
      <c r="AS55" s="119"/>
      <c r="AT55" s="119"/>
      <c r="AU55" s="119"/>
      <c r="AV55" s="119"/>
      <c r="AW55" s="119"/>
      <c r="AX55" s="119"/>
      <c r="AY55" s="119"/>
      <c r="AZ55" s="119"/>
    </row>
    <row r="56" spans="1:52" ht="14">
      <c r="A56" s="129" t="s">
        <v>1453</v>
      </c>
      <c r="B56" s="121">
        <v>6276722</v>
      </c>
      <c r="C56" s="125">
        <f t="shared" si="2"/>
        <v>76.72</v>
      </c>
      <c r="D56" s="124" t="str">
        <f t="shared" si="5"/>
        <v>2002</v>
      </c>
      <c r="E56" s="122">
        <f t="shared" si="6"/>
        <v>6277</v>
      </c>
      <c r="F56" s="123">
        <f t="shared" si="7"/>
        <v>77</v>
      </c>
      <c r="G56" s="125">
        <f t="shared" si="3"/>
        <v>-0.51</v>
      </c>
      <c r="H56" s="125">
        <f t="shared" si="8"/>
        <v>-0.51</v>
      </c>
      <c r="I56" s="123">
        <f t="shared" si="13"/>
        <v>79</v>
      </c>
      <c r="J56" s="122">
        <f t="shared" si="9"/>
        <v>6381</v>
      </c>
      <c r="K56" s="119"/>
      <c r="L56" s="119"/>
      <c r="M56" s="122">
        <v>6312407</v>
      </c>
      <c r="N56" s="122">
        <f t="shared" si="4"/>
        <v>82</v>
      </c>
      <c r="O56" s="122">
        <f t="shared" si="10"/>
        <v>0</v>
      </c>
      <c r="P56" s="122">
        <f t="shared" si="11"/>
        <v>0</v>
      </c>
      <c r="Q56" s="122">
        <f t="shared" si="0"/>
        <v>6312</v>
      </c>
      <c r="R56" s="123">
        <f t="shared" si="14"/>
        <v>82</v>
      </c>
      <c r="S56" s="122">
        <f t="shared" si="12"/>
        <v>6308</v>
      </c>
      <c r="T56" s="119" t="str">
        <f t="shared" si="1"/>
        <v>2002</v>
      </c>
      <c r="U56" s="119"/>
      <c r="V56" s="119"/>
      <c r="W56" s="119"/>
      <c r="X56" s="119"/>
      <c r="Y56" s="119"/>
      <c r="Z56" s="119"/>
      <c r="AA56" s="119"/>
      <c r="AB56" s="119"/>
      <c r="AC56" s="119"/>
      <c r="AD56" s="119"/>
      <c r="AE56" s="119"/>
      <c r="AF56" s="119"/>
      <c r="AG56" s="119"/>
      <c r="AH56" s="119"/>
      <c r="AI56" s="119"/>
      <c r="AJ56" s="119"/>
      <c r="AK56" s="119"/>
      <c r="AL56" s="119"/>
      <c r="AM56" s="119"/>
      <c r="AN56" s="119"/>
      <c r="AO56" s="119"/>
      <c r="AP56" s="119"/>
      <c r="AQ56" s="119"/>
      <c r="AR56" s="119"/>
      <c r="AS56" s="119"/>
      <c r="AT56" s="119"/>
      <c r="AU56" s="119"/>
      <c r="AV56" s="119"/>
      <c r="AW56" s="119"/>
      <c r="AX56" s="119"/>
      <c r="AY56" s="119"/>
      <c r="AZ56" s="119"/>
    </row>
    <row r="57" spans="1:52" ht="14">
      <c r="A57" s="129" t="s">
        <v>1454</v>
      </c>
      <c r="B57" s="121">
        <v>6353196</v>
      </c>
      <c r="C57" s="125">
        <f t="shared" si="2"/>
        <v>76.47</v>
      </c>
      <c r="D57" s="124" t="str">
        <f t="shared" si="5"/>
        <v>2003</v>
      </c>
      <c r="E57" s="122">
        <f t="shared" si="6"/>
        <v>6353</v>
      </c>
      <c r="F57" s="123">
        <f t="shared" si="7"/>
        <v>76</v>
      </c>
      <c r="G57" s="125">
        <f t="shared" si="3"/>
        <v>-0.25</v>
      </c>
      <c r="H57" s="125">
        <f t="shared" si="8"/>
        <v>-0.25</v>
      </c>
      <c r="I57" s="123">
        <f t="shared" si="13"/>
        <v>79</v>
      </c>
      <c r="J57" s="122">
        <f t="shared" si="9"/>
        <v>6460</v>
      </c>
      <c r="K57" s="119"/>
      <c r="L57" s="119"/>
      <c r="M57" s="122">
        <v>6393898</v>
      </c>
      <c r="N57" s="122">
        <f t="shared" si="4"/>
        <v>81</v>
      </c>
      <c r="O57" s="122">
        <f t="shared" si="10"/>
        <v>-1</v>
      </c>
      <c r="P57" s="122">
        <f t="shared" si="11"/>
        <v>-1</v>
      </c>
      <c r="Q57" s="122">
        <f t="shared" si="0"/>
        <v>6394</v>
      </c>
      <c r="R57" s="123">
        <f t="shared" si="14"/>
        <v>81</v>
      </c>
      <c r="S57" s="122">
        <f t="shared" si="12"/>
        <v>6389</v>
      </c>
      <c r="T57" s="119" t="str">
        <f t="shared" si="1"/>
        <v>2003</v>
      </c>
      <c r="U57" s="119"/>
      <c r="V57" s="119"/>
      <c r="W57" s="119"/>
      <c r="X57" s="119"/>
      <c r="Y57" s="119"/>
      <c r="Z57" s="119"/>
      <c r="AA57" s="119"/>
      <c r="AB57" s="119"/>
      <c r="AC57" s="119"/>
      <c r="AD57" s="119"/>
      <c r="AE57" s="119"/>
      <c r="AF57" s="119"/>
      <c r="AG57" s="119"/>
      <c r="AH57" s="119"/>
      <c r="AI57" s="119"/>
      <c r="AJ57" s="119"/>
      <c r="AK57" s="119"/>
      <c r="AL57" s="119"/>
      <c r="AM57" s="119"/>
      <c r="AN57" s="119"/>
      <c r="AO57" s="119"/>
      <c r="AP57" s="119"/>
      <c r="AQ57" s="119"/>
      <c r="AR57" s="119"/>
      <c r="AS57" s="119"/>
      <c r="AT57" s="119"/>
      <c r="AU57" s="119"/>
      <c r="AV57" s="119"/>
      <c r="AW57" s="119"/>
      <c r="AX57" s="119"/>
      <c r="AY57" s="119"/>
      <c r="AZ57" s="119"/>
    </row>
    <row r="58" spans="1:52" ht="14">
      <c r="A58" s="129" t="s">
        <v>1455</v>
      </c>
      <c r="B58" s="121">
        <v>6429758</v>
      </c>
      <c r="C58" s="125">
        <f t="shared" si="2"/>
        <v>76.56</v>
      </c>
      <c r="D58" s="124" t="str">
        <f t="shared" si="5"/>
        <v>2004</v>
      </c>
      <c r="E58" s="122">
        <f t="shared" si="6"/>
        <v>6430</v>
      </c>
      <c r="F58" s="123">
        <f t="shared" si="7"/>
        <v>77</v>
      </c>
      <c r="G58" s="125">
        <f t="shared" si="3"/>
        <v>0.09</v>
      </c>
      <c r="H58" s="125">
        <f t="shared" si="8"/>
        <v>0.09</v>
      </c>
      <c r="I58" s="123">
        <f t="shared" si="13"/>
        <v>79</v>
      </c>
      <c r="J58" s="122">
        <f t="shared" si="9"/>
        <v>6539</v>
      </c>
      <c r="K58" s="119"/>
      <c r="L58" s="119"/>
      <c r="M58" s="122">
        <v>6475752</v>
      </c>
      <c r="N58" s="122">
        <f t="shared" si="4"/>
        <v>82</v>
      </c>
      <c r="O58" s="122">
        <f t="shared" si="10"/>
        <v>1</v>
      </c>
      <c r="P58" s="122">
        <f t="shared" si="11"/>
        <v>1</v>
      </c>
      <c r="Q58" s="122">
        <f t="shared" si="0"/>
        <v>6476</v>
      </c>
      <c r="R58" s="123">
        <f t="shared" si="14"/>
        <v>82</v>
      </c>
      <c r="S58" s="122">
        <f t="shared" si="12"/>
        <v>6471</v>
      </c>
      <c r="T58" s="119" t="str">
        <f t="shared" si="1"/>
        <v>2004</v>
      </c>
      <c r="U58" s="119"/>
      <c r="V58" s="119"/>
      <c r="W58" s="119"/>
      <c r="X58" s="119"/>
      <c r="Y58" s="119"/>
      <c r="Z58" s="119"/>
      <c r="AA58" s="119"/>
      <c r="AB58" s="119"/>
      <c r="AC58" s="119"/>
      <c r="AD58" s="119"/>
      <c r="AE58" s="119"/>
      <c r="AF58" s="119"/>
      <c r="AG58" s="119"/>
      <c r="AH58" s="119"/>
      <c r="AI58" s="119"/>
      <c r="AJ58" s="119"/>
      <c r="AK58" s="119"/>
      <c r="AL58" s="119"/>
      <c r="AM58" s="119"/>
      <c r="AN58" s="119"/>
      <c r="AO58" s="119"/>
      <c r="AP58" s="119"/>
      <c r="AQ58" s="119"/>
      <c r="AR58" s="119"/>
      <c r="AS58" s="119"/>
      <c r="AT58" s="119"/>
      <c r="AU58" s="119"/>
      <c r="AV58" s="119"/>
      <c r="AW58" s="119"/>
      <c r="AX58" s="119"/>
      <c r="AY58" s="119"/>
      <c r="AZ58" s="119"/>
    </row>
    <row r="59" spans="1:52" ht="14">
      <c r="A59" s="129" t="s">
        <v>1456</v>
      </c>
      <c r="B59" s="121">
        <v>6506649</v>
      </c>
      <c r="C59" s="125">
        <f t="shared" si="2"/>
        <v>76.89</v>
      </c>
      <c r="D59" s="124" t="str">
        <f t="shared" si="5"/>
        <v>2005</v>
      </c>
      <c r="E59" s="122">
        <f t="shared" si="6"/>
        <v>6507</v>
      </c>
      <c r="F59" s="123">
        <f t="shared" si="7"/>
        <v>77</v>
      </c>
      <c r="G59" s="125">
        <f t="shared" si="3"/>
        <v>0.33</v>
      </c>
      <c r="H59" s="125">
        <f t="shared" si="8"/>
        <v>0.33</v>
      </c>
      <c r="I59" s="123">
        <f t="shared" si="13"/>
        <v>79</v>
      </c>
      <c r="J59" s="122">
        <f t="shared" si="9"/>
        <v>6618</v>
      </c>
      <c r="K59" s="119"/>
      <c r="L59" s="119"/>
      <c r="M59" s="122">
        <v>6558176</v>
      </c>
      <c r="N59" s="122">
        <f t="shared" si="4"/>
        <v>82</v>
      </c>
      <c r="O59" s="122">
        <f t="shared" si="10"/>
        <v>0</v>
      </c>
      <c r="P59" s="122">
        <f t="shared" si="11"/>
        <v>0</v>
      </c>
      <c r="Q59" s="122">
        <f t="shared" si="0"/>
        <v>6558</v>
      </c>
      <c r="R59" s="123">
        <f t="shared" si="14"/>
        <v>82</v>
      </c>
      <c r="S59" s="122">
        <f t="shared" si="12"/>
        <v>6553</v>
      </c>
      <c r="T59" s="119" t="str">
        <f t="shared" si="1"/>
        <v>2005</v>
      </c>
      <c r="U59" s="119"/>
      <c r="V59" s="119"/>
      <c r="W59" s="119"/>
      <c r="X59" s="119"/>
      <c r="Y59" s="119"/>
      <c r="Z59" s="119"/>
      <c r="AA59" s="119"/>
      <c r="AB59" s="119"/>
      <c r="AC59" s="119"/>
      <c r="AD59" s="119"/>
      <c r="AE59" s="119"/>
      <c r="AF59" s="119"/>
      <c r="AG59" s="119"/>
      <c r="AH59" s="119"/>
      <c r="AI59" s="119"/>
      <c r="AJ59" s="119"/>
      <c r="AK59" s="119"/>
      <c r="AL59" s="119"/>
      <c r="AM59" s="119"/>
      <c r="AN59" s="119"/>
      <c r="AO59" s="119"/>
      <c r="AP59" s="119"/>
      <c r="AQ59" s="119"/>
      <c r="AR59" s="119"/>
      <c r="AS59" s="119"/>
      <c r="AT59" s="119"/>
      <c r="AU59" s="119"/>
      <c r="AV59" s="119"/>
      <c r="AW59" s="119"/>
      <c r="AX59" s="119"/>
      <c r="AY59" s="119"/>
      <c r="AZ59" s="119"/>
    </row>
    <row r="60" spans="1:52" ht="14">
      <c r="A60" s="129" t="s">
        <v>1457</v>
      </c>
      <c r="B60" s="121">
        <v>6583959</v>
      </c>
      <c r="C60" s="125">
        <f t="shared" si="2"/>
        <v>77.31</v>
      </c>
      <c r="D60" s="124" t="str">
        <f t="shared" si="5"/>
        <v>2006</v>
      </c>
      <c r="E60" s="122">
        <f t="shared" si="6"/>
        <v>6584</v>
      </c>
      <c r="F60" s="123">
        <f t="shared" si="7"/>
        <v>77</v>
      </c>
      <c r="G60" s="125">
        <f t="shared" si="3"/>
        <v>0.42</v>
      </c>
      <c r="H60" s="125">
        <f t="shared" si="8"/>
        <v>0.42</v>
      </c>
      <c r="I60" s="123">
        <f t="shared" si="13"/>
        <v>79</v>
      </c>
      <c r="J60" s="122">
        <f t="shared" si="9"/>
        <v>6697</v>
      </c>
      <c r="K60" s="119"/>
      <c r="L60" s="119"/>
      <c r="M60" s="122">
        <v>6641416</v>
      </c>
      <c r="N60" s="122">
        <f t="shared" si="4"/>
        <v>83</v>
      </c>
      <c r="O60" s="122">
        <f t="shared" si="10"/>
        <v>1</v>
      </c>
      <c r="P60" s="122">
        <f t="shared" si="11"/>
        <v>1</v>
      </c>
      <c r="Q60" s="122">
        <f t="shared" si="0"/>
        <v>6641</v>
      </c>
      <c r="R60" s="123">
        <f t="shared" si="14"/>
        <v>83</v>
      </c>
      <c r="S60" s="122">
        <f t="shared" si="12"/>
        <v>6636</v>
      </c>
      <c r="T60" s="119" t="str">
        <f t="shared" si="1"/>
        <v>2006</v>
      </c>
      <c r="U60" s="119"/>
      <c r="V60" s="119"/>
      <c r="W60" s="119"/>
      <c r="X60" s="119"/>
      <c r="Y60" s="119"/>
      <c r="Z60" s="119"/>
      <c r="AA60" s="119"/>
      <c r="AB60" s="119"/>
      <c r="AC60" s="119"/>
      <c r="AD60" s="119"/>
      <c r="AE60" s="119"/>
      <c r="AF60" s="119"/>
      <c r="AG60" s="119"/>
      <c r="AH60" s="119"/>
      <c r="AI60" s="119"/>
      <c r="AJ60" s="119"/>
      <c r="AK60" s="119"/>
      <c r="AL60" s="119"/>
      <c r="AM60" s="119"/>
      <c r="AN60" s="119"/>
      <c r="AO60" s="119"/>
      <c r="AP60" s="119"/>
      <c r="AQ60" s="119"/>
      <c r="AR60" s="119"/>
      <c r="AS60" s="119"/>
      <c r="AT60" s="119"/>
      <c r="AU60" s="119"/>
      <c r="AV60" s="119"/>
      <c r="AW60" s="119"/>
      <c r="AX60" s="119"/>
      <c r="AY60" s="119"/>
      <c r="AZ60" s="119"/>
    </row>
    <row r="61" spans="1:52" ht="14">
      <c r="A61" s="129" t="s">
        <v>1458</v>
      </c>
      <c r="B61" s="121">
        <v>6661637</v>
      </c>
      <c r="C61" s="125">
        <f t="shared" si="2"/>
        <v>77.680000000000007</v>
      </c>
      <c r="D61" s="124" t="str">
        <f t="shared" si="5"/>
        <v>2007</v>
      </c>
      <c r="E61" s="122">
        <f t="shared" si="6"/>
        <v>6662</v>
      </c>
      <c r="F61" s="123">
        <f t="shared" si="7"/>
        <v>78</v>
      </c>
      <c r="G61" s="125">
        <f t="shared" si="3"/>
        <v>0.37</v>
      </c>
      <c r="H61" s="125">
        <f t="shared" si="8"/>
        <v>0.37</v>
      </c>
      <c r="I61" s="123">
        <f t="shared" si="13"/>
        <v>79</v>
      </c>
      <c r="J61" s="122">
        <f t="shared" si="9"/>
        <v>6776</v>
      </c>
      <c r="K61" s="119"/>
      <c r="L61" s="119"/>
      <c r="M61" s="122">
        <v>6725949</v>
      </c>
      <c r="N61" s="122">
        <f t="shared" si="4"/>
        <v>85</v>
      </c>
      <c r="O61" s="122">
        <f t="shared" si="10"/>
        <v>2</v>
      </c>
      <c r="P61" s="122">
        <f t="shared" si="11"/>
        <v>2</v>
      </c>
      <c r="Q61" s="122">
        <f t="shared" si="0"/>
        <v>6726</v>
      </c>
      <c r="R61" s="123">
        <f t="shared" si="14"/>
        <v>85</v>
      </c>
      <c r="S61" s="122">
        <f t="shared" si="12"/>
        <v>6721</v>
      </c>
      <c r="T61" s="119" t="str">
        <f t="shared" si="1"/>
        <v>2007</v>
      </c>
      <c r="U61" s="119"/>
      <c r="V61" s="119"/>
      <c r="W61" s="119"/>
      <c r="X61" s="119"/>
      <c r="Y61" s="119"/>
      <c r="Z61" s="119"/>
      <c r="AA61" s="119"/>
      <c r="AB61" s="119"/>
      <c r="AC61" s="119"/>
      <c r="AD61" s="119"/>
      <c r="AE61" s="119"/>
      <c r="AF61" s="119"/>
      <c r="AG61" s="119"/>
      <c r="AH61" s="119"/>
      <c r="AI61" s="119"/>
      <c r="AJ61" s="119"/>
      <c r="AK61" s="119"/>
      <c r="AL61" s="119"/>
      <c r="AM61" s="119"/>
      <c r="AN61" s="119"/>
      <c r="AO61" s="119"/>
      <c r="AP61" s="119"/>
      <c r="AQ61" s="119"/>
      <c r="AR61" s="119"/>
      <c r="AS61" s="119"/>
      <c r="AT61" s="119"/>
      <c r="AU61" s="119"/>
      <c r="AV61" s="119"/>
      <c r="AW61" s="119"/>
      <c r="AX61" s="119"/>
      <c r="AY61" s="119"/>
      <c r="AZ61" s="119"/>
    </row>
    <row r="62" spans="1:52" ht="14">
      <c r="A62" s="129" t="s">
        <v>1459</v>
      </c>
      <c r="B62" s="121">
        <v>6739610</v>
      </c>
      <c r="C62" s="125">
        <f t="shared" si="2"/>
        <v>77.97</v>
      </c>
      <c r="D62" s="124" t="str">
        <f t="shared" si="5"/>
        <v>2008</v>
      </c>
      <c r="E62" s="122">
        <f t="shared" si="6"/>
        <v>6740</v>
      </c>
      <c r="F62" s="123">
        <f t="shared" si="7"/>
        <v>78</v>
      </c>
      <c r="G62" s="125">
        <f t="shared" si="3"/>
        <v>0.28999999999999998</v>
      </c>
      <c r="H62" s="125">
        <f t="shared" si="8"/>
        <v>0.28999999999999998</v>
      </c>
      <c r="I62" s="123">
        <f t="shared" si="13"/>
        <v>79</v>
      </c>
      <c r="J62" s="122">
        <f t="shared" si="9"/>
        <v>6855</v>
      </c>
      <c r="K62" s="119"/>
      <c r="L62" s="119"/>
      <c r="M62" s="122">
        <v>6811597</v>
      </c>
      <c r="N62" s="122">
        <f t="shared" si="4"/>
        <v>86</v>
      </c>
      <c r="O62" s="122">
        <f t="shared" si="10"/>
        <v>1</v>
      </c>
      <c r="P62" s="122">
        <f t="shared" si="11"/>
        <v>1</v>
      </c>
      <c r="Q62" s="122">
        <f t="shared" si="0"/>
        <v>6812</v>
      </c>
      <c r="R62" s="123">
        <f t="shared" si="14"/>
        <v>86</v>
      </c>
      <c r="S62" s="122">
        <f t="shared" si="12"/>
        <v>6807</v>
      </c>
      <c r="T62" s="119" t="str">
        <f t="shared" si="1"/>
        <v>2008</v>
      </c>
      <c r="U62" s="119"/>
      <c r="V62" s="119"/>
      <c r="W62" s="119"/>
      <c r="X62" s="119"/>
      <c r="Y62" s="119"/>
      <c r="Z62" s="119"/>
      <c r="AA62" s="119"/>
      <c r="AB62" s="119"/>
      <c r="AC62" s="119"/>
      <c r="AD62" s="119"/>
      <c r="AE62" s="119"/>
      <c r="AF62" s="119"/>
      <c r="AG62" s="119"/>
      <c r="AH62" s="119"/>
      <c r="AI62" s="119"/>
      <c r="AJ62" s="119"/>
      <c r="AK62" s="119"/>
      <c r="AL62" s="119"/>
      <c r="AM62" s="119"/>
      <c r="AN62" s="119"/>
      <c r="AO62" s="119"/>
      <c r="AP62" s="119"/>
      <c r="AQ62" s="119"/>
      <c r="AR62" s="119"/>
      <c r="AS62" s="119"/>
      <c r="AT62" s="119"/>
      <c r="AU62" s="119"/>
      <c r="AV62" s="119"/>
      <c r="AW62" s="119"/>
      <c r="AX62" s="119"/>
      <c r="AY62" s="119"/>
      <c r="AZ62" s="119"/>
    </row>
    <row r="63" spans="1:52" ht="14">
      <c r="A63" s="129" t="s">
        <v>1460</v>
      </c>
      <c r="B63" s="121">
        <v>6817737</v>
      </c>
      <c r="C63" s="125">
        <f t="shared" si="2"/>
        <v>78.13</v>
      </c>
      <c r="D63" s="124" t="str">
        <f t="shared" si="5"/>
        <v>2009</v>
      </c>
      <c r="E63" s="122">
        <f t="shared" si="6"/>
        <v>6818</v>
      </c>
      <c r="F63" s="123">
        <f t="shared" si="7"/>
        <v>78</v>
      </c>
      <c r="G63" s="125">
        <f t="shared" si="3"/>
        <v>0.16</v>
      </c>
      <c r="H63" s="125">
        <f t="shared" si="8"/>
        <v>0.16</v>
      </c>
      <c r="I63" s="123">
        <f t="shared" si="13"/>
        <v>79</v>
      </c>
      <c r="J63" s="122">
        <f t="shared" si="9"/>
        <v>6934</v>
      </c>
      <c r="K63" s="119"/>
      <c r="L63" s="119"/>
      <c r="M63" s="122">
        <v>6898306</v>
      </c>
      <c r="N63" s="122">
        <f t="shared" si="4"/>
        <v>87</v>
      </c>
      <c r="O63" s="122">
        <f t="shared" si="10"/>
        <v>1</v>
      </c>
      <c r="P63" s="122">
        <f t="shared" si="11"/>
        <v>1</v>
      </c>
      <c r="Q63" s="122">
        <f t="shared" si="0"/>
        <v>6898</v>
      </c>
      <c r="R63" s="123">
        <f t="shared" si="14"/>
        <v>87</v>
      </c>
      <c r="S63" s="122">
        <f t="shared" si="12"/>
        <v>6894</v>
      </c>
      <c r="T63" s="119" t="str">
        <f t="shared" si="1"/>
        <v>2009</v>
      </c>
      <c r="U63" s="119"/>
      <c r="V63" s="119"/>
      <c r="W63" s="119"/>
      <c r="X63" s="119"/>
      <c r="Y63" s="119"/>
      <c r="Z63" s="119"/>
      <c r="AA63" s="119"/>
      <c r="AB63" s="119"/>
      <c r="AC63" s="119"/>
      <c r="AD63" s="119"/>
      <c r="AE63" s="119"/>
      <c r="AF63" s="119"/>
      <c r="AG63" s="119"/>
      <c r="AH63" s="119"/>
      <c r="AI63" s="119"/>
      <c r="AJ63" s="119"/>
      <c r="AK63" s="119"/>
      <c r="AL63" s="119"/>
      <c r="AM63" s="119"/>
      <c r="AN63" s="119"/>
      <c r="AO63" s="119"/>
      <c r="AP63" s="119"/>
      <c r="AQ63" s="119"/>
      <c r="AR63" s="119"/>
      <c r="AS63" s="119"/>
      <c r="AT63" s="119"/>
      <c r="AU63" s="119"/>
      <c r="AV63" s="119"/>
      <c r="AW63" s="119"/>
      <c r="AX63" s="119"/>
      <c r="AY63" s="119"/>
      <c r="AZ63" s="119"/>
    </row>
    <row r="64" spans="1:52" ht="14">
      <c r="A64" s="129" t="s">
        <v>1461</v>
      </c>
      <c r="B64" s="121">
        <v>6895889</v>
      </c>
      <c r="C64" s="125">
        <f t="shared" si="2"/>
        <v>78.150000000000006</v>
      </c>
      <c r="D64" s="124" t="str">
        <f t="shared" si="5"/>
        <v>2010</v>
      </c>
      <c r="E64" s="122">
        <f t="shared" si="6"/>
        <v>6896</v>
      </c>
      <c r="F64" s="123">
        <f t="shared" si="7"/>
        <v>78</v>
      </c>
      <c r="G64" s="125">
        <f t="shared" si="3"/>
        <v>0.02</v>
      </c>
      <c r="H64" s="125">
        <f t="shared" si="8"/>
        <v>0.02</v>
      </c>
      <c r="I64" s="123">
        <f t="shared" si="13"/>
        <v>79</v>
      </c>
      <c r="J64" s="122">
        <f t="shared" si="9"/>
        <v>7013</v>
      </c>
      <c r="K64" s="119"/>
      <c r="L64" s="119"/>
      <c r="M64" s="122">
        <v>6985603</v>
      </c>
      <c r="N64" s="122">
        <f t="shared" si="4"/>
        <v>87</v>
      </c>
      <c r="O64" s="122">
        <f t="shared" si="10"/>
        <v>0</v>
      </c>
      <c r="P64" s="122">
        <f t="shared" si="11"/>
        <v>0</v>
      </c>
      <c r="Q64" s="122">
        <f t="shared" si="0"/>
        <v>6986</v>
      </c>
      <c r="R64" s="123">
        <f t="shared" si="14"/>
        <v>87</v>
      </c>
      <c r="S64" s="122">
        <f t="shared" si="12"/>
        <v>6981</v>
      </c>
      <c r="T64" s="119" t="str">
        <f t="shared" si="1"/>
        <v>2010</v>
      </c>
      <c r="U64" s="119"/>
      <c r="V64" s="119"/>
      <c r="W64" s="119"/>
      <c r="X64" s="119"/>
      <c r="Y64" s="119"/>
      <c r="Z64" s="119"/>
      <c r="AA64" s="119"/>
      <c r="AB64" s="119"/>
      <c r="AC64" s="119"/>
      <c r="AD64" s="119"/>
      <c r="AE64" s="119"/>
      <c r="AF64" s="119"/>
      <c r="AG64" s="119"/>
      <c r="AH64" s="119"/>
      <c r="AI64" s="119"/>
      <c r="AJ64" s="119"/>
      <c r="AK64" s="119"/>
      <c r="AL64" s="119"/>
      <c r="AM64" s="119"/>
      <c r="AN64" s="119"/>
      <c r="AO64" s="119"/>
      <c r="AP64" s="119"/>
      <c r="AQ64" s="119"/>
      <c r="AR64" s="119"/>
      <c r="AS64" s="119"/>
      <c r="AT64" s="119"/>
      <c r="AU64" s="119"/>
      <c r="AV64" s="119"/>
      <c r="AW64" s="119"/>
      <c r="AX64" s="119"/>
      <c r="AY64" s="119"/>
      <c r="AZ64" s="119"/>
    </row>
    <row r="65" spans="1:52" ht="14">
      <c r="A65" s="129" t="s">
        <v>1462</v>
      </c>
      <c r="B65" s="121">
        <v>6974036</v>
      </c>
      <c r="C65" s="125">
        <f t="shared" si="2"/>
        <v>78.150000000000006</v>
      </c>
      <c r="D65" s="124" t="str">
        <f t="shared" si="5"/>
        <v>2011</v>
      </c>
      <c r="E65" s="122">
        <f t="shared" si="6"/>
        <v>6974</v>
      </c>
      <c r="F65" s="123">
        <f t="shared" si="7"/>
        <v>78</v>
      </c>
      <c r="G65" s="125">
        <f t="shared" si="3"/>
        <v>0</v>
      </c>
      <c r="H65" s="125">
        <f t="shared" si="8"/>
        <v>0</v>
      </c>
      <c r="I65" s="123">
        <f t="shared" si="13"/>
        <v>79</v>
      </c>
      <c r="J65" s="122">
        <f t="shared" si="9"/>
        <v>7092</v>
      </c>
      <c r="K65" s="119"/>
      <c r="L65" s="119"/>
      <c r="M65" s="122">
        <v>7073125</v>
      </c>
      <c r="N65" s="122">
        <f t="shared" si="4"/>
        <v>88</v>
      </c>
      <c r="O65" s="122">
        <f t="shared" si="10"/>
        <v>1</v>
      </c>
      <c r="P65" s="122">
        <f t="shared" si="11"/>
        <v>1</v>
      </c>
      <c r="Q65" s="122">
        <f t="shared" si="0"/>
        <v>7073</v>
      </c>
      <c r="R65" s="123">
        <f t="shared" si="14"/>
        <v>88</v>
      </c>
      <c r="S65" s="122">
        <f t="shared" si="12"/>
        <v>7069</v>
      </c>
      <c r="T65" s="119" t="str">
        <f t="shared" si="1"/>
        <v>2011</v>
      </c>
      <c r="U65" s="119"/>
      <c r="V65" s="119"/>
      <c r="W65" s="119"/>
      <c r="X65" s="119"/>
      <c r="Y65" s="119"/>
      <c r="Z65" s="119"/>
      <c r="AA65" s="119"/>
      <c r="AB65" s="119"/>
      <c r="AC65" s="119"/>
      <c r="AD65" s="119"/>
      <c r="AE65" s="119"/>
      <c r="AF65" s="119"/>
      <c r="AG65" s="119"/>
      <c r="AH65" s="119"/>
      <c r="AI65" s="119"/>
      <c r="AJ65" s="119"/>
      <c r="AK65" s="119"/>
      <c r="AL65" s="119"/>
      <c r="AM65" s="119"/>
      <c r="AN65" s="119"/>
      <c r="AO65" s="119"/>
      <c r="AP65" s="119"/>
      <c r="AQ65" s="119"/>
      <c r="AR65" s="119"/>
      <c r="AS65" s="119"/>
      <c r="AT65" s="119"/>
      <c r="AU65" s="119"/>
      <c r="AV65" s="119"/>
      <c r="AW65" s="119"/>
      <c r="AX65" s="119"/>
      <c r="AY65" s="119"/>
      <c r="AZ65" s="119"/>
    </row>
    <row r="66" spans="1:52" ht="14">
      <c r="A66" s="129" t="s">
        <v>1463</v>
      </c>
      <c r="B66" s="121">
        <v>7052135</v>
      </c>
      <c r="C66" s="125">
        <f t="shared" si="2"/>
        <v>78.099999999999994</v>
      </c>
      <c r="D66" s="124" t="str">
        <f t="shared" si="5"/>
        <v>2012</v>
      </c>
      <c r="E66" s="122">
        <f t="shared" si="6"/>
        <v>7052</v>
      </c>
      <c r="F66" s="123">
        <f t="shared" si="7"/>
        <v>78</v>
      </c>
      <c r="G66" s="125">
        <f t="shared" si="3"/>
        <v>-0.05</v>
      </c>
      <c r="H66" s="125">
        <f>H24-H23+H65</f>
        <v>-0.89</v>
      </c>
      <c r="I66" s="123">
        <f t="shared" si="13"/>
        <v>78</v>
      </c>
      <c r="J66" s="122">
        <f t="shared" si="9"/>
        <v>7170</v>
      </c>
      <c r="K66" s="122" t="s">
        <v>59</v>
      </c>
      <c r="L66" s="119"/>
      <c r="M66" s="122">
        <v>7161698</v>
      </c>
      <c r="N66" s="122">
        <f t="shared" si="4"/>
        <v>89</v>
      </c>
      <c r="O66" s="122">
        <f t="shared" si="10"/>
        <v>1</v>
      </c>
      <c r="P66" s="122">
        <f t="shared" si="11"/>
        <v>1</v>
      </c>
      <c r="Q66" s="122">
        <f t="shared" si="0"/>
        <v>7162</v>
      </c>
      <c r="R66" s="123">
        <f t="shared" si="14"/>
        <v>89</v>
      </c>
      <c r="S66" s="122">
        <f t="shared" si="12"/>
        <v>7158</v>
      </c>
      <c r="T66" s="119" t="str">
        <f t="shared" si="1"/>
        <v>2012</v>
      </c>
      <c r="U66" s="119"/>
      <c r="V66" s="119"/>
      <c r="W66" s="119"/>
      <c r="X66" s="119"/>
      <c r="Y66" s="119"/>
      <c r="Z66" s="119"/>
      <c r="AA66" s="119"/>
      <c r="AB66" s="119"/>
      <c r="AC66" s="119"/>
      <c r="AD66" s="119"/>
      <c r="AE66" s="119"/>
      <c r="AF66" s="119"/>
      <c r="AG66" s="119"/>
      <c r="AH66" s="119"/>
      <c r="AI66" s="119"/>
      <c r="AJ66" s="119"/>
      <c r="AK66" s="119"/>
      <c r="AL66" s="119"/>
      <c r="AM66" s="119"/>
      <c r="AN66" s="119"/>
      <c r="AO66" s="119"/>
      <c r="AP66" s="119"/>
      <c r="AQ66" s="119"/>
      <c r="AR66" s="119"/>
      <c r="AS66" s="119"/>
      <c r="AT66" s="119"/>
      <c r="AU66" s="119"/>
      <c r="AV66" s="119"/>
      <c r="AW66" s="119"/>
      <c r="AX66" s="119"/>
      <c r="AY66" s="119"/>
      <c r="AZ66" s="119"/>
    </row>
    <row r="67" spans="1:52" ht="14">
      <c r="A67" s="129" t="s">
        <v>1464</v>
      </c>
      <c r="B67" s="121">
        <v>7130014</v>
      </c>
      <c r="C67" s="125">
        <f t="shared" si="2"/>
        <v>77.88</v>
      </c>
      <c r="D67" s="124" t="str">
        <f t="shared" si="5"/>
        <v>2013</v>
      </c>
      <c r="E67" s="122">
        <f t="shared" si="6"/>
        <v>7130</v>
      </c>
      <c r="F67" s="123">
        <f t="shared" si="7"/>
        <v>78</v>
      </c>
      <c r="G67" s="125">
        <f t="shared" si="3"/>
        <v>-0.22</v>
      </c>
      <c r="H67" s="125">
        <f t="shared" ref="H67:H130" si="15">H25-H24+H66</f>
        <v>-1.05</v>
      </c>
      <c r="I67" s="123">
        <f t="shared" si="13"/>
        <v>77</v>
      </c>
      <c r="J67" s="122">
        <f t="shared" si="9"/>
        <v>7247</v>
      </c>
      <c r="K67" s="119"/>
      <c r="L67" s="119"/>
      <c r="M67" s="122">
        <v>7250593</v>
      </c>
      <c r="N67" s="122">
        <f t="shared" si="4"/>
        <v>89</v>
      </c>
      <c r="O67" s="122">
        <f t="shared" si="10"/>
        <v>0</v>
      </c>
      <c r="P67" s="122">
        <f t="shared" si="11"/>
        <v>0</v>
      </c>
      <c r="Q67" s="122">
        <f t="shared" si="0"/>
        <v>7251</v>
      </c>
      <c r="R67" s="123">
        <f t="shared" si="14"/>
        <v>89</v>
      </c>
      <c r="S67" s="122">
        <f t="shared" si="12"/>
        <v>7247</v>
      </c>
      <c r="T67" s="119" t="str">
        <f t="shared" si="1"/>
        <v>2013</v>
      </c>
      <c r="U67" s="119"/>
      <c r="V67" s="119"/>
      <c r="W67" s="119"/>
      <c r="X67" s="119"/>
      <c r="Y67" s="119"/>
      <c r="Z67" s="119"/>
      <c r="AA67" s="119"/>
      <c r="AB67" s="119"/>
      <c r="AC67" s="119"/>
      <c r="AD67" s="119"/>
      <c r="AE67" s="119"/>
      <c r="AF67" s="119"/>
      <c r="AG67" s="119"/>
      <c r="AH67" s="119"/>
      <c r="AI67" s="119"/>
      <c r="AJ67" s="119"/>
      <c r="AK67" s="119"/>
      <c r="AL67" s="119"/>
      <c r="AM67" s="119"/>
      <c r="AN67" s="119"/>
      <c r="AO67" s="119"/>
      <c r="AP67" s="119"/>
      <c r="AQ67" s="119"/>
      <c r="AR67" s="119"/>
      <c r="AS67" s="119"/>
      <c r="AT67" s="119"/>
      <c r="AU67" s="119"/>
      <c r="AV67" s="119"/>
      <c r="AW67" s="119"/>
      <c r="AX67" s="119"/>
      <c r="AY67" s="119"/>
      <c r="AZ67" s="119"/>
    </row>
    <row r="68" spans="1:52" ht="14">
      <c r="A68" s="129" t="s">
        <v>1465</v>
      </c>
      <c r="B68" s="121">
        <v>7207460</v>
      </c>
      <c r="C68" s="125">
        <f t="shared" si="2"/>
        <v>77.45</v>
      </c>
      <c r="D68" s="124" t="str">
        <f t="shared" si="5"/>
        <v>2014</v>
      </c>
      <c r="E68" s="122">
        <f t="shared" si="6"/>
        <v>7207</v>
      </c>
      <c r="F68" s="123">
        <f t="shared" si="7"/>
        <v>77</v>
      </c>
      <c r="G68" s="125">
        <f t="shared" si="3"/>
        <v>-0.43</v>
      </c>
      <c r="H68" s="125">
        <f t="shared" si="15"/>
        <v>-0.97</v>
      </c>
      <c r="I68" s="123">
        <f t="shared" si="13"/>
        <v>76</v>
      </c>
      <c r="J68" s="122">
        <f t="shared" si="9"/>
        <v>7323</v>
      </c>
      <c r="K68" s="119"/>
      <c r="L68" s="119"/>
      <c r="M68" s="122">
        <v>7339013</v>
      </c>
      <c r="N68" s="122">
        <f t="shared" si="4"/>
        <v>88</v>
      </c>
      <c r="O68" s="122">
        <f t="shared" si="10"/>
        <v>-1</v>
      </c>
      <c r="P68" s="122">
        <f t="shared" si="11"/>
        <v>-1</v>
      </c>
      <c r="Q68" s="122">
        <f t="shared" si="0"/>
        <v>7339</v>
      </c>
      <c r="R68" s="123">
        <f t="shared" si="14"/>
        <v>88</v>
      </c>
      <c r="S68" s="122">
        <f t="shared" si="12"/>
        <v>7335</v>
      </c>
      <c r="T68" s="119" t="str">
        <f t="shared" si="1"/>
        <v>2014</v>
      </c>
      <c r="U68" s="119"/>
      <c r="V68" s="119"/>
      <c r="W68" s="119"/>
      <c r="X68" s="119"/>
      <c r="Y68" s="119"/>
      <c r="Z68" s="119"/>
      <c r="AA68" s="119"/>
      <c r="AB68" s="119"/>
      <c r="AC68" s="119"/>
      <c r="AD68" s="119"/>
      <c r="AE68" s="119"/>
      <c r="AF68" s="119"/>
      <c r="AG68" s="119"/>
      <c r="AH68" s="119"/>
      <c r="AI68" s="119"/>
      <c r="AJ68" s="119"/>
      <c r="AK68" s="119"/>
      <c r="AL68" s="119"/>
      <c r="AM68" s="119"/>
      <c r="AN68" s="119"/>
      <c r="AO68" s="119"/>
      <c r="AP68" s="119"/>
      <c r="AQ68" s="119"/>
      <c r="AR68" s="119"/>
      <c r="AS68" s="119"/>
      <c r="AT68" s="119"/>
      <c r="AU68" s="119"/>
      <c r="AV68" s="119"/>
      <c r="AW68" s="119"/>
      <c r="AX68" s="119"/>
      <c r="AY68" s="119"/>
      <c r="AZ68" s="119"/>
    </row>
    <row r="69" spans="1:52" ht="14">
      <c r="A69" s="129" t="s">
        <v>1466</v>
      </c>
      <c r="B69" s="121">
        <v>7284296</v>
      </c>
      <c r="C69" s="125">
        <f t="shared" si="2"/>
        <v>76.84</v>
      </c>
      <c r="D69" s="124" t="str">
        <f t="shared" si="5"/>
        <v>2015</v>
      </c>
      <c r="E69" s="122">
        <f t="shared" si="6"/>
        <v>7284</v>
      </c>
      <c r="F69" s="123">
        <f t="shared" si="7"/>
        <v>77</v>
      </c>
      <c r="G69" s="125">
        <f t="shared" si="3"/>
        <v>-0.61</v>
      </c>
      <c r="H69" s="125">
        <f t="shared" si="15"/>
        <v>-1.3</v>
      </c>
      <c r="I69" s="123">
        <f t="shared" si="13"/>
        <v>75</v>
      </c>
      <c r="J69" s="122">
        <f t="shared" si="9"/>
        <v>7398</v>
      </c>
      <c r="K69" s="119"/>
      <c r="L69" s="119"/>
      <c r="M69" s="122">
        <v>7426598</v>
      </c>
      <c r="N69" s="122">
        <f t="shared" si="4"/>
        <v>88</v>
      </c>
      <c r="O69" s="122">
        <f t="shared" si="10"/>
        <v>0</v>
      </c>
      <c r="P69" s="122">
        <f t="shared" si="11"/>
        <v>0</v>
      </c>
      <c r="Q69" s="122">
        <f t="shared" ref="Q69:Q132" si="16">M69/1000</f>
        <v>7427</v>
      </c>
      <c r="R69" s="123">
        <f t="shared" si="14"/>
        <v>88</v>
      </c>
      <c r="S69" s="122">
        <f t="shared" si="12"/>
        <v>7423</v>
      </c>
      <c r="T69" s="119" t="str">
        <f t="shared" ref="T69:T132" si="17">A69</f>
        <v>2015</v>
      </c>
      <c r="U69" s="119"/>
      <c r="V69" s="119"/>
      <c r="W69" s="119"/>
      <c r="X69" s="119"/>
      <c r="Y69" s="119"/>
      <c r="Z69" s="119"/>
      <c r="AA69" s="119"/>
      <c r="AB69" s="119"/>
      <c r="AC69" s="119"/>
      <c r="AD69" s="119"/>
      <c r="AE69" s="119"/>
      <c r="AF69" s="119"/>
      <c r="AG69" s="119"/>
      <c r="AH69" s="119"/>
      <c r="AI69" s="119"/>
      <c r="AJ69" s="119"/>
      <c r="AK69" s="119"/>
      <c r="AL69" s="119"/>
      <c r="AM69" s="119"/>
      <c r="AN69" s="119"/>
      <c r="AO69" s="119"/>
      <c r="AP69" s="119"/>
      <c r="AQ69" s="119"/>
      <c r="AR69" s="119"/>
      <c r="AS69" s="119"/>
      <c r="AT69" s="119"/>
      <c r="AU69" s="119"/>
      <c r="AV69" s="119"/>
      <c r="AW69" s="119"/>
      <c r="AX69" s="119"/>
      <c r="AY69" s="119"/>
      <c r="AZ69" s="119"/>
    </row>
    <row r="70" spans="1:52" ht="14">
      <c r="A70" s="129" t="s">
        <v>1467</v>
      </c>
      <c r="B70" s="121">
        <v>7360430</v>
      </c>
      <c r="C70" s="125">
        <f t="shared" ref="C70:C133" si="18">(B70-B69)/1000</f>
        <v>76.13</v>
      </c>
      <c r="D70" s="124" t="str">
        <f t="shared" si="5"/>
        <v>2016</v>
      </c>
      <c r="E70" s="122">
        <f t="shared" si="6"/>
        <v>7360</v>
      </c>
      <c r="F70" s="123">
        <f t="shared" si="7"/>
        <v>76</v>
      </c>
      <c r="G70" s="125">
        <f t="shared" ref="G70:G133" si="19">C70-C69</f>
        <v>-0.71</v>
      </c>
      <c r="H70" s="125">
        <f t="shared" si="15"/>
        <v>-1.63</v>
      </c>
      <c r="I70" s="123">
        <f t="shared" si="13"/>
        <v>73</v>
      </c>
      <c r="J70" s="122">
        <f t="shared" si="9"/>
        <v>7471</v>
      </c>
      <c r="K70" s="119"/>
      <c r="L70" s="119"/>
      <c r="M70" s="122">
        <v>7513474</v>
      </c>
      <c r="N70" s="122">
        <f t="shared" ref="N70:N133" si="20">(M70-M69)/1000</f>
        <v>87</v>
      </c>
      <c r="O70" s="122">
        <f t="shared" si="10"/>
        <v>-1</v>
      </c>
      <c r="P70" s="122">
        <f t="shared" si="11"/>
        <v>-1</v>
      </c>
      <c r="Q70" s="122">
        <f t="shared" si="16"/>
        <v>7513</v>
      </c>
      <c r="R70" s="123">
        <f t="shared" si="14"/>
        <v>87</v>
      </c>
      <c r="S70" s="122">
        <f t="shared" si="12"/>
        <v>7510</v>
      </c>
      <c r="T70" s="119" t="str">
        <f t="shared" si="17"/>
        <v>2016</v>
      </c>
      <c r="U70" s="119"/>
      <c r="V70" s="119"/>
      <c r="W70" s="119"/>
      <c r="X70" s="119"/>
      <c r="Y70" s="119"/>
      <c r="Z70" s="119"/>
      <c r="AA70" s="119"/>
      <c r="AB70" s="119"/>
      <c r="AC70" s="119"/>
      <c r="AD70" s="119"/>
      <c r="AE70" s="119"/>
      <c r="AF70" s="119"/>
      <c r="AG70" s="119"/>
      <c r="AH70" s="119"/>
      <c r="AI70" s="119"/>
      <c r="AJ70" s="119"/>
      <c r="AK70" s="119"/>
      <c r="AL70" s="119"/>
      <c r="AM70" s="119"/>
      <c r="AN70" s="119"/>
      <c r="AO70" s="119"/>
      <c r="AP70" s="119"/>
      <c r="AQ70" s="119"/>
      <c r="AR70" s="119"/>
      <c r="AS70" s="119"/>
      <c r="AT70" s="119"/>
      <c r="AU70" s="119"/>
      <c r="AV70" s="119"/>
      <c r="AW70" s="119"/>
      <c r="AX70" s="119"/>
      <c r="AY70" s="119"/>
      <c r="AZ70" s="119"/>
    </row>
    <row r="71" spans="1:52" ht="14">
      <c r="A71" s="129" t="s">
        <v>1468</v>
      </c>
      <c r="B71" s="121">
        <v>7435810</v>
      </c>
      <c r="C71" s="125">
        <f t="shared" si="18"/>
        <v>75.38</v>
      </c>
      <c r="D71" s="124" t="str">
        <f t="shared" ref="D71:D134" si="21">A71</f>
        <v>2017</v>
      </c>
      <c r="E71" s="122">
        <f t="shared" ref="E71:E134" si="22">B71/1000</f>
        <v>7436</v>
      </c>
      <c r="F71" s="123">
        <f t="shared" ref="F71:F134" si="23">C71</f>
        <v>75</v>
      </c>
      <c r="G71" s="125">
        <f t="shared" si="19"/>
        <v>-0.75</v>
      </c>
      <c r="H71" s="125">
        <f t="shared" si="15"/>
        <v>-1.82</v>
      </c>
      <c r="I71" s="123">
        <f t="shared" si="13"/>
        <v>71</v>
      </c>
      <c r="J71" s="122">
        <f t="shared" si="13"/>
        <v>7542</v>
      </c>
      <c r="K71" s="119"/>
      <c r="L71" s="119"/>
      <c r="M71" s="122">
        <v>7599822</v>
      </c>
      <c r="N71" s="122">
        <f t="shared" si="20"/>
        <v>86</v>
      </c>
      <c r="O71" s="122">
        <f t="shared" ref="O71:O134" si="24">N71-N70</f>
        <v>-1</v>
      </c>
      <c r="P71" s="122">
        <f t="shared" si="11"/>
        <v>-1</v>
      </c>
      <c r="Q71" s="122">
        <f t="shared" si="16"/>
        <v>7600</v>
      </c>
      <c r="R71" s="123">
        <f t="shared" si="14"/>
        <v>86</v>
      </c>
      <c r="S71" s="122">
        <f t="shared" ref="S71:S134" si="25">S70+R71</f>
        <v>7596</v>
      </c>
      <c r="T71" s="119" t="str">
        <f t="shared" si="17"/>
        <v>2017</v>
      </c>
      <c r="U71" s="119"/>
      <c r="V71" s="119"/>
      <c r="W71" s="119"/>
      <c r="X71" s="119"/>
      <c r="Y71" s="119"/>
      <c r="Z71" s="119"/>
      <c r="AA71" s="119"/>
      <c r="AB71" s="119"/>
      <c r="AC71" s="119"/>
      <c r="AD71" s="119"/>
      <c r="AE71" s="119"/>
      <c r="AF71" s="119"/>
      <c r="AG71" s="119"/>
      <c r="AH71" s="119"/>
      <c r="AI71" s="119"/>
      <c r="AJ71" s="119"/>
      <c r="AK71" s="119"/>
      <c r="AL71" s="119"/>
      <c r="AM71" s="119"/>
      <c r="AN71" s="119"/>
      <c r="AO71" s="119"/>
      <c r="AP71" s="119"/>
      <c r="AQ71" s="119"/>
      <c r="AR71" s="119"/>
      <c r="AS71" s="119"/>
      <c r="AT71" s="119"/>
      <c r="AU71" s="119"/>
      <c r="AV71" s="119"/>
      <c r="AW71" s="119"/>
      <c r="AX71" s="119"/>
      <c r="AY71" s="119"/>
      <c r="AZ71" s="119"/>
    </row>
    <row r="72" spans="1:52" ht="14">
      <c r="A72" s="129" t="s">
        <v>1469</v>
      </c>
      <c r="B72" s="121">
        <v>7510341</v>
      </c>
      <c r="C72" s="125">
        <f t="shared" si="18"/>
        <v>74.53</v>
      </c>
      <c r="D72" s="124" t="str">
        <f t="shared" si="21"/>
        <v>2018</v>
      </c>
      <c r="E72" s="122">
        <f t="shared" si="22"/>
        <v>7510</v>
      </c>
      <c r="F72" s="123">
        <f t="shared" si="23"/>
        <v>75</v>
      </c>
      <c r="G72" s="125">
        <f t="shared" si="19"/>
        <v>-0.85</v>
      </c>
      <c r="H72" s="125">
        <f t="shared" si="15"/>
        <v>-2.0499999999999998</v>
      </c>
      <c r="I72" s="123">
        <f t="shared" ref="I72:J87" si="26">I71+H72</f>
        <v>69</v>
      </c>
      <c r="J72" s="122">
        <f t="shared" si="26"/>
        <v>7611</v>
      </c>
      <c r="K72" s="119"/>
      <c r="L72" s="119"/>
      <c r="M72" s="122">
        <v>7683790</v>
      </c>
      <c r="N72" s="122">
        <f t="shared" si="20"/>
        <v>84</v>
      </c>
      <c r="O72" s="122">
        <f t="shared" si="24"/>
        <v>-2</v>
      </c>
      <c r="P72" s="122">
        <f>O72</f>
        <v>-2</v>
      </c>
      <c r="Q72" s="122">
        <f t="shared" si="16"/>
        <v>7684</v>
      </c>
      <c r="R72" s="123">
        <f t="shared" ref="R72:R135" si="27">R71+P72</f>
        <v>84</v>
      </c>
      <c r="S72" s="122">
        <f t="shared" si="25"/>
        <v>7680</v>
      </c>
      <c r="T72" s="119" t="str">
        <f t="shared" si="17"/>
        <v>2018</v>
      </c>
      <c r="U72" s="119"/>
      <c r="V72" s="119"/>
      <c r="W72" s="119"/>
      <c r="X72" s="119"/>
      <c r="Y72" s="119"/>
      <c r="Z72" s="119"/>
      <c r="AA72" s="119"/>
      <c r="AB72" s="119"/>
      <c r="AC72" s="119"/>
      <c r="AD72" s="119"/>
      <c r="AE72" s="119"/>
      <c r="AF72" s="119"/>
      <c r="AG72" s="119"/>
      <c r="AH72" s="119"/>
      <c r="AI72" s="119"/>
      <c r="AJ72" s="119"/>
      <c r="AK72" s="119"/>
      <c r="AL72" s="119"/>
      <c r="AM72" s="119"/>
      <c r="AN72" s="119"/>
      <c r="AO72" s="119"/>
      <c r="AP72" s="119"/>
      <c r="AQ72" s="119"/>
      <c r="AR72" s="119"/>
      <c r="AS72" s="119"/>
      <c r="AT72" s="119"/>
      <c r="AU72" s="119"/>
      <c r="AV72" s="119"/>
      <c r="AW72" s="119"/>
      <c r="AX72" s="119"/>
      <c r="AY72" s="119"/>
      <c r="AZ72" s="119"/>
    </row>
    <row r="73" spans="1:52" ht="14">
      <c r="A73" s="129" t="s">
        <v>1470</v>
      </c>
      <c r="B73" s="121">
        <v>7583938</v>
      </c>
      <c r="C73" s="125">
        <f t="shared" si="18"/>
        <v>73.599999999999994</v>
      </c>
      <c r="D73" s="124" t="str">
        <f t="shared" si="21"/>
        <v>2019</v>
      </c>
      <c r="E73" s="122">
        <f t="shared" si="22"/>
        <v>7584</v>
      </c>
      <c r="F73" s="123">
        <f t="shared" si="23"/>
        <v>74</v>
      </c>
      <c r="G73" s="125">
        <f t="shared" si="19"/>
        <v>-0.93</v>
      </c>
      <c r="H73" s="125">
        <f t="shared" si="15"/>
        <v>-1.92</v>
      </c>
      <c r="I73" s="123">
        <f t="shared" si="26"/>
        <v>67</v>
      </c>
      <c r="J73" s="122">
        <f t="shared" si="26"/>
        <v>7678</v>
      </c>
      <c r="K73" s="119"/>
      <c r="L73" s="119"/>
      <c r="M73" s="122">
        <v>7764951</v>
      </c>
      <c r="N73" s="122">
        <f t="shared" si="20"/>
        <v>81</v>
      </c>
      <c r="O73" s="122">
        <f t="shared" si="24"/>
        <v>-3</v>
      </c>
      <c r="P73" s="122">
        <f>O73</f>
        <v>-3</v>
      </c>
      <c r="Q73" s="122">
        <f t="shared" si="16"/>
        <v>7765</v>
      </c>
      <c r="R73" s="123">
        <f t="shared" si="27"/>
        <v>81</v>
      </c>
      <c r="S73" s="122">
        <f t="shared" si="25"/>
        <v>7761</v>
      </c>
      <c r="T73" s="119" t="str">
        <f t="shared" si="17"/>
        <v>2019</v>
      </c>
      <c r="U73" s="119"/>
      <c r="V73" s="119"/>
      <c r="W73" s="119"/>
      <c r="X73" s="119"/>
      <c r="Y73" s="119"/>
      <c r="Z73" s="119"/>
      <c r="AA73" s="119"/>
      <c r="AB73" s="119"/>
      <c r="AC73" s="119"/>
      <c r="AD73" s="119"/>
      <c r="AE73" s="119"/>
      <c r="AF73" s="119"/>
      <c r="AG73" s="119"/>
      <c r="AH73" s="119"/>
      <c r="AI73" s="119"/>
      <c r="AJ73" s="119"/>
      <c r="AK73" s="119"/>
      <c r="AL73" s="119"/>
      <c r="AM73" s="119"/>
      <c r="AN73" s="119"/>
      <c r="AO73" s="119"/>
      <c r="AP73" s="119"/>
      <c r="AQ73" s="119"/>
      <c r="AR73" s="119"/>
      <c r="AS73" s="119"/>
      <c r="AT73" s="119"/>
      <c r="AU73" s="119"/>
      <c r="AV73" s="119"/>
      <c r="AW73" s="119"/>
      <c r="AX73" s="119"/>
      <c r="AY73" s="119"/>
      <c r="AZ73" s="119"/>
    </row>
    <row r="74" spans="1:52" ht="14">
      <c r="A74" s="129" t="s">
        <v>1471</v>
      </c>
      <c r="B74" s="121">
        <v>7656528</v>
      </c>
      <c r="C74" s="125">
        <f t="shared" si="18"/>
        <v>72.59</v>
      </c>
      <c r="D74" s="124" t="str">
        <f t="shared" si="21"/>
        <v>2020</v>
      </c>
      <c r="E74" s="122">
        <f t="shared" si="22"/>
        <v>7657</v>
      </c>
      <c r="F74" s="123">
        <f t="shared" si="23"/>
        <v>73</v>
      </c>
      <c r="G74" s="125">
        <f t="shared" si="19"/>
        <v>-1.01</v>
      </c>
      <c r="H74" s="125">
        <f t="shared" si="15"/>
        <v>-1.29</v>
      </c>
      <c r="I74" s="123">
        <f t="shared" si="26"/>
        <v>66</v>
      </c>
      <c r="J74" s="122">
        <f t="shared" si="26"/>
        <v>7744</v>
      </c>
      <c r="K74" s="119"/>
      <c r="L74" s="119"/>
      <c r="M74" s="122">
        <v>7840953</v>
      </c>
      <c r="N74" s="122">
        <f t="shared" si="20"/>
        <v>76</v>
      </c>
      <c r="O74" s="122">
        <f t="shared" si="24"/>
        <v>-5</v>
      </c>
      <c r="P74" s="122">
        <f t="shared" ref="P74:P137" si="28">P32-P31+P73</f>
        <v>-2</v>
      </c>
      <c r="Q74" s="122">
        <f t="shared" si="16"/>
        <v>7841</v>
      </c>
      <c r="R74" s="123">
        <f t="shared" si="27"/>
        <v>79</v>
      </c>
      <c r="S74" s="122">
        <f t="shared" si="25"/>
        <v>7840</v>
      </c>
      <c r="T74" s="119" t="str">
        <f t="shared" si="17"/>
        <v>2020</v>
      </c>
      <c r="U74" s="119"/>
      <c r="V74" s="119"/>
      <c r="W74" s="119"/>
      <c r="X74" s="119"/>
      <c r="Y74" s="119"/>
      <c r="Z74" s="119"/>
      <c r="AA74" s="119"/>
      <c r="AB74" s="119"/>
      <c r="AC74" s="119"/>
      <c r="AD74" s="119"/>
      <c r="AE74" s="119"/>
      <c r="AF74" s="119"/>
      <c r="AG74" s="119"/>
      <c r="AH74" s="119"/>
      <c r="AI74" s="119"/>
      <c r="AJ74" s="119"/>
      <c r="AK74" s="119"/>
      <c r="AL74" s="119"/>
      <c r="AM74" s="119"/>
      <c r="AN74" s="119"/>
      <c r="AO74" s="119"/>
      <c r="AP74" s="119"/>
      <c r="AQ74" s="119"/>
      <c r="AR74" s="119"/>
      <c r="AS74" s="119"/>
      <c r="AT74" s="119"/>
      <c r="AU74" s="119"/>
      <c r="AV74" s="119"/>
      <c r="AW74" s="119"/>
      <c r="AX74" s="119"/>
      <c r="AY74" s="119"/>
      <c r="AZ74" s="119"/>
    </row>
    <row r="75" spans="1:52" ht="14">
      <c r="A75" s="129" t="s">
        <v>1472</v>
      </c>
      <c r="B75" s="121">
        <v>7728046</v>
      </c>
      <c r="C75" s="125">
        <f t="shared" si="18"/>
        <v>71.52</v>
      </c>
      <c r="D75" s="124" t="str">
        <f t="shared" si="21"/>
        <v>2021</v>
      </c>
      <c r="E75" s="122">
        <f t="shared" si="22"/>
        <v>7728</v>
      </c>
      <c r="F75" s="123">
        <f t="shared" si="23"/>
        <v>72</v>
      </c>
      <c r="G75" s="125">
        <f t="shared" si="19"/>
        <v>-1.07</v>
      </c>
      <c r="H75" s="125">
        <f t="shared" si="15"/>
        <v>-0.42</v>
      </c>
      <c r="I75" s="123">
        <f t="shared" si="26"/>
        <v>66</v>
      </c>
      <c r="J75" s="122">
        <f t="shared" si="26"/>
        <v>7810</v>
      </c>
      <c r="K75" s="119"/>
      <c r="L75" s="119"/>
      <c r="M75" s="122">
        <v>7909295</v>
      </c>
      <c r="N75" s="122">
        <f t="shared" si="20"/>
        <v>68</v>
      </c>
      <c r="O75" s="122">
        <f t="shared" si="24"/>
        <v>-8</v>
      </c>
      <c r="P75" s="122">
        <f t="shared" si="28"/>
        <v>-1</v>
      </c>
      <c r="Q75" s="122">
        <f t="shared" si="16"/>
        <v>7909</v>
      </c>
      <c r="R75" s="123">
        <f t="shared" si="27"/>
        <v>78</v>
      </c>
      <c r="S75" s="122">
        <f t="shared" si="25"/>
        <v>7918</v>
      </c>
      <c r="T75" s="119" t="str">
        <f t="shared" si="17"/>
        <v>2021</v>
      </c>
      <c r="U75" s="119"/>
      <c r="V75" s="119"/>
      <c r="W75" s="119"/>
      <c r="X75" s="119"/>
      <c r="Y75" s="119"/>
      <c r="Z75" s="119"/>
      <c r="AA75" s="119"/>
      <c r="AB75" s="119"/>
      <c r="AC75" s="119"/>
      <c r="AD75" s="119"/>
      <c r="AE75" s="119"/>
      <c r="AF75" s="119"/>
      <c r="AG75" s="119"/>
      <c r="AH75" s="119"/>
      <c r="AI75" s="119"/>
      <c r="AJ75" s="119"/>
      <c r="AK75" s="119"/>
      <c r="AL75" s="119"/>
      <c r="AM75" s="119"/>
      <c r="AN75" s="119"/>
      <c r="AO75" s="119"/>
      <c r="AP75" s="119"/>
      <c r="AQ75" s="119"/>
      <c r="AR75" s="119"/>
      <c r="AS75" s="119"/>
      <c r="AT75" s="119"/>
      <c r="AU75" s="119"/>
      <c r="AV75" s="119"/>
      <c r="AW75" s="119"/>
      <c r="AX75" s="119"/>
      <c r="AY75" s="119"/>
      <c r="AZ75" s="119"/>
    </row>
    <row r="76" spans="1:52" ht="14">
      <c r="A76" s="129" t="s">
        <v>1473</v>
      </c>
      <c r="B76" s="121">
        <v>7798450</v>
      </c>
      <c r="C76" s="125">
        <f t="shared" si="18"/>
        <v>70.400000000000006</v>
      </c>
      <c r="D76" s="124" t="str">
        <f t="shared" si="21"/>
        <v>2022</v>
      </c>
      <c r="E76" s="122">
        <f t="shared" si="22"/>
        <v>7798</v>
      </c>
      <c r="F76" s="123">
        <f t="shared" si="23"/>
        <v>70</v>
      </c>
      <c r="G76" s="125">
        <f t="shared" si="19"/>
        <v>-1.1200000000000001</v>
      </c>
      <c r="H76" s="125">
        <f t="shared" si="15"/>
        <v>0.23</v>
      </c>
      <c r="I76" s="123">
        <f t="shared" si="26"/>
        <v>66</v>
      </c>
      <c r="J76" s="122">
        <f t="shared" si="26"/>
        <v>7876</v>
      </c>
      <c r="K76" s="119"/>
      <c r="L76" s="119"/>
      <c r="M76" s="122">
        <v>7975105</v>
      </c>
      <c r="N76" s="122">
        <f t="shared" si="20"/>
        <v>66</v>
      </c>
      <c r="O76" s="122">
        <f t="shared" si="24"/>
        <v>-2</v>
      </c>
      <c r="P76" s="122">
        <f t="shared" si="28"/>
        <v>-1</v>
      </c>
      <c r="Q76" s="122">
        <f t="shared" si="16"/>
        <v>7975</v>
      </c>
      <c r="R76" s="123">
        <f t="shared" si="27"/>
        <v>77</v>
      </c>
      <c r="S76" s="122">
        <f t="shared" si="25"/>
        <v>7995</v>
      </c>
      <c r="T76" s="119" t="str">
        <f t="shared" si="17"/>
        <v>2022</v>
      </c>
      <c r="U76" s="119"/>
      <c r="V76" s="119"/>
      <c r="W76" s="119"/>
      <c r="X76" s="119"/>
      <c r="Y76" s="119"/>
      <c r="Z76" s="119"/>
      <c r="AA76" s="119"/>
      <c r="AB76" s="119"/>
      <c r="AC76" s="119"/>
      <c r="AD76" s="119"/>
      <c r="AE76" s="119"/>
      <c r="AF76" s="119"/>
      <c r="AG76" s="119"/>
      <c r="AH76" s="119"/>
      <c r="AI76" s="119"/>
      <c r="AJ76" s="119"/>
      <c r="AK76" s="119"/>
      <c r="AL76" s="119"/>
      <c r="AM76" s="119"/>
      <c r="AN76" s="119"/>
      <c r="AO76" s="119"/>
      <c r="AP76" s="119"/>
      <c r="AQ76" s="119"/>
      <c r="AR76" s="119"/>
      <c r="AS76" s="119"/>
      <c r="AT76" s="119"/>
      <c r="AU76" s="119"/>
      <c r="AV76" s="119"/>
      <c r="AW76" s="119"/>
      <c r="AX76" s="119"/>
      <c r="AY76" s="119"/>
      <c r="AZ76" s="119"/>
    </row>
    <row r="77" spans="1:52" ht="14">
      <c r="A77" s="129" t="s">
        <v>1474</v>
      </c>
      <c r="B77" s="121">
        <v>7867734</v>
      </c>
      <c r="C77" s="125">
        <f t="shared" si="18"/>
        <v>69.28</v>
      </c>
      <c r="D77" s="124" t="str">
        <f t="shared" si="21"/>
        <v>2023</v>
      </c>
      <c r="E77" s="122">
        <f t="shared" si="22"/>
        <v>7868</v>
      </c>
      <c r="F77" s="123">
        <f t="shared" si="23"/>
        <v>69</v>
      </c>
      <c r="G77" s="125">
        <f t="shared" si="19"/>
        <v>-1.1200000000000001</v>
      </c>
      <c r="H77" s="125">
        <f t="shared" si="15"/>
        <v>0.3</v>
      </c>
      <c r="I77" s="123">
        <f t="shared" si="26"/>
        <v>66</v>
      </c>
      <c r="J77" s="122">
        <f t="shared" si="26"/>
        <v>7942</v>
      </c>
      <c r="K77" s="119"/>
      <c r="L77" s="119"/>
      <c r="M77" s="122">
        <v>8045311</v>
      </c>
      <c r="N77" s="122">
        <f t="shared" si="20"/>
        <v>70</v>
      </c>
      <c r="O77" s="122">
        <f t="shared" si="24"/>
        <v>4</v>
      </c>
      <c r="P77" s="122">
        <f t="shared" si="28"/>
        <v>0</v>
      </c>
      <c r="Q77" s="122">
        <f t="shared" si="16"/>
        <v>8045</v>
      </c>
      <c r="R77" s="123">
        <f t="shared" si="27"/>
        <v>77</v>
      </c>
      <c r="S77" s="122">
        <f t="shared" si="25"/>
        <v>8072</v>
      </c>
      <c r="T77" s="119" t="str">
        <f t="shared" si="17"/>
        <v>2023</v>
      </c>
      <c r="U77" s="119"/>
      <c r="V77" s="119"/>
      <c r="W77" s="119"/>
      <c r="X77" s="119"/>
      <c r="Y77" s="119"/>
      <c r="Z77" s="119"/>
      <c r="AA77" s="119"/>
      <c r="AB77" s="119"/>
      <c r="AC77" s="119"/>
      <c r="AD77" s="119"/>
      <c r="AE77" s="119"/>
      <c r="AF77" s="119"/>
      <c r="AG77" s="119"/>
      <c r="AH77" s="119"/>
      <c r="AI77" s="119"/>
      <c r="AJ77" s="119"/>
      <c r="AK77" s="119"/>
      <c r="AL77" s="119"/>
      <c r="AM77" s="119"/>
      <c r="AN77" s="119"/>
      <c r="AO77" s="119"/>
      <c r="AP77" s="119"/>
      <c r="AQ77" s="119"/>
      <c r="AR77" s="119"/>
      <c r="AS77" s="119"/>
      <c r="AT77" s="119"/>
      <c r="AU77" s="119"/>
      <c r="AV77" s="119"/>
      <c r="AW77" s="119"/>
      <c r="AX77" s="119"/>
      <c r="AY77" s="119"/>
      <c r="AZ77" s="119"/>
    </row>
    <row r="78" spans="1:52" ht="14">
      <c r="A78" s="129" t="s">
        <v>1475</v>
      </c>
      <c r="B78" s="121">
        <v>7935908</v>
      </c>
      <c r="C78" s="125">
        <f t="shared" si="18"/>
        <v>68.17</v>
      </c>
      <c r="D78" s="124" t="str">
        <f t="shared" si="21"/>
        <v>2024</v>
      </c>
      <c r="E78" s="122">
        <f t="shared" si="22"/>
        <v>7936</v>
      </c>
      <c r="F78" s="123">
        <f t="shared" si="23"/>
        <v>68</v>
      </c>
      <c r="G78" s="125">
        <f t="shared" si="19"/>
        <v>-1.1100000000000001</v>
      </c>
      <c r="H78" s="125">
        <f t="shared" si="15"/>
        <v>0.15</v>
      </c>
      <c r="I78" s="123">
        <f t="shared" si="26"/>
        <v>66</v>
      </c>
      <c r="J78" s="122">
        <f t="shared" si="26"/>
        <v>8008</v>
      </c>
      <c r="K78" s="119"/>
      <c r="L78" s="119"/>
      <c r="M78" s="122">
        <v>8118836</v>
      </c>
      <c r="N78" s="122">
        <f t="shared" si="20"/>
        <v>74</v>
      </c>
      <c r="O78" s="122">
        <f t="shared" si="24"/>
        <v>4</v>
      </c>
      <c r="P78" s="122">
        <f t="shared" si="28"/>
        <v>-1</v>
      </c>
      <c r="Q78" s="122">
        <f t="shared" si="16"/>
        <v>8119</v>
      </c>
      <c r="R78" s="123">
        <f t="shared" si="27"/>
        <v>76</v>
      </c>
      <c r="S78" s="122">
        <f t="shared" si="25"/>
        <v>8148</v>
      </c>
      <c r="T78" s="119" t="str">
        <f t="shared" si="17"/>
        <v>2024</v>
      </c>
      <c r="U78" s="119"/>
      <c r="V78" s="119"/>
      <c r="W78" s="119"/>
      <c r="X78" s="119"/>
      <c r="Y78" s="119"/>
      <c r="Z78" s="119"/>
      <c r="AA78" s="119"/>
      <c r="AB78" s="119"/>
      <c r="AC78" s="119"/>
      <c r="AD78" s="119"/>
      <c r="AE78" s="119"/>
      <c r="AF78" s="119"/>
      <c r="AG78" s="119"/>
      <c r="AH78" s="119"/>
      <c r="AI78" s="119"/>
      <c r="AJ78" s="119"/>
      <c r="AK78" s="119"/>
      <c r="AL78" s="119"/>
      <c r="AM78" s="119"/>
      <c r="AN78" s="119"/>
      <c r="AO78" s="119"/>
      <c r="AP78" s="119"/>
      <c r="AQ78" s="119"/>
      <c r="AR78" s="119"/>
      <c r="AS78" s="119"/>
      <c r="AT78" s="119"/>
      <c r="AU78" s="119"/>
      <c r="AV78" s="119"/>
      <c r="AW78" s="119"/>
      <c r="AX78" s="119"/>
      <c r="AY78" s="119"/>
      <c r="AZ78" s="119"/>
    </row>
    <row r="79" spans="1:52" ht="14">
      <c r="A79" s="129" t="s">
        <v>1476</v>
      </c>
      <c r="B79" s="121">
        <v>8002978</v>
      </c>
      <c r="C79" s="125">
        <f t="shared" si="18"/>
        <v>67.069999999999993</v>
      </c>
      <c r="D79" s="124" t="str">
        <f t="shared" si="21"/>
        <v>2025</v>
      </c>
      <c r="E79" s="122">
        <f t="shared" si="22"/>
        <v>8003</v>
      </c>
      <c r="F79" s="123">
        <f t="shared" si="23"/>
        <v>67</v>
      </c>
      <c r="G79" s="125">
        <f t="shared" si="19"/>
        <v>-1.1000000000000001</v>
      </c>
      <c r="H79" s="125">
        <f t="shared" si="15"/>
        <v>0.28000000000000003</v>
      </c>
      <c r="I79" s="123">
        <f t="shared" si="26"/>
        <v>66</v>
      </c>
      <c r="J79" s="122">
        <f t="shared" si="26"/>
        <v>8074</v>
      </c>
      <c r="K79" s="119"/>
      <c r="L79" s="119"/>
      <c r="M79" s="122">
        <v>8191989</v>
      </c>
      <c r="N79" s="122">
        <f t="shared" si="20"/>
        <v>73</v>
      </c>
      <c r="O79" s="122">
        <f t="shared" si="24"/>
        <v>-1</v>
      </c>
      <c r="P79" s="122">
        <f t="shared" si="28"/>
        <v>-2</v>
      </c>
      <c r="Q79" s="122">
        <f t="shared" si="16"/>
        <v>8192</v>
      </c>
      <c r="R79" s="123">
        <f t="shared" si="27"/>
        <v>74</v>
      </c>
      <c r="S79" s="122">
        <f t="shared" si="25"/>
        <v>8222</v>
      </c>
      <c r="T79" s="119" t="str">
        <f t="shared" si="17"/>
        <v>2025</v>
      </c>
      <c r="U79" s="119"/>
      <c r="V79" s="119"/>
      <c r="W79" s="119"/>
      <c r="X79" s="119"/>
      <c r="Y79" s="119"/>
      <c r="Z79" s="119"/>
      <c r="AA79" s="119"/>
      <c r="AB79" s="119"/>
      <c r="AC79" s="119"/>
      <c r="AD79" s="119"/>
      <c r="AE79" s="119"/>
      <c r="AF79" s="119"/>
      <c r="AG79" s="119"/>
      <c r="AH79" s="119"/>
      <c r="AI79" s="119"/>
      <c r="AJ79" s="119"/>
      <c r="AK79" s="119"/>
      <c r="AL79" s="119"/>
      <c r="AM79" s="119"/>
      <c r="AN79" s="119"/>
      <c r="AO79" s="119"/>
      <c r="AP79" s="119"/>
      <c r="AQ79" s="119"/>
      <c r="AR79" s="119"/>
      <c r="AS79" s="119"/>
      <c r="AT79" s="119"/>
      <c r="AU79" s="119"/>
      <c r="AV79" s="119"/>
      <c r="AW79" s="119"/>
      <c r="AX79" s="119"/>
      <c r="AY79" s="119"/>
      <c r="AZ79" s="119"/>
    </row>
    <row r="80" spans="1:52" ht="14">
      <c r="A80" s="129" t="s">
        <v>1477</v>
      </c>
      <c r="B80" s="121">
        <v>8068925</v>
      </c>
      <c r="C80" s="125">
        <f t="shared" si="18"/>
        <v>65.95</v>
      </c>
      <c r="D80" s="124" t="str">
        <f t="shared" si="21"/>
        <v>2026</v>
      </c>
      <c r="E80" s="122">
        <f t="shared" si="22"/>
        <v>8069</v>
      </c>
      <c r="F80" s="123">
        <f t="shared" si="23"/>
        <v>66</v>
      </c>
      <c r="G80" s="125">
        <f t="shared" si="19"/>
        <v>-1.1200000000000001</v>
      </c>
      <c r="H80" s="125">
        <f t="shared" si="15"/>
        <v>0.37</v>
      </c>
      <c r="I80" s="123">
        <f t="shared" si="26"/>
        <v>66</v>
      </c>
      <c r="J80" s="122">
        <f t="shared" si="26"/>
        <v>8140</v>
      </c>
      <c r="K80" s="119"/>
      <c r="L80" s="119"/>
      <c r="M80" s="122">
        <v>8264365</v>
      </c>
      <c r="N80" s="122">
        <f t="shared" si="20"/>
        <v>72</v>
      </c>
      <c r="O80" s="122">
        <f t="shared" si="24"/>
        <v>-1</v>
      </c>
      <c r="P80" s="122">
        <f t="shared" si="28"/>
        <v>-3</v>
      </c>
      <c r="Q80" s="122">
        <f t="shared" si="16"/>
        <v>8264</v>
      </c>
      <c r="R80" s="123">
        <f t="shared" si="27"/>
        <v>71</v>
      </c>
      <c r="S80" s="122">
        <f t="shared" si="25"/>
        <v>8293</v>
      </c>
      <c r="T80" s="119" t="str">
        <f t="shared" si="17"/>
        <v>2026</v>
      </c>
      <c r="U80" s="119"/>
      <c r="V80" s="119"/>
      <c r="W80" s="119"/>
      <c r="X80" s="119"/>
      <c r="Y80" s="119"/>
      <c r="Z80" s="119"/>
      <c r="AA80" s="119"/>
      <c r="AB80" s="119"/>
      <c r="AC80" s="119"/>
      <c r="AD80" s="119"/>
      <c r="AE80" s="119"/>
      <c r="AF80" s="119"/>
      <c r="AG80" s="119"/>
      <c r="AH80" s="119"/>
      <c r="AI80" s="119"/>
      <c r="AJ80" s="119"/>
      <c r="AK80" s="119"/>
      <c r="AL80" s="119"/>
      <c r="AM80" s="119"/>
      <c r="AN80" s="119"/>
      <c r="AO80" s="119"/>
      <c r="AP80" s="119"/>
      <c r="AQ80" s="119"/>
      <c r="AR80" s="119"/>
      <c r="AS80" s="119"/>
      <c r="AT80" s="119"/>
      <c r="AU80" s="119"/>
      <c r="AV80" s="119"/>
      <c r="AW80" s="119"/>
      <c r="AX80" s="119"/>
      <c r="AY80" s="119"/>
      <c r="AZ80" s="119"/>
    </row>
    <row r="81" spans="1:52" ht="14">
      <c r="A81" s="129" t="s">
        <v>1478</v>
      </c>
      <c r="B81" s="121">
        <v>8133725</v>
      </c>
      <c r="C81" s="125">
        <f t="shared" si="18"/>
        <v>64.8</v>
      </c>
      <c r="D81" s="124" t="str">
        <f t="shared" si="21"/>
        <v>2027</v>
      </c>
      <c r="E81" s="122">
        <f t="shared" si="22"/>
        <v>8134</v>
      </c>
      <c r="F81" s="123">
        <f t="shared" si="23"/>
        <v>65</v>
      </c>
      <c r="G81" s="125">
        <f t="shared" si="19"/>
        <v>-1.1499999999999999</v>
      </c>
      <c r="H81" s="125">
        <f t="shared" si="15"/>
        <v>0.35</v>
      </c>
      <c r="I81" s="123">
        <f t="shared" si="26"/>
        <v>66</v>
      </c>
      <c r="J81" s="122">
        <f t="shared" si="26"/>
        <v>8206</v>
      </c>
      <c r="K81" s="119"/>
      <c r="L81" s="119"/>
      <c r="M81" s="122">
        <v>8335978</v>
      </c>
      <c r="N81" s="122">
        <f t="shared" si="20"/>
        <v>72</v>
      </c>
      <c r="O81" s="122">
        <f t="shared" si="24"/>
        <v>0</v>
      </c>
      <c r="P81" s="122">
        <f t="shared" si="28"/>
        <v>-1</v>
      </c>
      <c r="Q81" s="122">
        <f t="shared" si="16"/>
        <v>8336</v>
      </c>
      <c r="R81" s="123">
        <f t="shared" si="27"/>
        <v>70</v>
      </c>
      <c r="S81" s="122">
        <f t="shared" si="25"/>
        <v>8363</v>
      </c>
      <c r="T81" s="119" t="str">
        <f t="shared" si="17"/>
        <v>2027</v>
      </c>
      <c r="U81" s="119"/>
      <c r="V81" s="119"/>
      <c r="W81" s="119"/>
      <c r="X81" s="119"/>
      <c r="Y81" s="119"/>
      <c r="Z81" s="119"/>
      <c r="AA81" s="119"/>
      <c r="AB81" s="119"/>
      <c r="AC81" s="119"/>
      <c r="AD81" s="119"/>
      <c r="AE81" s="119"/>
      <c r="AF81" s="119"/>
      <c r="AG81" s="119"/>
      <c r="AH81" s="119"/>
      <c r="AI81" s="119"/>
      <c r="AJ81" s="119"/>
      <c r="AK81" s="119"/>
      <c r="AL81" s="119"/>
      <c r="AM81" s="119"/>
      <c r="AN81" s="119"/>
      <c r="AO81" s="119"/>
      <c r="AP81" s="119"/>
      <c r="AQ81" s="119"/>
      <c r="AR81" s="119"/>
      <c r="AS81" s="119"/>
      <c r="AT81" s="119"/>
      <c r="AU81" s="119"/>
      <c r="AV81" s="119"/>
      <c r="AW81" s="119"/>
      <c r="AX81" s="119"/>
      <c r="AY81" s="119"/>
      <c r="AZ81" s="119"/>
    </row>
    <row r="82" spans="1:52" ht="14">
      <c r="A82" s="129" t="s">
        <v>1479</v>
      </c>
      <c r="B82" s="121">
        <v>8197390</v>
      </c>
      <c r="C82" s="125">
        <f t="shared" si="18"/>
        <v>63.67</v>
      </c>
      <c r="D82" s="124" t="str">
        <f t="shared" si="21"/>
        <v>2028</v>
      </c>
      <c r="E82" s="122">
        <f t="shared" si="22"/>
        <v>8197</v>
      </c>
      <c r="F82" s="123">
        <f t="shared" si="23"/>
        <v>64</v>
      </c>
      <c r="G82" s="125">
        <f t="shared" si="19"/>
        <v>-1.1299999999999999</v>
      </c>
      <c r="H82" s="125">
        <f t="shared" si="15"/>
        <v>0.46</v>
      </c>
      <c r="I82" s="123">
        <f t="shared" si="26"/>
        <v>66</v>
      </c>
      <c r="J82" s="122">
        <f t="shared" si="26"/>
        <v>8272</v>
      </c>
      <c r="K82" s="119"/>
      <c r="L82" s="119"/>
      <c r="M82" s="122">
        <v>8406829</v>
      </c>
      <c r="N82" s="122">
        <f t="shared" si="20"/>
        <v>71</v>
      </c>
      <c r="O82" s="122">
        <f t="shared" si="24"/>
        <v>-1</v>
      </c>
      <c r="P82" s="122">
        <f t="shared" si="28"/>
        <v>-1</v>
      </c>
      <c r="Q82" s="122">
        <f t="shared" si="16"/>
        <v>8407</v>
      </c>
      <c r="R82" s="123">
        <f t="shared" si="27"/>
        <v>69</v>
      </c>
      <c r="S82" s="122">
        <f t="shared" si="25"/>
        <v>8432</v>
      </c>
      <c r="T82" s="119" t="str">
        <f t="shared" si="17"/>
        <v>2028</v>
      </c>
      <c r="U82" s="119"/>
      <c r="V82" s="119"/>
      <c r="W82" s="119"/>
      <c r="X82" s="119"/>
      <c r="Y82" s="119"/>
      <c r="Z82" s="119"/>
      <c r="AA82" s="119"/>
      <c r="AB82" s="119"/>
      <c r="AC82" s="119"/>
      <c r="AD82" s="119"/>
      <c r="AE82" s="119"/>
      <c r="AF82" s="119"/>
      <c r="AG82" s="119"/>
      <c r="AH82" s="119"/>
      <c r="AI82" s="119"/>
      <c r="AJ82" s="119"/>
      <c r="AK82" s="119"/>
      <c r="AL82" s="119"/>
      <c r="AM82" s="119"/>
      <c r="AN82" s="119"/>
      <c r="AO82" s="119"/>
      <c r="AP82" s="119"/>
      <c r="AQ82" s="119"/>
      <c r="AR82" s="119"/>
      <c r="AS82" s="119"/>
      <c r="AT82" s="119"/>
      <c r="AU82" s="119"/>
      <c r="AV82" s="119"/>
      <c r="AW82" s="119"/>
      <c r="AX82" s="119"/>
      <c r="AY82" s="119"/>
      <c r="AZ82" s="119"/>
    </row>
    <row r="83" spans="1:52" ht="14">
      <c r="A83" s="129" t="s">
        <v>1480</v>
      </c>
      <c r="B83" s="121">
        <v>8259937</v>
      </c>
      <c r="C83" s="125">
        <f t="shared" si="18"/>
        <v>62.55</v>
      </c>
      <c r="D83" s="124" t="str">
        <f t="shared" si="21"/>
        <v>2029</v>
      </c>
      <c r="E83" s="122">
        <f t="shared" si="22"/>
        <v>8260</v>
      </c>
      <c r="F83" s="123">
        <f t="shared" si="23"/>
        <v>63</v>
      </c>
      <c r="G83" s="125">
        <f t="shared" si="19"/>
        <v>-1.1200000000000001</v>
      </c>
      <c r="H83" s="125">
        <f t="shared" si="15"/>
        <v>0.21</v>
      </c>
      <c r="I83" s="123">
        <f t="shared" si="26"/>
        <v>66</v>
      </c>
      <c r="J83" s="122">
        <f t="shared" si="26"/>
        <v>8338</v>
      </c>
      <c r="K83" s="119"/>
      <c r="L83" s="119"/>
      <c r="M83" s="122">
        <v>8476889</v>
      </c>
      <c r="N83" s="122">
        <f t="shared" si="20"/>
        <v>70</v>
      </c>
      <c r="O83" s="122">
        <f t="shared" si="24"/>
        <v>-1</v>
      </c>
      <c r="P83" s="122">
        <f t="shared" si="28"/>
        <v>0</v>
      </c>
      <c r="Q83" s="122">
        <f t="shared" si="16"/>
        <v>8477</v>
      </c>
      <c r="R83" s="123">
        <f t="shared" si="27"/>
        <v>69</v>
      </c>
      <c r="S83" s="122">
        <f t="shared" si="25"/>
        <v>8501</v>
      </c>
      <c r="T83" s="119" t="str">
        <f t="shared" si="17"/>
        <v>2029</v>
      </c>
      <c r="U83" s="119"/>
      <c r="V83" s="119"/>
      <c r="W83" s="119"/>
      <c r="X83" s="119"/>
      <c r="Y83" s="119"/>
      <c r="Z83" s="119"/>
      <c r="AA83" s="119"/>
      <c r="AB83" s="119"/>
      <c r="AC83" s="119"/>
      <c r="AD83" s="119"/>
      <c r="AE83" s="119"/>
      <c r="AF83" s="119"/>
      <c r="AG83" s="119"/>
      <c r="AH83" s="119"/>
      <c r="AI83" s="119"/>
      <c r="AJ83" s="119"/>
      <c r="AK83" s="119"/>
      <c r="AL83" s="119"/>
      <c r="AM83" s="119"/>
      <c r="AN83" s="119"/>
      <c r="AO83" s="119"/>
      <c r="AP83" s="119"/>
      <c r="AQ83" s="119"/>
      <c r="AR83" s="119"/>
      <c r="AS83" s="119"/>
      <c r="AT83" s="119"/>
      <c r="AU83" s="119"/>
      <c r="AV83" s="119"/>
      <c r="AW83" s="119"/>
      <c r="AX83" s="119"/>
      <c r="AY83" s="119"/>
      <c r="AZ83" s="119"/>
    </row>
    <row r="84" spans="1:52" ht="14">
      <c r="A84" s="129" t="s">
        <v>1481</v>
      </c>
      <c r="B84" s="121">
        <v>8321380</v>
      </c>
      <c r="C84" s="125">
        <f t="shared" si="18"/>
        <v>61.44</v>
      </c>
      <c r="D84" s="124" t="str">
        <f t="shared" si="21"/>
        <v>2030</v>
      </c>
      <c r="E84" s="122">
        <f t="shared" si="22"/>
        <v>8321</v>
      </c>
      <c r="F84" s="123">
        <f t="shared" si="23"/>
        <v>61</v>
      </c>
      <c r="G84" s="125">
        <f t="shared" si="19"/>
        <v>-1.1100000000000001</v>
      </c>
      <c r="H84" s="125">
        <f t="shared" si="15"/>
        <v>-0.63</v>
      </c>
      <c r="I84" s="123">
        <f t="shared" si="26"/>
        <v>65</v>
      </c>
      <c r="J84" s="122">
        <f t="shared" si="26"/>
        <v>8403</v>
      </c>
      <c r="K84" s="119"/>
      <c r="L84" s="119"/>
      <c r="M84" s="122">
        <v>8546141</v>
      </c>
      <c r="N84" s="122">
        <f t="shared" si="20"/>
        <v>69</v>
      </c>
      <c r="O84" s="122">
        <f t="shared" si="24"/>
        <v>-1</v>
      </c>
      <c r="P84" s="122">
        <f t="shared" si="28"/>
        <v>-3</v>
      </c>
      <c r="Q84" s="122">
        <f t="shared" si="16"/>
        <v>8546</v>
      </c>
      <c r="R84" s="123">
        <f t="shared" si="27"/>
        <v>66</v>
      </c>
      <c r="S84" s="122">
        <f t="shared" si="25"/>
        <v>8567</v>
      </c>
      <c r="T84" s="119" t="str">
        <f t="shared" si="17"/>
        <v>2030</v>
      </c>
      <c r="U84" s="119"/>
      <c r="V84" s="119"/>
      <c r="W84" s="119"/>
      <c r="X84" s="119"/>
      <c r="Y84" s="119"/>
      <c r="Z84" s="119"/>
      <c r="AA84" s="119"/>
      <c r="AB84" s="119"/>
      <c r="AC84" s="119"/>
      <c r="AD84" s="119"/>
      <c r="AE84" s="119"/>
      <c r="AF84" s="119"/>
      <c r="AG84" s="119"/>
      <c r="AH84" s="119"/>
      <c r="AI84" s="119"/>
      <c r="AJ84" s="119"/>
      <c r="AK84" s="119"/>
      <c r="AL84" s="119"/>
      <c r="AM84" s="119"/>
      <c r="AN84" s="119"/>
      <c r="AO84" s="119"/>
      <c r="AP84" s="119"/>
      <c r="AQ84" s="119"/>
      <c r="AR84" s="119"/>
      <c r="AS84" s="119"/>
      <c r="AT84" s="119"/>
      <c r="AU84" s="119"/>
      <c r="AV84" s="119"/>
      <c r="AW84" s="119"/>
      <c r="AX84" s="119"/>
      <c r="AY84" s="119"/>
      <c r="AZ84" s="119"/>
    </row>
    <row r="85" spans="1:52" ht="14">
      <c r="A85" s="129" t="s">
        <v>1482</v>
      </c>
      <c r="B85" s="121">
        <v>8381713</v>
      </c>
      <c r="C85" s="125">
        <f t="shared" si="18"/>
        <v>60.33</v>
      </c>
      <c r="D85" s="124" t="str">
        <f t="shared" si="21"/>
        <v>2031</v>
      </c>
      <c r="E85" s="122">
        <f t="shared" si="22"/>
        <v>8382</v>
      </c>
      <c r="F85" s="123">
        <f t="shared" si="23"/>
        <v>60</v>
      </c>
      <c r="G85" s="125">
        <f t="shared" si="19"/>
        <v>-1.1100000000000001</v>
      </c>
      <c r="H85" s="125">
        <f t="shared" si="15"/>
        <v>-1.76</v>
      </c>
      <c r="I85" s="123">
        <f t="shared" si="26"/>
        <v>63</v>
      </c>
      <c r="J85" s="122">
        <f t="shared" si="26"/>
        <v>8466</v>
      </c>
      <c r="K85" s="119"/>
      <c r="L85" s="119"/>
      <c r="M85" s="122">
        <v>8614533</v>
      </c>
      <c r="N85" s="122">
        <f t="shared" si="20"/>
        <v>68</v>
      </c>
      <c r="O85" s="122">
        <f t="shared" si="24"/>
        <v>-1</v>
      </c>
      <c r="P85" s="122">
        <f t="shared" si="28"/>
        <v>-3</v>
      </c>
      <c r="Q85" s="122">
        <f t="shared" si="16"/>
        <v>8615</v>
      </c>
      <c r="R85" s="123">
        <f t="shared" si="27"/>
        <v>63</v>
      </c>
      <c r="S85" s="122">
        <f t="shared" si="25"/>
        <v>8630</v>
      </c>
      <c r="T85" s="119" t="str">
        <f t="shared" si="17"/>
        <v>2031</v>
      </c>
      <c r="U85" s="119"/>
      <c r="V85" s="119"/>
      <c r="W85" s="119"/>
      <c r="X85" s="119"/>
      <c r="Y85" s="119"/>
      <c r="Z85" s="119"/>
      <c r="AA85" s="119"/>
      <c r="AB85" s="119"/>
      <c r="AC85" s="119"/>
      <c r="AD85" s="119"/>
      <c r="AE85" s="119"/>
      <c r="AF85" s="119"/>
      <c r="AG85" s="119"/>
      <c r="AH85" s="119"/>
      <c r="AI85" s="119"/>
      <c r="AJ85" s="119"/>
      <c r="AK85" s="119"/>
      <c r="AL85" s="119"/>
      <c r="AM85" s="119"/>
      <c r="AN85" s="119"/>
      <c r="AO85" s="119"/>
      <c r="AP85" s="119"/>
      <c r="AQ85" s="119"/>
      <c r="AR85" s="119"/>
      <c r="AS85" s="119"/>
      <c r="AT85" s="119"/>
      <c r="AU85" s="119"/>
      <c r="AV85" s="119"/>
      <c r="AW85" s="119"/>
      <c r="AX85" s="119"/>
      <c r="AY85" s="119"/>
      <c r="AZ85" s="119"/>
    </row>
    <row r="86" spans="1:52" ht="14">
      <c r="A86" s="129" t="s">
        <v>1483</v>
      </c>
      <c r="B86" s="121">
        <v>8440926</v>
      </c>
      <c r="C86" s="125">
        <f t="shared" si="18"/>
        <v>59.21</v>
      </c>
      <c r="D86" s="124" t="str">
        <f t="shared" si="21"/>
        <v>2032</v>
      </c>
      <c r="E86" s="122">
        <f t="shared" si="22"/>
        <v>8441</v>
      </c>
      <c r="F86" s="123">
        <f t="shared" si="23"/>
        <v>59</v>
      </c>
      <c r="G86" s="125">
        <f t="shared" si="19"/>
        <v>-1.1200000000000001</v>
      </c>
      <c r="H86" s="125">
        <f t="shared" si="15"/>
        <v>-2.59</v>
      </c>
      <c r="I86" s="123">
        <f t="shared" si="26"/>
        <v>60</v>
      </c>
      <c r="J86" s="122">
        <f t="shared" si="26"/>
        <v>8526</v>
      </c>
      <c r="K86" s="119"/>
      <c r="L86" s="119"/>
      <c r="M86" s="122">
        <v>8682092</v>
      </c>
      <c r="N86" s="122">
        <f t="shared" si="20"/>
        <v>68</v>
      </c>
      <c r="O86" s="122">
        <f t="shared" si="24"/>
        <v>0</v>
      </c>
      <c r="P86" s="122">
        <f t="shared" si="28"/>
        <v>-2</v>
      </c>
      <c r="Q86" s="122">
        <f t="shared" si="16"/>
        <v>8682</v>
      </c>
      <c r="R86" s="123">
        <f t="shared" si="27"/>
        <v>61</v>
      </c>
      <c r="S86" s="122">
        <f t="shared" si="25"/>
        <v>8691</v>
      </c>
      <c r="T86" s="119" t="str">
        <f t="shared" si="17"/>
        <v>2032</v>
      </c>
      <c r="U86" s="119"/>
      <c r="V86" s="119"/>
      <c r="W86" s="119"/>
      <c r="X86" s="119"/>
      <c r="Y86" s="119"/>
      <c r="Z86" s="119"/>
      <c r="AA86" s="119"/>
      <c r="AB86" s="119"/>
      <c r="AC86" s="119"/>
      <c r="AD86" s="119"/>
      <c r="AE86" s="119"/>
      <c r="AF86" s="119"/>
      <c r="AG86" s="119"/>
      <c r="AH86" s="119"/>
      <c r="AI86" s="119"/>
      <c r="AJ86" s="119"/>
      <c r="AK86" s="119"/>
      <c r="AL86" s="119"/>
      <c r="AM86" s="119"/>
      <c r="AN86" s="119"/>
      <c r="AO86" s="119"/>
      <c r="AP86" s="119"/>
      <c r="AQ86" s="119"/>
      <c r="AR86" s="119"/>
      <c r="AS86" s="119"/>
      <c r="AT86" s="119"/>
      <c r="AU86" s="119"/>
      <c r="AV86" s="119"/>
      <c r="AW86" s="119"/>
      <c r="AX86" s="119"/>
      <c r="AY86" s="119"/>
      <c r="AZ86" s="119"/>
    </row>
    <row r="87" spans="1:52" ht="14">
      <c r="A87" s="129" t="s">
        <v>1484</v>
      </c>
      <c r="B87" s="121">
        <v>8499022</v>
      </c>
      <c r="C87" s="125">
        <f t="shared" si="18"/>
        <v>58.1</v>
      </c>
      <c r="D87" s="124" t="str">
        <f t="shared" si="21"/>
        <v>2033</v>
      </c>
      <c r="E87" s="122">
        <f t="shared" si="22"/>
        <v>8499</v>
      </c>
      <c r="F87" s="123">
        <f t="shared" si="23"/>
        <v>58</v>
      </c>
      <c r="G87" s="125">
        <f t="shared" si="19"/>
        <v>-1.1100000000000001</v>
      </c>
      <c r="H87" s="125">
        <f t="shared" si="15"/>
        <v>-2.92</v>
      </c>
      <c r="I87" s="123">
        <f t="shared" si="26"/>
        <v>57</v>
      </c>
      <c r="J87" s="122">
        <f t="shared" si="26"/>
        <v>8583</v>
      </c>
      <c r="K87" s="119"/>
      <c r="L87" s="119"/>
      <c r="M87" s="122">
        <v>8748799</v>
      </c>
      <c r="N87" s="122">
        <f t="shared" si="20"/>
        <v>67</v>
      </c>
      <c r="O87" s="122">
        <f t="shared" si="24"/>
        <v>-1</v>
      </c>
      <c r="P87" s="122">
        <f t="shared" si="28"/>
        <v>-5</v>
      </c>
      <c r="Q87" s="122">
        <f t="shared" si="16"/>
        <v>8749</v>
      </c>
      <c r="R87" s="123">
        <f t="shared" si="27"/>
        <v>56</v>
      </c>
      <c r="S87" s="122">
        <f t="shared" si="25"/>
        <v>8747</v>
      </c>
      <c r="T87" s="119" t="str">
        <f t="shared" si="17"/>
        <v>2033</v>
      </c>
      <c r="U87" s="119"/>
      <c r="V87" s="119"/>
      <c r="W87" s="119"/>
      <c r="X87" s="119"/>
      <c r="Y87" s="119"/>
      <c r="Z87" s="119"/>
      <c r="AA87" s="119"/>
      <c r="AB87" s="119"/>
      <c r="AC87" s="119"/>
      <c r="AD87" s="119"/>
      <c r="AE87" s="119"/>
      <c r="AF87" s="119"/>
      <c r="AG87" s="119"/>
      <c r="AH87" s="119"/>
      <c r="AI87" s="119"/>
      <c r="AJ87" s="119"/>
      <c r="AK87" s="119"/>
      <c r="AL87" s="119"/>
      <c r="AM87" s="119"/>
      <c r="AN87" s="119"/>
      <c r="AO87" s="119"/>
      <c r="AP87" s="119"/>
      <c r="AQ87" s="119"/>
      <c r="AR87" s="119"/>
      <c r="AS87" s="119"/>
      <c r="AT87" s="119"/>
      <c r="AU87" s="119"/>
      <c r="AV87" s="119"/>
      <c r="AW87" s="119"/>
      <c r="AX87" s="119"/>
      <c r="AY87" s="119"/>
      <c r="AZ87" s="119"/>
    </row>
    <row r="88" spans="1:52" ht="14">
      <c r="A88" s="129" t="s">
        <v>1485</v>
      </c>
      <c r="B88" s="121">
        <v>8556003</v>
      </c>
      <c r="C88" s="125">
        <f t="shared" si="18"/>
        <v>56.98</v>
      </c>
      <c r="D88" s="124" t="str">
        <f t="shared" si="21"/>
        <v>2034</v>
      </c>
      <c r="E88" s="122">
        <f t="shared" si="22"/>
        <v>8556</v>
      </c>
      <c r="F88" s="123">
        <f t="shared" si="23"/>
        <v>57</v>
      </c>
      <c r="G88" s="125">
        <f t="shared" si="19"/>
        <v>-1.1200000000000001</v>
      </c>
      <c r="H88" s="125">
        <f t="shared" si="15"/>
        <v>-2.82</v>
      </c>
      <c r="I88" s="123">
        <f t="shared" ref="I88:J103" si="29">I87+H88</f>
        <v>54</v>
      </c>
      <c r="J88" s="122">
        <f t="shared" si="29"/>
        <v>8637</v>
      </c>
      <c r="K88" s="119"/>
      <c r="L88" s="119"/>
      <c r="M88" s="122">
        <v>8814575</v>
      </c>
      <c r="N88" s="122">
        <f t="shared" si="20"/>
        <v>66</v>
      </c>
      <c r="O88" s="122">
        <f t="shared" si="24"/>
        <v>-1</v>
      </c>
      <c r="P88" s="122">
        <f t="shared" si="28"/>
        <v>-7</v>
      </c>
      <c r="Q88" s="122">
        <f t="shared" si="16"/>
        <v>8815</v>
      </c>
      <c r="R88" s="123">
        <f t="shared" si="27"/>
        <v>49</v>
      </c>
      <c r="S88" s="122">
        <f t="shared" si="25"/>
        <v>8796</v>
      </c>
      <c r="T88" s="119" t="str">
        <f t="shared" si="17"/>
        <v>2034</v>
      </c>
      <c r="U88" s="119"/>
      <c r="V88" s="119"/>
      <c r="W88" s="119"/>
      <c r="X88" s="119"/>
      <c r="Y88" s="119"/>
      <c r="Z88" s="119"/>
      <c r="AA88" s="119"/>
      <c r="AB88" s="119"/>
      <c r="AC88" s="119"/>
      <c r="AD88" s="119"/>
      <c r="AE88" s="119"/>
      <c r="AF88" s="119"/>
      <c r="AG88" s="119"/>
      <c r="AH88" s="119"/>
      <c r="AI88" s="119"/>
      <c r="AJ88" s="119"/>
      <c r="AK88" s="119"/>
      <c r="AL88" s="119"/>
      <c r="AM88" s="119"/>
      <c r="AN88" s="119"/>
      <c r="AO88" s="119"/>
      <c r="AP88" s="119"/>
      <c r="AQ88" s="119"/>
      <c r="AR88" s="119"/>
      <c r="AS88" s="119"/>
      <c r="AT88" s="119"/>
      <c r="AU88" s="119"/>
      <c r="AV88" s="119"/>
      <c r="AW88" s="119"/>
      <c r="AX88" s="119"/>
      <c r="AY88" s="119"/>
      <c r="AZ88" s="119"/>
    </row>
    <row r="89" spans="1:52" ht="14">
      <c r="A89" s="129" t="s">
        <v>1486</v>
      </c>
      <c r="B89" s="121">
        <v>8611867</v>
      </c>
      <c r="C89" s="125">
        <f t="shared" si="18"/>
        <v>55.86</v>
      </c>
      <c r="D89" s="124" t="str">
        <f t="shared" si="21"/>
        <v>2035</v>
      </c>
      <c r="E89" s="122">
        <f t="shared" si="22"/>
        <v>8612</v>
      </c>
      <c r="F89" s="123">
        <f t="shared" si="23"/>
        <v>56</v>
      </c>
      <c r="G89" s="125">
        <f t="shared" si="19"/>
        <v>-1.1200000000000001</v>
      </c>
      <c r="H89" s="125">
        <f t="shared" si="15"/>
        <v>-2.71</v>
      </c>
      <c r="I89" s="123">
        <f t="shared" si="29"/>
        <v>51</v>
      </c>
      <c r="J89" s="122">
        <f t="shared" si="29"/>
        <v>8688</v>
      </c>
      <c r="K89" s="119"/>
      <c r="L89" s="119"/>
      <c r="M89" s="122">
        <v>8879397</v>
      </c>
      <c r="N89" s="122">
        <f t="shared" si="20"/>
        <v>65</v>
      </c>
      <c r="O89" s="122">
        <f t="shared" si="24"/>
        <v>-1</v>
      </c>
      <c r="P89" s="122">
        <f t="shared" si="28"/>
        <v>-4</v>
      </c>
      <c r="Q89" s="122">
        <f t="shared" si="16"/>
        <v>8879</v>
      </c>
      <c r="R89" s="123">
        <f t="shared" si="27"/>
        <v>45</v>
      </c>
      <c r="S89" s="122">
        <f t="shared" si="25"/>
        <v>8841</v>
      </c>
      <c r="T89" s="119" t="str">
        <f t="shared" si="17"/>
        <v>2035</v>
      </c>
      <c r="U89" s="119"/>
      <c r="V89" s="119"/>
      <c r="W89" s="119"/>
      <c r="X89" s="119"/>
      <c r="Y89" s="119"/>
      <c r="Z89" s="119"/>
      <c r="AA89" s="119"/>
      <c r="AB89" s="119"/>
      <c r="AC89" s="119"/>
      <c r="AD89" s="119"/>
      <c r="AE89" s="119"/>
      <c r="AF89" s="119"/>
      <c r="AG89" s="119"/>
      <c r="AH89" s="119"/>
      <c r="AI89" s="119"/>
      <c r="AJ89" s="119"/>
      <c r="AK89" s="119"/>
      <c r="AL89" s="119"/>
      <c r="AM89" s="119"/>
      <c r="AN89" s="119"/>
      <c r="AO89" s="119"/>
      <c r="AP89" s="119"/>
      <c r="AQ89" s="119"/>
      <c r="AR89" s="119"/>
      <c r="AS89" s="119"/>
      <c r="AT89" s="119"/>
      <c r="AU89" s="119"/>
      <c r="AV89" s="119"/>
      <c r="AW89" s="119"/>
      <c r="AX89" s="119"/>
      <c r="AY89" s="119"/>
      <c r="AZ89" s="119"/>
    </row>
    <row r="90" spans="1:52" ht="14">
      <c r="A90" s="129" t="s">
        <v>1487</v>
      </c>
      <c r="B90" s="121">
        <v>8666610</v>
      </c>
      <c r="C90" s="125">
        <f t="shared" si="18"/>
        <v>54.74</v>
      </c>
      <c r="D90" s="124" t="str">
        <f t="shared" si="21"/>
        <v>2036</v>
      </c>
      <c r="E90" s="122">
        <f t="shared" si="22"/>
        <v>8667</v>
      </c>
      <c r="F90" s="123">
        <f t="shared" si="23"/>
        <v>55</v>
      </c>
      <c r="G90" s="125">
        <f t="shared" si="19"/>
        <v>-1.1200000000000001</v>
      </c>
      <c r="H90" s="125">
        <f t="shared" si="15"/>
        <v>-2.4500000000000002</v>
      </c>
      <c r="I90" s="123">
        <f t="shared" si="29"/>
        <v>49</v>
      </c>
      <c r="J90" s="122">
        <f t="shared" si="29"/>
        <v>8737</v>
      </c>
      <c r="K90" s="119"/>
      <c r="L90" s="119"/>
      <c r="M90" s="122">
        <v>8943207</v>
      </c>
      <c r="N90" s="122">
        <f t="shared" si="20"/>
        <v>64</v>
      </c>
      <c r="O90" s="122">
        <f t="shared" si="24"/>
        <v>-1</v>
      </c>
      <c r="P90" s="122">
        <f t="shared" si="28"/>
        <v>-5</v>
      </c>
      <c r="Q90" s="122">
        <f t="shared" si="16"/>
        <v>8943</v>
      </c>
      <c r="R90" s="123">
        <f t="shared" si="27"/>
        <v>40</v>
      </c>
      <c r="S90" s="122">
        <f t="shared" si="25"/>
        <v>8881</v>
      </c>
      <c r="T90" s="119" t="str">
        <f t="shared" si="17"/>
        <v>2036</v>
      </c>
      <c r="U90" s="119"/>
      <c r="V90" s="119"/>
      <c r="W90" s="119"/>
      <c r="X90" s="119"/>
      <c r="Y90" s="119"/>
      <c r="Z90" s="119"/>
      <c r="AA90" s="119"/>
      <c r="AB90" s="119"/>
      <c r="AC90" s="119"/>
      <c r="AD90" s="119"/>
      <c r="AE90" s="119"/>
      <c r="AF90" s="119"/>
      <c r="AG90" s="119"/>
      <c r="AH90" s="119"/>
      <c r="AI90" s="119"/>
      <c r="AJ90" s="119"/>
      <c r="AK90" s="119"/>
      <c r="AL90" s="119"/>
      <c r="AM90" s="119"/>
      <c r="AN90" s="119"/>
      <c r="AO90" s="119"/>
      <c r="AP90" s="119"/>
      <c r="AQ90" s="119"/>
      <c r="AR90" s="119"/>
      <c r="AS90" s="119"/>
      <c r="AT90" s="119"/>
      <c r="AU90" s="119"/>
      <c r="AV90" s="119"/>
      <c r="AW90" s="119"/>
      <c r="AX90" s="119"/>
      <c r="AY90" s="119"/>
      <c r="AZ90" s="119"/>
    </row>
    <row r="91" spans="1:52" ht="14">
      <c r="A91" s="129" t="s">
        <v>1488</v>
      </c>
      <c r="B91" s="121">
        <v>8720221</v>
      </c>
      <c r="C91" s="125">
        <f t="shared" si="18"/>
        <v>53.61</v>
      </c>
      <c r="D91" s="124" t="str">
        <f t="shared" si="21"/>
        <v>2037</v>
      </c>
      <c r="E91" s="122">
        <f t="shared" si="22"/>
        <v>8720</v>
      </c>
      <c r="F91" s="123">
        <f t="shared" si="23"/>
        <v>54</v>
      </c>
      <c r="G91" s="125">
        <f t="shared" si="19"/>
        <v>-1.1299999999999999</v>
      </c>
      <c r="H91" s="125">
        <f t="shared" si="15"/>
        <v>-2.23</v>
      </c>
      <c r="I91" s="123">
        <f t="shared" si="29"/>
        <v>47</v>
      </c>
      <c r="J91" s="122">
        <f t="shared" si="29"/>
        <v>8784</v>
      </c>
      <c r="K91" s="119"/>
      <c r="L91" s="119"/>
      <c r="M91" s="122">
        <v>9006026</v>
      </c>
      <c r="N91" s="122">
        <f t="shared" si="20"/>
        <v>63</v>
      </c>
      <c r="O91" s="122">
        <f t="shared" si="24"/>
        <v>-1</v>
      </c>
      <c r="P91" s="122">
        <f t="shared" si="28"/>
        <v>-4</v>
      </c>
      <c r="Q91" s="122">
        <f t="shared" si="16"/>
        <v>9006</v>
      </c>
      <c r="R91" s="123">
        <f t="shared" si="27"/>
        <v>36</v>
      </c>
      <c r="S91" s="122">
        <f t="shared" si="25"/>
        <v>8917</v>
      </c>
      <c r="T91" s="119" t="str">
        <f t="shared" si="17"/>
        <v>2037</v>
      </c>
      <c r="U91" s="119"/>
      <c r="V91" s="119"/>
      <c r="W91" s="119"/>
      <c r="X91" s="119"/>
      <c r="Y91" s="119"/>
      <c r="Z91" s="119"/>
      <c r="AA91" s="119"/>
      <c r="AB91" s="119"/>
      <c r="AC91" s="119"/>
      <c r="AD91" s="119"/>
      <c r="AE91" s="119"/>
      <c r="AF91" s="119"/>
      <c r="AG91" s="119"/>
      <c r="AH91" s="119"/>
      <c r="AI91" s="119"/>
      <c r="AJ91" s="119"/>
      <c r="AK91" s="119"/>
      <c r="AL91" s="119"/>
      <c r="AM91" s="119"/>
      <c r="AN91" s="119"/>
      <c r="AO91" s="119"/>
      <c r="AP91" s="119"/>
      <c r="AQ91" s="119"/>
      <c r="AR91" s="119"/>
      <c r="AS91" s="119"/>
      <c r="AT91" s="119"/>
      <c r="AU91" s="119"/>
      <c r="AV91" s="119"/>
      <c r="AW91" s="119"/>
      <c r="AX91" s="119"/>
      <c r="AY91" s="119"/>
      <c r="AZ91" s="119"/>
    </row>
    <row r="92" spans="1:52" ht="14">
      <c r="A92" s="129" t="s">
        <v>1489</v>
      </c>
      <c r="B92" s="121">
        <v>8772679</v>
      </c>
      <c r="C92" s="125">
        <f t="shared" si="18"/>
        <v>52.46</v>
      </c>
      <c r="D92" s="124" t="str">
        <f t="shared" si="21"/>
        <v>2038</v>
      </c>
      <c r="E92" s="122">
        <f t="shared" si="22"/>
        <v>8773</v>
      </c>
      <c r="F92" s="123">
        <f t="shared" si="23"/>
        <v>52</v>
      </c>
      <c r="G92" s="125">
        <f t="shared" si="19"/>
        <v>-1.1499999999999999</v>
      </c>
      <c r="H92" s="125">
        <f t="shared" si="15"/>
        <v>-2.23</v>
      </c>
      <c r="I92" s="123">
        <f t="shared" si="29"/>
        <v>45</v>
      </c>
      <c r="J92" s="122">
        <f t="shared" si="29"/>
        <v>8829</v>
      </c>
      <c r="K92" s="119"/>
      <c r="L92" s="119"/>
      <c r="M92" s="122">
        <v>9067889</v>
      </c>
      <c r="N92" s="122">
        <f t="shared" si="20"/>
        <v>62</v>
      </c>
      <c r="O92" s="122">
        <f t="shared" si="24"/>
        <v>-1</v>
      </c>
      <c r="P92" s="122">
        <f t="shared" si="28"/>
        <v>-3</v>
      </c>
      <c r="Q92" s="122">
        <f t="shared" si="16"/>
        <v>9068</v>
      </c>
      <c r="R92" s="123">
        <f t="shared" si="27"/>
        <v>33</v>
      </c>
      <c r="S92" s="122">
        <f t="shared" si="25"/>
        <v>8950</v>
      </c>
      <c r="T92" s="119" t="str">
        <f t="shared" si="17"/>
        <v>2038</v>
      </c>
      <c r="U92" s="119"/>
      <c r="V92" s="119"/>
      <c r="W92" s="119"/>
      <c r="X92" s="119"/>
      <c r="Y92" s="119"/>
      <c r="Z92" s="119"/>
      <c r="AA92" s="119"/>
      <c r="AB92" s="119"/>
      <c r="AC92" s="119"/>
      <c r="AD92" s="119"/>
      <c r="AE92" s="119"/>
      <c r="AF92" s="119"/>
      <c r="AG92" s="119"/>
      <c r="AH92" s="119"/>
      <c r="AI92" s="119"/>
      <c r="AJ92" s="119"/>
      <c r="AK92" s="119"/>
      <c r="AL92" s="119"/>
      <c r="AM92" s="119"/>
      <c r="AN92" s="119"/>
      <c r="AO92" s="119"/>
      <c r="AP92" s="119"/>
      <c r="AQ92" s="119"/>
      <c r="AR92" s="119"/>
      <c r="AS92" s="119"/>
      <c r="AT92" s="119"/>
      <c r="AU92" s="119"/>
      <c r="AV92" s="119"/>
      <c r="AW92" s="119"/>
      <c r="AX92" s="119"/>
      <c r="AY92" s="119"/>
      <c r="AZ92" s="119"/>
    </row>
    <row r="93" spans="1:52" ht="14">
      <c r="A93" s="129" t="s">
        <v>1490</v>
      </c>
      <c r="B93" s="121">
        <v>8823960</v>
      </c>
      <c r="C93" s="125">
        <f t="shared" si="18"/>
        <v>51.28</v>
      </c>
      <c r="D93" s="124" t="str">
        <f t="shared" si="21"/>
        <v>2039</v>
      </c>
      <c r="E93" s="122">
        <f t="shared" si="22"/>
        <v>8824</v>
      </c>
      <c r="F93" s="123">
        <f t="shared" si="23"/>
        <v>51</v>
      </c>
      <c r="G93" s="125">
        <f t="shared" si="19"/>
        <v>-1.18</v>
      </c>
      <c r="H93" s="125">
        <f t="shared" si="15"/>
        <v>-2.2999999999999998</v>
      </c>
      <c r="I93" s="123">
        <f t="shared" si="29"/>
        <v>43</v>
      </c>
      <c r="J93" s="122">
        <f t="shared" si="29"/>
        <v>8872</v>
      </c>
      <c r="K93" s="119"/>
      <c r="L93" s="119"/>
      <c r="M93" s="122">
        <v>9128661</v>
      </c>
      <c r="N93" s="122">
        <f t="shared" si="20"/>
        <v>61</v>
      </c>
      <c r="O93" s="122">
        <f t="shared" si="24"/>
        <v>-1</v>
      </c>
      <c r="P93" s="122">
        <f t="shared" si="28"/>
        <v>-4</v>
      </c>
      <c r="Q93" s="122">
        <f t="shared" si="16"/>
        <v>9129</v>
      </c>
      <c r="R93" s="123">
        <f t="shared" si="27"/>
        <v>29</v>
      </c>
      <c r="S93" s="122">
        <f t="shared" si="25"/>
        <v>8979</v>
      </c>
      <c r="T93" s="119" t="str">
        <f t="shared" si="17"/>
        <v>2039</v>
      </c>
      <c r="U93" s="119"/>
      <c r="V93" s="119"/>
      <c r="W93" s="119"/>
      <c r="X93" s="119"/>
      <c r="Y93" s="119"/>
      <c r="Z93" s="119"/>
      <c r="AA93" s="119"/>
      <c r="AB93" s="119"/>
      <c r="AC93" s="119"/>
      <c r="AD93" s="119"/>
      <c r="AE93" s="119"/>
      <c r="AF93" s="119"/>
      <c r="AG93" s="119"/>
      <c r="AH93" s="119"/>
      <c r="AI93" s="119"/>
      <c r="AJ93" s="119"/>
      <c r="AK93" s="119"/>
      <c r="AL93" s="119"/>
      <c r="AM93" s="119"/>
      <c r="AN93" s="119"/>
      <c r="AO93" s="119"/>
      <c r="AP93" s="119"/>
      <c r="AQ93" s="119"/>
      <c r="AR93" s="119"/>
      <c r="AS93" s="119"/>
      <c r="AT93" s="119"/>
      <c r="AU93" s="119"/>
      <c r="AV93" s="119"/>
      <c r="AW93" s="119"/>
      <c r="AX93" s="119"/>
      <c r="AY93" s="119"/>
      <c r="AZ93" s="119"/>
    </row>
    <row r="94" spans="1:52" ht="14">
      <c r="A94" s="129" t="s">
        <v>1491</v>
      </c>
      <c r="B94" s="121">
        <v>8874041</v>
      </c>
      <c r="C94" s="125">
        <f t="shared" si="18"/>
        <v>50.08</v>
      </c>
      <c r="D94" s="124" t="str">
        <f t="shared" si="21"/>
        <v>2040</v>
      </c>
      <c r="E94" s="122">
        <f t="shared" si="22"/>
        <v>8874</v>
      </c>
      <c r="F94" s="123">
        <f t="shared" si="23"/>
        <v>50</v>
      </c>
      <c r="G94" s="125">
        <f t="shared" si="19"/>
        <v>-1.2</v>
      </c>
      <c r="H94" s="125">
        <f t="shared" si="15"/>
        <v>-2.2200000000000002</v>
      </c>
      <c r="I94" s="123">
        <f t="shared" si="29"/>
        <v>41</v>
      </c>
      <c r="J94" s="122">
        <f t="shared" si="29"/>
        <v>8913</v>
      </c>
      <c r="K94" s="119"/>
      <c r="L94" s="119"/>
      <c r="M94" s="122">
        <v>9188251</v>
      </c>
      <c r="N94" s="122">
        <f t="shared" si="20"/>
        <v>60</v>
      </c>
      <c r="O94" s="122">
        <f t="shared" si="24"/>
        <v>-1</v>
      </c>
      <c r="P94" s="122">
        <f t="shared" si="28"/>
        <v>-3</v>
      </c>
      <c r="Q94" s="122">
        <f t="shared" si="16"/>
        <v>9188</v>
      </c>
      <c r="R94" s="123">
        <f t="shared" si="27"/>
        <v>26</v>
      </c>
      <c r="S94" s="122">
        <f t="shared" si="25"/>
        <v>9005</v>
      </c>
      <c r="T94" s="119" t="str">
        <f t="shared" si="17"/>
        <v>2040</v>
      </c>
      <c r="U94" s="119"/>
      <c r="V94" s="119"/>
      <c r="W94" s="119"/>
      <c r="X94" s="119"/>
      <c r="Y94" s="119"/>
      <c r="Z94" s="119"/>
      <c r="AA94" s="119"/>
      <c r="AB94" s="119"/>
      <c r="AC94" s="119"/>
      <c r="AD94" s="119"/>
      <c r="AE94" s="119"/>
      <c r="AF94" s="119"/>
      <c r="AG94" s="119"/>
      <c r="AH94" s="119"/>
      <c r="AI94" s="119"/>
      <c r="AJ94" s="119"/>
      <c r="AK94" s="119"/>
      <c r="AL94" s="119"/>
      <c r="AM94" s="119"/>
      <c r="AN94" s="119"/>
      <c r="AO94" s="119"/>
      <c r="AP94" s="119"/>
      <c r="AQ94" s="119"/>
      <c r="AR94" s="119"/>
      <c r="AS94" s="119"/>
      <c r="AT94" s="119"/>
      <c r="AU94" s="119"/>
      <c r="AV94" s="119"/>
      <c r="AW94" s="119"/>
      <c r="AX94" s="119"/>
      <c r="AY94" s="119"/>
      <c r="AZ94" s="119"/>
    </row>
    <row r="95" spans="1:52" ht="14">
      <c r="A95" s="129" t="s">
        <v>1492</v>
      </c>
      <c r="B95" s="121">
        <v>8922915</v>
      </c>
      <c r="C95" s="125">
        <f t="shared" si="18"/>
        <v>48.87</v>
      </c>
      <c r="D95" s="124" t="str">
        <f t="shared" si="21"/>
        <v>2041</v>
      </c>
      <c r="E95" s="122">
        <f t="shared" si="22"/>
        <v>8923</v>
      </c>
      <c r="F95" s="123">
        <f t="shared" si="23"/>
        <v>49</v>
      </c>
      <c r="G95" s="125">
        <f t="shared" si="19"/>
        <v>-1.21</v>
      </c>
      <c r="H95" s="125">
        <f t="shared" si="15"/>
        <v>-2.12</v>
      </c>
      <c r="I95" s="123">
        <f t="shared" si="29"/>
        <v>39</v>
      </c>
      <c r="J95" s="122">
        <f t="shared" si="29"/>
        <v>8952</v>
      </c>
      <c r="K95" s="119"/>
      <c r="L95" s="119"/>
      <c r="M95" s="122">
        <v>9246673</v>
      </c>
      <c r="N95" s="122">
        <f t="shared" si="20"/>
        <v>58</v>
      </c>
      <c r="O95" s="122">
        <f t="shared" si="24"/>
        <v>-2</v>
      </c>
      <c r="P95" s="122">
        <f t="shared" si="28"/>
        <v>-4</v>
      </c>
      <c r="Q95" s="122">
        <f t="shared" si="16"/>
        <v>9247</v>
      </c>
      <c r="R95" s="123">
        <f t="shared" si="27"/>
        <v>22</v>
      </c>
      <c r="S95" s="122">
        <f t="shared" si="25"/>
        <v>9027</v>
      </c>
      <c r="T95" s="119" t="str">
        <f t="shared" si="17"/>
        <v>2041</v>
      </c>
      <c r="U95" s="119"/>
      <c r="V95" s="119"/>
      <c r="W95" s="119"/>
      <c r="X95" s="119"/>
      <c r="Y95" s="119"/>
      <c r="Z95" s="119"/>
      <c r="AA95" s="119"/>
      <c r="AB95" s="119"/>
      <c r="AC95" s="119"/>
      <c r="AD95" s="119"/>
      <c r="AE95" s="119"/>
      <c r="AF95" s="119"/>
      <c r="AG95" s="119"/>
      <c r="AH95" s="119"/>
      <c r="AI95" s="119"/>
      <c r="AJ95" s="119"/>
      <c r="AK95" s="119"/>
      <c r="AL95" s="119"/>
      <c r="AM95" s="119"/>
      <c r="AN95" s="119"/>
      <c r="AO95" s="119"/>
      <c r="AP95" s="119"/>
      <c r="AQ95" s="119"/>
      <c r="AR95" s="119"/>
      <c r="AS95" s="119"/>
      <c r="AT95" s="119"/>
      <c r="AU95" s="119"/>
      <c r="AV95" s="119"/>
      <c r="AW95" s="119"/>
      <c r="AX95" s="119"/>
      <c r="AY95" s="119"/>
      <c r="AZ95" s="119"/>
    </row>
    <row r="96" spans="1:52" ht="14">
      <c r="A96" s="129" t="s">
        <v>1493</v>
      </c>
      <c r="B96" s="121">
        <v>8970573</v>
      </c>
      <c r="C96" s="125">
        <f t="shared" si="18"/>
        <v>47.66</v>
      </c>
      <c r="D96" s="124" t="str">
        <f t="shared" si="21"/>
        <v>2042</v>
      </c>
      <c r="E96" s="122">
        <f t="shared" si="22"/>
        <v>8971</v>
      </c>
      <c r="F96" s="123">
        <f t="shared" si="23"/>
        <v>48</v>
      </c>
      <c r="G96" s="125">
        <f t="shared" si="19"/>
        <v>-1.21</v>
      </c>
      <c r="H96" s="125">
        <f t="shared" si="15"/>
        <v>-2.0099999999999998</v>
      </c>
      <c r="I96" s="123">
        <f t="shared" si="29"/>
        <v>37</v>
      </c>
      <c r="J96" s="122">
        <f t="shared" si="29"/>
        <v>8989</v>
      </c>
      <c r="K96" s="119"/>
      <c r="L96" s="119"/>
      <c r="M96" s="122">
        <v>9303897</v>
      </c>
      <c r="N96" s="122">
        <f t="shared" si="20"/>
        <v>57</v>
      </c>
      <c r="O96" s="122">
        <f t="shared" si="24"/>
        <v>-1</v>
      </c>
      <c r="P96" s="122">
        <f t="shared" si="28"/>
        <v>-2</v>
      </c>
      <c r="Q96" s="122">
        <f t="shared" si="16"/>
        <v>9304</v>
      </c>
      <c r="R96" s="123">
        <f t="shared" si="27"/>
        <v>20</v>
      </c>
      <c r="S96" s="122">
        <f t="shared" si="25"/>
        <v>9047</v>
      </c>
      <c r="T96" s="119" t="str">
        <f t="shared" si="17"/>
        <v>2042</v>
      </c>
      <c r="U96" s="119"/>
      <c r="V96" s="119"/>
      <c r="W96" s="119"/>
      <c r="X96" s="119"/>
      <c r="Y96" s="119"/>
      <c r="Z96" s="119"/>
      <c r="AA96" s="119"/>
      <c r="AB96" s="119"/>
      <c r="AC96" s="119"/>
      <c r="AD96" s="119"/>
      <c r="AE96" s="119"/>
      <c r="AF96" s="119"/>
      <c r="AG96" s="119"/>
      <c r="AH96" s="119"/>
      <c r="AI96" s="119"/>
      <c r="AJ96" s="119"/>
      <c r="AK96" s="119"/>
      <c r="AL96" s="119"/>
      <c r="AM96" s="119"/>
      <c r="AN96" s="119"/>
      <c r="AO96" s="119"/>
      <c r="AP96" s="119"/>
      <c r="AQ96" s="119"/>
      <c r="AR96" s="119"/>
      <c r="AS96" s="119"/>
      <c r="AT96" s="119"/>
      <c r="AU96" s="119"/>
      <c r="AV96" s="119"/>
      <c r="AW96" s="119"/>
      <c r="AX96" s="119"/>
      <c r="AY96" s="119"/>
      <c r="AZ96" s="119"/>
    </row>
    <row r="97" spans="1:52" ht="14">
      <c r="A97" s="129" t="s">
        <v>1494</v>
      </c>
      <c r="B97" s="121">
        <v>9016993</v>
      </c>
      <c r="C97" s="125">
        <f t="shared" si="18"/>
        <v>46.42</v>
      </c>
      <c r="D97" s="124" t="str">
        <f t="shared" si="21"/>
        <v>2043</v>
      </c>
      <c r="E97" s="122">
        <f t="shared" si="22"/>
        <v>9017</v>
      </c>
      <c r="F97" s="123">
        <f t="shared" si="23"/>
        <v>46</v>
      </c>
      <c r="G97" s="125">
        <f t="shared" si="19"/>
        <v>-1.24</v>
      </c>
      <c r="H97" s="125">
        <f t="shared" si="15"/>
        <v>-1.99</v>
      </c>
      <c r="I97" s="123">
        <f t="shared" si="29"/>
        <v>35</v>
      </c>
      <c r="J97" s="122">
        <f t="shared" si="29"/>
        <v>9024</v>
      </c>
      <c r="K97" s="119"/>
      <c r="L97" s="119"/>
      <c r="M97" s="122">
        <v>9359836</v>
      </c>
      <c r="N97" s="122">
        <f t="shared" si="20"/>
        <v>56</v>
      </c>
      <c r="O97" s="122">
        <f t="shared" si="24"/>
        <v>-1</v>
      </c>
      <c r="P97" s="122">
        <f t="shared" si="28"/>
        <v>-2</v>
      </c>
      <c r="Q97" s="122">
        <f t="shared" si="16"/>
        <v>9360</v>
      </c>
      <c r="R97" s="123">
        <f t="shared" si="27"/>
        <v>18</v>
      </c>
      <c r="S97" s="122">
        <f t="shared" si="25"/>
        <v>9065</v>
      </c>
      <c r="T97" s="119" t="str">
        <f t="shared" si="17"/>
        <v>2043</v>
      </c>
      <c r="U97" s="119"/>
      <c r="V97" s="119"/>
      <c r="W97" s="119"/>
      <c r="X97" s="119"/>
      <c r="Y97" s="119"/>
      <c r="Z97" s="119"/>
      <c r="AA97" s="119"/>
      <c r="AB97" s="119"/>
      <c r="AC97" s="119"/>
      <c r="AD97" s="119"/>
      <c r="AE97" s="119"/>
      <c r="AF97" s="119"/>
      <c r="AG97" s="119"/>
      <c r="AH97" s="119"/>
      <c r="AI97" s="119"/>
      <c r="AJ97" s="119"/>
      <c r="AK97" s="119"/>
      <c r="AL97" s="119"/>
      <c r="AM97" s="119"/>
      <c r="AN97" s="119"/>
      <c r="AO97" s="119"/>
      <c r="AP97" s="119"/>
      <c r="AQ97" s="119"/>
      <c r="AR97" s="119"/>
      <c r="AS97" s="119"/>
      <c r="AT97" s="119"/>
      <c r="AU97" s="119"/>
      <c r="AV97" s="119"/>
      <c r="AW97" s="119"/>
      <c r="AX97" s="119"/>
      <c r="AY97" s="119"/>
      <c r="AZ97" s="119"/>
    </row>
    <row r="98" spans="1:52" ht="14">
      <c r="A98" s="129" t="s">
        <v>1495</v>
      </c>
      <c r="B98" s="121">
        <v>9062149</v>
      </c>
      <c r="C98" s="125">
        <f t="shared" si="18"/>
        <v>45.16</v>
      </c>
      <c r="D98" s="124" t="str">
        <f t="shared" si="21"/>
        <v>2044</v>
      </c>
      <c r="E98" s="122">
        <f t="shared" si="22"/>
        <v>9062</v>
      </c>
      <c r="F98" s="123">
        <f t="shared" si="23"/>
        <v>45</v>
      </c>
      <c r="G98" s="125">
        <f t="shared" si="19"/>
        <v>-1.26</v>
      </c>
      <c r="H98" s="125">
        <f t="shared" si="15"/>
        <v>-1.89</v>
      </c>
      <c r="I98" s="123">
        <f t="shared" si="29"/>
        <v>33</v>
      </c>
      <c r="J98" s="122">
        <f t="shared" si="29"/>
        <v>9057</v>
      </c>
      <c r="K98" s="119"/>
      <c r="L98" s="119"/>
      <c r="M98" s="122">
        <v>9414408</v>
      </c>
      <c r="N98" s="122">
        <f t="shared" si="20"/>
        <v>55</v>
      </c>
      <c r="O98" s="122">
        <f t="shared" si="24"/>
        <v>-1</v>
      </c>
      <c r="P98" s="122">
        <f t="shared" si="28"/>
        <v>-3</v>
      </c>
      <c r="Q98" s="122">
        <f t="shared" si="16"/>
        <v>9414</v>
      </c>
      <c r="R98" s="123">
        <f t="shared" si="27"/>
        <v>15</v>
      </c>
      <c r="S98" s="122">
        <f t="shared" si="25"/>
        <v>9080</v>
      </c>
      <c r="T98" s="119" t="str">
        <f t="shared" si="17"/>
        <v>2044</v>
      </c>
      <c r="U98" s="119"/>
      <c r="V98" s="119"/>
      <c r="W98" s="119"/>
      <c r="X98" s="119"/>
      <c r="Y98" s="119"/>
      <c r="Z98" s="119"/>
      <c r="AA98" s="119"/>
      <c r="AB98" s="119"/>
      <c r="AC98" s="119"/>
      <c r="AD98" s="119"/>
      <c r="AE98" s="119"/>
      <c r="AF98" s="119"/>
      <c r="AG98" s="119"/>
      <c r="AH98" s="119"/>
      <c r="AI98" s="119"/>
      <c r="AJ98" s="119"/>
      <c r="AK98" s="119"/>
      <c r="AL98" s="119"/>
      <c r="AM98" s="119"/>
      <c r="AN98" s="119"/>
      <c r="AO98" s="119"/>
      <c r="AP98" s="119"/>
      <c r="AQ98" s="119"/>
      <c r="AR98" s="119"/>
      <c r="AS98" s="119"/>
      <c r="AT98" s="119"/>
      <c r="AU98" s="119"/>
      <c r="AV98" s="119"/>
      <c r="AW98" s="119"/>
      <c r="AX98" s="119"/>
      <c r="AY98" s="119"/>
      <c r="AZ98" s="119"/>
    </row>
    <row r="99" spans="1:52" ht="14">
      <c r="A99" s="129" t="s">
        <v>1496</v>
      </c>
      <c r="B99" s="121">
        <v>9106022</v>
      </c>
      <c r="C99" s="125">
        <f t="shared" si="18"/>
        <v>43.87</v>
      </c>
      <c r="D99" s="124" t="str">
        <f t="shared" si="21"/>
        <v>2045</v>
      </c>
      <c r="E99" s="122">
        <f t="shared" si="22"/>
        <v>9106</v>
      </c>
      <c r="F99" s="123">
        <f t="shared" si="23"/>
        <v>44</v>
      </c>
      <c r="G99" s="125">
        <f t="shared" si="19"/>
        <v>-1.29</v>
      </c>
      <c r="H99" s="125">
        <f t="shared" si="15"/>
        <v>-1.63</v>
      </c>
      <c r="I99" s="123">
        <f t="shared" si="29"/>
        <v>31</v>
      </c>
      <c r="J99" s="122">
        <f t="shared" si="29"/>
        <v>9088</v>
      </c>
      <c r="K99" s="119"/>
      <c r="L99" s="119"/>
      <c r="M99" s="122">
        <v>9467544</v>
      </c>
      <c r="N99" s="122">
        <f t="shared" si="20"/>
        <v>53</v>
      </c>
      <c r="O99" s="122">
        <f t="shared" si="24"/>
        <v>-2</v>
      </c>
      <c r="P99" s="122">
        <f t="shared" si="28"/>
        <v>-4</v>
      </c>
      <c r="Q99" s="122">
        <f t="shared" si="16"/>
        <v>9468</v>
      </c>
      <c r="R99" s="123">
        <f t="shared" si="27"/>
        <v>11</v>
      </c>
      <c r="S99" s="122">
        <f t="shared" si="25"/>
        <v>9091</v>
      </c>
      <c r="T99" s="119" t="str">
        <f t="shared" si="17"/>
        <v>2045</v>
      </c>
      <c r="U99" s="119"/>
      <c r="V99" s="119"/>
      <c r="W99" s="119"/>
      <c r="X99" s="119"/>
      <c r="Y99" s="119"/>
      <c r="Z99" s="119"/>
      <c r="AA99" s="119"/>
      <c r="AB99" s="119"/>
      <c r="AC99" s="119"/>
      <c r="AD99" s="119"/>
      <c r="AE99" s="119"/>
      <c r="AF99" s="119"/>
      <c r="AG99" s="119"/>
      <c r="AH99" s="119"/>
      <c r="AI99" s="119"/>
      <c r="AJ99" s="119"/>
      <c r="AK99" s="119"/>
      <c r="AL99" s="119"/>
      <c r="AM99" s="119"/>
      <c r="AN99" s="119"/>
      <c r="AO99" s="119"/>
      <c r="AP99" s="119"/>
      <c r="AQ99" s="119"/>
      <c r="AR99" s="119"/>
      <c r="AS99" s="119"/>
      <c r="AT99" s="119"/>
      <c r="AU99" s="119"/>
      <c r="AV99" s="119"/>
      <c r="AW99" s="119"/>
      <c r="AX99" s="119"/>
      <c r="AY99" s="119"/>
      <c r="AZ99" s="119"/>
    </row>
    <row r="100" spans="1:52" ht="14">
      <c r="A100" s="129" t="s">
        <v>1497</v>
      </c>
      <c r="B100" s="121">
        <v>9148608</v>
      </c>
      <c r="C100" s="125">
        <f t="shared" si="18"/>
        <v>42.59</v>
      </c>
      <c r="D100" s="124" t="str">
        <f t="shared" si="21"/>
        <v>2046</v>
      </c>
      <c r="E100" s="122">
        <f t="shared" si="22"/>
        <v>9149</v>
      </c>
      <c r="F100" s="123">
        <f t="shared" si="23"/>
        <v>43</v>
      </c>
      <c r="G100" s="125">
        <f t="shared" si="19"/>
        <v>-1.28</v>
      </c>
      <c r="H100" s="125">
        <f t="shared" si="15"/>
        <v>-1.29</v>
      </c>
      <c r="I100" s="123">
        <f t="shared" si="29"/>
        <v>30</v>
      </c>
      <c r="J100" s="122">
        <f t="shared" si="29"/>
        <v>9118</v>
      </c>
      <c r="K100" s="119"/>
      <c r="L100" s="119"/>
      <c r="M100" s="122">
        <v>9519191</v>
      </c>
      <c r="N100" s="122">
        <f t="shared" si="20"/>
        <v>52</v>
      </c>
      <c r="O100" s="122">
        <f t="shared" si="24"/>
        <v>-1</v>
      </c>
      <c r="P100" s="122">
        <f t="shared" si="28"/>
        <v>-2</v>
      </c>
      <c r="Q100" s="122">
        <f t="shared" si="16"/>
        <v>9519</v>
      </c>
      <c r="R100" s="123">
        <f t="shared" si="27"/>
        <v>9</v>
      </c>
      <c r="S100" s="122">
        <f t="shared" si="25"/>
        <v>9100</v>
      </c>
      <c r="T100" s="119" t="str">
        <f t="shared" si="17"/>
        <v>2046</v>
      </c>
      <c r="U100" s="119"/>
      <c r="V100" s="119"/>
      <c r="W100" s="119"/>
      <c r="X100" s="119"/>
      <c r="Y100" s="119"/>
      <c r="Z100" s="119"/>
      <c r="AA100" s="119"/>
      <c r="AB100" s="119"/>
      <c r="AC100" s="119"/>
      <c r="AD100" s="119"/>
      <c r="AE100" s="119"/>
      <c r="AF100" s="119"/>
      <c r="AG100" s="119"/>
      <c r="AH100" s="119"/>
      <c r="AI100" s="119"/>
      <c r="AJ100" s="119"/>
      <c r="AK100" s="119"/>
      <c r="AL100" s="119"/>
      <c r="AM100" s="119"/>
      <c r="AN100" s="119"/>
      <c r="AO100" s="119"/>
      <c r="AP100" s="119"/>
      <c r="AQ100" s="119"/>
      <c r="AR100" s="119"/>
      <c r="AS100" s="119"/>
      <c r="AT100" s="119"/>
      <c r="AU100" s="119"/>
      <c r="AV100" s="119"/>
      <c r="AW100" s="119"/>
      <c r="AX100" s="119"/>
      <c r="AY100" s="119"/>
      <c r="AZ100" s="119"/>
    </row>
    <row r="101" spans="1:52" ht="14">
      <c r="A101" s="129" t="s">
        <v>1498</v>
      </c>
      <c r="B101" s="121">
        <v>9189909</v>
      </c>
      <c r="C101" s="125">
        <f t="shared" si="18"/>
        <v>41.3</v>
      </c>
      <c r="D101" s="124" t="str">
        <f t="shared" si="21"/>
        <v>2047</v>
      </c>
      <c r="E101" s="122">
        <f t="shared" si="22"/>
        <v>9190</v>
      </c>
      <c r="F101" s="123">
        <f t="shared" si="23"/>
        <v>41</v>
      </c>
      <c r="G101" s="125">
        <f t="shared" si="19"/>
        <v>-1.29</v>
      </c>
      <c r="H101" s="125">
        <f t="shared" si="15"/>
        <v>-1.05</v>
      </c>
      <c r="I101" s="123">
        <f t="shared" si="29"/>
        <v>29</v>
      </c>
      <c r="J101" s="122">
        <f t="shared" si="29"/>
        <v>9147</v>
      </c>
      <c r="K101" s="119"/>
      <c r="L101" s="119"/>
      <c r="M101" s="122">
        <v>9569298</v>
      </c>
      <c r="N101" s="122">
        <f t="shared" si="20"/>
        <v>50</v>
      </c>
      <c r="O101" s="122">
        <f t="shared" si="24"/>
        <v>-2</v>
      </c>
      <c r="P101" s="122">
        <f t="shared" si="28"/>
        <v>-3</v>
      </c>
      <c r="Q101" s="122">
        <f t="shared" si="16"/>
        <v>9569</v>
      </c>
      <c r="R101" s="123">
        <f t="shared" si="27"/>
        <v>6</v>
      </c>
      <c r="S101" s="122">
        <f t="shared" si="25"/>
        <v>9106</v>
      </c>
      <c r="T101" s="119" t="str">
        <f t="shared" si="17"/>
        <v>2047</v>
      </c>
      <c r="U101" s="119"/>
      <c r="V101" s="119"/>
      <c r="W101" s="119"/>
      <c r="X101" s="119"/>
      <c r="Y101" s="119"/>
      <c r="Z101" s="119"/>
      <c r="AA101" s="119"/>
      <c r="AB101" s="119"/>
      <c r="AC101" s="119"/>
      <c r="AD101" s="119"/>
      <c r="AE101" s="119"/>
      <c r="AF101" s="119"/>
      <c r="AG101" s="119"/>
      <c r="AH101" s="119"/>
      <c r="AI101" s="119"/>
      <c r="AJ101" s="119"/>
      <c r="AK101" s="119"/>
      <c r="AL101" s="119"/>
      <c r="AM101" s="119"/>
      <c r="AN101" s="119"/>
      <c r="AO101" s="119"/>
      <c r="AP101" s="119"/>
      <c r="AQ101" s="119"/>
      <c r="AR101" s="119"/>
      <c r="AS101" s="119"/>
      <c r="AT101" s="119"/>
      <c r="AU101" s="119"/>
      <c r="AV101" s="119"/>
      <c r="AW101" s="119"/>
      <c r="AX101" s="119"/>
      <c r="AY101" s="119"/>
      <c r="AZ101" s="119"/>
    </row>
    <row r="102" spans="1:52" ht="14">
      <c r="A102" s="129" t="s">
        <v>1499</v>
      </c>
      <c r="B102" s="121">
        <v>9229926</v>
      </c>
      <c r="C102" s="125">
        <f t="shared" si="18"/>
        <v>40.020000000000003</v>
      </c>
      <c r="D102" s="124" t="str">
        <f t="shared" si="21"/>
        <v>2048</v>
      </c>
      <c r="E102" s="122">
        <f t="shared" si="22"/>
        <v>9230</v>
      </c>
      <c r="F102" s="123">
        <f t="shared" si="23"/>
        <v>40</v>
      </c>
      <c r="G102" s="125">
        <f t="shared" si="19"/>
        <v>-1.28</v>
      </c>
      <c r="H102" s="125">
        <f t="shared" si="15"/>
        <v>-0.96</v>
      </c>
      <c r="I102" s="123">
        <f t="shared" si="29"/>
        <v>28</v>
      </c>
      <c r="J102" s="122">
        <f t="shared" si="29"/>
        <v>9175</v>
      </c>
      <c r="K102" s="119"/>
      <c r="L102" s="119"/>
      <c r="M102" s="122">
        <v>9617775</v>
      </c>
      <c r="N102" s="122">
        <f t="shared" si="20"/>
        <v>48</v>
      </c>
      <c r="O102" s="122">
        <f t="shared" si="24"/>
        <v>-2</v>
      </c>
      <c r="P102" s="122">
        <f t="shared" si="28"/>
        <v>-2</v>
      </c>
      <c r="Q102" s="122">
        <f t="shared" si="16"/>
        <v>9618</v>
      </c>
      <c r="R102" s="123">
        <f t="shared" si="27"/>
        <v>4</v>
      </c>
      <c r="S102" s="122">
        <f t="shared" si="25"/>
        <v>9110</v>
      </c>
      <c r="T102" s="119" t="str">
        <f t="shared" si="17"/>
        <v>2048</v>
      </c>
      <c r="U102" s="119"/>
      <c r="V102" s="119"/>
      <c r="W102" s="119"/>
      <c r="X102" s="119"/>
      <c r="Y102" s="119"/>
      <c r="Z102" s="119"/>
      <c r="AA102" s="119"/>
      <c r="AB102" s="119"/>
      <c r="AC102" s="119"/>
      <c r="AD102" s="119"/>
      <c r="AE102" s="119"/>
      <c r="AF102" s="119"/>
      <c r="AG102" s="119"/>
      <c r="AH102" s="119"/>
      <c r="AI102" s="119"/>
      <c r="AJ102" s="119"/>
      <c r="AK102" s="119"/>
      <c r="AL102" s="119"/>
      <c r="AM102" s="119"/>
      <c r="AN102" s="119"/>
      <c r="AO102" s="119"/>
      <c r="AP102" s="119"/>
      <c r="AQ102" s="119"/>
      <c r="AR102" s="119"/>
      <c r="AS102" s="119"/>
      <c r="AT102" s="119"/>
      <c r="AU102" s="119"/>
      <c r="AV102" s="119"/>
      <c r="AW102" s="119"/>
      <c r="AX102" s="119"/>
      <c r="AY102" s="119"/>
      <c r="AZ102" s="119"/>
    </row>
    <row r="103" spans="1:52" ht="14">
      <c r="A103" s="129" t="s">
        <v>1500</v>
      </c>
      <c r="B103" s="121">
        <v>9268663</v>
      </c>
      <c r="C103" s="125">
        <f t="shared" si="18"/>
        <v>38.74</v>
      </c>
      <c r="D103" s="124" t="str">
        <f t="shared" si="21"/>
        <v>2049</v>
      </c>
      <c r="E103" s="122">
        <f t="shared" si="22"/>
        <v>9269</v>
      </c>
      <c r="F103" s="123">
        <f t="shared" si="23"/>
        <v>39</v>
      </c>
      <c r="G103" s="125">
        <f t="shared" si="19"/>
        <v>-1.28</v>
      </c>
      <c r="H103" s="125">
        <f t="shared" si="15"/>
        <v>-1.01</v>
      </c>
      <c r="I103" s="123">
        <f t="shared" si="29"/>
        <v>27</v>
      </c>
      <c r="J103" s="122">
        <f t="shared" si="29"/>
        <v>9202</v>
      </c>
      <c r="K103" s="119"/>
      <c r="L103" s="119"/>
      <c r="M103" s="122">
        <v>9664516</v>
      </c>
      <c r="N103" s="122">
        <f t="shared" si="20"/>
        <v>47</v>
      </c>
      <c r="O103" s="122">
        <f t="shared" si="24"/>
        <v>-1</v>
      </c>
      <c r="P103" s="122">
        <f t="shared" si="28"/>
        <v>-1</v>
      </c>
      <c r="Q103" s="122">
        <f t="shared" si="16"/>
        <v>9665</v>
      </c>
      <c r="R103" s="123">
        <f t="shared" si="27"/>
        <v>3</v>
      </c>
      <c r="S103" s="122">
        <f t="shared" si="25"/>
        <v>9113</v>
      </c>
      <c r="T103" s="119" t="str">
        <f t="shared" si="17"/>
        <v>2049</v>
      </c>
      <c r="U103" s="119"/>
      <c r="V103" s="119"/>
      <c r="W103" s="119"/>
      <c r="X103" s="119"/>
      <c r="Y103" s="119"/>
      <c r="Z103" s="119"/>
      <c r="AA103" s="119"/>
      <c r="AB103" s="119"/>
      <c r="AC103" s="119"/>
      <c r="AD103" s="119"/>
      <c r="AE103" s="119"/>
      <c r="AF103" s="119"/>
      <c r="AG103" s="119"/>
      <c r="AH103" s="119"/>
      <c r="AI103" s="119"/>
      <c r="AJ103" s="119"/>
      <c r="AK103" s="119"/>
      <c r="AL103" s="119"/>
      <c r="AM103" s="119"/>
      <c r="AN103" s="119"/>
      <c r="AO103" s="119"/>
      <c r="AP103" s="119"/>
      <c r="AQ103" s="119"/>
      <c r="AR103" s="119"/>
      <c r="AS103" s="119"/>
      <c r="AT103" s="119"/>
      <c r="AU103" s="119"/>
      <c r="AV103" s="119"/>
      <c r="AW103" s="119"/>
      <c r="AX103" s="119"/>
      <c r="AY103" s="119"/>
      <c r="AZ103" s="119"/>
    </row>
    <row r="104" spans="1:52" ht="14">
      <c r="A104" s="129" t="s">
        <v>1501</v>
      </c>
      <c r="B104" s="121">
        <v>9306128</v>
      </c>
      <c r="C104" s="125">
        <f t="shared" si="18"/>
        <v>37.47</v>
      </c>
      <c r="D104" s="124" t="str">
        <f t="shared" si="21"/>
        <v>2050</v>
      </c>
      <c r="E104" s="122">
        <f t="shared" si="22"/>
        <v>9306</v>
      </c>
      <c r="F104" s="123">
        <f t="shared" si="23"/>
        <v>37</v>
      </c>
      <c r="G104" s="125">
        <f t="shared" si="19"/>
        <v>-1.27</v>
      </c>
      <c r="H104" s="125">
        <f t="shared" si="15"/>
        <v>-1.0900000000000001</v>
      </c>
      <c r="I104" s="123">
        <f t="shared" ref="I104:J119" si="30">I103+H104</f>
        <v>26</v>
      </c>
      <c r="J104" s="122">
        <f t="shared" si="30"/>
        <v>9228</v>
      </c>
      <c r="K104" s="119"/>
      <c r="L104" s="119"/>
      <c r="M104" s="122">
        <v>9709492</v>
      </c>
      <c r="N104" s="122">
        <f t="shared" si="20"/>
        <v>45</v>
      </c>
      <c r="O104" s="122">
        <f t="shared" si="24"/>
        <v>-2</v>
      </c>
      <c r="P104" s="122">
        <f t="shared" si="28"/>
        <v>-2</v>
      </c>
      <c r="Q104" s="122">
        <f t="shared" si="16"/>
        <v>9709</v>
      </c>
      <c r="R104" s="123">
        <f t="shared" si="27"/>
        <v>1</v>
      </c>
      <c r="S104" s="122">
        <f t="shared" si="25"/>
        <v>9114</v>
      </c>
      <c r="T104" s="119" t="str">
        <f t="shared" si="17"/>
        <v>2050</v>
      </c>
      <c r="U104" s="119"/>
      <c r="V104" s="119"/>
      <c r="W104" s="119"/>
      <c r="X104" s="119"/>
      <c r="Y104" s="119"/>
      <c r="Z104" s="119"/>
      <c r="AA104" s="119"/>
      <c r="AB104" s="119"/>
      <c r="AC104" s="119"/>
      <c r="AD104" s="119"/>
      <c r="AE104" s="119"/>
      <c r="AF104" s="119"/>
      <c r="AG104" s="119"/>
      <c r="AH104" s="119"/>
      <c r="AI104" s="119"/>
      <c r="AJ104" s="119"/>
      <c r="AK104" s="119"/>
      <c r="AL104" s="119"/>
      <c r="AM104" s="119"/>
      <c r="AN104" s="119"/>
      <c r="AO104" s="119"/>
      <c r="AP104" s="119"/>
      <c r="AQ104" s="119"/>
      <c r="AR104" s="119"/>
      <c r="AS104" s="119"/>
      <c r="AT104" s="119"/>
      <c r="AU104" s="119"/>
      <c r="AV104" s="119"/>
      <c r="AW104" s="119"/>
      <c r="AX104" s="119"/>
      <c r="AY104" s="119"/>
      <c r="AZ104" s="119"/>
    </row>
    <row r="105" spans="1:52" ht="14">
      <c r="A105" s="129" t="s">
        <v>1502</v>
      </c>
      <c r="B105" s="121">
        <v>9342331</v>
      </c>
      <c r="C105" s="125">
        <f t="shared" si="18"/>
        <v>36.200000000000003</v>
      </c>
      <c r="D105" s="124" t="str">
        <f t="shared" si="21"/>
        <v>2051</v>
      </c>
      <c r="E105" s="122">
        <f t="shared" si="22"/>
        <v>9342</v>
      </c>
      <c r="F105" s="123">
        <f t="shared" si="23"/>
        <v>36</v>
      </c>
      <c r="G105" s="125">
        <f t="shared" si="19"/>
        <v>-1.27</v>
      </c>
      <c r="H105" s="125">
        <f t="shared" si="15"/>
        <v>-1.22</v>
      </c>
      <c r="I105" s="123">
        <f t="shared" si="30"/>
        <v>25</v>
      </c>
      <c r="J105" s="122">
        <f t="shared" si="30"/>
        <v>9253</v>
      </c>
      <c r="K105" s="119"/>
      <c r="L105" s="119"/>
      <c r="M105" s="122">
        <v>9752657</v>
      </c>
      <c r="N105" s="122">
        <f t="shared" si="20"/>
        <v>43</v>
      </c>
      <c r="O105" s="122">
        <f t="shared" si="24"/>
        <v>-2</v>
      </c>
      <c r="P105" s="122">
        <f t="shared" si="28"/>
        <v>-2</v>
      </c>
      <c r="Q105" s="122">
        <f t="shared" si="16"/>
        <v>9753</v>
      </c>
      <c r="R105" s="123">
        <f t="shared" si="27"/>
        <v>-1</v>
      </c>
      <c r="S105" s="122">
        <f t="shared" si="25"/>
        <v>9113</v>
      </c>
      <c r="T105" s="119" t="str">
        <f t="shared" si="17"/>
        <v>2051</v>
      </c>
      <c r="U105" s="119"/>
      <c r="V105" s="119"/>
      <c r="W105" s="119"/>
      <c r="X105" s="119"/>
      <c r="Y105" s="119"/>
      <c r="Z105" s="119"/>
      <c r="AA105" s="119"/>
      <c r="AB105" s="119"/>
      <c r="AC105" s="119"/>
      <c r="AD105" s="119"/>
      <c r="AE105" s="119"/>
      <c r="AF105" s="119"/>
      <c r="AG105" s="119"/>
      <c r="AH105" s="119"/>
      <c r="AI105" s="119"/>
      <c r="AJ105" s="119"/>
      <c r="AK105" s="119"/>
      <c r="AL105" s="119"/>
      <c r="AM105" s="119"/>
      <c r="AN105" s="119"/>
      <c r="AO105" s="119"/>
      <c r="AP105" s="119"/>
      <c r="AQ105" s="119"/>
      <c r="AR105" s="119"/>
      <c r="AS105" s="119"/>
      <c r="AT105" s="119"/>
      <c r="AU105" s="119"/>
      <c r="AV105" s="119"/>
      <c r="AW105" s="119"/>
      <c r="AX105" s="119"/>
      <c r="AY105" s="119"/>
      <c r="AZ105" s="119"/>
    </row>
    <row r="106" spans="1:52" ht="14">
      <c r="A106" s="129" t="s">
        <v>1503</v>
      </c>
      <c r="B106" s="121">
        <v>9377285</v>
      </c>
      <c r="C106" s="125">
        <f t="shared" si="18"/>
        <v>34.950000000000003</v>
      </c>
      <c r="D106" s="124" t="str">
        <f t="shared" si="21"/>
        <v>2052</v>
      </c>
      <c r="E106" s="122">
        <f t="shared" si="22"/>
        <v>9377</v>
      </c>
      <c r="F106" s="123">
        <f t="shared" si="23"/>
        <v>35</v>
      </c>
      <c r="G106" s="125">
        <f t="shared" si="19"/>
        <v>-1.25</v>
      </c>
      <c r="H106" s="125">
        <f t="shared" si="15"/>
        <v>-1.36</v>
      </c>
      <c r="I106" s="123">
        <f t="shared" si="30"/>
        <v>24</v>
      </c>
      <c r="J106" s="122">
        <f t="shared" si="30"/>
        <v>9277</v>
      </c>
      <c r="K106" s="119"/>
      <c r="L106" s="119"/>
      <c r="M106" s="122">
        <v>9794102</v>
      </c>
      <c r="N106" s="122">
        <f t="shared" si="20"/>
        <v>41</v>
      </c>
      <c r="O106" s="122">
        <f t="shared" si="24"/>
        <v>-2</v>
      </c>
      <c r="P106" s="122">
        <f t="shared" si="28"/>
        <v>-3</v>
      </c>
      <c r="Q106" s="122">
        <f t="shared" si="16"/>
        <v>9794</v>
      </c>
      <c r="R106" s="123">
        <f t="shared" si="27"/>
        <v>-4</v>
      </c>
      <c r="S106" s="122">
        <f t="shared" si="25"/>
        <v>9109</v>
      </c>
      <c r="T106" s="119" t="str">
        <f t="shared" si="17"/>
        <v>2052</v>
      </c>
      <c r="U106" s="119"/>
      <c r="V106" s="119"/>
      <c r="W106" s="119"/>
      <c r="X106" s="119"/>
      <c r="Y106" s="119"/>
      <c r="Z106" s="119"/>
      <c r="AA106" s="119"/>
      <c r="AB106" s="119"/>
      <c r="AC106" s="119"/>
      <c r="AD106" s="119"/>
      <c r="AE106" s="119"/>
      <c r="AF106" s="119"/>
      <c r="AG106" s="119"/>
      <c r="AH106" s="119"/>
      <c r="AI106" s="119"/>
      <c r="AJ106" s="119"/>
      <c r="AK106" s="119"/>
      <c r="AL106" s="119"/>
      <c r="AM106" s="119"/>
      <c r="AN106" s="119"/>
      <c r="AO106" s="119"/>
      <c r="AP106" s="119"/>
      <c r="AQ106" s="119"/>
      <c r="AR106" s="119"/>
      <c r="AS106" s="119"/>
      <c r="AT106" s="119"/>
      <c r="AU106" s="119"/>
      <c r="AV106" s="119"/>
      <c r="AW106" s="119"/>
      <c r="AX106" s="119"/>
      <c r="AY106" s="119"/>
      <c r="AZ106" s="119"/>
    </row>
    <row r="107" spans="1:52" ht="14">
      <c r="A107" s="129" t="s">
        <v>1504</v>
      </c>
      <c r="B107" s="121">
        <v>9411015</v>
      </c>
      <c r="C107" s="125">
        <f t="shared" si="18"/>
        <v>33.729999999999997</v>
      </c>
      <c r="D107" s="124" t="str">
        <f t="shared" si="21"/>
        <v>2053</v>
      </c>
      <c r="E107" s="122">
        <f t="shared" si="22"/>
        <v>9411</v>
      </c>
      <c r="F107" s="123">
        <f t="shared" si="23"/>
        <v>34</v>
      </c>
      <c r="G107" s="125">
        <f t="shared" si="19"/>
        <v>-1.22</v>
      </c>
      <c r="H107" s="125">
        <f t="shared" si="15"/>
        <v>-1.38</v>
      </c>
      <c r="I107" s="123">
        <f t="shared" si="30"/>
        <v>23</v>
      </c>
      <c r="J107" s="122">
        <f t="shared" si="30"/>
        <v>9300</v>
      </c>
      <c r="K107" s="119"/>
      <c r="L107" s="119"/>
      <c r="M107" s="122">
        <v>9833861</v>
      </c>
      <c r="N107" s="122">
        <f t="shared" si="20"/>
        <v>40</v>
      </c>
      <c r="O107" s="122">
        <f t="shared" si="24"/>
        <v>-1</v>
      </c>
      <c r="P107" s="122">
        <f t="shared" si="28"/>
        <v>-2</v>
      </c>
      <c r="Q107" s="122">
        <f t="shared" si="16"/>
        <v>9834</v>
      </c>
      <c r="R107" s="123">
        <f t="shared" si="27"/>
        <v>-6</v>
      </c>
      <c r="S107" s="122">
        <f t="shared" si="25"/>
        <v>9103</v>
      </c>
      <c r="T107" s="119" t="str">
        <f t="shared" si="17"/>
        <v>2053</v>
      </c>
      <c r="U107" s="119"/>
      <c r="V107" s="119"/>
      <c r="W107" s="119"/>
      <c r="X107" s="119"/>
      <c r="Y107" s="119"/>
      <c r="Z107" s="119"/>
      <c r="AA107" s="119"/>
      <c r="AB107" s="119"/>
      <c r="AC107" s="119"/>
      <c r="AD107" s="119"/>
      <c r="AE107" s="119"/>
      <c r="AF107" s="119"/>
      <c r="AG107" s="119"/>
      <c r="AH107" s="119"/>
      <c r="AI107" s="119"/>
      <c r="AJ107" s="119"/>
      <c r="AK107" s="119"/>
      <c r="AL107" s="119"/>
      <c r="AM107" s="119"/>
      <c r="AN107" s="119"/>
      <c r="AO107" s="119"/>
      <c r="AP107" s="119"/>
      <c r="AQ107" s="119"/>
      <c r="AR107" s="119"/>
      <c r="AS107" s="119"/>
      <c r="AT107" s="119"/>
      <c r="AU107" s="119"/>
      <c r="AV107" s="119"/>
      <c r="AW107" s="119"/>
      <c r="AX107" s="119"/>
      <c r="AY107" s="119"/>
      <c r="AZ107" s="119"/>
    </row>
    <row r="108" spans="1:52" ht="14">
      <c r="A108" s="129" t="s">
        <v>1505</v>
      </c>
      <c r="B108" s="121">
        <v>9443548</v>
      </c>
      <c r="C108" s="125">
        <f t="shared" si="18"/>
        <v>32.53</v>
      </c>
      <c r="D108" s="124" t="str">
        <f t="shared" si="21"/>
        <v>2054</v>
      </c>
      <c r="E108" s="122">
        <f t="shared" si="22"/>
        <v>9444</v>
      </c>
      <c r="F108" s="123">
        <f t="shared" si="23"/>
        <v>33</v>
      </c>
      <c r="G108" s="125">
        <f t="shared" si="19"/>
        <v>-1.2</v>
      </c>
      <c r="H108" s="125">
        <f t="shared" si="15"/>
        <v>-2.27</v>
      </c>
      <c r="I108" s="123">
        <f t="shared" si="30"/>
        <v>21</v>
      </c>
      <c r="J108" s="122">
        <f t="shared" si="30"/>
        <v>9321</v>
      </c>
      <c r="K108" s="119"/>
      <c r="L108" s="119"/>
      <c r="M108" s="122">
        <v>9871901</v>
      </c>
      <c r="N108" s="122">
        <f t="shared" si="20"/>
        <v>38</v>
      </c>
      <c r="O108" s="122">
        <f t="shared" si="24"/>
        <v>-2</v>
      </c>
      <c r="P108" s="122">
        <f t="shared" si="28"/>
        <v>-2</v>
      </c>
      <c r="Q108" s="122">
        <f t="shared" si="16"/>
        <v>9872</v>
      </c>
      <c r="R108" s="123">
        <f t="shared" si="27"/>
        <v>-8</v>
      </c>
      <c r="S108" s="122">
        <f t="shared" si="25"/>
        <v>9095</v>
      </c>
      <c r="T108" s="119" t="str">
        <f t="shared" si="17"/>
        <v>2054</v>
      </c>
      <c r="U108" s="119"/>
      <c r="V108" s="119"/>
      <c r="W108" s="119"/>
      <c r="X108" s="119"/>
      <c r="Y108" s="119"/>
      <c r="Z108" s="119"/>
      <c r="AA108" s="119"/>
      <c r="AB108" s="119"/>
      <c r="AC108" s="119"/>
      <c r="AD108" s="119"/>
      <c r="AE108" s="119"/>
      <c r="AF108" s="119"/>
      <c r="AG108" s="119"/>
      <c r="AH108" s="119"/>
      <c r="AI108" s="119"/>
      <c r="AJ108" s="119"/>
      <c r="AK108" s="119"/>
      <c r="AL108" s="119"/>
      <c r="AM108" s="119"/>
      <c r="AN108" s="119"/>
      <c r="AO108" s="119"/>
      <c r="AP108" s="119"/>
      <c r="AQ108" s="119"/>
      <c r="AR108" s="119"/>
      <c r="AS108" s="119"/>
      <c r="AT108" s="119"/>
      <c r="AU108" s="119"/>
      <c r="AV108" s="119"/>
      <c r="AW108" s="119"/>
      <c r="AX108" s="119"/>
      <c r="AY108" s="119"/>
      <c r="AZ108" s="119"/>
    </row>
    <row r="109" spans="1:52" ht="14">
      <c r="A109" s="129" t="s">
        <v>1506</v>
      </c>
      <c r="B109" s="121">
        <v>9474911</v>
      </c>
      <c r="C109" s="125">
        <f t="shared" si="18"/>
        <v>31.36</v>
      </c>
      <c r="D109" s="124" t="str">
        <f t="shared" si="21"/>
        <v>2055</v>
      </c>
      <c r="E109" s="122">
        <f t="shared" si="22"/>
        <v>9475</v>
      </c>
      <c r="F109" s="123">
        <f t="shared" si="23"/>
        <v>31</v>
      </c>
      <c r="G109" s="125">
        <f t="shared" si="19"/>
        <v>-1.17</v>
      </c>
      <c r="H109" s="125">
        <f t="shared" si="15"/>
        <v>-2.4300000000000002</v>
      </c>
      <c r="I109" s="123">
        <f t="shared" si="30"/>
        <v>19</v>
      </c>
      <c r="J109" s="122">
        <f t="shared" si="30"/>
        <v>9340</v>
      </c>
      <c r="K109" s="119"/>
      <c r="L109" s="119"/>
      <c r="M109" s="122">
        <v>9908305</v>
      </c>
      <c r="N109" s="122">
        <f t="shared" si="20"/>
        <v>36</v>
      </c>
      <c r="O109" s="122">
        <f t="shared" si="24"/>
        <v>-2</v>
      </c>
      <c r="P109" s="122">
        <f t="shared" si="28"/>
        <v>-3</v>
      </c>
      <c r="Q109" s="122">
        <f t="shared" si="16"/>
        <v>9908</v>
      </c>
      <c r="R109" s="123">
        <f t="shared" si="27"/>
        <v>-11</v>
      </c>
      <c r="S109" s="122">
        <f t="shared" si="25"/>
        <v>9084</v>
      </c>
      <c r="T109" s="119" t="str">
        <f t="shared" si="17"/>
        <v>2055</v>
      </c>
      <c r="U109" s="119"/>
      <c r="V109" s="119"/>
      <c r="W109" s="119"/>
      <c r="X109" s="119"/>
      <c r="Y109" s="119"/>
      <c r="Z109" s="119"/>
      <c r="AA109" s="119"/>
      <c r="AB109" s="119"/>
      <c r="AC109" s="119"/>
      <c r="AD109" s="119"/>
      <c r="AE109" s="119"/>
      <c r="AF109" s="119"/>
      <c r="AG109" s="119"/>
      <c r="AH109" s="119"/>
      <c r="AI109" s="119"/>
      <c r="AJ109" s="119"/>
      <c r="AK109" s="119"/>
      <c r="AL109" s="119"/>
      <c r="AM109" s="119"/>
      <c r="AN109" s="119"/>
      <c r="AO109" s="119"/>
      <c r="AP109" s="119"/>
      <c r="AQ109" s="119"/>
      <c r="AR109" s="119"/>
      <c r="AS109" s="119"/>
      <c r="AT109" s="119"/>
      <c r="AU109" s="119"/>
      <c r="AV109" s="119"/>
      <c r="AW109" s="119"/>
      <c r="AX109" s="119"/>
      <c r="AY109" s="119"/>
      <c r="AZ109" s="119"/>
    </row>
    <row r="110" spans="1:52" ht="14">
      <c r="A110" s="129" t="s">
        <v>1507</v>
      </c>
      <c r="B110" s="121">
        <v>9505128</v>
      </c>
      <c r="C110" s="125">
        <f t="shared" si="18"/>
        <v>30.22</v>
      </c>
      <c r="D110" s="124" t="str">
        <f t="shared" si="21"/>
        <v>2056</v>
      </c>
      <c r="E110" s="122">
        <f t="shared" si="22"/>
        <v>9505</v>
      </c>
      <c r="F110" s="123">
        <f t="shared" si="23"/>
        <v>30</v>
      </c>
      <c r="G110" s="125">
        <f t="shared" si="19"/>
        <v>-1.1399999999999999</v>
      </c>
      <c r="H110" s="125">
        <f t="shared" si="15"/>
        <v>-2.35</v>
      </c>
      <c r="I110" s="123">
        <f t="shared" si="30"/>
        <v>17</v>
      </c>
      <c r="J110" s="122">
        <f t="shared" si="30"/>
        <v>9357</v>
      </c>
      <c r="K110" s="119"/>
      <c r="L110" s="119"/>
      <c r="M110" s="122">
        <v>9943123</v>
      </c>
      <c r="N110" s="122">
        <f t="shared" si="20"/>
        <v>35</v>
      </c>
      <c r="O110" s="122">
        <f t="shared" si="24"/>
        <v>-1</v>
      </c>
      <c r="P110" s="122">
        <f t="shared" si="28"/>
        <v>-4</v>
      </c>
      <c r="Q110" s="122">
        <f t="shared" si="16"/>
        <v>9943</v>
      </c>
      <c r="R110" s="123">
        <f t="shared" si="27"/>
        <v>-15</v>
      </c>
      <c r="S110" s="122">
        <f t="shared" si="25"/>
        <v>9069</v>
      </c>
      <c r="T110" s="119" t="str">
        <f t="shared" si="17"/>
        <v>2056</v>
      </c>
      <c r="U110" s="119"/>
      <c r="V110" s="119"/>
      <c r="W110" s="119"/>
      <c r="X110" s="119"/>
      <c r="Y110" s="119"/>
      <c r="Z110" s="119"/>
      <c r="AA110" s="119"/>
      <c r="AB110" s="119"/>
      <c r="AC110" s="119"/>
      <c r="AD110" s="119"/>
      <c r="AE110" s="119"/>
      <c r="AF110" s="119"/>
      <c r="AG110" s="119"/>
      <c r="AH110" s="119"/>
      <c r="AI110" s="119"/>
      <c r="AJ110" s="119"/>
      <c r="AK110" s="119"/>
      <c r="AL110" s="119"/>
      <c r="AM110" s="119"/>
      <c r="AN110" s="119"/>
      <c r="AO110" s="119"/>
      <c r="AP110" s="119"/>
      <c r="AQ110" s="119"/>
      <c r="AR110" s="119"/>
      <c r="AS110" s="119"/>
      <c r="AT110" s="119"/>
      <c r="AU110" s="119"/>
      <c r="AV110" s="119"/>
      <c r="AW110" s="119"/>
      <c r="AX110" s="119"/>
      <c r="AY110" s="119"/>
      <c r="AZ110" s="119"/>
    </row>
    <row r="111" spans="1:52" ht="14">
      <c r="A111" s="129" t="s">
        <v>1508</v>
      </c>
      <c r="B111" s="121">
        <v>9534224</v>
      </c>
      <c r="C111" s="125">
        <f t="shared" si="18"/>
        <v>29.1</v>
      </c>
      <c r="D111" s="124" t="str">
        <f t="shared" si="21"/>
        <v>2057</v>
      </c>
      <c r="E111" s="122">
        <f t="shared" si="22"/>
        <v>9534</v>
      </c>
      <c r="F111" s="123">
        <f t="shared" si="23"/>
        <v>29</v>
      </c>
      <c r="G111" s="125">
        <f t="shared" si="19"/>
        <v>-1.1200000000000001</v>
      </c>
      <c r="H111" s="125">
        <f t="shared" si="15"/>
        <v>-2.68</v>
      </c>
      <c r="I111" s="123">
        <f t="shared" si="30"/>
        <v>14</v>
      </c>
      <c r="J111" s="122">
        <f t="shared" si="30"/>
        <v>9371</v>
      </c>
      <c r="K111" s="119"/>
      <c r="L111" s="119"/>
      <c r="M111" s="122">
        <v>9976440</v>
      </c>
      <c r="N111" s="122">
        <f t="shared" si="20"/>
        <v>33</v>
      </c>
      <c r="O111" s="122">
        <f t="shared" si="24"/>
        <v>-2</v>
      </c>
      <c r="P111" s="122">
        <f t="shared" si="28"/>
        <v>-3</v>
      </c>
      <c r="Q111" s="122">
        <f t="shared" si="16"/>
        <v>9976</v>
      </c>
      <c r="R111" s="123">
        <f t="shared" si="27"/>
        <v>-18</v>
      </c>
      <c r="S111" s="122">
        <f t="shared" si="25"/>
        <v>9051</v>
      </c>
      <c r="T111" s="119" t="str">
        <f t="shared" si="17"/>
        <v>2057</v>
      </c>
      <c r="U111" s="119"/>
      <c r="V111" s="119"/>
      <c r="W111" s="119"/>
      <c r="X111" s="119"/>
      <c r="Y111" s="119"/>
      <c r="Z111" s="119"/>
      <c r="AA111" s="119"/>
      <c r="AB111" s="119"/>
      <c r="AC111" s="119"/>
      <c r="AD111" s="119"/>
      <c r="AE111" s="119"/>
      <c r="AF111" s="119"/>
      <c r="AG111" s="119"/>
      <c r="AH111" s="119"/>
      <c r="AI111" s="119"/>
      <c r="AJ111" s="119"/>
      <c r="AK111" s="119"/>
      <c r="AL111" s="119"/>
      <c r="AM111" s="119"/>
      <c r="AN111" s="119"/>
      <c r="AO111" s="119"/>
      <c r="AP111" s="119"/>
      <c r="AQ111" s="119"/>
      <c r="AR111" s="119"/>
      <c r="AS111" s="119"/>
      <c r="AT111" s="119"/>
      <c r="AU111" s="119"/>
      <c r="AV111" s="119"/>
      <c r="AW111" s="119"/>
      <c r="AX111" s="119"/>
      <c r="AY111" s="119"/>
      <c r="AZ111" s="119"/>
    </row>
    <row r="112" spans="1:52" ht="14">
      <c r="A112" s="129" t="s">
        <v>1509</v>
      </c>
      <c r="B112" s="121">
        <v>9562238</v>
      </c>
      <c r="C112" s="125">
        <f t="shared" si="18"/>
        <v>28.01</v>
      </c>
      <c r="D112" s="124" t="str">
        <f t="shared" si="21"/>
        <v>2058</v>
      </c>
      <c r="E112" s="122">
        <f t="shared" si="22"/>
        <v>9562</v>
      </c>
      <c r="F112" s="123">
        <f t="shared" si="23"/>
        <v>28</v>
      </c>
      <c r="G112" s="125">
        <f t="shared" si="19"/>
        <v>-1.0900000000000001</v>
      </c>
      <c r="H112" s="125">
        <f t="shared" si="15"/>
        <v>-3.01</v>
      </c>
      <c r="I112" s="123">
        <f t="shared" si="30"/>
        <v>11</v>
      </c>
      <c r="J112" s="122">
        <f t="shared" si="30"/>
        <v>9382</v>
      </c>
      <c r="K112" s="119"/>
      <c r="L112" s="119"/>
      <c r="M112" s="122">
        <v>10008310</v>
      </c>
      <c r="N112" s="122">
        <f t="shared" si="20"/>
        <v>32</v>
      </c>
      <c r="O112" s="122">
        <f t="shared" si="24"/>
        <v>-1</v>
      </c>
      <c r="P112" s="122">
        <f t="shared" si="28"/>
        <v>-4</v>
      </c>
      <c r="Q112" s="122">
        <f t="shared" si="16"/>
        <v>10008</v>
      </c>
      <c r="R112" s="123">
        <f t="shared" si="27"/>
        <v>-22</v>
      </c>
      <c r="S112" s="122">
        <f t="shared" si="25"/>
        <v>9029</v>
      </c>
      <c r="T112" s="119" t="str">
        <f t="shared" si="17"/>
        <v>2058</v>
      </c>
      <c r="U112" s="119"/>
      <c r="V112" s="119"/>
      <c r="W112" s="119"/>
      <c r="X112" s="119"/>
      <c r="Y112" s="119"/>
      <c r="Z112" s="119"/>
      <c r="AA112" s="119"/>
      <c r="AB112" s="119"/>
      <c r="AC112" s="119"/>
      <c r="AD112" s="119"/>
      <c r="AE112" s="119"/>
      <c r="AF112" s="119"/>
      <c r="AG112" s="119"/>
      <c r="AH112" s="119"/>
      <c r="AI112" s="119"/>
      <c r="AJ112" s="119"/>
      <c r="AK112" s="119"/>
      <c r="AL112" s="119"/>
      <c r="AM112" s="119"/>
      <c r="AN112" s="119"/>
      <c r="AO112" s="119"/>
      <c r="AP112" s="119"/>
      <c r="AQ112" s="119"/>
      <c r="AR112" s="119"/>
      <c r="AS112" s="119"/>
      <c r="AT112" s="119"/>
      <c r="AU112" s="119"/>
      <c r="AV112" s="119"/>
      <c r="AW112" s="119"/>
      <c r="AX112" s="119"/>
      <c r="AY112" s="119"/>
      <c r="AZ112" s="119"/>
    </row>
    <row r="113" spans="1:52" ht="14">
      <c r="A113" s="129" t="s">
        <v>1510</v>
      </c>
      <c r="B113" s="121">
        <v>9589213</v>
      </c>
      <c r="C113" s="125">
        <f t="shared" si="18"/>
        <v>26.98</v>
      </c>
      <c r="D113" s="124" t="str">
        <f t="shared" si="21"/>
        <v>2059</v>
      </c>
      <c r="E113" s="122">
        <f t="shared" si="22"/>
        <v>9589</v>
      </c>
      <c r="F113" s="123">
        <f t="shared" si="23"/>
        <v>27</v>
      </c>
      <c r="G113" s="125">
        <f t="shared" si="19"/>
        <v>-1.03</v>
      </c>
      <c r="H113" s="125">
        <f t="shared" si="15"/>
        <v>-3.2</v>
      </c>
      <c r="I113" s="123">
        <f t="shared" si="30"/>
        <v>8</v>
      </c>
      <c r="J113" s="122">
        <f t="shared" si="30"/>
        <v>9390</v>
      </c>
      <c r="K113" s="119"/>
      <c r="L113" s="119"/>
      <c r="M113" s="122">
        <v>10038706</v>
      </c>
      <c r="N113" s="122">
        <f t="shared" si="20"/>
        <v>30</v>
      </c>
      <c r="O113" s="122">
        <f t="shared" si="24"/>
        <v>-2</v>
      </c>
      <c r="P113" s="122">
        <f t="shared" si="28"/>
        <v>-4</v>
      </c>
      <c r="Q113" s="122">
        <f t="shared" si="16"/>
        <v>10039</v>
      </c>
      <c r="R113" s="123">
        <f t="shared" si="27"/>
        <v>-26</v>
      </c>
      <c r="S113" s="122">
        <f t="shared" si="25"/>
        <v>9003</v>
      </c>
      <c r="T113" s="119" t="str">
        <f t="shared" si="17"/>
        <v>2059</v>
      </c>
      <c r="U113" s="119"/>
      <c r="V113" s="119"/>
      <c r="W113" s="119"/>
      <c r="X113" s="119"/>
      <c r="Y113" s="119"/>
      <c r="Z113" s="119"/>
      <c r="AA113" s="119"/>
      <c r="AB113" s="119"/>
      <c r="AC113" s="119"/>
      <c r="AD113" s="119"/>
      <c r="AE113" s="119"/>
      <c r="AF113" s="119"/>
      <c r="AG113" s="119"/>
      <c r="AH113" s="119"/>
      <c r="AI113" s="119"/>
      <c r="AJ113" s="119"/>
      <c r="AK113" s="119"/>
      <c r="AL113" s="119"/>
      <c r="AM113" s="119"/>
      <c r="AN113" s="119"/>
      <c r="AO113" s="119"/>
      <c r="AP113" s="119"/>
      <c r="AQ113" s="119"/>
      <c r="AR113" s="119"/>
      <c r="AS113" s="119"/>
      <c r="AT113" s="119"/>
      <c r="AU113" s="119"/>
      <c r="AV113" s="119"/>
      <c r="AW113" s="119"/>
      <c r="AX113" s="119"/>
      <c r="AY113" s="119"/>
      <c r="AZ113" s="119"/>
    </row>
    <row r="114" spans="1:52" ht="14">
      <c r="A114" s="129" t="s">
        <v>1511</v>
      </c>
      <c r="B114" s="121">
        <v>9615189</v>
      </c>
      <c r="C114" s="125">
        <f t="shared" si="18"/>
        <v>25.98</v>
      </c>
      <c r="D114" s="124" t="str">
        <f t="shared" si="21"/>
        <v>2060</v>
      </c>
      <c r="E114" s="122">
        <f t="shared" si="22"/>
        <v>9615</v>
      </c>
      <c r="F114" s="123">
        <f t="shared" si="23"/>
        <v>26</v>
      </c>
      <c r="G114" s="125">
        <f t="shared" si="19"/>
        <v>-1</v>
      </c>
      <c r="H114" s="125">
        <f t="shared" si="15"/>
        <v>-3.43</v>
      </c>
      <c r="I114" s="123">
        <f t="shared" si="30"/>
        <v>5</v>
      </c>
      <c r="J114" s="122">
        <f t="shared" si="30"/>
        <v>9395</v>
      </c>
      <c r="K114" s="119"/>
      <c r="L114" s="119"/>
      <c r="M114" s="122">
        <v>10067734</v>
      </c>
      <c r="N114" s="122">
        <f t="shared" si="20"/>
        <v>29</v>
      </c>
      <c r="O114" s="122">
        <f t="shared" si="24"/>
        <v>-1</v>
      </c>
      <c r="P114" s="122">
        <f t="shared" si="28"/>
        <v>-5</v>
      </c>
      <c r="Q114" s="122">
        <f t="shared" si="16"/>
        <v>10068</v>
      </c>
      <c r="R114" s="123">
        <f t="shared" si="27"/>
        <v>-31</v>
      </c>
      <c r="S114" s="122">
        <f t="shared" si="25"/>
        <v>8972</v>
      </c>
      <c r="T114" s="119" t="str">
        <f t="shared" si="17"/>
        <v>2060</v>
      </c>
      <c r="U114" s="119"/>
      <c r="V114" s="119"/>
      <c r="W114" s="119"/>
      <c r="X114" s="119"/>
      <c r="Y114" s="119"/>
      <c r="Z114" s="119"/>
      <c r="AA114" s="119"/>
      <c r="AB114" s="119"/>
      <c r="AC114" s="119"/>
      <c r="AD114" s="119"/>
      <c r="AE114" s="119"/>
      <c r="AF114" s="119"/>
      <c r="AG114" s="119"/>
      <c r="AH114" s="119"/>
      <c r="AI114" s="119"/>
      <c r="AJ114" s="119"/>
      <c r="AK114" s="119"/>
      <c r="AL114" s="119"/>
      <c r="AM114" s="119"/>
      <c r="AN114" s="119"/>
      <c r="AO114" s="119"/>
      <c r="AP114" s="119"/>
      <c r="AQ114" s="119"/>
      <c r="AR114" s="119"/>
      <c r="AS114" s="119"/>
      <c r="AT114" s="119"/>
      <c r="AU114" s="119"/>
      <c r="AV114" s="119"/>
      <c r="AW114" s="119"/>
      <c r="AX114" s="119"/>
      <c r="AY114" s="119"/>
      <c r="AZ114" s="119"/>
    </row>
    <row r="115" spans="1:52" ht="14">
      <c r="A115" s="129" t="s">
        <v>1512</v>
      </c>
      <c r="B115" s="121">
        <v>9640195</v>
      </c>
      <c r="C115" s="125">
        <f t="shared" si="18"/>
        <v>25.01</v>
      </c>
      <c r="D115" s="124" t="str">
        <f t="shared" si="21"/>
        <v>2061</v>
      </c>
      <c r="E115" s="122">
        <f t="shared" si="22"/>
        <v>9640</v>
      </c>
      <c r="F115" s="123">
        <f t="shared" si="23"/>
        <v>25</v>
      </c>
      <c r="G115" s="125">
        <f t="shared" si="19"/>
        <v>-0.97</v>
      </c>
      <c r="H115" s="125">
        <f t="shared" si="15"/>
        <v>-3.3</v>
      </c>
      <c r="I115" s="123">
        <f t="shared" si="30"/>
        <v>2</v>
      </c>
      <c r="J115" s="122">
        <f t="shared" si="30"/>
        <v>9397</v>
      </c>
      <c r="K115" s="119"/>
      <c r="L115" s="119"/>
      <c r="M115" s="122">
        <v>10095573</v>
      </c>
      <c r="N115" s="122">
        <f t="shared" si="20"/>
        <v>28</v>
      </c>
      <c r="O115" s="122">
        <f t="shared" si="24"/>
        <v>-1</v>
      </c>
      <c r="P115" s="122">
        <f t="shared" si="28"/>
        <v>-6</v>
      </c>
      <c r="Q115" s="122">
        <f t="shared" si="16"/>
        <v>10096</v>
      </c>
      <c r="R115" s="123">
        <f t="shared" si="27"/>
        <v>-37</v>
      </c>
      <c r="S115" s="122">
        <f t="shared" si="25"/>
        <v>8935</v>
      </c>
      <c r="T115" s="119" t="str">
        <f t="shared" si="17"/>
        <v>2061</v>
      </c>
      <c r="U115" s="119"/>
      <c r="V115" s="119"/>
      <c r="W115" s="119"/>
      <c r="X115" s="119"/>
      <c r="Y115" s="119"/>
      <c r="Z115" s="119"/>
      <c r="AA115" s="119"/>
      <c r="AB115" s="119"/>
      <c r="AC115" s="119"/>
      <c r="AD115" s="119"/>
      <c r="AE115" s="119"/>
      <c r="AF115" s="119"/>
      <c r="AG115" s="119"/>
      <c r="AH115" s="119"/>
      <c r="AI115" s="119"/>
      <c r="AJ115" s="119"/>
      <c r="AK115" s="119"/>
      <c r="AL115" s="119"/>
      <c r="AM115" s="119"/>
      <c r="AN115" s="119"/>
      <c r="AO115" s="119"/>
      <c r="AP115" s="119"/>
      <c r="AQ115" s="119"/>
      <c r="AR115" s="119"/>
      <c r="AS115" s="119"/>
      <c r="AT115" s="119"/>
      <c r="AU115" s="119"/>
      <c r="AV115" s="119"/>
      <c r="AW115" s="119"/>
      <c r="AX115" s="119"/>
      <c r="AY115" s="119"/>
      <c r="AZ115" s="119"/>
    </row>
    <row r="116" spans="1:52" ht="14">
      <c r="A116" s="129" t="s">
        <v>1513</v>
      </c>
      <c r="B116" s="121">
        <v>9664258</v>
      </c>
      <c r="C116" s="125">
        <f t="shared" si="18"/>
        <v>24.06</v>
      </c>
      <c r="D116" s="124" t="str">
        <f t="shared" si="21"/>
        <v>2062</v>
      </c>
      <c r="E116" s="122">
        <f t="shared" si="22"/>
        <v>9664</v>
      </c>
      <c r="F116" s="123">
        <f t="shared" si="23"/>
        <v>24</v>
      </c>
      <c r="G116" s="125">
        <f t="shared" si="19"/>
        <v>-0.95</v>
      </c>
      <c r="H116" s="125">
        <f t="shared" si="15"/>
        <v>-2.67</v>
      </c>
      <c r="I116" s="123">
        <f t="shared" si="30"/>
        <v>-1</v>
      </c>
      <c r="J116" s="122">
        <f t="shared" si="30"/>
        <v>9396</v>
      </c>
      <c r="K116" s="119"/>
      <c r="L116" s="119"/>
      <c r="M116" s="122">
        <v>10122308</v>
      </c>
      <c r="N116" s="122">
        <f t="shared" si="20"/>
        <v>27</v>
      </c>
      <c r="O116" s="122">
        <f t="shared" si="24"/>
        <v>-1</v>
      </c>
      <c r="P116" s="122">
        <f t="shared" si="28"/>
        <v>-5</v>
      </c>
      <c r="Q116" s="122">
        <f t="shared" si="16"/>
        <v>10122</v>
      </c>
      <c r="R116" s="123">
        <f t="shared" si="27"/>
        <v>-42</v>
      </c>
      <c r="S116" s="122">
        <f t="shared" si="25"/>
        <v>8893</v>
      </c>
      <c r="T116" s="119" t="str">
        <f t="shared" si="17"/>
        <v>2062</v>
      </c>
      <c r="U116" s="119"/>
      <c r="V116" s="119"/>
      <c r="W116" s="119"/>
      <c r="X116" s="119"/>
      <c r="Y116" s="119"/>
      <c r="Z116" s="119"/>
      <c r="AA116" s="119"/>
      <c r="AB116" s="119"/>
      <c r="AC116" s="119"/>
      <c r="AD116" s="119"/>
      <c r="AE116" s="119"/>
      <c r="AF116" s="119"/>
      <c r="AG116" s="119"/>
      <c r="AH116" s="119"/>
      <c r="AI116" s="119"/>
      <c r="AJ116" s="119"/>
      <c r="AK116" s="119"/>
      <c r="AL116" s="119"/>
      <c r="AM116" s="119"/>
      <c r="AN116" s="119"/>
      <c r="AO116" s="119"/>
      <c r="AP116" s="119"/>
      <c r="AQ116" s="119"/>
      <c r="AR116" s="119"/>
      <c r="AS116" s="119"/>
      <c r="AT116" s="119"/>
      <c r="AU116" s="119"/>
      <c r="AV116" s="119"/>
      <c r="AW116" s="119"/>
      <c r="AX116" s="119"/>
      <c r="AY116" s="119"/>
      <c r="AZ116" s="119"/>
    </row>
    <row r="117" spans="1:52" ht="14">
      <c r="A117" s="129" t="s">
        <v>1514</v>
      </c>
      <c r="B117" s="121">
        <v>9687420</v>
      </c>
      <c r="C117" s="125">
        <f t="shared" si="18"/>
        <v>23.16</v>
      </c>
      <c r="D117" s="124" t="str">
        <f t="shared" si="21"/>
        <v>2063</v>
      </c>
      <c r="E117" s="122">
        <f t="shared" si="22"/>
        <v>9687</v>
      </c>
      <c r="F117" s="123">
        <f t="shared" si="23"/>
        <v>23</v>
      </c>
      <c r="G117" s="125">
        <f t="shared" si="19"/>
        <v>-0.9</v>
      </c>
      <c r="H117" s="125">
        <f t="shared" si="15"/>
        <v>-1.8</v>
      </c>
      <c r="I117" s="123">
        <f t="shared" si="30"/>
        <v>-3</v>
      </c>
      <c r="J117" s="122">
        <f t="shared" si="30"/>
        <v>9393</v>
      </c>
      <c r="K117" s="119"/>
      <c r="L117" s="119"/>
      <c r="M117" s="122">
        <v>10147949</v>
      </c>
      <c r="N117" s="122">
        <f t="shared" si="20"/>
        <v>26</v>
      </c>
      <c r="O117" s="122">
        <f t="shared" si="24"/>
        <v>-1</v>
      </c>
      <c r="P117" s="122">
        <f t="shared" si="28"/>
        <v>-4</v>
      </c>
      <c r="Q117" s="122">
        <f t="shared" si="16"/>
        <v>10148</v>
      </c>
      <c r="R117" s="123">
        <f t="shared" si="27"/>
        <v>-46</v>
      </c>
      <c r="S117" s="122">
        <f t="shared" si="25"/>
        <v>8847</v>
      </c>
      <c r="T117" s="119" t="str">
        <f t="shared" si="17"/>
        <v>2063</v>
      </c>
      <c r="U117" s="119"/>
      <c r="V117" s="119"/>
      <c r="W117" s="119"/>
      <c r="X117" s="119"/>
      <c r="Y117" s="119"/>
      <c r="Z117" s="119"/>
      <c r="AA117" s="119"/>
      <c r="AB117" s="119"/>
      <c r="AC117" s="119"/>
      <c r="AD117" s="119"/>
      <c r="AE117" s="119"/>
      <c r="AF117" s="119"/>
      <c r="AG117" s="119"/>
      <c r="AH117" s="119"/>
      <c r="AI117" s="119"/>
      <c r="AJ117" s="119"/>
      <c r="AK117" s="119"/>
      <c r="AL117" s="119"/>
      <c r="AM117" s="119"/>
      <c r="AN117" s="119"/>
      <c r="AO117" s="119"/>
      <c r="AP117" s="119"/>
      <c r="AQ117" s="119"/>
      <c r="AR117" s="119"/>
      <c r="AS117" s="119"/>
      <c r="AT117" s="119"/>
      <c r="AU117" s="119"/>
      <c r="AV117" s="119"/>
      <c r="AW117" s="119"/>
      <c r="AX117" s="119"/>
      <c r="AY117" s="119"/>
      <c r="AZ117" s="119"/>
    </row>
    <row r="118" spans="1:52" ht="14">
      <c r="A118" s="129" t="s">
        <v>1515</v>
      </c>
      <c r="B118" s="121">
        <v>9709722</v>
      </c>
      <c r="C118" s="125">
        <f t="shared" si="18"/>
        <v>22.3</v>
      </c>
      <c r="D118" s="124" t="str">
        <f t="shared" si="21"/>
        <v>2064</v>
      </c>
      <c r="E118" s="122">
        <f t="shared" si="22"/>
        <v>9710</v>
      </c>
      <c r="F118" s="123">
        <f t="shared" si="23"/>
        <v>22</v>
      </c>
      <c r="G118" s="125">
        <f t="shared" si="19"/>
        <v>-0.86</v>
      </c>
      <c r="H118" s="125">
        <f t="shared" si="15"/>
        <v>-1.1499999999999999</v>
      </c>
      <c r="I118" s="123">
        <f t="shared" si="30"/>
        <v>-4</v>
      </c>
      <c r="J118" s="122">
        <f t="shared" si="30"/>
        <v>9389</v>
      </c>
      <c r="K118" s="119"/>
      <c r="L118" s="119"/>
      <c r="M118" s="122">
        <v>10172514</v>
      </c>
      <c r="N118" s="122">
        <f t="shared" si="20"/>
        <v>25</v>
      </c>
      <c r="O118" s="122">
        <f t="shared" si="24"/>
        <v>-1</v>
      </c>
      <c r="P118" s="122">
        <f t="shared" si="28"/>
        <v>-4</v>
      </c>
      <c r="Q118" s="122">
        <f t="shared" si="16"/>
        <v>10173</v>
      </c>
      <c r="R118" s="123">
        <f t="shared" si="27"/>
        <v>-50</v>
      </c>
      <c r="S118" s="122">
        <f t="shared" si="25"/>
        <v>8797</v>
      </c>
      <c r="T118" s="119" t="str">
        <f t="shared" si="17"/>
        <v>2064</v>
      </c>
      <c r="U118" s="119"/>
      <c r="V118" s="119"/>
      <c r="W118" s="119"/>
      <c r="X118" s="119"/>
      <c r="Y118" s="119"/>
      <c r="Z118" s="119"/>
      <c r="AA118" s="119"/>
      <c r="AB118" s="119"/>
      <c r="AC118" s="119"/>
      <c r="AD118" s="119"/>
      <c r="AE118" s="119"/>
      <c r="AF118" s="119"/>
      <c r="AG118" s="119"/>
      <c r="AH118" s="119"/>
      <c r="AI118" s="119"/>
      <c r="AJ118" s="119"/>
      <c r="AK118" s="119"/>
      <c r="AL118" s="119"/>
      <c r="AM118" s="119"/>
      <c r="AN118" s="119"/>
      <c r="AO118" s="119"/>
      <c r="AP118" s="119"/>
      <c r="AQ118" s="119"/>
      <c r="AR118" s="119"/>
      <c r="AS118" s="119"/>
      <c r="AT118" s="119"/>
      <c r="AU118" s="119"/>
      <c r="AV118" s="119"/>
      <c r="AW118" s="119"/>
      <c r="AX118" s="119"/>
      <c r="AY118" s="119"/>
      <c r="AZ118" s="119"/>
    </row>
    <row r="119" spans="1:52" ht="14">
      <c r="A119" s="129" t="s">
        <v>1516</v>
      </c>
      <c r="B119" s="121">
        <v>9731202</v>
      </c>
      <c r="C119" s="125">
        <f t="shared" si="18"/>
        <v>21.48</v>
      </c>
      <c r="D119" s="124" t="str">
        <f t="shared" si="21"/>
        <v>2065</v>
      </c>
      <c r="E119" s="122">
        <f t="shared" si="22"/>
        <v>9731</v>
      </c>
      <c r="F119" s="123">
        <f t="shared" si="23"/>
        <v>21</v>
      </c>
      <c r="G119" s="125">
        <f t="shared" si="19"/>
        <v>-0.82</v>
      </c>
      <c r="H119" s="125">
        <f t="shared" si="15"/>
        <v>-1.08</v>
      </c>
      <c r="I119" s="123">
        <f t="shared" si="30"/>
        <v>-5</v>
      </c>
      <c r="J119" s="122">
        <f t="shared" si="30"/>
        <v>9384</v>
      </c>
      <c r="K119" s="119"/>
      <c r="L119" s="119"/>
      <c r="M119" s="122">
        <v>10195965</v>
      </c>
      <c r="N119" s="122">
        <f t="shared" si="20"/>
        <v>23</v>
      </c>
      <c r="O119" s="122">
        <f t="shared" si="24"/>
        <v>-2</v>
      </c>
      <c r="P119" s="122">
        <f t="shared" si="28"/>
        <v>-3</v>
      </c>
      <c r="Q119" s="122">
        <f t="shared" si="16"/>
        <v>10196</v>
      </c>
      <c r="R119" s="123">
        <f t="shared" si="27"/>
        <v>-53</v>
      </c>
      <c r="S119" s="122">
        <f t="shared" si="25"/>
        <v>8744</v>
      </c>
      <c r="T119" s="119" t="str">
        <f t="shared" si="17"/>
        <v>2065</v>
      </c>
      <c r="U119" s="119"/>
      <c r="V119" s="119"/>
      <c r="W119" s="119"/>
      <c r="X119" s="119"/>
      <c r="Y119" s="119"/>
      <c r="Z119" s="119"/>
      <c r="AA119" s="119"/>
      <c r="AB119" s="119"/>
      <c r="AC119" s="119"/>
      <c r="AD119" s="119"/>
      <c r="AE119" s="119"/>
      <c r="AF119" s="119"/>
      <c r="AG119" s="119"/>
      <c r="AH119" s="119"/>
      <c r="AI119" s="119"/>
      <c r="AJ119" s="119"/>
      <c r="AK119" s="119"/>
      <c r="AL119" s="119"/>
      <c r="AM119" s="119"/>
      <c r="AN119" s="119"/>
      <c r="AO119" s="119"/>
      <c r="AP119" s="119"/>
      <c r="AQ119" s="119"/>
      <c r="AR119" s="119"/>
      <c r="AS119" s="119"/>
      <c r="AT119" s="119"/>
      <c r="AU119" s="119"/>
      <c r="AV119" s="119"/>
      <c r="AW119" s="119"/>
      <c r="AX119" s="119"/>
      <c r="AY119" s="119"/>
      <c r="AZ119" s="119"/>
    </row>
    <row r="120" spans="1:52" ht="14">
      <c r="A120" s="129" t="s">
        <v>1517</v>
      </c>
      <c r="B120" s="121">
        <v>9751891</v>
      </c>
      <c r="C120" s="125">
        <f t="shared" si="18"/>
        <v>20.69</v>
      </c>
      <c r="D120" s="124" t="str">
        <f t="shared" si="21"/>
        <v>2066</v>
      </c>
      <c r="E120" s="122">
        <f t="shared" si="22"/>
        <v>9752</v>
      </c>
      <c r="F120" s="123">
        <f t="shared" si="23"/>
        <v>21</v>
      </c>
      <c r="G120" s="125">
        <f t="shared" si="19"/>
        <v>-0.79</v>
      </c>
      <c r="H120" s="125">
        <f t="shared" si="15"/>
        <v>-1.23</v>
      </c>
      <c r="I120" s="123">
        <f t="shared" ref="I120:J135" si="31">I119+H120</f>
        <v>-6</v>
      </c>
      <c r="J120" s="122">
        <f t="shared" si="31"/>
        <v>9378</v>
      </c>
      <c r="K120" s="119"/>
      <c r="L120" s="119"/>
      <c r="M120" s="122">
        <v>10218273</v>
      </c>
      <c r="N120" s="122">
        <f t="shared" si="20"/>
        <v>22</v>
      </c>
      <c r="O120" s="122">
        <f t="shared" si="24"/>
        <v>-1</v>
      </c>
      <c r="P120" s="122">
        <f t="shared" si="28"/>
        <v>-4</v>
      </c>
      <c r="Q120" s="122">
        <f t="shared" si="16"/>
        <v>10218</v>
      </c>
      <c r="R120" s="123">
        <f t="shared" si="27"/>
        <v>-57</v>
      </c>
      <c r="S120" s="122">
        <f t="shared" si="25"/>
        <v>8687</v>
      </c>
      <c r="T120" s="119" t="str">
        <f t="shared" si="17"/>
        <v>2066</v>
      </c>
      <c r="U120" s="119"/>
      <c r="V120" s="119"/>
      <c r="W120" s="119"/>
      <c r="X120" s="119"/>
      <c r="Y120" s="119"/>
      <c r="Z120" s="119"/>
      <c r="AA120" s="119"/>
      <c r="AB120" s="119"/>
      <c r="AC120" s="119"/>
      <c r="AD120" s="119"/>
      <c r="AE120" s="119"/>
      <c r="AF120" s="119"/>
      <c r="AG120" s="119"/>
      <c r="AH120" s="119"/>
      <c r="AI120" s="119"/>
      <c r="AJ120" s="119"/>
      <c r="AK120" s="119"/>
      <c r="AL120" s="119"/>
      <c r="AM120" s="119"/>
      <c r="AN120" s="119"/>
      <c r="AO120" s="119"/>
      <c r="AP120" s="119"/>
      <c r="AQ120" s="119"/>
      <c r="AR120" s="119"/>
      <c r="AS120" s="119"/>
      <c r="AT120" s="119"/>
      <c r="AU120" s="119"/>
      <c r="AV120" s="119"/>
      <c r="AW120" s="119"/>
      <c r="AX120" s="119"/>
      <c r="AY120" s="119"/>
      <c r="AZ120" s="119"/>
    </row>
    <row r="121" spans="1:52" ht="14">
      <c r="A121" s="129" t="s">
        <v>1518</v>
      </c>
      <c r="B121" s="121">
        <v>9771812</v>
      </c>
      <c r="C121" s="125">
        <f t="shared" si="18"/>
        <v>19.920000000000002</v>
      </c>
      <c r="D121" s="124" t="str">
        <f t="shared" si="21"/>
        <v>2067</v>
      </c>
      <c r="E121" s="122">
        <f t="shared" si="22"/>
        <v>9772</v>
      </c>
      <c r="F121" s="123">
        <f t="shared" si="23"/>
        <v>20</v>
      </c>
      <c r="G121" s="125">
        <f t="shared" si="19"/>
        <v>-0.77</v>
      </c>
      <c r="H121" s="125">
        <f t="shared" si="15"/>
        <v>-1.1000000000000001</v>
      </c>
      <c r="I121" s="123">
        <f t="shared" si="31"/>
        <v>-7</v>
      </c>
      <c r="J121" s="122">
        <f t="shared" si="31"/>
        <v>9371</v>
      </c>
      <c r="K121" s="119"/>
      <c r="L121" s="119"/>
      <c r="M121" s="122">
        <v>10239584</v>
      </c>
      <c r="N121" s="122">
        <f t="shared" si="20"/>
        <v>21</v>
      </c>
      <c r="O121" s="122">
        <f t="shared" si="24"/>
        <v>-1</v>
      </c>
      <c r="P121" s="122">
        <f t="shared" si="28"/>
        <v>-5</v>
      </c>
      <c r="Q121" s="122">
        <f t="shared" si="16"/>
        <v>10240</v>
      </c>
      <c r="R121" s="123">
        <f t="shared" si="27"/>
        <v>-62</v>
      </c>
      <c r="S121" s="122">
        <f t="shared" si="25"/>
        <v>8625</v>
      </c>
      <c r="T121" s="119" t="str">
        <f t="shared" si="17"/>
        <v>2067</v>
      </c>
      <c r="U121" s="119"/>
      <c r="V121" s="119"/>
      <c r="W121" s="119"/>
      <c r="X121" s="119"/>
      <c r="Y121" s="119"/>
      <c r="Z121" s="119"/>
      <c r="AA121" s="119"/>
      <c r="AB121" s="119"/>
      <c r="AC121" s="119"/>
      <c r="AD121" s="119"/>
      <c r="AE121" s="119"/>
      <c r="AF121" s="119"/>
      <c r="AG121" s="119"/>
      <c r="AH121" s="119"/>
      <c r="AI121" s="119"/>
      <c r="AJ121" s="119"/>
      <c r="AK121" s="119"/>
      <c r="AL121" s="119"/>
      <c r="AM121" s="119"/>
      <c r="AN121" s="119"/>
      <c r="AO121" s="119"/>
      <c r="AP121" s="119"/>
      <c r="AQ121" s="119"/>
      <c r="AR121" s="119"/>
      <c r="AS121" s="119"/>
      <c r="AT121" s="119"/>
      <c r="AU121" s="119"/>
      <c r="AV121" s="119"/>
      <c r="AW121" s="119"/>
      <c r="AX121" s="119"/>
      <c r="AY121" s="119"/>
      <c r="AZ121" s="119"/>
    </row>
    <row r="122" spans="1:52" ht="14">
      <c r="A122" s="129" t="s">
        <v>1519</v>
      </c>
      <c r="B122" s="121">
        <v>9790980</v>
      </c>
      <c r="C122" s="125">
        <f t="shared" si="18"/>
        <v>19.170000000000002</v>
      </c>
      <c r="D122" s="124" t="str">
        <f t="shared" si="21"/>
        <v>2068</v>
      </c>
      <c r="E122" s="122">
        <f t="shared" si="22"/>
        <v>9791</v>
      </c>
      <c r="F122" s="123">
        <f t="shared" si="23"/>
        <v>19</v>
      </c>
      <c r="G122" s="125">
        <f t="shared" si="19"/>
        <v>-0.75</v>
      </c>
      <c r="H122" s="125">
        <f t="shared" si="15"/>
        <v>-1.01</v>
      </c>
      <c r="I122" s="123">
        <f t="shared" si="31"/>
        <v>-8</v>
      </c>
      <c r="J122" s="122">
        <f t="shared" si="31"/>
        <v>9363</v>
      </c>
      <c r="K122" s="119"/>
      <c r="L122" s="119"/>
      <c r="M122" s="122">
        <v>10259873</v>
      </c>
      <c r="N122" s="122">
        <f t="shared" si="20"/>
        <v>20</v>
      </c>
      <c r="O122" s="122">
        <f t="shared" si="24"/>
        <v>-1</v>
      </c>
      <c r="P122" s="122">
        <f t="shared" si="28"/>
        <v>-6</v>
      </c>
      <c r="Q122" s="122">
        <f t="shared" si="16"/>
        <v>10260</v>
      </c>
      <c r="R122" s="123">
        <f t="shared" si="27"/>
        <v>-68</v>
      </c>
      <c r="S122" s="122">
        <f t="shared" si="25"/>
        <v>8557</v>
      </c>
      <c r="T122" s="119" t="str">
        <f t="shared" si="17"/>
        <v>2068</v>
      </c>
      <c r="U122" s="119"/>
      <c r="V122" s="119"/>
      <c r="W122" s="119"/>
      <c r="X122" s="119"/>
      <c r="Y122" s="119"/>
      <c r="Z122" s="119"/>
      <c r="AA122" s="119"/>
      <c r="AB122" s="119"/>
      <c r="AC122" s="119"/>
      <c r="AD122" s="119"/>
      <c r="AE122" s="119"/>
      <c r="AF122" s="119"/>
      <c r="AG122" s="119"/>
      <c r="AH122" s="119"/>
      <c r="AI122" s="119"/>
      <c r="AJ122" s="119"/>
      <c r="AK122" s="119"/>
      <c r="AL122" s="119"/>
      <c r="AM122" s="119"/>
      <c r="AN122" s="119"/>
      <c r="AO122" s="119"/>
      <c r="AP122" s="119"/>
      <c r="AQ122" s="119"/>
      <c r="AR122" s="119"/>
      <c r="AS122" s="119"/>
      <c r="AT122" s="119"/>
      <c r="AU122" s="119"/>
      <c r="AV122" s="119"/>
      <c r="AW122" s="119"/>
      <c r="AX122" s="119"/>
      <c r="AY122" s="119"/>
      <c r="AZ122" s="119"/>
    </row>
    <row r="123" spans="1:52" ht="14">
      <c r="A123" s="129" t="s">
        <v>1520</v>
      </c>
      <c r="B123" s="121">
        <v>9809409</v>
      </c>
      <c r="C123" s="125">
        <f t="shared" si="18"/>
        <v>18.43</v>
      </c>
      <c r="D123" s="124" t="str">
        <f t="shared" si="21"/>
        <v>2069</v>
      </c>
      <c r="E123" s="122">
        <f t="shared" si="22"/>
        <v>9809</v>
      </c>
      <c r="F123" s="123">
        <f t="shared" si="23"/>
        <v>18</v>
      </c>
      <c r="G123" s="125">
        <f t="shared" si="19"/>
        <v>-0.74</v>
      </c>
      <c r="H123" s="125">
        <f t="shared" si="15"/>
        <v>-1.03</v>
      </c>
      <c r="I123" s="123">
        <f t="shared" si="31"/>
        <v>-9</v>
      </c>
      <c r="J123" s="122">
        <f t="shared" si="31"/>
        <v>9354</v>
      </c>
      <c r="K123" s="119"/>
      <c r="L123" s="119"/>
      <c r="M123" s="122">
        <v>10279075</v>
      </c>
      <c r="N123" s="122">
        <f t="shared" si="20"/>
        <v>19</v>
      </c>
      <c r="O123" s="122">
        <f t="shared" si="24"/>
        <v>-1</v>
      </c>
      <c r="P123" s="122">
        <f t="shared" si="28"/>
        <v>-4</v>
      </c>
      <c r="Q123" s="122">
        <f t="shared" si="16"/>
        <v>10279</v>
      </c>
      <c r="R123" s="123">
        <f t="shared" si="27"/>
        <v>-72</v>
      </c>
      <c r="S123" s="122">
        <f t="shared" si="25"/>
        <v>8485</v>
      </c>
      <c r="T123" s="119" t="str">
        <f t="shared" si="17"/>
        <v>2069</v>
      </c>
      <c r="U123" s="119"/>
      <c r="V123" s="119"/>
      <c r="W123" s="119"/>
      <c r="X123" s="119"/>
      <c r="Y123" s="119"/>
      <c r="Z123" s="119"/>
      <c r="AA123" s="119"/>
      <c r="AB123" s="119"/>
      <c r="AC123" s="119"/>
      <c r="AD123" s="119"/>
      <c r="AE123" s="119"/>
      <c r="AF123" s="119"/>
      <c r="AG123" s="119"/>
      <c r="AH123" s="119"/>
      <c r="AI123" s="119"/>
      <c r="AJ123" s="119"/>
      <c r="AK123" s="119"/>
      <c r="AL123" s="119"/>
      <c r="AM123" s="119"/>
      <c r="AN123" s="119"/>
      <c r="AO123" s="119"/>
      <c r="AP123" s="119"/>
      <c r="AQ123" s="119"/>
      <c r="AR123" s="119"/>
      <c r="AS123" s="119"/>
      <c r="AT123" s="119"/>
      <c r="AU123" s="119"/>
      <c r="AV123" s="119"/>
      <c r="AW123" s="119"/>
      <c r="AX123" s="119"/>
      <c r="AY123" s="119"/>
      <c r="AZ123" s="119"/>
    </row>
    <row r="124" spans="1:52" ht="14">
      <c r="A124" s="129" t="s">
        <v>1521</v>
      </c>
      <c r="B124" s="121">
        <v>9827113</v>
      </c>
      <c r="C124" s="125">
        <f t="shared" si="18"/>
        <v>17.7</v>
      </c>
      <c r="D124" s="124" t="str">
        <f t="shared" si="21"/>
        <v>2070</v>
      </c>
      <c r="E124" s="122">
        <f t="shared" si="22"/>
        <v>9827</v>
      </c>
      <c r="F124" s="123">
        <f t="shared" si="23"/>
        <v>18</v>
      </c>
      <c r="G124" s="125">
        <f t="shared" si="19"/>
        <v>-0.73</v>
      </c>
      <c r="H124" s="125">
        <f t="shared" si="15"/>
        <v>-0.92</v>
      </c>
      <c r="I124" s="123">
        <f t="shared" si="31"/>
        <v>-10</v>
      </c>
      <c r="J124" s="122">
        <f t="shared" si="31"/>
        <v>9344</v>
      </c>
      <c r="K124" s="119"/>
      <c r="L124" s="119"/>
      <c r="M124" s="122">
        <v>10297167</v>
      </c>
      <c r="N124" s="122">
        <f t="shared" si="20"/>
        <v>18</v>
      </c>
      <c r="O124" s="122">
        <f t="shared" si="24"/>
        <v>-1</v>
      </c>
      <c r="P124" s="122">
        <f t="shared" si="28"/>
        <v>-4</v>
      </c>
      <c r="Q124" s="122">
        <f t="shared" si="16"/>
        <v>10297</v>
      </c>
      <c r="R124" s="123">
        <f t="shared" si="27"/>
        <v>-76</v>
      </c>
      <c r="S124" s="122">
        <f t="shared" si="25"/>
        <v>8409</v>
      </c>
      <c r="T124" s="119" t="str">
        <f t="shared" si="17"/>
        <v>2070</v>
      </c>
      <c r="U124" s="119"/>
      <c r="V124" s="119"/>
      <c r="W124" s="119"/>
      <c r="X124" s="119"/>
      <c r="Y124" s="119"/>
      <c r="Z124" s="119"/>
      <c r="AA124" s="119"/>
      <c r="AB124" s="119"/>
      <c r="AC124" s="119"/>
      <c r="AD124" s="119"/>
      <c r="AE124" s="119"/>
      <c r="AF124" s="119"/>
      <c r="AG124" s="119"/>
      <c r="AH124" s="119"/>
      <c r="AI124" s="119"/>
      <c r="AJ124" s="119"/>
      <c r="AK124" s="119"/>
      <c r="AL124" s="119"/>
      <c r="AM124" s="119"/>
      <c r="AN124" s="119"/>
      <c r="AO124" s="119"/>
      <c r="AP124" s="119"/>
      <c r="AQ124" s="119"/>
      <c r="AR124" s="119"/>
      <c r="AS124" s="119"/>
      <c r="AT124" s="119"/>
      <c r="AU124" s="119"/>
      <c r="AV124" s="119"/>
      <c r="AW124" s="119"/>
      <c r="AX124" s="119"/>
      <c r="AY124" s="119"/>
      <c r="AZ124" s="119"/>
    </row>
    <row r="125" spans="1:52" ht="14">
      <c r="A125" s="129" t="s">
        <v>1522</v>
      </c>
      <c r="B125" s="121">
        <v>9844115</v>
      </c>
      <c r="C125" s="125">
        <f t="shared" si="18"/>
        <v>17</v>
      </c>
      <c r="D125" s="124" t="str">
        <f t="shared" si="21"/>
        <v>2071</v>
      </c>
      <c r="E125" s="122">
        <f t="shared" si="22"/>
        <v>9844</v>
      </c>
      <c r="F125" s="123">
        <f t="shared" si="23"/>
        <v>17</v>
      </c>
      <c r="G125" s="125">
        <f t="shared" si="19"/>
        <v>-0.7</v>
      </c>
      <c r="H125" s="125">
        <f t="shared" si="15"/>
        <v>-1.17</v>
      </c>
      <c r="I125" s="123">
        <f t="shared" si="31"/>
        <v>-11</v>
      </c>
      <c r="J125" s="122">
        <f t="shared" si="31"/>
        <v>9333</v>
      </c>
      <c r="K125" s="119"/>
      <c r="L125" s="119"/>
      <c r="M125" s="122">
        <v>10314142</v>
      </c>
      <c r="N125" s="122">
        <f t="shared" si="20"/>
        <v>17</v>
      </c>
      <c r="O125" s="122">
        <f t="shared" si="24"/>
        <v>-1</v>
      </c>
      <c r="P125" s="122">
        <f t="shared" si="28"/>
        <v>-3</v>
      </c>
      <c r="Q125" s="122">
        <f t="shared" si="16"/>
        <v>10314</v>
      </c>
      <c r="R125" s="123">
        <f t="shared" si="27"/>
        <v>-79</v>
      </c>
      <c r="S125" s="122">
        <f t="shared" si="25"/>
        <v>8330</v>
      </c>
      <c r="T125" s="119" t="str">
        <f t="shared" si="17"/>
        <v>2071</v>
      </c>
      <c r="U125" s="119"/>
      <c r="V125" s="119"/>
      <c r="W125" s="119"/>
      <c r="X125" s="119"/>
      <c r="Y125" s="119"/>
      <c r="Z125" s="119"/>
      <c r="AA125" s="119"/>
      <c r="AB125" s="119"/>
      <c r="AC125" s="119"/>
      <c r="AD125" s="119"/>
      <c r="AE125" s="119"/>
      <c r="AF125" s="119"/>
      <c r="AG125" s="119"/>
      <c r="AH125" s="119"/>
      <c r="AI125" s="119"/>
      <c r="AJ125" s="119"/>
      <c r="AK125" s="119"/>
      <c r="AL125" s="119"/>
      <c r="AM125" s="119"/>
      <c r="AN125" s="119"/>
      <c r="AO125" s="119"/>
      <c r="AP125" s="119"/>
      <c r="AQ125" s="119"/>
      <c r="AR125" s="119"/>
      <c r="AS125" s="119"/>
      <c r="AT125" s="119"/>
      <c r="AU125" s="119"/>
      <c r="AV125" s="119"/>
      <c r="AW125" s="119"/>
      <c r="AX125" s="119"/>
      <c r="AY125" s="119"/>
      <c r="AZ125" s="119"/>
    </row>
    <row r="126" spans="1:52" ht="14">
      <c r="A126" s="129" t="s">
        <v>1523</v>
      </c>
      <c r="B126" s="121">
        <v>9860440</v>
      </c>
      <c r="C126" s="125">
        <f t="shared" si="18"/>
        <v>16.329999999999998</v>
      </c>
      <c r="D126" s="124" t="str">
        <f t="shared" si="21"/>
        <v>2072</v>
      </c>
      <c r="E126" s="122">
        <f t="shared" si="22"/>
        <v>9860</v>
      </c>
      <c r="F126" s="123">
        <f t="shared" si="23"/>
        <v>16</v>
      </c>
      <c r="G126" s="125">
        <f t="shared" si="19"/>
        <v>-0.67</v>
      </c>
      <c r="H126" s="125">
        <f t="shared" si="15"/>
        <v>-2.0099999999999998</v>
      </c>
      <c r="I126" s="123">
        <f t="shared" si="31"/>
        <v>-13</v>
      </c>
      <c r="J126" s="122">
        <f t="shared" si="31"/>
        <v>9320</v>
      </c>
      <c r="K126" s="119"/>
      <c r="L126" s="119"/>
      <c r="M126" s="122">
        <v>10330060</v>
      </c>
      <c r="N126" s="122">
        <f t="shared" si="20"/>
        <v>16</v>
      </c>
      <c r="O126" s="122">
        <f t="shared" si="24"/>
        <v>-1</v>
      </c>
      <c r="P126" s="122">
        <f t="shared" si="28"/>
        <v>-6</v>
      </c>
      <c r="Q126" s="122">
        <f t="shared" si="16"/>
        <v>10330</v>
      </c>
      <c r="R126" s="123">
        <f t="shared" si="27"/>
        <v>-85</v>
      </c>
      <c r="S126" s="122">
        <f t="shared" si="25"/>
        <v>8245</v>
      </c>
      <c r="T126" s="119" t="str">
        <f t="shared" si="17"/>
        <v>2072</v>
      </c>
      <c r="U126" s="119"/>
      <c r="V126" s="119"/>
      <c r="W126" s="119"/>
      <c r="X126" s="119"/>
      <c r="Y126" s="119"/>
      <c r="Z126" s="119"/>
      <c r="AA126" s="119"/>
      <c r="AB126" s="119"/>
      <c r="AC126" s="119"/>
      <c r="AD126" s="119"/>
      <c r="AE126" s="119"/>
      <c r="AF126" s="119"/>
      <c r="AG126" s="119"/>
      <c r="AH126" s="119"/>
      <c r="AI126" s="119"/>
      <c r="AJ126" s="119"/>
      <c r="AK126" s="119"/>
      <c r="AL126" s="119"/>
      <c r="AM126" s="119"/>
      <c r="AN126" s="119"/>
      <c r="AO126" s="119"/>
      <c r="AP126" s="119"/>
      <c r="AQ126" s="119"/>
      <c r="AR126" s="119"/>
      <c r="AS126" s="119"/>
      <c r="AT126" s="119"/>
      <c r="AU126" s="119"/>
      <c r="AV126" s="119"/>
      <c r="AW126" s="119"/>
      <c r="AX126" s="119"/>
      <c r="AY126" s="119"/>
      <c r="AZ126" s="119"/>
    </row>
    <row r="127" spans="1:52" ht="14">
      <c r="A127" s="129" t="s">
        <v>1524</v>
      </c>
      <c r="B127" s="121">
        <v>9876099</v>
      </c>
      <c r="C127" s="125">
        <f t="shared" si="18"/>
        <v>15.66</v>
      </c>
      <c r="D127" s="124" t="str">
        <f t="shared" si="21"/>
        <v>2073</v>
      </c>
      <c r="E127" s="122">
        <f t="shared" si="22"/>
        <v>9876</v>
      </c>
      <c r="F127" s="123">
        <f t="shared" si="23"/>
        <v>16</v>
      </c>
      <c r="G127" s="125">
        <f t="shared" si="19"/>
        <v>-0.67</v>
      </c>
      <c r="H127" s="125">
        <f t="shared" si="15"/>
        <v>-3.14</v>
      </c>
      <c r="I127" s="123">
        <f t="shared" si="31"/>
        <v>-16</v>
      </c>
      <c r="J127" s="122">
        <f t="shared" si="31"/>
        <v>9304</v>
      </c>
      <c r="K127" s="119"/>
      <c r="L127" s="119"/>
      <c r="M127" s="122">
        <v>10344892</v>
      </c>
      <c r="N127" s="122">
        <f t="shared" si="20"/>
        <v>15</v>
      </c>
      <c r="O127" s="122">
        <f t="shared" si="24"/>
        <v>-1</v>
      </c>
      <c r="P127" s="122">
        <f t="shared" si="28"/>
        <v>-6</v>
      </c>
      <c r="Q127" s="122">
        <f t="shared" si="16"/>
        <v>10345</v>
      </c>
      <c r="R127" s="123">
        <f t="shared" si="27"/>
        <v>-91</v>
      </c>
      <c r="S127" s="122">
        <f t="shared" si="25"/>
        <v>8154</v>
      </c>
      <c r="T127" s="119" t="str">
        <f t="shared" si="17"/>
        <v>2073</v>
      </c>
      <c r="U127" s="119"/>
      <c r="V127" s="119"/>
      <c r="W127" s="119"/>
      <c r="X127" s="119"/>
      <c r="Y127" s="119"/>
      <c r="Z127" s="119"/>
      <c r="AA127" s="119"/>
      <c r="AB127" s="119"/>
      <c r="AC127" s="119"/>
      <c r="AD127" s="119"/>
      <c r="AE127" s="119"/>
      <c r="AF127" s="119"/>
      <c r="AG127" s="119"/>
      <c r="AH127" s="119"/>
      <c r="AI127" s="119"/>
      <c r="AJ127" s="119"/>
      <c r="AK127" s="119"/>
      <c r="AL127" s="119"/>
      <c r="AM127" s="119"/>
      <c r="AN127" s="119"/>
      <c r="AO127" s="119"/>
      <c r="AP127" s="119"/>
      <c r="AQ127" s="119"/>
      <c r="AR127" s="119"/>
      <c r="AS127" s="119"/>
      <c r="AT127" s="119"/>
      <c r="AU127" s="119"/>
      <c r="AV127" s="119"/>
      <c r="AW127" s="119"/>
      <c r="AX127" s="119"/>
      <c r="AY127" s="119"/>
      <c r="AZ127" s="119"/>
    </row>
    <row r="128" spans="1:52" ht="14">
      <c r="A128" s="129" t="s">
        <v>1525</v>
      </c>
      <c r="B128" s="121">
        <v>9891104</v>
      </c>
      <c r="C128" s="125">
        <f t="shared" si="18"/>
        <v>15.01</v>
      </c>
      <c r="D128" s="124" t="str">
        <f t="shared" si="21"/>
        <v>2074</v>
      </c>
      <c r="E128" s="122">
        <f t="shared" si="22"/>
        <v>9891</v>
      </c>
      <c r="F128" s="123">
        <f t="shared" si="23"/>
        <v>15</v>
      </c>
      <c r="G128" s="125">
        <f t="shared" si="19"/>
        <v>-0.65</v>
      </c>
      <c r="H128" s="125">
        <f t="shared" si="15"/>
        <v>-3.97</v>
      </c>
      <c r="I128" s="123">
        <f t="shared" si="31"/>
        <v>-20</v>
      </c>
      <c r="J128" s="122">
        <f t="shared" si="31"/>
        <v>9284</v>
      </c>
      <c r="K128" s="119"/>
      <c r="L128" s="119"/>
      <c r="M128" s="122">
        <v>10358553</v>
      </c>
      <c r="N128" s="122">
        <f t="shared" si="20"/>
        <v>14</v>
      </c>
      <c r="O128" s="122">
        <f t="shared" si="24"/>
        <v>-1</v>
      </c>
      <c r="P128" s="122">
        <f t="shared" si="28"/>
        <v>-5</v>
      </c>
      <c r="Q128" s="122">
        <f t="shared" si="16"/>
        <v>10359</v>
      </c>
      <c r="R128" s="123">
        <f t="shared" si="27"/>
        <v>-96</v>
      </c>
      <c r="S128" s="122">
        <f t="shared" si="25"/>
        <v>8058</v>
      </c>
      <c r="T128" s="119" t="str">
        <f t="shared" si="17"/>
        <v>2074</v>
      </c>
      <c r="U128" s="119"/>
      <c r="V128" s="119"/>
      <c r="W128" s="119"/>
      <c r="X128" s="119"/>
      <c r="Y128" s="119"/>
      <c r="Z128" s="119"/>
      <c r="AA128" s="119"/>
      <c r="AB128" s="119"/>
      <c r="AC128" s="119"/>
      <c r="AD128" s="119"/>
      <c r="AE128" s="119"/>
      <c r="AF128" s="119"/>
      <c r="AG128" s="119"/>
      <c r="AH128" s="119"/>
      <c r="AI128" s="119"/>
      <c r="AJ128" s="119"/>
      <c r="AK128" s="119"/>
      <c r="AL128" s="119"/>
      <c r="AM128" s="119"/>
      <c r="AN128" s="119"/>
      <c r="AO128" s="119"/>
      <c r="AP128" s="119"/>
      <c r="AQ128" s="119"/>
      <c r="AR128" s="119"/>
      <c r="AS128" s="119"/>
      <c r="AT128" s="119"/>
      <c r="AU128" s="119"/>
      <c r="AV128" s="119"/>
      <c r="AW128" s="119"/>
      <c r="AX128" s="119"/>
      <c r="AY128" s="119"/>
      <c r="AZ128" s="119"/>
    </row>
    <row r="129" spans="1:52" ht="14">
      <c r="A129" s="129" t="s">
        <v>1526</v>
      </c>
      <c r="B129" s="121">
        <v>9905469</v>
      </c>
      <c r="C129" s="125">
        <f t="shared" si="18"/>
        <v>14.37</v>
      </c>
      <c r="D129" s="124" t="str">
        <f t="shared" si="21"/>
        <v>2075</v>
      </c>
      <c r="E129" s="122">
        <f t="shared" si="22"/>
        <v>9905</v>
      </c>
      <c r="F129" s="123">
        <f t="shared" si="23"/>
        <v>14</v>
      </c>
      <c r="G129" s="125">
        <f t="shared" si="19"/>
        <v>-0.64</v>
      </c>
      <c r="H129" s="125">
        <f t="shared" si="15"/>
        <v>-4.3</v>
      </c>
      <c r="I129" s="123">
        <f t="shared" si="31"/>
        <v>-24</v>
      </c>
      <c r="J129" s="122">
        <f t="shared" si="31"/>
        <v>9260</v>
      </c>
      <c r="K129" s="119"/>
      <c r="L129" s="119"/>
      <c r="M129" s="122">
        <v>10370994</v>
      </c>
      <c r="N129" s="122">
        <f t="shared" si="20"/>
        <v>12</v>
      </c>
      <c r="O129" s="122">
        <f t="shared" si="24"/>
        <v>-2</v>
      </c>
      <c r="P129" s="122">
        <f t="shared" si="28"/>
        <v>-8</v>
      </c>
      <c r="Q129" s="122">
        <f t="shared" si="16"/>
        <v>10371</v>
      </c>
      <c r="R129" s="123">
        <f t="shared" si="27"/>
        <v>-104</v>
      </c>
      <c r="S129" s="122">
        <f t="shared" si="25"/>
        <v>7954</v>
      </c>
      <c r="T129" s="119" t="str">
        <f t="shared" si="17"/>
        <v>2075</v>
      </c>
      <c r="U129" s="119"/>
      <c r="V129" s="119"/>
      <c r="W129" s="119"/>
      <c r="X129" s="119"/>
      <c r="Y129" s="119"/>
      <c r="Z129" s="119"/>
      <c r="AA129" s="119"/>
      <c r="AB129" s="119"/>
      <c r="AC129" s="119"/>
      <c r="AD129" s="119"/>
      <c r="AE129" s="119"/>
      <c r="AF129" s="119"/>
      <c r="AG129" s="119"/>
      <c r="AH129" s="119"/>
      <c r="AI129" s="119"/>
      <c r="AJ129" s="119"/>
      <c r="AK129" s="119"/>
      <c r="AL129" s="119"/>
      <c r="AM129" s="119"/>
      <c r="AN129" s="119"/>
      <c r="AO129" s="119"/>
      <c r="AP129" s="119"/>
      <c r="AQ129" s="119"/>
      <c r="AR129" s="119"/>
      <c r="AS129" s="119"/>
      <c r="AT129" s="119"/>
      <c r="AU129" s="119"/>
      <c r="AV129" s="119"/>
      <c r="AW129" s="119"/>
      <c r="AX129" s="119"/>
      <c r="AY129" s="119"/>
      <c r="AZ129" s="119"/>
    </row>
    <row r="130" spans="1:52" ht="14">
      <c r="A130" s="129" t="s">
        <v>1527</v>
      </c>
      <c r="B130" s="121">
        <v>9919212</v>
      </c>
      <c r="C130" s="125">
        <f t="shared" si="18"/>
        <v>13.74</v>
      </c>
      <c r="D130" s="124" t="str">
        <f t="shared" si="21"/>
        <v>2076</v>
      </c>
      <c r="E130" s="122">
        <f t="shared" si="22"/>
        <v>9919</v>
      </c>
      <c r="F130" s="123">
        <f t="shared" si="23"/>
        <v>14</v>
      </c>
      <c r="G130" s="125">
        <f t="shared" si="19"/>
        <v>-0.63</v>
      </c>
      <c r="H130" s="125">
        <f t="shared" si="15"/>
        <v>-4.2</v>
      </c>
      <c r="I130" s="123">
        <f t="shared" si="31"/>
        <v>-28</v>
      </c>
      <c r="J130" s="122">
        <f t="shared" si="31"/>
        <v>9232</v>
      </c>
      <c r="K130" s="119"/>
      <c r="L130" s="119"/>
      <c r="M130" s="122">
        <v>10382180</v>
      </c>
      <c r="N130" s="122">
        <f t="shared" si="20"/>
        <v>11</v>
      </c>
      <c r="O130" s="122">
        <f t="shared" si="24"/>
        <v>-1</v>
      </c>
      <c r="P130" s="122">
        <f t="shared" si="28"/>
        <v>-10</v>
      </c>
      <c r="Q130" s="122">
        <f t="shared" si="16"/>
        <v>10382</v>
      </c>
      <c r="R130" s="123">
        <f t="shared" si="27"/>
        <v>-114</v>
      </c>
      <c r="S130" s="122">
        <f t="shared" si="25"/>
        <v>7840</v>
      </c>
      <c r="T130" s="119" t="str">
        <f t="shared" si="17"/>
        <v>2076</v>
      </c>
      <c r="U130" s="119"/>
      <c r="V130" s="119"/>
      <c r="W130" s="119"/>
      <c r="X130" s="119"/>
      <c r="Y130" s="119"/>
      <c r="Z130" s="119"/>
      <c r="AA130" s="119"/>
      <c r="AB130" s="119"/>
      <c r="AC130" s="119"/>
      <c r="AD130" s="119"/>
      <c r="AE130" s="119"/>
      <c r="AF130" s="119"/>
      <c r="AG130" s="119"/>
      <c r="AH130" s="119"/>
      <c r="AI130" s="119"/>
      <c r="AJ130" s="119"/>
      <c r="AK130" s="119"/>
      <c r="AL130" s="119"/>
      <c r="AM130" s="119"/>
      <c r="AN130" s="119"/>
      <c r="AO130" s="119"/>
      <c r="AP130" s="119"/>
      <c r="AQ130" s="119"/>
      <c r="AR130" s="119"/>
      <c r="AS130" s="119"/>
      <c r="AT130" s="119"/>
      <c r="AU130" s="119"/>
      <c r="AV130" s="119"/>
      <c r="AW130" s="119"/>
      <c r="AX130" s="119"/>
      <c r="AY130" s="119"/>
      <c r="AZ130" s="119"/>
    </row>
    <row r="131" spans="1:52" ht="14">
      <c r="A131" s="129" t="s">
        <v>1528</v>
      </c>
      <c r="B131" s="121">
        <v>9932362</v>
      </c>
      <c r="C131" s="125">
        <f t="shared" si="18"/>
        <v>13.15</v>
      </c>
      <c r="D131" s="124" t="str">
        <f t="shared" si="21"/>
        <v>2077</v>
      </c>
      <c r="E131" s="122">
        <f t="shared" si="22"/>
        <v>9932</v>
      </c>
      <c r="F131" s="123">
        <f t="shared" si="23"/>
        <v>13</v>
      </c>
      <c r="G131" s="125">
        <f t="shared" si="19"/>
        <v>-0.59</v>
      </c>
      <c r="H131" s="125">
        <f t="shared" ref="H131:H192" si="32">H89-H88+H130</f>
        <v>-4.09</v>
      </c>
      <c r="I131" s="123">
        <f t="shared" si="31"/>
        <v>-32</v>
      </c>
      <c r="J131" s="122">
        <f t="shared" si="31"/>
        <v>9200</v>
      </c>
      <c r="K131" s="119"/>
      <c r="L131" s="119"/>
      <c r="M131" s="122">
        <v>10392082</v>
      </c>
      <c r="N131" s="122">
        <f t="shared" si="20"/>
        <v>10</v>
      </c>
      <c r="O131" s="122">
        <f t="shared" si="24"/>
        <v>-1</v>
      </c>
      <c r="P131" s="122">
        <f t="shared" si="28"/>
        <v>-7</v>
      </c>
      <c r="Q131" s="122">
        <f t="shared" si="16"/>
        <v>10392</v>
      </c>
      <c r="R131" s="123">
        <f t="shared" si="27"/>
        <v>-121</v>
      </c>
      <c r="S131" s="122">
        <f t="shared" si="25"/>
        <v>7719</v>
      </c>
      <c r="T131" s="119" t="str">
        <f t="shared" si="17"/>
        <v>2077</v>
      </c>
      <c r="U131" s="119"/>
      <c r="V131" s="119"/>
      <c r="W131" s="119"/>
      <c r="X131" s="119"/>
      <c r="Y131" s="119"/>
      <c r="Z131" s="119"/>
      <c r="AA131" s="119"/>
      <c r="AB131" s="119"/>
      <c r="AC131" s="119"/>
      <c r="AD131" s="119"/>
      <c r="AE131" s="119"/>
      <c r="AF131" s="119"/>
      <c r="AG131" s="119"/>
      <c r="AH131" s="119"/>
      <c r="AI131" s="119"/>
      <c r="AJ131" s="119"/>
      <c r="AK131" s="119"/>
      <c r="AL131" s="119"/>
      <c r="AM131" s="119"/>
      <c r="AN131" s="119"/>
      <c r="AO131" s="119"/>
      <c r="AP131" s="119"/>
      <c r="AQ131" s="119"/>
      <c r="AR131" s="119"/>
      <c r="AS131" s="119"/>
      <c r="AT131" s="119"/>
      <c r="AU131" s="119"/>
      <c r="AV131" s="119"/>
      <c r="AW131" s="119"/>
      <c r="AX131" s="119"/>
      <c r="AY131" s="119"/>
      <c r="AZ131" s="119"/>
    </row>
    <row r="132" spans="1:52" ht="14">
      <c r="A132" s="129" t="s">
        <v>1529</v>
      </c>
      <c r="B132" s="121">
        <v>9944945</v>
      </c>
      <c r="C132" s="125">
        <f t="shared" si="18"/>
        <v>12.58</v>
      </c>
      <c r="D132" s="124" t="str">
        <f t="shared" si="21"/>
        <v>2078</v>
      </c>
      <c r="E132" s="122">
        <f t="shared" si="22"/>
        <v>9945</v>
      </c>
      <c r="F132" s="123">
        <f t="shared" si="23"/>
        <v>13</v>
      </c>
      <c r="G132" s="125">
        <f t="shared" si="19"/>
        <v>-0.56999999999999995</v>
      </c>
      <c r="H132" s="125">
        <f t="shared" si="32"/>
        <v>-3.83</v>
      </c>
      <c r="I132" s="123">
        <f t="shared" si="31"/>
        <v>-36</v>
      </c>
      <c r="J132" s="122">
        <f t="shared" si="31"/>
        <v>9164</v>
      </c>
      <c r="K132" s="119"/>
      <c r="L132" s="119"/>
      <c r="M132" s="122">
        <v>10400750</v>
      </c>
      <c r="N132" s="122">
        <f t="shared" si="20"/>
        <v>9</v>
      </c>
      <c r="O132" s="122">
        <f t="shared" si="24"/>
        <v>-1</v>
      </c>
      <c r="P132" s="122">
        <f t="shared" si="28"/>
        <v>-8</v>
      </c>
      <c r="Q132" s="122">
        <f t="shared" si="16"/>
        <v>10401</v>
      </c>
      <c r="R132" s="123">
        <f t="shared" si="27"/>
        <v>-129</v>
      </c>
      <c r="S132" s="122">
        <f t="shared" si="25"/>
        <v>7590</v>
      </c>
      <c r="T132" s="119" t="str">
        <f t="shared" si="17"/>
        <v>2078</v>
      </c>
      <c r="U132" s="119"/>
      <c r="V132" s="119"/>
      <c r="W132" s="119"/>
      <c r="X132" s="119"/>
      <c r="Y132" s="119"/>
      <c r="Z132" s="119"/>
      <c r="AA132" s="119"/>
      <c r="AB132" s="119"/>
      <c r="AC132" s="119"/>
      <c r="AD132" s="119"/>
      <c r="AE132" s="119"/>
      <c r="AF132" s="119"/>
      <c r="AG132" s="119"/>
      <c r="AH132" s="119"/>
      <c r="AI132" s="119"/>
      <c r="AJ132" s="119"/>
      <c r="AK132" s="119"/>
      <c r="AL132" s="119"/>
      <c r="AM132" s="119"/>
      <c r="AN132" s="119"/>
      <c r="AO132" s="119"/>
      <c r="AP132" s="119"/>
      <c r="AQ132" s="119"/>
      <c r="AR132" s="119"/>
      <c r="AS132" s="119"/>
      <c r="AT132" s="119"/>
      <c r="AU132" s="119"/>
      <c r="AV132" s="119"/>
      <c r="AW132" s="119"/>
      <c r="AX132" s="119"/>
      <c r="AY132" s="119"/>
      <c r="AZ132" s="119"/>
    </row>
    <row r="133" spans="1:52" ht="14">
      <c r="A133" s="129" t="s">
        <v>1530</v>
      </c>
      <c r="B133" s="121">
        <v>9956993</v>
      </c>
      <c r="C133" s="125">
        <f t="shared" si="18"/>
        <v>12.05</v>
      </c>
      <c r="D133" s="124" t="str">
        <f t="shared" si="21"/>
        <v>2079</v>
      </c>
      <c r="E133" s="122">
        <f t="shared" si="22"/>
        <v>9957</v>
      </c>
      <c r="F133" s="123">
        <f t="shared" si="23"/>
        <v>12</v>
      </c>
      <c r="G133" s="125">
        <f t="shared" si="19"/>
        <v>-0.53</v>
      </c>
      <c r="H133" s="125">
        <f t="shared" si="32"/>
        <v>-3.61</v>
      </c>
      <c r="I133" s="123">
        <f t="shared" si="31"/>
        <v>-40</v>
      </c>
      <c r="J133" s="122">
        <f t="shared" si="31"/>
        <v>9124</v>
      </c>
      <c r="K133" s="119"/>
      <c r="L133" s="119"/>
      <c r="M133" s="122">
        <v>10408267</v>
      </c>
      <c r="N133" s="122">
        <f t="shared" si="20"/>
        <v>8</v>
      </c>
      <c r="O133" s="122">
        <f t="shared" si="24"/>
        <v>-1</v>
      </c>
      <c r="P133" s="122">
        <f t="shared" si="28"/>
        <v>-7</v>
      </c>
      <c r="Q133" s="122">
        <f t="shared" ref="Q133:Q154" si="33">M133/1000</f>
        <v>10408</v>
      </c>
      <c r="R133" s="123">
        <f t="shared" si="27"/>
        <v>-136</v>
      </c>
      <c r="S133" s="122">
        <f t="shared" si="25"/>
        <v>7454</v>
      </c>
      <c r="T133" s="119" t="str">
        <f t="shared" ref="T133:T192" si="34">A133</f>
        <v>2079</v>
      </c>
      <c r="U133" s="119"/>
      <c r="V133" s="119"/>
      <c r="W133" s="119"/>
      <c r="X133" s="119"/>
      <c r="Y133" s="119"/>
      <c r="Z133" s="119"/>
      <c r="AA133" s="119"/>
      <c r="AB133" s="119"/>
      <c r="AC133" s="119"/>
      <c r="AD133" s="119"/>
      <c r="AE133" s="119"/>
      <c r="AF133" s="119"/>
      <c r="AG133" s="119"/>
      <c r="AH133" s="119"/>
      <c r="AI133" s="119"/>
      <c r="AJ133" s="119"/>
      <c r="AK133" s="119"/>
      <c r="AL133" s="119"/>
      <c r="AM133" s="119"/>
      <c r="AN133" s="119"/>
      <c r="AO133" s="119"/>
      <c r="AP133" s="119"/>
      <c r="AQ133" s="119"/>
      <c r="AR133" s="119"/>
      <c r="AS133" s="119"/>
      <c r="AT133" s="119"/>
      <c r="AU133" s="119"/>
      <c r="AV133" s="119"/>
      <c r="AW133" s="119"/>
      <c r="AX133" s="119"/>
      <c r="AY133" s="119"/>
      <c r="AZ133" s="119"/>
    </row>
    <row r="134" spans="1:52" ht="14">
      <c r="A134" s="129" t="s">
        <v>1531</v>
      </c>
      <c r="B134" s="121">
        <v>9968538</v>
      </c>
      <c r="C134" s="125">
        <f t="shared" ref="C134:C154" si="35">(B134-B133)/1000</f>
        <v>11.55</v>
      </c>
      <c r="D134" s="124" t="str">
        <f t="shared" si="21"/>
        <v>2080</v>
      </c>
      <c r="E134" s="122">
        <f t="shared" si="22"/>
        <v>9969</v>
      </c>
      <c r="F134" s="123">
        <f t="shared" si="23"/>
        <v>12</v>
      </c>
      <c r="G134" s="125">
        <f t="shared" ref="G134:G154" si="36">C134-C133</f>
        <v>-0.5</v>
      </c>
      <c r="H134" s="125">
        <f t="shared" si="32"/>
        <v>-3.61</v>
      </c>
      <c r="I134" s="123">
        <f t="shared" si="31"/>
        <v>-44</v>
      </c>
      <c r="J134" s="122">
        <f t="shared" si="31"/>
        <v>9080</v>
      </c>
      <c r="K134" s="119"/>
      <c r="L134" s="119"/>
      <c r="M134" s="122">
        <v>10414637</v>
      </c>
      <c r="N134" s="122">
        <f t="shared" ref="N134:N154" si="37">(M134-M133)/1000</f>
        <v>6</v>
      </c>
      <c r="O134" s="122">
        <f t="shared" si="24"/>
        <v>-2</v>
      </c>
      <c r="P134" s="122">
        <f t="shared" si="28"/>
        <v>-6</v>
      </c>
      <c r="Q134" s="122">
        <f t="shared" si="33"/>
        <v>10415</v>
      </c>
      <c r="R134" s="123">
        <f t="shared" si="27"/>
        <v>-142</v>
      </c>
      <c r="S134" s="122">
        <f t="shared" si="25"/>
        <v>7312</v>
      </c>
      <c r="T134" s="119" t="str">
        <f t="shared" si="34"/>
        <v>2080</v>
      </c>
      <c r="U134" s="119"/>
      <c r="V134" s="119"/>
      <c r="W134" s="119"/>
      <c r="X134" s="119"/>
      <c r="Y134" s="119"/>
      <c r="Z134" s="119"/>
      <c r="AA134" s="119"/>
      <c r="AB134" s="119"/>
      <c r="AC134" s="119"/>
      <c r="AD134" s="119"/>
      <c r="AE134" s="119"/>
      <c r="AF134" s="119"/>
      <c r="AG134" s="119"/>
      <c r="AH134" s="119"/>
      <c r="AI134" s="119"/>
      <c r="AJ134" s="119"/>
      <c r="AK134" s="119"/>
      <c r="AL134" s="119"/>
      <c r="AM134" s="119"/>
      <c r="AN134" s="119"/>
      <c r="AO134" s="119"/>
      <c r="AP134" s="119"/>
      <c r="AQ134" s="119"/>
      <c r="AR134" s="119"/>
      <c r="AS134" s="119"/>
      <c r="AT134" s="119"/>
      <c r="AU134" s="119"/>
      <c r="AV134" s="119"/>
      <c r="AW134" s="119"/>
      <c r="AX134" s="119"/>
      <c r="AY134" s="119"/>
      <c r="AZ134" s="119"/>
    </row>
    <row r="135" spans="1:52" ht="14">
      <c r="A135" s="129" t="s">
        <v>1532</v>
      </c>
      <c r="B135" s="121">
        <v>9979599</v>
      </c>
      <c r="C135" s="125">
        <f t="shared" si="35"/>
        <v>11.06</v>
      </c>
      <c r="D135" s="124" t="str">
        <f t="shared" ref="D135:D154" si="38">A135</f>
        <v>2081</v>
      </c>
      <c r="E135" s="122">
        <f t="shared" ref="E135:E154" si="39">B135/1000</f>
        <v>9980</v>
      </c>
      <c r="F135" s="123">
        <f t="shared" ref="F135:F154" si="40">C135</f>
        <v>11</v>
      </c>
      <c r="G135" s="125">
        <f t="shared" si="36"/>
        <v>-0.49</v>
      </c>
      <c r="H135" s="125">
        <f t="shared" si="32"/>
        <v>-3.68</v>
      </c>
      <c r="I135" s="123">
        <f t="shared" si="31"/>
        <v>-48</v>
      </c>
      <c r="J135" s="122">
        <f t="shared" si="31"/>
        <v>9032</v>
      </c>
      <c r="K135" s="119"/>
      <c r="L135" s="119"/>
      <c r="M135" s="122">
        <v>10419852</v>
      </c>
      <c r="N135" s="122">
        <f t="shared" si="37"/>
        <v>5</v>
      </c>
      <c r="O135" s="122">
        <f t="shared" ref="O135:O154" si="41">N135-N134</f>
        <v>-1</v>
      </c>
      <c r="P135" s="122">
        <f t="shared" si="28"/>
        <v>-7</v>
      </c>
      <c r="Q135" s="122">
        <f t="shared" si="33"/>
        <v>10420</v>
      </c>
      <c r="R135" s="123">
        <f t="shared" si="27"/>
        <v>-149</v>
      </c>
      <c r="S135" s="122">
        <f t="shared" ref="S135:S154" si="42">S134+R135</f>
        <v>7163</v>
      </c>
      <c r="T135" s="119" t="str">
        <f t="shared" si="34"/>
        <v>2081</v>
      </c>
      <c r="U135" s="119"/>
      <c r="V135" s="119"/>
      <c r="W135" s="119"/>
      <c r="X135" s="119"/>
      <c r="Y135" s="119"/>
      <c r="Z135" s="119"/>
      <c r="AA135" s="119"/>
      <c r="AB135" s="119"/>
      <c r="AC135" s="119"/>
      <c r="AD135" s="119"/>
      <c r="AE135" s="119"/>
      <c r="AF135" s="119"/>
      <c r="AG135" s="119"/>
      <c r="AH135" s="119"/>
      <c r="AI135" s="119"/>
      <c r="AJ135" s="119"/>
      <c r="AK135" s="119"/>
      <c r="AL135" s="119"/>
      <c r="AM135" s="119"/>
      <c r="AN135" s="119"/>
      <c r="AO135" s="119"/>
      <c r="AP135" s="119"/>
      <c r="AQ135" s="119"/>
      <c r="AR135" s="119"/>
      <c r="AS135" s="119"/>
      <c r="AT135" s="119"/>
      <c r="AU135" s="119"/>
      <c r="AV135" s="119"/>
      <c r="AW135" s="119"/>
      <c r="AX135" s="119"/>
      <c r="AY135" s="119"/>
      <c r="AZ135" s="119"/>
    </row>
    <row r="136" spans="1:52" ht="14">
      <c r="A136" s="129" t="s">
        <v>1533</v>
      </c>
      <c r="B136" s="121">
        <v>9990199</v>
      </c>
      <c r="C136" s="125">
        <f t="shared" si="35"/>
        <v>10.6</v>
      </c>
      <c r="D136" s="124" t="str">
        <f t="shared" si="38"/>
        <v>2082</v>
      </c>
      <c r="E136" s="122">
        <f t="shared" si="39"/>
        <v>9990</v>
      </c>
      <c r="F136" s="123">
        <f t="shared" si="40"/>
        <v>11</v>
      </c>
      <c r="G136" s="125">
        <f t="shared" si="36"/>
        <v>-0.46</v>
      </c>
      <c r="H136" s="125">
        <f t="shared" si="32"/>
        <v>-3.6</v>
      </c>
      <c r="I136" s="123">
        <f t="shared" ref="I136:J151" si="43">I135+H136</f>
        <v>-52</v>
      </c>
      <c r="J136" s="122">
        <f t="shared" si="43"/>
        <v>8980</v>
      </c>
      <c r="K136" s="119"/>
      <c r="L136" s="119"/>
      <c r="M136" s="122">
        <v>10424023</v>
      </c>
      <c r="N136" s="122">
        <f t="shared" si="37"/>
        <v>4</v>
      </c>
      <c r="O136" s="122">
        <f t="shared" si="41"/>
        <v>-1</v>
      </c>
      <c r="P136" s="122">
        <f t="shared" si="28"/>
        <v>-6</v>
      </c>
      <c r="Q136" s="122">
        <f t="shared" si="33"/>
        <v>10424</v>
      </c>
      <c r="R136" s="123">
        <f t="shared" ref="R136:R154" si="44">R135+P136</f>
        <v>-155</v>
      </c>
      <c r="S136" s="122">
        <f t="shared" si="42"/>
        <v>7008</v>
      </c>
      <c r="T136" s="119" t="str">
        <f t="shared" si="34"/>
        <v>2082</v>
      </c>
      <c r="U136" s="119"/>
      <c r="V136" s="119"/>
      <c r="W136" s="119"/>
      <c r="X136" s="119"/>
      <c r="Y136" s="119"/>
      <c r="Z136" s="119"/>
      <c r="AA136" s="119"/>
      <c r="AB136" s="119"/>
      <c r="AC136" s="119"/>
      <c r="AD136" s="119"/>
      <c r="AE136" s="119"/>
      <c r="AF136" s="119"/>
      <c r="AG136" s="119"/>
      <c r="AH136" s="119"/>
      <c r="AI136" s="119"/>
      <c r="AJ136" s="119"/>
      <c r="AK136" s="119"/>
      <c r="AL136" s="119"/>
      <c r="AM136" s="119"/>
      <c r="AN136" s="119"/>
      <c r="AO136" s="119"/>
      <c r="AP136" s="119"/>
      <c r="AQ136" s="119"/>
      <c r="AR136" s="119"/>
      <c r="AS136" s="119"/>
      <c r="AT136" s="119"/>
      <c r="AU136" s="119"/>
      <c r="AV136" s="119"/>
      <c r="AW136" s="119"/>
      <c r="AX136" s="119"/>
      <c r="AY136" s="119"/>
      <c r="AZ136" s="119"/>
    </row>
    <row r="137" spans="1:52" ht="14">
      <c r="A137" s="129" t="s">
        <v>1534</v>
      </c>
      <c r="B137" s="121">
        <v>10000374</v>
      </c>
      <c r="C137" s="125">
        <f t="shared" si="35"/>
        <v>10.18</v>
      </c>
      <c r="D137" s="124" t="str">
        <f t="shared" si="38"/>
        <v>2083</v>
      </c>
      <c r="E137" s="122">
        <f t="shared" si="39"/>
        <v>10000</v>
      </c>
      <c r="F137" s="123">
        <f t="shared" si="40"/>
        <v>10</v>
      </c>
      <c r="G137" s="125">
        <f t="shared" si="36"/>
        <v>-0.42</v>
      </c>
      <c r="H137" s="125">
        <f t="shared" si="32"/>
        <v>-3.5</v>
      </c>
      <c r="I137" s="123">
        <f t="shared" si="43"/>
        <v>-56</v>
      </c>
      <c r="J137" s="122">
        <f t="shared" si="43"/>
        <v>8924</v>
      </c>
      <c r="K137" s="119"/>
      <c r="L137" s="119"/>
      <c r="M137" s="122">
        <v>10427226</v>
      </c>
      <c r="N137" s="122">
        <f t="shared" si="37"/>
        <v>3</v>
      </c>
      <c r="O137" s="122">
        <f t="shared" si="41"/>
        <v>-1</v>
      </c>
      <c r="P137" s="122">
        <f t="shared" si="28"/>
        <v>-7</v>
      </c>
      <c r="Q137" s="122">
        <f t="shared" si="33"/>
        <v>10427</v>
      </c>
      <c r="R137" s="123">
        <f t="shared" si="44"/>
        <v>-162</v>
      </c>
      <c r="S137" s="122">
        <f t="shared" si="42"/>
        <v>6846</v>
      </c>
      <c r="T137" s="119" t="str">
        <f t="shared" si="34"/>
        <v>2083</v>
      </c>
      <c r="U137" s="119"/>
      <c r="V137" s="119"/>
      <c r="W137" s="119"/>
      <c r="X137" s="119"/>
      <c r="Y137" s="119"/>
      <c r="Z137" s="119"/>
      <c r="AA137" s="119"/>
      <c r="AB137" s="119"/>
      <c r="AC137" s="119"/>
      <c r="AD137" s="119"/>
      <c r="AE137" s="119"/>
      <c r="AF137" s="119"/>
      <c r="AG137" s="119"/>
      <c r="AH137" s="119"/>
      <c r="AI137" s="119"/>
      <c r="AJ137" s="119"/>
      <c r="AK137" s="119"/>
      <c r="AL137" s="119"/>
      <c r="AM137" s="119"/>
      <c r="AN137" s="119"/>
      <c r="AO137" s="119"/>
      <c r="AP137" s="119"/>
      <c r="AQ137" s="119"/>
      <c r="AR137" s="119"/>
      <c r="AS137" s="119"/>
      <c r="AT137" s="119"/>
      <c r="AU137" s="119"/>
      <c r="AV137" s="119"/>
      <c r="AW137" s="119"/>
      <c r="AX137" s="119"/>
      <c r="AY137" s="119"/>
      <c r="AZ137" s="119"/>
    </row>
    <row r="138" spans="1:52" ht="14">
      <c r="A138" s="129" t="s">
        <v>1535</v>
      </c>
      <c r="B138" s="121">
        <v>10010167</v>
      </c>
      <c r="C138" s="125">
        <f t="shared" si="35"/>
        <v>9.7899999999999991</v>
      </c>
      <c r="D138" s="124" t="str">
        <f t="shared" si="38"/>
        <v>2084</v>
      </c>
      <c r="E138" s="122">
        <f t="shared" si="39"/>
        <v>10010</v>
      </c>
      <c r="F138" s="123">
        <f t="shared" si="40"/>
        <v>10</v>
      </c>
      <c r="G138" s="125">
        <f t="shared" si="36"/>
        <v>-0.39</v>
      </c>
      <c r="H138" s="125">
        <f t="shared" si="32"/>
        <v>-3.39</v>
      </c>
      <c r="I138" s="123">
        <f t="shared" si="43"/>
        <v>-59</v>
      </c>
      <c r="J138" s="122">
        <f t="shared" si="43"/>
        <v>8865</v>
      </c>
      <c r="K138" s="119"/>
      <c r="L138" s="119"/>
      <c r="M138" s="122">
        <v>10429447</v>
      </c>
      <c r="N138" s="122">
        <f t="shared" si="37"/>
        <v>2</v>
      </c>
      <c r="O138" s="122">
        <f t="shared" si="41"/>
        <v>-1</v>
      </c>
      <c r="P138" s="122">
        <f t="shared" ref="P138:P192" si="45">P96-P95+P137</f>
        <v>-5</v>
      </c>
      <c r="Q138" s="122">
        <f t="shared" si="33"/>
        <v>10429</v>
      </c>
      <c r="R138" s="123">
        <f t="shared" si="44"/>
        <v>-167</v>
      </c>
      <c r="S138" s="122">
        <f t="shared" si="42"/>
        <v>6679</v>
      </c>
      <c r="T138" s="119" t="str">
        <f t="shared" si="34"/>
        <v>2084</v>
      </c>
      <c r="U138" s="119"/>
      <c r="V138" s="119"/>
      <c r="W138" s="119"/>
      <c r="X138" s="119"/>
      <c r="Y138" s="119"/>
      <c r="Z138" s="119"/>
      <c r="AA138" s="119"/>
      <c r="AB138" s="119"/>
      <c r="AC138" s="119"/>
      <c r="AD138" s="119"/>
      <c r="AE138" s="119"/>
      <c r="AF138" s="119"/>
      <c r="AG138" s="119"/>
      <c r="AH138" s="119"/>
      <c r="AI138" s="119"/>
      <c r="AJ138" s="119"/>
      <c r="AK138" s="119"/>
      <c r="AL138" s="119"/>
      <c r="AM138" s="119"/>
      <c r="AN138" s="119"/>
      <c r="AO138" s="119"/>
      <c r="AP138" s="119"/>
      <c r="AQ138" s="119"/>
      <c r="AR138" s="119"/>
      <c r="AS138" s="119"/>
      <c r="AT138" s="119"/>
      <c r="AU138" s="119"/>
      <c r="AV138" s="119"/>
      <c r="AW138" s="119"/>
      <c r="AX138" s="119"/>
      <c r="AY138" s="119"/>
      <c r="AZ138" s="119"/>
    </row>
    <row r="139" spans="1:52" ht="14">
      <c r="A139" s="129" t="s">
        <v>1536</v>
      </c>
      <c r="B139" s="121">
        <v>10019612</v>
      </c>
      <c r="C139" s="125">
        <f t="shared" si="35"/>
        <v>9.4499999999999993</v>
      </c>
      <c r="D139" s="124" t="str">
        <f t="shared" si="38"/>
        <v>2085</v>
      </c>
      <c r="E139" s="122">
        <f t="shared" si="39"/>
        <v>10020</v>
      </c>
      <c r="F139" s="123">
        <f t="shared" si="40"/>
        <v>9</v>
      </c>
      <c r="G139" s="125">
        <f t="shared" si="36"/>
        <v>-0.34</v>
      </c>
      <c r="H139" s="125">
        <f t="shared" si="32"/>
        <v>-3.37</v>
      </c>
      <c r="I139" s="123">
        <f t="shared" si="43"/>
        <v>-62</v>
      </c>
      <c r="J139" s="122">
        <f t="shared" si="43"/>
        <v>8803</v>
      </c>
      <c r="K139" s="119"/>
      <c r="L139" s="119"/>
      <c r="M139" s="122">
        <v>10430679</v>
      </c>
      <c r="N139" s="122">
        <f t="shared" si="37"/>
        <v>1</v>
      </c>
      <c r="O139" s="122">
        <f t="shared" si="41"/>
        <v>-1</v>
      </c>
      <c r="P139" s="122">
        <f t="shared" si="45"/>
        <v>-5</v>
      </c>
      <c r="Q139" s="122">
        <f t="shared" si="33"/>
        <v>10431</v>
      </c>
      <c r="R139" s="123">
        <f t="shared" si="44"/>
        <v>-172</v>
      </c>
      <c r="S139" s="122">
        <f t="shared" si="42"/>
        <v>6507</v>
      </c>
      <c r="T139" s="119" t="str">
        <f t="shared" si="34"/>
        <v>2085</v>
      </c>
      <c r="U139" s="119"/>
      <c r="V139" s="119"/>
      <c r="W139" s="119"/>
      <c r="X139" s="119"/>
      <c r="Y139" s="119"/>
      <c r="Z139" s="119"/>
      <c r="AA139" s="119"/>
      <c r="AB139" s="119"/>
      <c r="AC139" s="119"/>
      <c r="AD139" s="119"/>
      <c r="AE139" s="119"/>
      <c r="AF139" s="119"/>
      <c r="AG139" s="119"/>
      <c r="AH139" s="119"/>
      <c r="AI139" s="119"/>
      <c r="AJ139" s="119"/>
      <c r="AK139" s="119"/>
      <c r="AL139" s="119"/>
      <c r="AM139" s="119"/>
      <c r="AN139" s="119"/>
      <c r="AO139" s="119"/>
      <c r="AP139" s="119"/>
      <c r="AQ139" s="119"/>
      <c r="AR139" s="119"/>
      <c r="AS139" s="119"/>
      <c r="AT139" s="119"/>
      <c r="AU139" s="119"/>
      <c r="AV139" s="119"/>
      <c r="AW139" s="119"/>
      <c r="AX139" s="119"/>
      <c r="AY139" s="119"/>
      <c r="AZ139" s="119"/>
    </row>
    <row r="140" spans="1:52" ht="14">
      <c r="A140" s="129" t="s">
        <v>1537</v>
      </c>
      <c r="B140" s="121">
        <v>10028730</v>
      </c>
      <c r="C140" s="125">
        <f t="shared" si="35"/>
        <v>9.1199999999999992</v>
      </c>
      <c r="D140" s="124" t="str">
        <f t="shared" si="38"/>
        <v>2086</v>
      </c>
      <c r="E140" s="122">
        <f t="shared" si="39"/>
        <v>10029</v>
      </c>
      <c r="F140" s="123">
        <f t="shared" si="40"/>
        <v>9</v>
      </c>
      <c r="G140" s="125">
        <f t="shared" si="36"/>
        <v>-0.33</v>
      </c>
      <c r="H140" s="125">
        <f t="shared" si="32"/>
        <v>-3.27</v>
      </c>
      <c r="I140" s="123">
        <f t="shared" si="43"/>
        <v>-65</v>
      </c>
      <c r="J140" s="122">
        <f t="shared" si="43"/>
        <v>8738</v>
      </c>
      <c r="K140" s="119"/>
      <c r="L140" s="119"/>
      <c r="M140" s="122">
        <v>10430926</v>
      </c>
      <c r="N140" s="122">
        <f t="shared" si="37"/>
        <v>0</v>
      </c>
      <c r="O140" s="122">
        <f t="shared" si="41"/>
        <v>-1</v>
      </c>
      <c r="P140" s="122">
        <f t="shared" si="45"/>
        <v>-6</v>
      </c>
      <c r="Q140" s="122">
        <f t="shared" si="33"/>
        <v>10431</v>
      </c>
      <c r="R140" s="123">
        <f t="shared" si="44"/>
        <v>-178</v>
      </c>
      <c r="S140" s="122">
        <f t="shared" si="42"/>
        <v>6329</v>
      </c>
      <c r="T140" s="119" t="str">
        <f t="shared" si="34"/>
        <v>2086</v>
      </c>
      <c r="U140" s="119"/>
      <c r="V140" s="119"/>
      <c r="W140" s="119"/>
      <c r="X140" s="119"/>
      <c r="Y140" s="119"/>
      <c r="Z140" s="119"/>
      <c r="AA140" s="119"/>
      <c r="AB140" s="119"/>
      <c r="AC140" s="119"/>
      <c r="AD140" s="119"/>
      <c r="AE140" s="119"/>
      <c r="AF140" s="119"/>
      <c r="AG140" s="119"/>
      <c r="AH140" s="119"/>
      <c r="AI140" s="119"/>
      <c r="AJ140" s="119"/>
      <c r="AK140" s="119"/>
      <c r="AL140" s="119"/>
      <c r="AM140" s="119"/>
      <c r="AN140" s="119"/>
      <c r="AO140" s="119"/>
      <c r="AP140" s="119"/>
      <c r="AQ140" s="119"/>
      <c r="AR140" s="119"/>
      <c r="AS140" s="119"/>
      <c r="AT140" s="119"/>
      <c r="AU140" s="119"/>
      <c r="AV140" s="119"/>
      <c r="AW140" s="119"/>
      <c r="AX140" s="119"/>
      <c r="AY140" s="119"/>
      <c r="AZ140" s="119"/>
    </row>
    <row r="141" spans="1:52" ht="14">
      <c r="A141" s="129" t="s">
        <v>1538</v>
      </c>
      <c r="B141" s="121">
        <v>10037533</v>
      </c>
      <c r="C141" s="125">
        <f t="shared" si="35"/>
        <v>8.8000000000000007</v>
      </c>
      <c r="D141" s="124" t="str">
        <f t="shared" si="38"/>
        <v>2087</v>
      </c>
      <c r="E141" s="122">
        <f t="shared" si="39"/>
        <v>10038</v>
      </c>
      <c r="F141" s="123">
        <f t="shared" si="40"/>
        <v>9</v>
      </c>
      <c r="G141" s="125">
        <f t="shared" si="36"/>
        <v>-0.32</v>
      </c>
      <c r="H141" s="125">
        <f t="shared" si="32"/>
        <v>-3.01</v>
      </c>
      <c r="I141" s="123">
        <f t="shared" si="43"/>
        <v>-68</v>
      </c>
      <c r="J141" s="122">
        <f t="shared" si="43"/>
        <v>8670</v>
      </c>
      <c r="K141" s="119"/>
      <c r="L141" s="119"/>
      <c r="M141" s="122">
        <v>10430268</v>
      </c>
      <c r="N141" s="122">
        <f t="shared" si="37"/>
        <v>-1</v>
      </c>
      <c r="O141" s="122">
        <f t="shared" si="41"/>
        <v>-1</v>
      </c>
      <c r="P141" s="122">
        <f t="shared" si="45"/>
        <v>-7</v>
      </c>
      <c r="Q141" s="122">
        <f t="shared" si="33"/>
        <v>10430</v>
      </c>
      <c r="R141" s="123">
        <f t="shared" si="44"/>
        <v>-185</v>
      </c>
      <c r="S141" s="122">
        <f t="shared" si="42"/>
        <v>6144</v>
      </c>
      <c r="T141" s="119" t="str">
        <f t="shared" si="34"/>
        <v>2087</v>
      </c>
      <c r="U141" s="119"/>
      <c r="V141" s="119"/>
      <c r="W141" s="119"/>
      <c r="X141" s="119"/>
      <c r="Y141" s="119"/>
      <c r="Z141" s="119"/>
      <c r="AA141" s="119"/>
      <c r="AB141" s="119"/>
      <c r="AC141" s="119"/>
      <c r="AD141" s="119"/>
      <c r="AE141" s="119"/>
      <c r="AF141" s="119"/>
      <c r="AG141" s="119"/>
      <c r="AH141" s="119"/>
      <c r="AI141" s="119"/>
      <c r="AJ141" s="119"/>
      <c r="AK141" s="119"/>
      <c r="AL141" s="119"/>
      <c r="AM141" s="119"/>
      <c r="AN141" s="119"/>
      <c r="AO141" s="119"/>
      <c r="AP141" s="119"/>
      <c r="AQ141" s="119"/>
      <c r="AR141" s="119"/>
      <c r="AS141" s="119"/>
      <c r="AT141" s="119"/>
      <c r="AU141" s="119"/>
      <c r="AV141" s="119"/>
      <c r="AW141" s="119"/>
      <c r="AX141" s="119"/>
      <c r="AY141" s="119"/>
      <c r="AZ141" s="119"/>
    </row>
    <row r="142" spans="1:52" ht="14">
      <c r="A142" s="129" t="s">
        <v>1539</v>
      </c>
      <c r="B142" s="121">
        <v>10046027</v>
      </c>
      <c r="C142" s="125">
        <f t="shared" si="35"/>
        <v>8.49</v>
      </c>
      <c r="D142" s="124" t="str">
        <f t="shared" si="38"/>
        <v>2088</v>
      </c>
      <c r="E142" s="122">
        <f t="shared" si="39"/>
        <v>10046</v>
      </c>
      <c r="F142" s="123">
        <f t="shared" si="40"/>
        <v>8</v>
      </c>
      <c r="G142" s="125">
        <f t="shared" si="36"/>
        <v>-0.31</v>
      </c>
      <c r="H142" s="125">
        <f t="shared" si="32"/>
        <v>-2.67</v>
      </c>
      <c r="I142" s="123">
        <f t="shared" si="43"/>
        <v>-71</v>
      </c>
      <c r="J142" s="122">
        <f t="shared" si="43"/>
        <v>8599</v>
      </c>
      <c r="K142" s="119"/>
      <c r="L142" s="119"/>
      <c r="M142" s="122">
        <v>10428831</v>
      </c>
      <c r="N142" s="122">
        <f t="shared" si="37"/>
        <v>-1</v>
      </c>
      <c r="O142" s="122">
        <f t="shared" si="41"/>
        <v>0</v>
      </c>
      <c r="P142" s="122">
        <f t="shared" si="45"/>
        <v>-5</v>
      </c>
      <c r="Q142" s="122">
        <f t="shared" si="33"/>
        <v>10429</v>
      </c>
      <c r="R142" s="123">
        <f t="shared" si="44"/>
        <v>-190</v>
      </c>
      <c r="S142" s="122">
        <f t="shared" si="42"/>
        <v>5954</v>
      </c>
      <c r="T142" s="119" t="str">
        <f t="shared" si="34"/>
        <v>2088</v>
      </c>
      <c r="U142" s="119"/>
      <c r="V142" s="119"/>
      <c r="W142" s="119"/>
      <c r="X142" s="119"/>
      <c r="Y142" s="119"/>
      <c r="Z142" s="119"/>
      <c r="AA142" s="119"/>
      <c r="AB142" s="119"/>
      <c r="AC142" s="119"/>
      <c r="AD142" s="119"/>
      <c r="AE142" s="119"/>
      <c r="AF142" s="119"/>
      <c r="AG142" s="119"/>
      <c r="AH142" s="119"/>
      <c r="AI142" s="119"/>
      <c r="AJ142" s="119"/>
      <c r="AK142" s="119"/>
      <c r="AL142" s="119"/>
      <c r="AM142" s="119"/>
      <c r="AN142" s="119"/>
      <c r="AO142" s="119"/>
      <c r="AP142" s="119"/>
      <c r="AQ142" s="119"/>
      <c r="AR142" s="119"/>
      <c r="AS142" s="119"/>
      <c r="AT142" s="119"/>
      <c r="AU142" s="119"/>
      <c r="AV142" s="119"/>
      <c r="AW142" s="119"/>
      <c r="AX142" s="119"/>
      <c r="AY142" s="119"/>
      <c r="AZ142" s="119"/>
    </row>
    <row r="143" spans="1:52" ht="14">
      <c r="A143" s="129" t="s">
        <v>1540</v>
      </c>
      <c r="B143" s="121">
        <v>10054212</v>
      </c>
      <c r="C143" s="125">
        <f t="shared" si="35"/>
        <v>8.19</v>
      </c>
      <c r="D143" s="124" t="str">
        <f t="shared" si="38"/>
        <v>2089</v>
      </c>
      <c r="E143" s="122">
        <f t="shared" si="39"/>
        <v>10054</v>
      </c>
      <c r="F143" s="123">
        <f t="shared" si="40"/>
        <v>8</v>
      </c>
      <c r="G143" s="125">
        <f t="shared" si="36"/>
        <v>-0.3</v>
      </c>
      <c r="H143" s="125">
        <f t="shared" si="32"/>
        <v>-2.4300000000000002</v>
      </c>
      <c r="I143" s="123">
        <f t="shared" si="43"/>
        <v>-73</v>
      </c>
      <c r="J143" s="122">
        <f t="shared" si="43"/>
        <v>8526</v>
      </c>
      <c r="K143" s="119"/>
      <c r="L143" s="119"/>
      <c r="M143" s="122">
        <v>10426601</v>
      </c>
      <c r="N143" s="122">
        <f t="shared" si="37"/>
        <v>-2</v>
      </c>
      <c r="O143" s="122">
        <f t="shared" si="41"/>
        <v>-1</v>
      </c>
      <c r="P143" s="122">
        <f t="shared" si="45"/>
        <v>-6</v>
      </c>
      <c r="Q143" s="122">
        <f t="shared" si="33"/>
        <v>10427</v>
      </c>
      <c r="R143" s="123">
        <f t="shared" si="44"/>
        <v>-196</v>
      </c>
      <c r="S143" s="122">
        <f t="shared" si="42"/>
        <v>5758</v>
      </c>
      <c r="T143" s="119" t="str">
        <f t="shared" si="34"/>
        <v>2089</v>
      </c>
      <c r="U143" s="119"/>
      <c r="V143" s="119"/>
      <c r="W143" s="119"/>
      <c r="X143" s="119"/>
      <c r="Y143" s="119"/>
      <c r="Z143" s="119"/>
      <c r="AA143" s="119"/>
      <c r="AB143" s="119"/>
      <c r="AC143" s="119"/>
      <c r="AD143" s="119"/>
      <c r="AE143" s="119"/>
      <c r="AF143" s="119"/>
      <c r="AG143" s="119"/>
      <c r="AH143" s="119"/>
      <c r="AI143" s="119"/>
      <c r="AJ143" s="119"/>
      <c r="AK143" s="119"/>
      <c r="AL143" s="119"/>
      <c r="AM143" s="119"/>
      <c r="AN143" s="119"/>
      <c r="AO143" s="119"/>
      <c r="AP143" s="119"/>
      <c r="AQ143" s="119"/>
      <c r="AR143" s="119"/>
      <c r="AS143" s="119"/>
      <c r="AT143" s="119"/>
      <c r="AU143" s="119"/>
      <c r="AV143" s="119"/>
      <c r="AW143" s="119"/>
      <c r="AX143" s="119"/>
      <c r="AY143" s="119"/>
      <c r="AZ143" s="119"/>
    </row>
    <row r="144" spans="1:52" ht="14">
      <c r="A144" s="129" t="s">
        <v>1541</v>
      </c>
      <c r="B144" s="121">
        <v>10062090</v>
      </c>
      <c r="C144" s="125">
        <f t="shared" si="35"/>
        <v>7.88</v>
      </c>
      <c r="D144" s="124" t="str">
        <f t="shared" si="38"/>
        <v>2090</v>
      </c>
      <c r="E144" s="122">
        <f t="shared" si="39"/>
        <v>10062</v>
      </c>
      <c r="F144" s="123">
        <f t="shared" si="40"/>
        <v>8</v>
      </c>
      <c r="G144" s="125">
        <f t="shared" si="36"/>
        <v>-0.31</v>
      </c>
      <c r="H144" s="125">
        <f t="shared" si="32"/>
        <v>-2.34</v>
      </c>
      <c r="I144" s="123">
        <f t="shared" si="43"/>
        <v>-75</v>
      </c>
      <c r="J144" s="122">
        <f t="shared" si="43"/>
        <v>8451</v>
      </c>
      <c r="K144" s="119"/>
      <c r="L144" s="119"/>
      <c r="M144" s="122">
        <v>10423541</v>
      </c>
      <c r="N144" s="122">
        <f t="shared" si="37"/>
        <v>-3</v>
      </c>
      <c r="O144" s="122">
        <f t="shared" si="41"/>
        <v>-1</v>
      </c>
      <c r="P144" s="122">
        <f t="shared" si="45"/>
        <v>-5</v>
      </c>
      <c r="Q144" s="122">
        <f t="shared" si="33"/>
        <v>10424</v>
      </c>
      <c r="R144" s="123">
        <f t="shared" si="44"/>
        <v>-201</v>
      </c>
      <c r="S144" s="122">
        <f t="shared" si="42"/>
        <v>5557</v>
      </c>
      <c r="T144" s="119" t="str">
        <f t="shared" si="34"/>
        <v>2090</v>
      </c>
      <c r="U144" s="119"/>
      <c r="V144" s="119"/>
      <c r="W144" s="119"/>
      <c r="X144" s="119"/>
      <c r="Y144" s="119"/>
      <c r="Z144" s="119"/>
      <c r="AA144" s="119"/>
      <c r="AB144" s="119"/>
      <c r="AC144" s="119"/>
      <c r="AD144" s="119"/>
      <c r="AE144" s="119"/>
      <c r="AF144" s="119"/>
      <c r="AG144" s="119"/>
      <c r="AH144" s="119"/>
      <c r="AI144" s="119"/>
      <c r="AJ144" s="119"/>
      <c r="AK144" s="119"/>
      <c r="AL144" s="119"/>
      <c r="AM144" s="119"/>
      <c r="AN144" s="119"/>
      <c r="AO144" s="119"/>
      <c r="AP144" s="119"/>
      <c r="AQ144" s="119"/>
      <c r="AR144" s="119"/>
      <c r="AS144" s="119"/>
      <c r="AT144" s="119"/>
      <c r="AU144" s="119"/>
      <c r="AV144" s="119"/>
      <c r="AW144" s="119"/>
      <c r="AX144" s="119"/>
      <c r="AY144" s="119"/>
      <c r="AZ144" s="119"/>
    </row>
    <row r="145" spans="1:52" ht="14">
      <c r="A145" s="129" t="s">
        <v>1542</v>
      </c>
      <c r="B145" s="121">
        <v>10069666</v>
      </c>
      <c r="C145" s="125">
        <f t="shared" si="35"/>
        <v>7.58</v>
      </c>
      <c r="D145" s="124" t="str">
        <f t="shared" si="38"/>
        <v>2091</v>
      </c>
      <c r="E145" s="122">
        <f t="shared" si="39"/>
        <v>10070</v>
      </c>
      <c r="F145" s="123">
        <f t="shared" si="40"/>
        <v>8</v>
      </c>
      <c r="G145" s="125">
        <f t="shared" si="36"/>
        <v>-0.3</v>
      </c>
      <c r="H145" s="125">
        <f t="shared" si="32"/>
        <v>-2.39</v>
      </c>
      <c r="I145" s="123">
        <f t="shared" si="43"/>
        <v>-77</v>
      </c>
      <c r="J145" s="122">
        <f t="shared" si="43"/>
        <v>8374</v>
      </c>
      <c r="K145" s="119"/>
      <c r="L145" s="119"/>
      <c r="M145" s="122">
        <v>10419647</v>
      </c>
      <c r="N145" s="122">
        <f t="shared" si="37"/>
        <v>-4</v>
      </c>
      <c r="O145" s="122">
        <f t="shared" si="41"/>
        <v>-1</v>
      </c>
      <c r="P145" s="122">
        <f t="shared" si="45"/>
        <v>-4</v>
      </c>
      <c r="Q145" s="122">
        <f t="shared" si="33"/>
        <v>10420</v>
      </c>
      <c r="R145" s="123">
        <f t="shared" si="44"/>
        <v>-205</v>
      </c>
      <c r="S145" s="122">
        <f t="shared" si="42"/>
        <v>5352</v>
      </c>
      <c r="T145" s="119" t="str">
        <f t="shared" si="34"/>
        <v>2091</v>
      </c>
      <c r="U145" s="119"/>
      <c r="V145" s="119"/>
      <c r="W145" s="119"/>
      <c r="X145" s="119"/>
      <c r="Y145" s="119"/>
      <c r="Z145" s="119"/>
      <c r="AA145" s="119"/>
      <c r="AB145" s="119"/>
      <c r="AC145" s="119"/>
      <c r="AD145" s="119"/>
      <c r="AE145" s="119"/>
      <c r="AF145" s="119"/>
      <c r="AG145" s="119"/>
      <c r="AH145" s="119"/>
      <c r="AI145" s="119"/>
      <c r="AJ145" s="119"/>
      <c r="AK145" s="119"/>
      <c r="AL145" s="119"/>
      <c r="AM145" s="119"/>
      <c r="AN145" s="119"/>
      <c r="AO145" s="119"/>
      <c r="AP145" s="119"/>
      <c r="AQ145" s="119"/>
      <c r="AR145" s="119"/>
      <c r="AS145" s="119"/>
      <c r="AT145" s="119"/>
      <c r="AU145" s="119"/>
      <c r="AV145" s="119"/>
      <c r="AW145" s="119"/>
      <c r="AX145" s="119"/>
      <c r="AY145" s="119"/>
      <c r="AZ145" s="119"/>
    </row>
    <row r="146" spans="1:52" ht="14">
      <c r="A146" s="129" t="s">
        <v>1543</v>
      </c>
      <c r="B146" s="121">
        <v>10076948</v>
      </c>
      <c r="C146" s="125">
        <f t="shared" si="35"/>
        <v>7.28</v>
      </c>
      <c r="D146" s="124" t="str">
        <f t="shared" si="38"/>
        <v>2092</v>
      </c>
      <c r="E146" s="122">
        <f t="shared" si="39"/>
        <v>10077</v>
      </c>
      <c r="F146" s="123">
        <f t="shared" si="40"/>
        <v>7</v>
      </c>
      <c r="G146" s="125">
        <f t="shared" si="36"/>
        <v>-0.3</v>
      </c>
      <c r="H146" s="125">
        <f t="shared" si="32"/>
        <v>-2.4700000000000002</v>
      </c>
      <c r="I146" s="123">
        <f t="shared" si="43"/>
        <v>-79</v>
      </c>
      <c r="J146" s="122">
        <f t="shared" si="43"/>
        <v>8295</v>
      </c>
      <c r="K146" s="119"/>
      <c r="L146" s="119"/>
      <c r="M146" s="122">
        <v>10414960</v>
      </c>
      <c r="N146" s="122">
        <f t="shared" si="37"/>
        <v>-5</v>
      </c>
      <c r="O146" s="122">
        <f t="shared" si="41"/>
        <v>-1</v>
      </c>
      <c r="P146" s="122">
        <f t="shared" si="45"/>
        <v>-5</v>
      </c>
      <c r="Q146" s="122">
        <f t="shared" si="33"/>
        <v>10415</v>
      </c>
      <c r="R146" s="123">
        <f t="shared" si="44"/>
        <v>-210</v>
      </c>
      <c r="S146" s="122">
        <f t="shared" si="42"/>
        <v>5142</v>
      </c>
      <c r="T146" s="119" t="str">
        <f t="shared" si="34"/>
        <v>2092</v>
      </c>
      <c r="U146" s="119"/>
      <c r="V146" s="119"/>
      <c r="W146" s="119"/>
      <c r="X146" s="119"/>
      <c r="Y146" s="119"/>
      <c r="Z146" s="119"/>
      <c r="AA146" s="119"/>
      <c r="AB146" s="119"/>
      <c r="AC146" s="119"/>
      <c r="AD146" s="119"/>
      <c r="AE146" s="119"/>
      <c r="AF146" s="119"/>
      <c r="AG146" s="119"/>
      <c r="AH146" s="119"/>
      <c r="AI146" s="119"/>
      <c r="AJ146" s="119"/>
      <c r="AK146" s="119"/>
      <c r="AL146" s="119"/>
      <c r="AM146" s="119"/>
      <c r="AN146" s="119"/>
      <c r="AO146" s="119"/>
      <c r="AP146" s="119"/>
      <c r="AQ146" s="119"/>
      <c r="AR146" s="119"/>
      <c r="AS146" s="119"/>
      <c r="AT146" s="119"/>
      <c r="AU146" s="119"/>
      <c r="AV146" s="119"/>
      <c r="AW146" s="119"/>
      <c r="AX146" s="119"/>
      <c r="AY146" s="119"/>
      <c r="AZ146" s="119"/>
    </row>
    <row r="147" spans="1:52" ht="14">
      <c r="A147" s="129" t="s">
        <v>1544</v>
      </c>
      <c r="B147" s="121">
        <v>10083944</v>
      </c>
      <c r="C147" s="125">
        <f t="shared" si="35"/>
        <v>7</v>
      </c>
      <c r="D147" s="124" t="str">
        <f t="shared" si="38"/>
        <v>2093</v>
      </c>
      <c r="E147" s="122">
        <f t="shared" si="39"/>
        <v>10084</v>
      </c>
      <c r="F147" s="123">
        <f t="shared" si="40"/>
        <v>7</v>
      </c>
      <c r="G147" s="125">
        <f t="shared" si="36"/>
        <v>-0.28000000000000003</v>
      </c>
      <c r="H147" s="125">
        <f t="shared" si="32"/>
        <v>-2.6</v>
      </c>
      <c r="I147" s="123">
        <f t="shared" si="43"/>
        <v>-82</v>
      </c>
      <c r="J147" s="122">
        <f t="shared" si="43"/>
        <v>8213</v>
      </c>
      <c r="K147" s="119"/>
      <c r="L147" s="119"/>
      <c r="M147" s="122">
        <v>10409491</v>
      </c>
      <c r="N147" s="122">
        <f t="shared" si="37"/>
        <v>-5</v>
      </c>
      <c r="O147" s="122">
        <f t="shared" si="41"/>
        <v>0</v>
      </c>
      <c r="P147" s="122">
        <f t="shared" si="45"/>
        <v>-5</v>
      </c>
      <c r="Q147" s="122">
        <f t="shared" si="33"/>
        <v>10409</v>
      </c>
      <c r="R147" s="123">
        <f t="shared" si="44"/>
        <v>-215</v>
      </c>
      <c r="S147" s="122">
        <f t="shared" si="42"/>
        <v>4927</v>
      </c>
      <c r="T147" s="119" t="str">
        <f t="shared" si="34"/>
        <v>2093</v>
      </c>
      <c r="U147" s="119"/>
      <c r="V147" s="119"/>
      <c r="W147" s="119"/>
      <c r="X147" s="119"/>
      <c r="Y147" s="119"/>
      <c r="Z147" s="119"/>
      <c r="AA147" s="119"/>
      <c r="AB147" s="119"/>
      <c r="AC147" s="119"/>
      <c r="AD147" s="119"/>
      <c r="AE147" s="119"/>
      <c r="AF147" s="119"/>
      <c r="AG147" s="119"/>
      <c r="AH147" s="119"/>
      <c r="AI147" s="119"/>
      <c r="AJ147" s="119"/>
      <c r="AK147" s="119"/>
      <c r="AL147" s="119"/>
      <c r="AM147" s="119"/>
      <c r="AN147" s="119"/>
      <c r="AO147" s="119"/>
      <c r="AP147" s="119"/>
      <c r="AQ147" s="119"/>
      <c r="AR147" s="119"/>
      <c r="AS147" s="119"/>
      <c r="AT147" s="119"/>
      <c r="AU147" s="119"/>
      <c r="AV147" s="119"/>
      <c r="AW147" s="119"/>
      <c r="AX147" s="119"/>
      <c r="AY147" s="119"/>
      <c r="AZ147" s="119"/>
    </row>
    <row r="148" spans="1:52" ht="14">
      <c r="A148" s="129" t="s">
        <v>1545</v>
      </c>
      <c r="B148" s="121">
        <v>10090660</v>
      </c>
      <c r="C148" s="125">
        <f t="shared" si="35"/>
        <v>6.72</v>
      </c>
      <c r="D148" s="124" t="str">
        <f t="shared" si="38"/>
        <v>2094</v>
      </c>
      <c r="E148" s="122">
        <f t="shared" si="39"/>
        <v>10091</v>
      </c>
      <c r="F148" s="123">
        <f t="shared" si="40"/>
        <v>7</v>
      </c>
      <c r="G148" s="125">
        <f t="shared" si="36"/>
        <v>-0.28000000000000003</v>
      </c>
      <c r="H148" s="125">
        <f t="shared" si="32"/>
        <v>-2.74</v>
      </c>
      <c r="I148" s="123">
        <f t="shared" si="43"/>
        <v>-85</v>
      </c>
      <c r="J148" s="122">
        <f t="shared" si="43"/>
        <v>8128</v>
      </c>
      <c r="K148" s="119"/>
      <c r="L148" s="119"/>
      <c r="M148" s="122">
        <v>10403272</v>
      </c>
      <c r="N148" s="122">
        <f t="shared" si="37"/>
        <v>-6</v>
      </c>
      <c r="O148" s="122">
        <f t="shared" si="41"/>
        <v>-1</v>
      </c>
      <c r="P148" s="122">
        <f t="shared" si="45"/>
        <v>-6</v>
      </c>
      <c r="Q148" s="122">
        <f t="shared" si="33"/>
        <v>10403</v>
      </c>
      <c r="R148" s="123">
        <f t="shared" si="44"/>
        <v>-221</v>
      </c>
      <c r="S148" s="122">
        <f t="shared" si="42"/>
        <v>4706</v>
      </c>
      <c r="T148" s="119" t="str">
        <f t="shared" si="34"/>
        <v>2094</v>
      </c>
      <c r="U148" s="119"/>
      <c r="V148" s="119"/>
      <c r="W148" s="119"/>
      <c r="X148" s="119"/>
      <c r="Y148" s="119"/>
      <c r="Z148" s="119"/>
      <c r="AA148" s="119"/>
      <c r="AB148" s="119"/>
      <c r="AC148" s="119"/>
      <c r="AD148" s="119"/>
      <c r="AE148" s="119"/>
      <c r="AF148" s="119"/>
      <c r="AG148" s="119"/>
      <c r="AH148" s="119"/>
      <c r="AI148" s="119"/>
      <c r="AJ148" s="119"/>
      <c r="AK148" s="119"/>
      <c r="AL148" s="119"/>
      <c r="AM148" s="119"/>
      <c r="AN148" s="119"/>
      <c r="AO148" s="119"/>
      <c r="AP148" s="119"/>
      <c r="AQ148" s="119"/>
      <c r="AR148" s="119"/>
      <c r="AS148" s="119"/>
      <c r="AT148" s="119"/>
      <c r="AU148" s="119"/>
      <c r="AV148" s="119"/>
      <c r="AW148" s="119"/>
      <c r="AX148" s="119"/>
      <c r="AY148" s="119"/>
      <c r="AZ148" s="119"/>
    </row>
    <row r="149" spans="1:52" ht="14">
      <c r="A149" s="129" t="s">
        <v>1546</v>
      </c>
      <c r="B149" s="121">
        <v>10097100</v>
      </c>
      <c r="C149" s="125">
        <f t="shared" si="35"/>
        <v>6.44</v>
      </c>
      <c r="D149" s="124" t="str">
        <f t="shared" si="38"/>
        <v>2095</v>
      </c>
      <c r="E149" s="122">
        <f t="shared" si="39"/>
        <v>10097</v>
      </c>
      <c r="F149" s="123">
        <f t="shared" si="40"/>
        <v>6</v>
      </c>
      <c r="G149" s="125">
        <f t="shared" si="36"/>
        <v>-0.28000000000000003</v>
      </c>
      <c r="H149" s="125">
        <f t="shared" si="32"/>
        <v>-2.76</v>
      </c>
      <c r="I149" s="123">
        <f t="shared" si="43"/>
        <v>-88</v>
      </c>
      <c r="J149" s="122">
        <f t="shared" si="43"/>
        <v>8040</v>
      </c>
      <c r="K149" s="119"/>
      <c r="L149" s="119"/>
      <c r="M149" s="122">
        <v>10396306</v>
      </c>
      <c r="N149" s="122">
        <f t="shared" si="37"/>
        <v>-7</v>
      </c>
      <c r="O149" s="122">
        <f t="shared" si="41"/>
        <v>-1</v>
      </c>
      <c r="P149" s="122">
        <f t="shared" si="45"/>
        <v>-5</v>
      </c>
      <c r="Q149" s="122">
        <f t="shared" si="33"/>
        <v>10396</v>
      </c>
      <c r="R149" s="123">
        <f t="shared" si="44"/>
        <v>-226</v>
      </c>
      <c r="S149" s="122">
        <f t="shared" si="42"/>
        <v>4480</v>
      </c>
      <c r="T149" s="119" t="str">
        <f t="shared" si="34"/>
        <v>2095</v>
      </c>
      <c r="U149" s="119"/>
      <c r="V149" s="119"/>
      <c r="W149" s="119"/>
      <c r="X149" s="119"/>
      <c r="Y149" s="119"/>
      <c r="Z149" s="119"/>
      <c r="AA149" s="119"/>
      <c r="AB149" s="119"/>
      <c r="AC149" s="119"/>
      <c r="AD149" s="119"/>
      <c r="AE149" s="119"/>
      <c r="AF149" s="119"/>
      <c r="AG149" s="119"/>
      <c r="AH149" s="119"/>
      <c r="AI149" s="119"/>
      <c r="AJ149" s="119"/>
      <c r="AK149" s="119"/>
      <c r="AL149" s="119"/>
      <c r="AM149" s="119"/>
      <c r="AN149" s="119"/>
      <c r="AO149" s="119"/>
      <c r="AP149" s="119"/>
      <c r="AQ149" s="119"/>
      <c r="AR149" s="119"/>
      <c r="AS149" s="119"/>
      <c r="AT149" s="119"/>
      <c r="AU149" s="119"/>
      <c r="AV149" s="119"/>
      <c r="AW149" s="119"/>
      <c r="AX149" s="119"/>
      <c r="AY149" s="119"/>
      <c r="AZ149" s="119"/>
    </row>
    <row r="150" spans="1:52" ht="14">
      <c r="A150" s="129" t="s">
        <v>1547</v>
      </c>
      <c r="B150" s="121">
        <v>10103262</v>
      </c>
      <c r="C150" s="125">
        <f t="shared" si="35"/>
        <v>6.16</v>
      </c>
      <c r="D150" s="124" t="str">
        <f t="shared" si="38"/>
        <v>2096</v>
      </c>
      <c r="E150" s="122">
        <f t="shared" si="39"/>
        <v>10103</v>
      </c>
      <c r="F150" s="123">
        <f t="shared" si="40"/>
        <v>6</v>
      </c>
      <c r="G150" s="125">
        <f t="shared" si="36"/>
        <v>-0.28000000000000003</v>
      </c>
      <c r="H150" s="125">
        <f t="shared" si="32"/>
        <v>-3.65</v>
      </c>
      <c r="I150" s="123">
        <f t="shared" si="43"/>
        <v>-92</v>
      </c>
      <c r="J150" s="122">
        <f t="shared" si="43"/>
        <v>7948</v>
      </c>
      <c r="K150" s="119"/>
      <c r="L150" s="119"/>
      <c r="M150" s="122">
        <v>10388517</v>
      </c>
      <c r="N150" s="122">
        <f t="shared" si="37"/>
        <v>-8</v>
      </c>
      <c r="O150" s="122">
        <f t="shared" si="41"/>
        <v>-1</v>
      </c>
      <c r="P150" s="122">
        <f t="shared" si="45"/>
        <v>-5</v>
      </c>
      <c r="Q150" s="122">
        <f t="shared" si="33"/>
        <v>10389</v>
      </c>
      <c r="R150" s="123">
        <f t="shared" si="44"/>
        <v>-231</v>
      </c>
      <c r="S150" s="122">
        <f t="shared" si="42"/>
        <v>4249</v>
      </c>
      <c r="T150" s="119" t="str">
        <f t="shared" si="34"/>
        <v>2096</v>
      </c>
      <c r="U150" s="119"/>
      <c r="V150" s="119"/>
      <c r="W150" s="119"/>
      <c r="X150" s="119"/>
      <c r="Y150" s="119"/>
      <c r="Z150" s="119"/>
      <c r="AA150" s="119"/>
      <c r="AB150" s="119"/>
      <c r="AC150" s="119"/>
      <c r="AD150" s="119"/>
      <c r="AE150" s="119"/>
      <c r="AF150" s="119"/>
      <c r="AG150" s="119"/>
      <c r="AH150" s="119"/>
      <c r="AI150" s="119"/>
      <c r="AJ150" s="119"/>
      <c r="AK150" s="119"/>
      <c r="AL150" s="119"/>
      <c r="AM150" s="119"/>
      <c r="AN150" s="119"/>
      <c r="AO150" s="119"/>
      <c r="AP150" s="119"/>
      <c r="AQ150" s="119"/>
      <c r="AR150" s="119"/>
      <c r="AS150" s="119"/>
      <c r="AT150" s="119"/>
      <c r="AU150" s="119"/>
      <c r="AV150" s="119"/>
      <c r="AW150" s="119"/>
      <c r="AX150" s="119"/>
      <c r="AY150" s="119"/>
      <c r="AZ150" s="119"/>
    </row>
    <row r="151" spans="1:52" ht="14">
      <c r="A151" s="129" t="s">
        <v>1548</v>
      </c>
      <c r="B151" s="121">
        <v>10109140</v>
      </c>
      <c r="C151" s="125">
        <f t="shared" si="35"/>
        <v>5.88</v>
      </c>
      <c r="D151" s="124" t="str">
        <f t="shared" si="38"/>
        <v>2097</v>
      </c>
      <c r="E151" s="122">
        <f t="shared" si="39"/>
        <v>10109</v>
      </c>
      <c r="F151" s="123">
        <f t="shared" si="40"/>
        <v>6</v>
      </c>
      <c r="G151" s="125">
        <f t="shared" si="36"/>
        <v>-0.28000000000000003</v>
      </c>
      <c r="H151" s="125">
        <f t="shared" si="32"/>
        <v>-3.81</v>
      </c>
      <c r="I151" s="123">
        <f t="shared" si="43"/>
        <v>-96</v>
      </c>
      <c r="J151" s="122">
        <f t="shared" si="43"/>
        <v>7852</v>
      </c>
      <c r="K151" s="119"/>
      <c r="L151" s="119"/>
      <c r="M151" s="122">
        <v>10379888</v>
      </c>
      <c r="N151" s="122">
        <f t="shared" si="37"/>
        <v>-9</v>
      </c>
      <c r="O151" s="122">
        <f t="shared" si="41"/>
        <v>-1</v>
      </c>
      <c r="P151" s="122">
        <f t="shared" si="45"/>
        <v>-6</v>
      </c>
      <c r="Q151" s="122">
        <f t="shared" si="33"/>
        <v>10380</v>
      </c>
      <c r="R151" s="123">
        <f t="shared" si="44"/>
        <v>-237</v>
      </c>
      <c r="S151" s="122">
        <f t="shared" si="42"/>
        <v>4012</v>
      </c>
      <c r="T151" s="119" t="str">
        <f t="shared" si="34"/>
        <v>2097</v>
      </c>
      <c r="U151" s="119"/>
      <c r="V151" s="119"/>
      <c r="W151" s="119"/>
      <c r="X151" s="119"/>
      <c r="Y151" s="119"/>
      <c r="Z151" s="119"/>
      <c r="AA151" s="119"/>
      <c r="AB151" s="119"/>
      <c r="AC151" s="119"/>
      <c r="AD151" s="119"/>
      <c r="AE151" s="119"/>
      <c r="AF151" s="119"/>
      <c r="AG151" s="119"/>
      <c r="AH151" s="119"/>
      <c r="AI151" s="119"/>
      <c r="AJ151" s="119"/>
      <c r="AK151" s="119"/>
      <c r="AL151" s="119"/>
      <c r="AM151" s="119"/>
      <c r="AN151" s="119"/>
      <c r="AO151" s="119"/>
      <c r="AP151" s="119"/>
      <c r="AQ151" s="119"/>
      <c r="AR151" s="119"/>
      <c r="AS151" s="119"/>
      <c r="AT151" s="119"/>
      <c r="AU151" s="119"/>
      <c r="AV151" s="119"/>
      <c r="AW151" s="119"/>
      <c r="AX151" s="119"/>
      <c r="AY151" s="119"/>
      <c r="AZ151" s="119"/>
    </row>
    <row r="152" spans="1:52" ht="14">
      <c r="A152" s="129" t="s">
        <v>1549</v>
      </c>
      <c r="B152" s="121">
        <v>10114722</v>
      </c>
      <c r="C152" s="125">
        <f t="shared" si="35"/>
        <v>5.58</v>
      </c>
      <c r="D152" s="124" t="str">
        <f t="shared" si="38"/>
        <v>2098</v>
      </c>
      <c r="E152" s="122">
        <f t="shared" si="39"/>
        <v>10115</v>
      </c>
      <c r="F152" s="123">
        <f t="shared" si="40"/>
        <v>6</v>
      </c>
      <c r="G152" s="125">
        <f t="shared" si="36"/>
        <v>-0.3</v>
      </c>
      <c r="H152" s="125">
        <f t="shared" si="32"/>
        <v>-3.73</v>
      </c>
      <c r="I152" s="123">
        <f t="shared" ref="I152:J167" si="46">I151+H152</f>
        <v>-100</v>
      </c>
      <c r="J152" s="122">
        <f t="shared" si="46"/>
        <v>7752</v>
      </c>
      <c r="K152" s="119"/>
      <c r="L152" s="119"/>
      <c r="M152" s="122">
        <v>10370445</v>
      </c>
      <c r="N152" s="122">
        <f t="shared" si="37"/>
        <v>-9</v>
      </c>
      <c r="O152" s="122">
        <f t="shared" si="41"/>
        <v>0</v>
      </c>
      <c r="P152" s="122">
        <f t="shared" si="45"/>
        <v>-7</v>
      </c>
      <c r="Q152" s="122">
        <f t="shared" si="33"/>
        <v>10370</v>
      </c>
      <c r="R152" s="123">
        <f t="shared" si="44"/>
        <v>-244</v>
      </c>
      <c r="S152" s="122">
        <f t="shared" si="42"/>
        <v>3768</v>
      </c>
      <c r="T152" s="119" t="str">
        <f t="shared" si="34"/>
        <v>2098</v>
      </c>
      <c r="U152" s="119"/>
      <c r="V152" s="119"/>
      <c r="W152" s="119"/>
      <c r="X152" s="119"/>
      <c r="Y152" s="119"/>
      <c r="Z152" s="119"/>
      <c r="AA152" s="119"/>
      <c r="AB152" s="119"/>
      <c r="AC152" s="119"/>
      <c r="AD152" s="119"/>
      <c r="AE152" s="119"/>
      <c r="AF152" s="119"/>
      <c r="AG152" s="119"/>
      <c r="AH152" s="119"/>
      <c r="AI152" s="119"/>
      <c r="AJ152" s="119"/>
      <c r="AK152" s="119"/>
      <c r="AL152" s="119"/>
      <c r="AM152" s="119"/>
      <c r="AN152" s="119"/>
      <c r="AO152" s="119"/>
      <c r="AP152" s="119"/>
      <c r="AQ152" s="119"/>
      <c r="AR152" s="119"/>
      <c r="AS152" s="119"/>
      <c r="AT152" s="119"/>
      <c r="AU152" s="119"/>
      <c r="AV152" s="119"/>
      <c r="AW152" s="119"/>
      <c r="AX152" s="119"/>
      <c r="AY152" s="119"/>
      <c r="AZ152" s="119"/>
    </row>
    <row r="153" spans="1:52" ht="14">
      <c r="A153" s="129" t="s">
        <v>1550</v>
      </c>
      <c r="B153" s="121">
        <v>10119991</v>
      </c>
      <c r="C153" s="125">
        <f t="shared" si="35"/>
        <v>5.27</v>
      </c>
      <c r="D153" s="124" t="str">
        <f t="shared" si="38"/>
        <v>2099</v>
      </c>
      <c r="E153" s="122">
        <f t="shared" si="39"/>
        <v>10120</v>
      </c>
      <c r="F153" s="123">
        <f t="shared" si="40"/>
        <v>5</v>
      </c>
      <c r="G153" s="125">
        <f t="shared" si="36"/>
        <v>-0.31</v>
      </c>
      <c r="H153" s="125">
        <f t="shared" si="32"/>
        <v>-4.0599999999999996</v>
      </c>
      <c r="I153" s="123">
        <f t="shared" si="46"/>
        <v>-104</v>
      </c>
      <c r="J153" s="122">
        <f t="shared" si="46"/>
        <v>7648</v>
      </c>
      <c r="K153" s="119"/>
      <c r="L153" s="119"/>
      <c r="M153" s="122">
        <v>10360269</v>
      </c>
      <c r="N153" s="122">
        <f t="shared" si="37"/>
        <v>-10</v>
      </c>
      <c r="O153" s="122">
        <f t="shared" si="41"/>
        <v>-1</v>
      </c>
      <c r="P153" s="122">
        <f t="shared" si="45"/>
        <v>-6</v>
      </c>
      <c r="Q153" s="122">
        <f t="shared" si="33"/>
        <v>10360</v>
      </c>
      <c r="R153" s="123">
        <f t="shared" si="44"/>
        <v>-250</v>
      </c>
      <c r="S153" s="122">
        <f t="shared" si="42"/>
        <v>3518</v>
      </c>
      <c r="T153" s="119" t="str">
        <f t="shared" si="34"/>
        <v>2099</v>
      </c>
      <c r="U153" s="119"/>
      <c r="V153" s="119"/>
      <c r="W153" s="119"/>
      <c r="X153" s="119"/>
      <c r="Y153" s="119"/>
      <c r="Z153" s="119"/>
      <c r="AA153" s="119"/>
      <c r="AB153" s="119"/>
      <c r="AC153" s="119"/>
      <c r="AD153" s="119"/>
      <c r="AE153" s="119"/>
      <c r="AF153" s="119"/>
      <c r="AG153" s="119"/>
      <c r="AH153" s="119"/>
      <c r="AI153" s="119"/>
      <c r="AJ153" s="119"/>
      <c r="AK153" s="119"/>
      <c r="AL153" s="119"/>
      <c r="AM153" s="119"/>
      <c r="AN153" s="119"/>
      <c r="AO153" s="119"/>
      <c r="AP153" s="119"/>
      <c r="AQ153" s="119"/>
      <c r="AR153" s="119"/>
      <c r="AS153" s="119"/>
      <c r="AT153" s="119"/>
      <c r="AU153" s="119"/>
      <c r="AV153" s="119"/>
      <c r="AW153" s="119"/>
      <c r="AX153" s="119"/>
      <c r="AY153" s="119"/>
      <c r="AZ153" s="119"/>
    </row>
    <row r="154" spans="1:52" ht="14">
      <c r="A154" s="130" t="s">
        <v>1551</v>
      </c>
      <c r="B154" s="121">
        <v>10124926</v>
      </c>
      <c r="C154" s="125">
        <f t="shared" si="35"/>
        <v>4.9400000000000004</v>
      </c>
      <c r="D154" s="124" t="str">
        <f t="shared" si="38"/>
        <v>2100</v>
      </c>
      <c r="E154" s="122">
        <f t="shared" si="39"/>
        <v>10125</v>
      </c>
      <c r="F154" s="123">
        <f t="shared" si="40"/>
        <v>5</v>
      </c>
      <c r="G154" s="125">
        <f t="shared" si="36"/>
        <v>-0.33</v>
      </c>
      <c r="H154" s="125">
        <f t="shared" si="32"/>
        <v>-4.3899999999999997</v>
      </c>
      <c r="I154" s="123">
        <f t="shared" si="46"/>
        <v>-108</v>
      </c>
      <c r="J154" s="122">
        <f t="shared" si="46"/>
        <v>7540</v>
      </c>
      <c r="K154" s="119"/>
      <c r="L154" s="119"/>
      <c r="M154" s="122">
        <v>10349323</v>
      </c>
      <c r="N154" s="122">
        <f t="shared" si="37"/>
        <v>-11</v>
      </c>
      <c r="O154" s="122">
        <f t="shared" si="41"/>
        <v>-1</v>
      </c>
      <c r="P154" s="122">
        <f t="shared" si="45"/>
        <v>-7</v>
      </c>
      <c r="Q154" s="122">
        <f t="shared" si="33"/>
        <v>10349</v>
      </c>
      <c r="R154" s="123">
        <f t="shared" si="44"/>
        <v>-257</v>
      </c>
      <c r="S154" s="122">
        <f t="shared" si="42"/>
        <v>3261</v>
      </c>
      <c r="T154" s="119" t="str">
        <f t="shared" si="34"/>
        <v>2100</v>
      </c>
      <c r="U154" s="119"/>
      <c r="V154" s="119"/>
      <c r="W154" s="119"/>
      <c r="X154" s="119"/>
      <c r="Y154" s="119"/>
      <c r="Z154" s="119"/>
      <c r="AA154" s="119"/>
      <c r="AB154" s="119"/>
      <c r="AC154" s="119"/>
      <c r="AD154" s="119"/>
      <c r="AE154" s="119"/>
      <c r="AF154" s="119"/>
      <c r="AG154" s="119"/>
      <c r="AH154" s="119"/>
      <c r="AI154" s="119"/>
      <c r="AJ154" s="119"/>
      <c r="AK154" s="119"/>
      <c r="AL154" s="119"/>
      <c r="AM154" s="119"/>
      <c r="AN154" s="119"/>
      <c r="AO154" s="119"/>
      <c r="AP154" s="119"/>
      <c r="AQ154" s="119"/>
      <c r="AR154" s="119"/>
      <c r="AS154" s="119"/>
      <c r="AT154" s="119"/>
      <c r="AU154" s="119"/>
      <c r="AV154" s="119"/>
      <c r="AW154" s="119"/>
      <c r="AX154" s="119"/>
      <c r="AY154" s="119"/>
      <c r="AZ154" s="119"/>
    </row>
    <row r="155" spans="1:52" ht="14">
      <c r="A155" s="129" t="s">
        <v>1552</v>
      </c>
      <c r="B155" s="119"/>
      <c r="C155" s="119"/>
      <c r="D155" s="119"/>
      <c r="E155" s="119"/>
      <c r="F155" s="123"/>
      <c r="G155" s="125"/>
      <c r="H155" s="125">
        <f t="shared" si="32"/>
        <v>-4.58</v>
      </c>
      <c r="I155" s="123">
        <f t="shared" si="46"/>
        <v>-113</v>
      </c>
      <c r="J155" s="122">
        <f t="shared" si="46"/>
        <v>7427</v>
      </c>
      <c r="K155" s="119"/>
      <c r="L155" s="119"/>
      <c r="M155" s="122"/>
      <c r="N155" s="122"/>
      <c r="O155" s="122"/>
      <c r="P155" s="122">
        <f t="shared" si="45"/>
        <v>-7</v>
      </c>
      <c r="Q155" s="119"/>
      <c r="R155" s="119"/>
      <c r="S155" s="119"/>
      <c r="T155" s="119" t="str">
        <f t="shared" si="34"/>
        <v>2101</v>
      </c>
      <c r="U155" s="119"/>
      <c r="V155" s="119"/>
      <c r="W155" s="119"/>
      <c r="X155" s="119"/>
      <c r="Y155" s="119"/>
      <c r="Z155" s="119"/>
      <c r="AA155" s="119"/>
      <c r="AB155" s="119"/>
      <c r="AC155" s="119"/>
      <c r="AD155" s="119"/>
      <c r="AE155" s="119"/>
      <c r="AF155" s="119"/>
      <c r="AG155" s="119"/>
      <c r="AH155" s="119"/>
      <c r="AI155" s="119"/>
      <c r="AJ155" s="119"/>
      <c r="AK155" s="119"/>
      <c r="AL155" s="119"/>
      <c r="AM155" s="119"/>
      <c r="AN155" s="119"/>
      <c r="AO155" s="119"/>
      <c r="AP155" s="119"/>
      <c r="AQ155" s="119"/>
      <c r="AR155" s="119"/>
      <c r="AS155" s="119"/>
      <c r="AT155" s="119"/>
      <c r="AU155" s="119"/>
      <c r="AV155" s="119"/>
      <c r="AW155" s="119"/>
      <c r="AX155" s="119"/>
      <c r="AY155" s="119"/>
      <c r="AZ155" s="119"/>
    </row>
    <row r="156" spans="1:52" ht="14">
      <c r="A156" s="130" t="s">
        <v>1553</v>
      </c>
      <c r="B156" s="119"/>
      <c r="C156" s="119"/>
      <c r="D156" s="119"/>
      <c r="E156" s="119"/>
      <c r="F156" s="123"/>
      <c r="G156" s="125"/>
      <c r="H156" s="125">
        <f t="shared" si="32"/>
        <v>-4.8099999999999996</v>
      </c>
      <c r="I156" s="123">
        <f t="shared" si="46"/>
        <v>-118</v>
      </c>
      <c r="J156" s="122">
        <f t="shared" si="46"/>
        <v>7309</v>
      </c>
      <c r="K156" s="119"/>
      <c r="L156" s="119"/>
      <c r="M156" s="122"/>
      <c r="N156" s="122"/>
      <c r="O156" s="122"/>
      <c r="P156" s="122">
        <f t="shared" si="45"/>
        <v>-8</v>
      </c>
      <c r="Q156" s="119"/>
      <c r="R156" s="119"/>
      <c r="S156" s="119"/>
      <c r="T156" s="119" t="str">
        <f t="shared" si="34"/>
        <v>2102</v>
      </c>
      <c r="U156" s="119"/>
      <c r="V156" s="119"/>
      <c r="W156" s="119"/>
      <c r="X156" s="119"/>
      <c r="Y156" s="119"/>
      <c r="Z156" s="119"/>
      <c r="AA156" s="119"/>
      <c r="AB156" s="119"/>
      <c r="AC156" s="119"/>
      <c r="AD156" s="119"/>
      <c r="AE156" s="119"/>
      <c r="AF156" s="119"/>
      <c r="AG156" s="119"/>
      <c r="AH156" s="119"/>
      <c r="AI156" s="119"/>
      <c r="AJ156" s="119"/>
      <c r="AK156" s="119"/>
      <c r="AL156" s="119"/>
      <c r="AM156" s="119"/>
      <c r="AN156" s="119"/>
      <c r="AO156" s="119"/>
      <c r="AP156" s="119"/>
      <c r="AQ156" s="119"/>
      <c r="AR156" s="119"/>
      <c r="AS156" s="119"/>
      <c r="AT156" s="119"/>
      <c r="AU156" s="119"/>
      <c r="AV156" s="119"/>
      <c r="AW156" s="119"/>
      <c r="AX156" s="119"/>
      <c r="AY156" s="119"/>
      <c r="AZ156" s="119"/>
    </row>
    <row r="157" spans="1:52" ht="14">
      <c r="A157" s="129" t="s">
        <v>1554</v>
      </c>
      <c r="B157" s="119"/>
      <c r="C157" s="119"/>
      <c r="D157" s="119"/>
      <c r="E157" s="119"/>
      <c r="F157" s="123"/>
      <c r="G157" s="125"/>
      <c r="H157" s="125">
        <f t="shared" si="32"/>
        <v>-4.68</v>
      </c>
      <c r="I157" s="123">
        <f t="shared" si="46"/>
        <v>-123</v>
      </c>
      <c r="J157" s="122">
        <f t="shared" si="46"/>
        <v>7186</v>
      </c>
      <c r="K157" s="119"/>
      <c r="L157" s="119"/>
      <c r="M157" s="122"/>
      <c r="N157" s="122"/>
      <c r="O157" s="122"/>
      <c r="P157" s="122">
        <f t="shared" si="45"/>
        <v>-9</v>
      </c>
      <c r="Q157" s="119"/>
      <c r="R157" s="119"/>
      <c r="S157" s="119"/>
      <c r="T157" s="119" t="str">
        <f t="shared" si="34"/>
        <v>2103</v>
      </c>
      <c r="U157" s="119"/>
      <c r="V157" s="119"/>
      <c r="W157" s="119"/>
      <c r="X157" s="119"/>
      <c r="Y157" s="119"/>
      <c r="Z157" s="119"/>
      <c r="AA157" s="119"/>
      <c r="AB157" s="119"/>
      <c r="AC157" s="119"/>
      <c r="AD157" s="119"/>
      <c r="AE157" s="119"/>
      <c r="AF157" s="119"/>
      <c r="AG157" s="119"/>
      <c r="AH157" s="119"/>
      <c r="AI157" s="119"/>
      <c r="AJ157" s="119"/>
      <c r="AK157" s="119"/>
      <c r="AL157" s="119"/>
      <c r="AM157" s="119"/>
      <c r="AN157" s="119"/>
      <c r="AO157" s="119"/>
      <c r="AP157" s="119"/>
      <c r="AQ157" s="119"/>
      <c r="AR157" s="119"/>
      <c r="AS157" s="119"/>
      <c r="AT157" s="119"/>
      <c r="AU157" s="119"/>
      <c r="AV157" s="119"/>
      <c r="AW157" s="119"/>
      <c r="AX157" s="119"/>
      <c r="AY157" s="119"/>
      <c r="AZ157" s="119"/>
    </row>
    <row r="158" spans="1:52" ht="14">
      <c r="A158" s="130" t="s">
        <v>1555</v>
      </c>
      <c r="B158" s="119"/>
      <c r="C158" s="119"/>
      <c r="D158" s="119"/>
      <c r="E158" s="119"/>
      <c r="F158" s="123"/>
      <c r="G158" s="125"/>
      <c r="H158" s="125">
        <f t="shared" si="32"/>
        <v>-4.05</v>
      </c>
      <c r="I158" s="123">
        <f t="shared" si="46"/>
        <v>-127</v>
      </c>
      <c r="J158" s="122">
        <f t="shared" si="46"/>
        <v>7059</v>
      </c>
      <c r="K158" s="119"/>
      <c r="L158" s="119"/>
      <c r="M158" s="122"/>
      <c r="N158" s="122"/>
      <c r="O158" s="122"/>
      <c r="P158" s="122">
        <f t="shared" si="45"/>
        <v>-8</v>
      </c>
      <c r="Q158" s="119"/>
      <c r="R158" s="119"/>
      <c r="S158" s="119"/>
      <c r="T158" s="119" t="str">
        <f t="shared" si="34"/>
        <v>2104</v>
      </c>
      <c r="U158" s="119"/>
      <c r="V158" s="119"/>
      <c r="W158" s="119"/>
      <c r="X158" s="119"/>
      <c r="Y158" s="119"/>
      <c r="Z158" s="119"/>
      <c r="AA158" s="119"/>
      <c r="AB158" s="119"/>
      <c r="AC158" s="119"/>
      <c r="AD158" s="119"/>
      <c r="AE158" s="119"/>
      <c r="AF158" s="119"/>
      <c r="AG158" s="119"/>
      <c r="AH158" s="119"/>
      <c r="AI158" s="119"/>
      <c r="AJ158" s="119"/>
      <c r="AK158" s="119"/>
      <c r="AL158" s="119"/>
      <c r="AM158" s="119"/>
      <c r="AN158" s="119"/>
      <c r="AO158" s="119"/>
      <c r="AP158" s="119"/>
      <c r="AQ158" s="119"/>
      <c r="AR158" s="119"/>
      <c r="AS158" s="119"/>
      <c r="AT158" s="119"/>
      <c r="AU158" s="119"/>
      <c r="AV158" s="119"/>
      <c r="AW158" s="119"/>
      <c r="AX158" s="119"/>
      <c r="AY158" s="119"/>
      <c r="AZ158" s="119"/>
    </row>
    <row r="159" spans="1:52" ht="14">
      <c r="A159" s="129" t="s">
        <v>1556</v>
      </c>
      <c r="B159" s="119"/>
      <c r="C159" s="119"/>
      <c r="D159" s="119"/>
      <c r="E159" s="119"/>
      <c r="F159" s="123"/>
      <c r="G159" s="125"/>
      <c r="H159" s="125">
        <f t="shared" si="32"/>
        <v>-3.18</v>
      </c>
      <c r="I159" s="123">
        <f t="shared" si="46"/>
        <v>-130</v>
      </c>
      <c r="J159" s="122">
        <f t="shared" si="46"/>
        <v>6929</v>
      </c>
      <c r="K159" s="119"/>
      <c r="L159" s="119"/>
      <c r="M159" s="122"/>
      <c r="N159" s="122"/>
      <c r="O159" s="122"/>
      <c r="P159" s="122">
        <f t="shared" si="45"/>
        <v>-7</v>
      </c>
      <c r="Q159" s="119"/>
      <c r="R159" s="119"/>
      <c r="S159" s="119"/>
      <c r="T159" s="119" t="str">
        <f t="shared" si="34"/>
        <v>2105</v>
      </c>
      <c r="U159" s="119"/>
      <c r="V159" s="119"/>
      <c r="W159" s="119"/>
      <c r="X159" s="119"/>
      <c r="Y159" s="119"/>
      <c r="Z159" s="119"/>
      <c r="AA159" s="119"/>
      <c r="AB159" s="119"/>
      <c r="AC159" s="119"/>
      <c r="AD159" s="119"/>
      <c r="AE159" s="119"/>
      <c r="AF159" s="119"/>
      <c r="AG159" s="119"/>
      <c r="AH159" s="119"/>
      <c r="AI159" s="119"/>
      <c r="AJ159" s="119"/>
      <c r="AK159" s="119"/>
      <c r="AL159" s="119"/>
      <c r="AM159" s="119"/>
      <c r="AN159" s="119"/>
      <c r="AO159" s="119"/>
      <c r="AP159" s="119"/>
      <c r="AQ159" s="119"/>
      <c r="AR159" s="119"/>
      <c r="AS159" s="119"/>
      <c r="AT159" s="119"/>
      <c r="AU159" s="119"/>
      <c r="AV159" s="119"/>
      <c r="AW159" s="119"/>
      <c r="AX159" s="119"/>
      <c r="AY159" s="119"/>
      <c r="AZ159" s="119"/>
    </row>
    <row r="160" spans="1:52" ht="14">
      <c r="A160" s="130" t="s">
        <v>1557</v>
      </c>
      <c r="B160" s="119"/>
      <c r="C160" s="119"/>
      <c r="D160" s="119"/>
      <c r="E160" s="119"/>
      <c r="F160" s="123"/>
      <c r="G160" s="125"/>
      <c r="H160" s="125">
        <f t="shared" si="32"/>
        <v>-2.5299999999999998</v>
      </c>
      <c r="I160" s="123">
        <f t="shared" si="46"/>
        <v>-133</v>
      </c>
      <c r="J160" s="122">
        <f t="shared" si="46"/>
        <v>6796</v>
      </c>
      <c r="K160" s="119"/>
      <c r="L160" s="119"/>
      <c r="M160" s="122"/>
      <c r="N160" s="122"/>
      <c r="O160" s="122"/>
      <c r="P160" s="122">
        <f t="shared" si="45"/>
        <v>-7</v>
      </c>
      <c r="Q160" s="119"/>
      <c r="R160" s="119"/>
      <c r="S160" s="119"/>
      <c r="T160" s="119" t="str">
        <f t="shared" si="34"/>
        <v>2106</v>
      </c>
      <c r="U160" s="119"/>
      <c r="V160" s="119"/>
      <c r="W160" s="119"/>
      <c r="X160" s="119"/>
      <c r="Y160" s="119"/>
      <c r="Z160" s="119"/>
      <c r="AA160" s="119"/>
      <c r="AB160" s="119"/>
      <c r="AC160" s="119"/>
      <c r="AD160" s="119"/>
      <c r="AE160" s="119"/>
      <c r="AF160" s="119"/>
      <c r="AG160" s="119"/>
      <c r="AH160" s="119"/>
      <c r="AI160" s="119"/>
      <c r="AJ160" s="119"/>
      <c r="AK160" s="119"/>
      <c r="AL160" s="119"/>
      <c r="AM160" s="119"/>
      <c r="AN160" s="119"/>
      <c r="AO160" s="119"/>
      <c r="AP160" s="119"/>
      <c r="AQ160" s="119"/>
      <c r="AR160" s="119"/>
      <c r="AS160" s="119"/>
      <c r="AT160" s="119"/>
      <c r="AU160" s="119"/>
      <c r="AV160" s="119"/>
      <c r="AW160" s="119"/>
      <c r="AX160" s="119"/>
      <c r="AY160" s="119"/>
      <c r="AZ160" s="119"/>
    </row>
    <row r="161" spans="1:52" ht="14">
      <c r="A161" s="129" t="s">
        <v>1558</v>
      </c>
      <c r="B161" s="119"/>
      <c r="C161" s="119"/>
      <c r="D161" s="119"/>
      <c r="E161" s="119"/>
      <c r="F161" s="123"/>
      <c r="G161" s="125"/>
      <c r="H161" s="125">
        <f t="shared" si="32"/>
        <v>-2.46</v>
      </c>
      <c r="I161" s="123">
        <f t="shared" si="46"/>
        <v>-135</v>
      </c>
      <c r="J161" s="122">
        <f t="shared" si="46"/>
        <v>6661</v>
      </c>
      <c r="K161" s="119"/>
      <c r="L161" s="119"/>
      <c r="M161" s="122"/>
      <c r="N161" s="122"/>
      <c r="O161" s="122"/>
      <c r="P161" s="122">
        <f t="shared" si="45"/>
        <v>-6</v>
      </c>
      <c r="Q161" s="119"/>
      <c r="R161" s="119"/>
      <c r="S161" s="119"/>
      <c r="T161" s="119" t="str">
        <f t="shared" si="34"/>
        <v>2107</v>
      </c>
      <c r="U161" s="119"/>
      <c r="V161" s="119"/>
      <c r="W161" s="119"/>
      <c r="X161" s="119"/>
      <c r="Y161" s="119"/>
      <c r="Z161" s="119"/>
      <c r="AA161" s="119"/>
      <c r="AB161" s="119"/>
      <c r="AC161" s="119"/>
      <c r="AD161" s="119"/>
      <c r="AE161" s="119"/>
      <c r="AF161" s="119"/>
      <c r="AG161" s="119"/>
      <c r="AH161" s="119"/>
      <c r="AI161" s="119"/>
      <c r="AJ161" s="119"/>
      <c r="AK161" s="119"/>
      <c r="AL161" s="119"/>
      <c r="AM161" s="119"/>
      <c r="AN161" s="119"/>
      <c r="AO161" s="119"/>
      <c r="AP161" s="119"/>
      <c r="AQ161" s="119"/>
      <c r="AR161" s="119"/>
      <c r="AS161" s="119"/>
      <c r="AT161" s="119"/>
      <c r="AU161" s="119"/>
      <c r="AV161" s="119"/>
      <c r="AW161" s="119"/>
      <c r="AX161" s="119"/>
      <c r="AY161" s="119"/>
      <c r="AZ161" s="119"/>
    </row>
    <row r="162" spans="1:52" ht="14">
      <c r="A162" s="130" t="s">
        <v>1559</v>
      </c>
      <c r="B162" s="119"/>
      <c r="C162" s="119"/>
      <c r="D162" s="119"/>
      <c r="E162" s="119"/>
      <c r="F162" s="123"/>
      <c r="G162" s="125"/>
      <c r="H162" s="125">
        <f t="shared" si="32"/>
        <v>-2.61</v>
      </c>
      <c r="I162" s="123">
        <f t="shared" si="46"/>
        <v>-138</v>
      </c>
      <c r="J162" s="122">
        <f t="shared" si="46"/>
        <v>6523</v>
      </c>
      <c r="K162" s="119"/>
      <c r="L162" s="119"/>
      <c r="M162" s="122"/>
      <c r="N162" s="122"/>
      <c r="O162" s="122"/>
      <c r="P162" s="122">
        <f t="shared" si="45"/>
        <v>-7</v>
      </c>
      <c r="Q162" s="119"/>
      <c r="R162" s="119"/>
      <c r="S162" s="119"/>
      <c r="T162" s="119" t="str">
        <f t="shared" si="34"/>
        <v>2108</v>
      </c>
      <c r="U162" s="119"/>
      <c r="V162" s="119"/>
      <c r="W162" s="119"/>
      <c r="X162" s="119"/>
      <c r="Y162" s="119"/>
      <c r="Z162" s="119"/>
      <c r="AA162" s="119"/>
      <c r="AB162" s="119"/>
      <c r="AC162" s="119"/>
      <c r="AD162" s="119"/>
      <c r="AE162" s="119"/>
      <c r="AF162" s="119"/>
      <c r="AG162" s="119"/>
      <c r="AH162" s="119"/>
      <c r="AI162" s="119"/>
      <c r="AJ162" s="119"/>
      <c r="AK162" s="119"/>
      <c r="AL162" s="119"/>
      <c r="AM162" s="119"/>
      <c r="AN162" s="119"/>
      <c r="AO162" s="119"/>
      <c r="AP162" s="119"/>
      <c r="AQ162" s="119"/>
      <c r="AR162" s="119"/>
      <c r="AS162" s="119"/>
      <c r="AT162" s="119"/>
      <c r="AU162" s="119"/>
      <c r="AV162" s="119"/>
      <c r="AW162" s="119"/>
      <c r="AX162" s="119"/>
      <c r="AY162" s="119"/>
      <c r="AZ162" s="119"/>
    </row>
    <row r="163" spans="1:52" ht="14">
      <c r="A163" s="129" t="s">
        <v>1560</v>
      </c>
      <c r="B163" s="119"/>
      <c r="C163" s="119"/>
      <c r="D163" s="119"/>
      <c r="E163" s="119"/>
      <c r="F163" s="123"/>
      <c r="G163" s="125"/>
      <c r="H163" s="125">
        <f t="shared" si="32"/>
        <v>-2.48</v>
      </c>
      <c r="I163" s="123">
        <f t="shared" si="46"/>
        <v>-140</v>
      </c>
      <c r="J163" s="122">
        <f t="shared" si="46"/>
        <v>6383</v>
      </c>
      <c r="K163" s="119"/>
      <c r="L163" s="119"/>
      <c r="M163" s="122"/>
      <c r="N163" s="122"/>
      <c r="O163" s="122"/>
      <c r="P163" s="122">
        <f t="shared" si="45"/>
        <v>-8</v>
      </c>
      <c r="Q163" s="119"/>
      <c r="R163" s="119"/>
      <c r="S163" s="119"/>
      <c r="T163" s="119" t="str">
        <f t="shared" si="34"/>
        <v>2109</v>
      </c>
      <c r="U163" s="119"/>
      <c r="V163" s="119"/>
      <c r="W163" s="119"/>
      <c r="X163" s="119"/>
      <c r="Y163" s="119"/>
      <c r="Z163" s="119"/>
      <c r="AA163" s="119"/>
      <c r="AB163" s="119"/>
      <c r="AC163" s="119"/>
      <c r="AD163" s="119"/>
      <c r="AE163" s="119"/>
      <c r="AF163" s="119"/>
      <c r="AG163" s="119"/>
      <c r="AH163" s="119"/>
      <c r="AI163" s="119"/>
      <c r="AJ163" s="119"/>
      <c r="AK163" s="119"/>
      <c r="AL163" s="119"/>
      <c r="AM163" s="119"/>
      <c r="AN163" s="119"/>
      <c r="AO163" s="119"/>
      <c r="AP163" s="119"/>
      <c r="AQ163" s="119"/>
      <c r="AR163" s="119"/>
      <c r="AS163" s="119"/>
      <c r="AT163" s="119"/>
      <c r="AU163" s="119"/>
      <c r="AV163" s="119"/>
      <c r="AW163" s="119"/>
      <c r="AX163" s="119"/>
      <c r="AY163" s="119"/>
      <c r="AZ163" s="119"/>
    </row>
    <row r="164" spans="1:52" ht="14">
      <c r="A164" s="130" t="s">
        <v>1561</v>
      </c>
      <c r="B164" s="119"/>
      <c r="C164" s="119"/>
      <c r="D164" s="119"/>
      <c r="E164" s="119"/>
      <c r="F164" s="123"/>
      <c r="G164" s="125"/>
      <c r="H164" s="125">
        <f t="shared" si="32"/>
        <v>-2.39</v>
      </c>
      <c r="I164" s="123">
        <f t="shared" si="46"/>
        <v>-142</v>
      </c>
      <c r="J164" s="122">
        <f t="shared" si="46"/>
        <v>6241</v>
      </c>
      <c r="K164" s="119"/>
      <c r="L164" s="119"/>
      <c r="M164" s="122"/>
      <c r="N164" s="122"/>
      <c r="O164" s="122"/>
      <c r="P164" s="122">
        <f t="shared" si="45"/>
        <v>-9</v>
      </c>
      <c r="Q164" s="119"/>
      <c r="R164" s="119"/>
      <c r="S164" s="119"/>
      <c r="T164" s="119" t="str">
        <f t="shared" si="34"/>
        <v>2110</v>
      </c>
      <c r="U164" s="119"/>
      <c r="V164" s="119"/>
      <c r="W164" s="119"/>
      <c r="X164" s="119"/>
      <c r="Y164" s="119"/>
      <c r="Z164" s="119"/>
      <c r="AA164" s="119"/>
      <c r="AB164" s="119"/>
      <c r="AC164" s="119"/>
      <c r="AD164" s="119"/>
      <c r="AE164" s="119"/>
      <c r="AF164" s="119"/>
      <c r="AG164" s="119"/>
      <c r="AH164" s="119"/>
      <c r="AI164" s="119"/>
      <c r="AJ164" s="119"/>
      <c r="AK164" s="119"/>
      <c r="AL164" s="119"/>
      <c r="AM164" s="119"/>
      <c r="AN164" s="119"/>
      <c r="AO164" s="119"/>
      <c r="AP164" s="119"/>
      <c r="AQ164" s="119"/>
      <c r="AR164" s="119"/>
      <c r="AS164" s="119"/>
      <c r="AT164" s="119"/>
      <c r="AU164" s="119"/>
      <c r="AV164" s="119"/>
      <c r="AW164" s="119"/>
      <c r="AX164" s="119"/>
      <c r="AY164" s="119"/>
      <c r="AZ164" s="119"/>
    </row>
    <row r="165" spans="1:52" ht="14">
      <c r="A165" s="129" t="s">
        <v>1562</v>
      </c>
      <c r="B165" s="119"/>
      <c r="C165" s="119"/>
      <c r="D165" s="119"/>
      <c r="E165" s="119"/>
      <c r="F165" s="123"/>
      <c r="G165" s="125"/>
      <c r="H165" s="125">
        <f t="shared" si="32"/>
        <v>-2.41</v>
      </c>
      <c r="I165" s="123">
        <f t="shared" si="46"/>
        <v>-144</v>
      </c>
      <c r="J165" s="122">
        <f t="shared" si="46"/>
        <v>6097</v>
      </c>
      <c r="K165" s="119"/>
      <c r="L165" s="119"/>
      <c r="M165" s="122"/>
      <c r="N165" s="122"/>
      <c r="O165" s="122"/>
      <c r="P165" s="122">
        <f t="shared" si="45"/>
        <v>-7</v>
      </c>
      <c r="Q165" s="119"/>
      <c r="R165" s="119"/>
      <c r="S165" s="119"/>
      <c r="T165" s="119" t="str">
        <f t="shared" si="34"/>
        <v>2111</v>
      </c>
      <c r="U165" s="119"/>
      <c r="V165" s="119"/>
      <c r="W165" s="119"/>
      <c r="X165" s="119"/>
      <c r="Y165" s="119"/>
      <c r="Z165" s="119"/>
      <c r="AA165" s="119"/>
      <c r="AB165" s="119"/>
      <c r="AC165" s="119"/>
      <c r="AD165" s="119"/>
      <c r="AE165" s="119"/>
      <c r="AF165" s="119"/>
      <c r="AG165" s="119"/>
      <c r="AH165" s="119"/>
      <c r="AI165" s="119"/>
      <c r="AJ165" s="119"/>
      <c r="AK165" s="119"/>
      <c r="AL165" s="119"/>
      <c r="AM165" s="119"/>
      <c r="AN165" s="119"/>
      <c r="AO165" s="119"/>
      <c r="AP165" s="119"/>
      <c r="AQ165" s="119"/>
      <c r="AR165" s="119"/>
      <c r="AS165" s="119"/>
      <c r="AT165" s="119"/>
      <c r="AU165" s="119"/>
      <c r="AV165" s="119"/>
      <c r="AW165" s="119"/>
      <c r="AX165" s="119"/>
      <c r="AY165" s="119"/>
      <c r="AZ165" s="119"/>
    </row>
    <row r="166" spans="1:52" ht="14">
      <c r="A166" s="130" t="s">
        <v>1563</v>
      </c>
      <c r="B166" s="119"/>
      <c r="C166" s="119"/>
      <c r="D166" s="119"/>
      <c r="E166" s="119"/>
      <c r="F166" s="123"/>
      <c r="G166" s="125"/>
      <c r="H166" s="125">
        <f t="shared" si="32"/>
        <v>-2.2999999999999998</v>
      </c>
      <c r="I166" s="123">
        <f t="shared" si="46"/>
        <v>-146</v>
      </c>
      <c r="J166" s="122">
        <f t="shared" si="46"/>
        <v>5951</v>
      </c>
      <c r="K166" s="119"/>
      <c r="L166" s="119"/>
      <c r="M166" s="122"/>
      <c r="N166" s="122"/>
      <c r="O166" s="122"/>
      <c r="P166" s="122">
        <f t="shared" si="45"/>
        <v>-7</v>
      </c>
      <c r="Q166" s="119"/>
      <c r="R166" s="119"/>
      <c r="S166" s="119"/>
      <c r="T166" s="119" t="str">
        <f t="shared" si="34"/>
        <v>2112</v>
      </c>
      <c r="U166" s="119"/>
      <c r="V166" s="119"/>
      <c r="W166" s="119"/>
      <c r="X166" s="119"/>
      <c r="Y166" s="119"/>
      <c r="Z166" s="119"/>
      <c r="AA166" s="119"/>
      <c r="AB166" s="119"/>
      <c r="AC166" s="119"/>
      <c r="AD166" s="119"/>
      <c r="AE166" s="119"/>
      <c r="AF166" s="119"/>
      <c r="AG166" s="119"/>
      <c r="AH166" s="119"/>
      <c r="AI166" s="119"/>
      <c r="AJ166" s="119"/>
      <c r="AK166" s="119"/>
      <c r="AL166" s="119"/>
      <c r="AM166" s="119"/>
      <c r="AN166" s="119"/>
      <c r="AO166" s="119"/>
      <c r="AP166" s="119"/>
      <c r="AQ166" s="119"/>
      <c r="AR166" s="119"/>
      <c r="AS166" s="119"/>
      <c r="AT166" s="119"/>
      <c r="AU166" s="119"/>
      <c r="AV166" s="119"/>
      <c r="AW166" s="119"/>
      <c r="AX166" s="119"/>
      <c r="AY166" s="119"/>
      <c r="AZ166" s="119"/>
    </row>
    <row r="167" spans="1:52" ht="14">
      <c r="A167" s="129" t="s">
        <v>1564</v>
      </c>
      <c r="B167" s="119"/>
      <c r="C167" s="119"/>
      <c r="D167" s="119"/>
      <c r="E167" s="119"/>
      <c r="F167" s="123"/>
      <c r="G167" s="125"/>
      <c r="H167" s="125">
        <f t="shared" si="32"/>
        <v>-2.5499999999999998</v>
      </c>
      <c r="I167" s="123">
        <f t="shared" si="46"/>
        <v>-149</v>
      </c>
      <c r="J167" s="122">
        <f t="shared" si="46"/>
        <v>5802</v>
      </c>
      <c r="K167" s="119"/>
      <c r="L167" s="119"/>
      <c r="M167" s="122"/>
      <c r="N167" s="122"/>
      <c r="O167" s="122"/>
      <c r="P167" s="122">
        <f t="shared" si="45"/>
        <v>-6</v>
      </c>
      <c r="Q167" s="119"/>
      <c r="R167" s="119"/>
      <c r="S167" s="119"/>
      <c r="T167" s="119" t="str">
        <f t="shared" si="34"/>
        <v>2113</v>
      </c>
      <c r="U167" s="119"/>
      <c r="V167" s="119"/>
      <c r="W167" s="119"/>
      <c r="X167" s="119"/>
      <c r="Y167" s="119"/>
      <c r="Z167" s="119"/>
      <c r="AA167" s="119"/>
      <c r="AB167" s="119"/>
      <c r="AC167" s="119"/>
      <c r="AD167" s="119"/>
      <c r="AE167" s="119"/>
      <c r="AF167" s="119"/>
      <c r="AG167" s="119"/>
      <c r="AH167" s="119"/>
      <c r="AI167" s="119"/>
      <c r="AJ167" s="119"/>
      <c r="AK167" s="119"/>
      <c r="AL167" s="119"/>
      <c r="AM167" s="119"/>
      <c r="AN167" s="119"/>
      <c r="AO167" s="119"/>
      <c r="AP167" s="119"/>
      <c r="AQ167" s="119"/>
      <c r="AR167" s="119"/>
      <c r="AS167" s="119"/>
      <c r="AT167" s="119"/>
      <c r="AU167" s="119"/>
      <c r="AV167" s="119"/>
      <c r="AW167" s="119"/>
      <c r="AX167" s="119"/>
      <c r="AY167" s="119"/>
      <c r="AZ167" s="119"/>
    </row>
    <row r="168" spans="1:52" ht="14">
      <c r="A168" s="130" t="s">
        <v>1565</v>
      </c>
      <c r="B168" s="119"/>
      <c r="C168" s="119"/>
      <c r="D168" s="119"/>
      <c r="E168" s="119"/>
      <c r="F168" s="123"/>
      <c r="G168" s="125"/>
      <c r="H168" s="125">
        <f t="shared" si="32"/>
        <v>-3.39</v>
      </c>
      <c r="I168" s="123">
        <f t="shared" ref="I168:J183" si="47">I167+H168</f>
        <v>-152</v>
      </c>
      <c r="J168" s="122">
        <f t="shared" si="47"/>
        <v>5650</v>
      </c>
      <c r="K168" s="119"/>
      <c r="L168" s="119"/>
      <c r="M168" s="122"/>
      <c r="N168" s="122"/>
      <c r="O168" s="122"/>
      <c r="P168" s="122">
        <f t="shared" si="45"/>
        <v>-9</v>
      </c>
      <c r="Q168" s="119"/>
      <c r="R168" s="119"/>
      <c r="S168" s="119"/>
      <c r="T168" s="119" t="str">
        <f t="shared" si="34"/>
        <v>2114</v>
      </c>
      <c r="U168" s="119"/>
      <c r="V168" s="119"/>
      <c r="W168" s="119"/>
      <c r="X168" s="119"/>
      <c r="Y168" s="119"/>
      <c r="Z168" s="119"/>
      <c r="AA168" s="119"/>
      <c r="AB168" s="119"/>
      <c r="AC168" s="119"/>
      <c r="AD168" s="119"/>
      <c r="AE168" s="119"/>
      <c r="AF168" s="119"/>
      <c r="AG168" s="119"/>
      <c r="AH168" s="119"/>
      <c r="AI168" s="119"/>
      <c r="AJ168" s="119"/>
      <c r="AK168" s="119"/>
      <c r="AL168" s="119"/>
      <c r="AM168" s="119"/>
      <c r="AN168" s="119"/>
      <c r="AO168" s="119"/>
      <c r="AP168" s="119"/>
      <c r="AQ168" s="119"/>
      <c r="AR168" s="119"/>
      <c r="AS168" s="119"/>
      <c r="AT168" s="119"/>
      <c r="AU168" s="119"/>
      <c r="AV168" s="119"/>
      <c r="AW168" s="119"/>
      <c r="AX168" s="119"/>
      <c r="AY168" s="119"/>
      <c r="AZ168" s="119"/>
    </row>
    <row r="169" spans="1:52" ht="14">
      <c r="A169" s="129" t="s">
        <v>1566</v>
      </c>
      <c r="B169" s="119"/>
      <c r="C169" s="119"/>
      <c r="D169" s="119"/>
      <c r="E169" s="119"/>
      <c r="F169" s="123"/>
      <c r="G169" s="125"/>
      <c r="H169" s="125">
        <f t="shared" si="32"/>
        <v>-4.5199999999999996</v>
      </c>
      <c r="I169" s="123">
        <f t="shared" si="47"/>
        <v>-157</v>
      </c>
      <c r="J169" s="122">
        <f t="shared" si="47"/>
        <v>5493</v>
      </c>
      <c r="K169" s="119"/>
      <c r="L169" s="119"/>
      <c r="M169" s="122"/>
      <c r="N169" s="122"/>
      <c r="O169" s="122"/>
      <c r="P169" s="122">
        <f t="shared" si="45"/>
        <v>-9</v>
      </c>
      <c r="Q169" s="119"/>
      <c r="R169" s="119"/>
      <c r="S169" s="119"/>
      <c r="T169" s="119" t="str">
        <f t="shared" si="34"/>
        <v>2115</v>
      </c>
      <c r="U169" s="119"/>
      <c r="V169" s="119"/>
      <c r="W169" s="119"/>
      <c r="X169" s="119"/>
      <c r="Y169" s="119"/>
      <c r="Z169" s="119"/>
      <c r="AA169" s="119"/>
      <c r="AB169" s="119"/>
      <c r="AC169" s="119"/>
      <c r="AD169" s="119"/>
      <c r="AE169" s="119"/>
      <c r="AF169" s="119"/>
      <c r="AG169" s="119"/>
      <c r="AH169" s="119"/>
      <c r="AI169" s="119"/>
      <c r="AJ169" s="119"/>
      <c r="AK169" s="119"/>
      <c r="AL169" s="119"/>
      <c r="AM169" s="119"/>
      <c r="AN169" s="119"/>
      <c r="AO169" s="119"/>
      <c r="AP169" s="119"/>
      <c r="AQ169" s="119"/>
      <c r="AR169" s="119"/>
      <c r="AS169" s="119"/>
      <c r="AT169" s="119"/>
      <c r="AU169" s="119"/>
      <c r="AV169" s="119"/>
      <c r="AW169" s="119"/>
      <c r="AX169" s="119"/>
      <c r="AY169" s="119"/>
      <c r="AZ169" s="119"/>
    </row>
    <row r="170" spans="1:52" ht="14">
      <c r="A170" s="130" t="s">
        <v>1567</v>
      </c>
      <c r="B170" s="119"/>
      <c r="C170" s="119"/>
      <c r="D170" s="119"/>
      <c r="E170" s="119"/>
      <c r="F170" s="123"/>
      <c r="G170" s="125"/>
      <c r="H170" s="125">
        <f t="shared" si="32"/>
        <v>-5.35</v>
      </c>
      <c r="I170" s="123">
        <f t="shared" si="47"/>
        <v>-162</v>
      </c>
      <c r="J170" s="122">
        <f t="shared" si="47"/>
        <v>5331</v>
      </c>
      <c r="K170" s="119"/>
      <c r="L170" s="119"/>
      <c r="M170" s="122"/>
      <c r="N170" s="122"/>
      <c r="O170" s="122"/>
      <c r="P170" s="122">
        <f t="shared" si="45"/>
        <v>-8</v>
      </c>
      <c r="Q170" s="119"/>
      <c r="R170" s="119"/>
      <c r="S170" s="119"/>
      <c r="T170" s="119" t="str">
        <f t="shared" si="34"/>
        <v>2116</v>
      </c>
      <c r="U170" s="119"/>
      <c r="V170" s="119"/>
      <c r="W170" s="119"/>
      <c r="X170" s="119"/>
      <c r="Y170" s="119"/>
      <c r="Z170" s="119"/>
      <c r="AA170" s="119"/>
      <c r="AB170" s="119"/>
      <c r="AC170" s="119"/>
      <c r="AD170" s="119"/>
      <c r="AE170" s="119"/>
      <c r="AF170" s="119"/>
      <c r="AG170" s="119"/>
      <c r="AH170" s="119"/>
      <c r="AI170" s="119"/>
      <c r="AJ170" s="119"/>
      <c r="AK170" s="119"/>
      <c r="AL170" s="119"/>
      <c r="AM170" s="119"/>
      <c r="AN170" s="119"/>
      <c r="AO170" s="119"/>
      <c r="AP170" s="119"/>
      <c r="AQ170" s="119"/>
      <c r="AR170" s="119"/>
      <c r="AS170" s="119"/>
      <c r="AT170" s="119"/>
      <c r="AU170" s="119"/>
      <c r="AV170" s="119"/>
      <c r="AW170" s="119"/>
      <c r="AX170" s="119"/>
      <c r="AY170" s="119"/>
      <c r="AZ170" s="119"/>
    </row>
    <row r="171" spans="1:52" ht="14">
      <c r="A171" s="129" t="s">
        <v>1568</v>
      </c>
      <c r="B171" s="119"/>
      <c r="C171" s="119"/>
      <c r="D171" s="119"/>
      <c r="E171" s="119"/>
      <c r="F171" s="123"/>
      <c r="G171" s="125"/>
      <c r="H171" s="125">
        <f t="shared" si="32"/>
        <v>-5.68</v>
      </c>
      <c r="I171" s="123">
        <f t="shared" si="47"/>
        <v>-168</v>
      </c>
      <c r="J171" s="122">
        <f t="shared" si="47"/>
        <v>5163</v>
      </c>
      <c r="K171" s="119"/>
      <c r="L171" s="119"/>
      <c r="M171" s="122"/>
      <c r="N171" s="122"/>
      <c r="O171" s="122"/>
      <c r="P171" s="122">
        <f t="shared" si="45"/>
        <v>-11</v>
      </c>
      <c r="Q171" s="119"/>
      <c r="R171" s="119"/>
      <c r="S171" s="119"/>
      <c r="T171" s="119" t="str">
        <f t="shared" si="34"/>
        <v>2117</v>
      </c>
      <c r="U171" s="119"/>
      <c r="V171" s="119"/>
      <c r="W171" s="119"/>
      <c r="X171" s="119"/>
      <c r="Y171" s="119"/>
      <c r="Z171" s="119"/>
      <c r="AA171" s="119"/>
      <c r="AB171" s="119"/>
      <c r="AC171" s="119"/>
      <c r="AD171" s="119"/>
      <c r="AE171" s="119"/>
      <c r="AF171" s="119"/>
      <c r="AG171" s="119"/>
      <c r="AH171" s="119"/>
      <c r="AI171" s="119"/>
      <c r="AJ171" s="119"/>
      <c r="AK171" s="119"/>
      <c r="AL171" s="119"/>
      <c r="AM171" s="119"/>
      <c r="AN171" s="119"/>
      <c r="AO171" s="119"/>
      <c r="AP171" s="119"/>
      <c r="AQ171" s="119"/>
      <c r="AR171" s="119"/>
      <c r="AS171" s="119"/>
      <c r="AT171" s="119"/>
      <c r="AU171" s="119"/>
      <c r="AV171" s="119"/>
      <c r="AW171" s="119"/>
      <c r="AX171" s="119"/>
      <c r="AY171" s="119"/>
      <c r="AZ171" s="119"/>
    </row>
    <row r="172" spans="1:52" ht="14">
      <c r="A172" s="130" t="s">
        <v>1569</v>
      </c>
      <c r="B172" s="119"/>
      <c r="C172" s="119"/>
      <c r="D172" s="119"/>
      <c r="E172" s="119"/>
      <c r="F172" s="123"/>
      <c r="G172" s="125"/>
      <c r="H172" s="125">
        <f t="shared" si="32"/>
        <v>-5.58</v>
      </c>
      <c r="I172" s="123">
        <f t="shared" si="47"/>
        <v>-174</v>
      </c>
      <c r="J172" s="122">
        <f t="shared" si="47"/>
        <v>4989</v>
      </c>
      <c r="K172" s="119"/>
      <c r="L172" s="119"/>
      <c r="M172" s="122"/>
      <c r="N172" s="122"/>
      <c r="O172" s="122"/>
      <c r="P172" s="122">
        <f t="shared" si="45"/>
        <v>-13</v>
      </c>
      <c r="Q172" s="119"/>
      <c r="R172" s="119"/>
      <c r="S172" s="119"/>
      <c r="T172" s="119" t="str">
        <f t="shared" si="34"/>
        <v>2118</v>
      </c>
      <c r="U172" s="119"/>
      <c r="V172" s="119"/>
      <c r="W172" s="119"/>
      <c r="X172" s="119"/>
      <c r="Y172" s="119"/>
      <c r="Z172" s="119"/>
      <c r="AA172" s="119"/>
      <c r="AB172" s="119"/>
      <c r="AC172" s="119"/>
      <c r="AD172" s="119"/>
      <c r="AE172" s="119"/>
      <c r="AF172" s="119"/>
      <c r="AG172" s="119"/>
      <c r="AH172" s="119"/>
      <c r="AI172" s="119"/>
      <c r="AJ172" s="119"/>
      <c r="AK172" s="119"/>
      <c r="AL172" s="119"/>
      <c r="AM172" s="119"/>
      <c r="AN172" s="119"/>
      <c r="AO172" s="119"/>
      <c r="AP172" s="119"/>
      <c r="AQ172" s="119"/>
      <c r="AR172" s="119"/>
      <c r="AS172" s="119"/>
      <c r="AT172" s="119"/>
      <c r="AU172" s="119"/>
      <c r="AV172" s="119"/>
      <c r="AW172" s="119"/>
      <c r="AX172" s="119"/>
      <c r="AY172" s="119"/>
      <c r="AZ172" s="119"/>
    </row>
    <row r="173" spans="1:52" ht="14">
      <c r="A173" s="129" t="s">
        <v>1570</v>
      </c>
      <c r="B173" s="119"/>
      <c r="C173" s="119"/>
      <c r="D173" s="119"/>
      <c r="E173" s="119"/>
      <c r="F173" s="123"/>
      <c r="G173" s="125"/>
      <c r="H173" s="125">
        <f t="shared" si="32"/>
        <v>-5.47</v>
      </c>
      <c r="I173" s="123">
        <f t="shared" si="47"/>
        <v>-179</v>
      </c>
      <c r="J173" s="122">
        <f t="shared" si="47"/>
        <v>4810</v>
      </c>
      <c r="K173" s="119"/>
      <c r="L173" s="119"/>
      <c r="M173" s="122"/>
      <c r="N173" s="122"/>
      <c r="O173" s="122"/>
      <c r="P173" s="122">
        <f t="shared" si="45"/>
        <v>-10</v>
      </c>
      <c r="Q173" s="119"/>
      <c r="R173" s="119"/>
      <c r="S173" s="119"/>
      <c r="T173" s="119" t="str">
        <f t="shared" si="34"/>
        <v>2119</v>
      </c>
      <c r="U173" s="119"/>
      <c r="V173" s="119"/>
      <c r="W173" s="119"/>
      <c r="X173" s="119"/>
      <c r="Y173" s="119"/>
      <c r="Z173" s="119"/>
      <c r="AA173" s="119"/>
      <c r="AB173" s="119"/>
      <c r="AC173" s="119"/>
      <c r="AD173" s="119"/>
      <c r="AE173" s="119"/>
      <c r="AF173" s="119"/>
      <c r="AG173" s="119"/>
      <c r="AH173" s="119"/>
      <c r="AI173" s="119"/>
      <c r="AJ173" s="119"/>
      <c r="AK173" s="119"/>
      <c r="AL173" s="119"/>
      <c r="AM173" s="119"/>
      <c r="AN173" s="119"/>
      <c r="AO173" s="119"/>
      <c r="AP173" s="119"/>
      <c r="AQ173" s="119"/>
      <c r="AR173" s="119"/>
      <c r="AS173" s="119"/>
      <c r="AT173" s="119"/>
      <c r="AU173" s="119"/>
      <c r="AV173" s="119"/>
      <c r="AW173" s="119"/>
      <c r="AX173" s="119"/>
      <c r="AY173" s="119"/>
      <c r="AZ173" s="119"/>
    </row>
    <row r="174" spans="1:52" ht="14">
      <c r="A174" s="130" t="s">
        <v>1571</v>
      </c>
      <c r="B174" s="119"/>
      <c r="C174" s="119"/>
      <c r="D174" s="119"/>
      <c r="E174" s="119"/>
      <c r="F174" s="123"/>
      <c r="G174" s="125"/>
      <c r="H174" s="125">
        <f t="shared" si="32"/>
        <v>-5.21</v>
      </c>
      <c r="I174" s="123">
        <f t="shared" si="47"/>
        <v>-184</v>
      </c>
      <c r="J174" s="122">
        <f t="shared" si="47"/>
        <v>4626</v>
      </c>
      <c r="K174" s="119"/>
      <c r="L174" s="119"/>
      <c r="M174" s="122"/>
      <c r="N174" s="122"/>
      <c r="O174" s="122"/>
      <c r="P174" s="122">
        <f t="shared" si="45"/>
        <v>-11</v>
      </c>
      <c r="Q174" s="119"/>
      <c r="R174" s="119"/>
      <c r="S174" s="119"/>
      <c r="T174" s="119" t="str">
        <f t="shared" si="34"/>
        <v>2120</v>
      </c>
      <c r="U174" s="119"/>
      <c r="V174" s="119"/>
      <c r="W174" s="119"/>
      <c r="X174" s="119"/>
      <c r="Y174" s="119"/>
      <c r="Z174" s="119"/>
      <c r="AA174" s="119"/>
      <c r="AB174" s="119"/>
      <c r="AC174" s="119"/>
      <c r="AD174" s="119"/>
      <c r="AE174" s="119"/>
      <c r="AF174" s="119"/>
      <c r="AG174" s="119"/>
      <c r="AH174" s="119"/>
      <c r="AI174" s="119"/>
      <c r="AJ174" s="119"/>
      <c r="AK174" s="119"/>
      <c r="AL174" s="119"/>
      <c r="AM174" s="119"/>
      <c r="AN174" s="119"/>
      <c r="AO174" s="119"/>
      <c r="AP174" s="119"/>
      <c r="AQ174" s="119"/>
      <c r="AR174" s="119"/>
      <c r="AS174" s="119"/>
      <c r="AT174" s="119"/>
      <c r="AU174" s="119"/>
      <c r="AV174" s="119"/>
      <c r="AW174" s="119"/>
      <c r="AX174" s="119"/>
      <c r="AY174" s="119"/>
      <c r="AZ174" s="119"/>
    </row>
    <row r="175" spans="1:52" ht="14">
      <c r="A175" s="129" t="s">
        <v>1572</v>
      </c>
      <c r="B175" s="119"/>
      <c r="C175" s="119"/>
      <c r="D175" s="119"/>
      <c r="E175" s="119"/>
      <c r="F175" s="123"/>
      <c r="G175" s="125"/>
      <c r="H175" s="125">
        <f t="shared" si="32"/>
        <v>-4.99</v>
      </c>
      <c r="I175" s="123">
        <f t="shared" si="47"/>
        <v>-189</v>
      </c>
      <c r="J175" s="122">
        <f t="shared" si="47"/>
        <v>4437</v>
      </c>
      <c r="K175" s="119"/>
      <c r="L175" s="119"/>
      <c r="M175" s="122"/>
      <c r="N175" s="122"/>
      <c r="O175" s="122"/>
      <c r="P175" s="122">
        <f t="shared" si="45"/>
        <v>-10</v>
      </c>
      <c r="Q175" s="119"/>
      <c r="R175" s="119"/>
      <c r="S175" s="119"/>
      <c r="T175" s="119" t="str">
        <f t="shared" si="34"/>
        <v>2121</v>
      </c>
      <c r="U175" s="119"/>
      <c r="V175" s="119"/>
      <c r="W175" s="119"/>
      <c r="X175" s="119"/>
      <c r="Y175" s="119"/>
      <c r="Z175" s="119"/>
      <c r="AA175" s="119"/>
      <c r="AB175" s="119"/>
      <c r="AC175" s="119"/>
      <c r="AD175" s="119"/>
      <c r="AE175" s="119"/>
      <c r="AF175" s="119"/>
      <c r="AG175" s="119"/>
      <c r="AH175" s="119"/>
      <c r="AI175" s="119"/>
      <c r="AJ175" s="119"/>
      <c r="AK175" s="119"/>
      <c r="AL175" s="119"/>
      <c r="AM175" s="119"/>
      <c r="AN175" s="119"/>
      <c r="AO175" s="119"/>
      <c r="AP175" s="119"/>
      <c r="AQ175" s="119"/>
      <c r="AR175" s="119"/>
      <c r="AS175" s="119"/>
      <c r="AT175" s="119"/>
      <c r="AU175" s="119"/>
      <c r="AV175" s="119"/>
      <c r="AW175" s="119"/>
      <c r="AX175" s="119"/>
      <c r="AY175" s="119"/>
      <c r="AZ175" s="119"/>
    </row>
    <row r="176" spans="1:52" ht="14">
      <c r="A176" s="130" t="s">
        <v>1573</v>
      </c>
      <c r="B176" s="119"/>
      <c r="C176" s="119"/>
      <c r="D176" s="119"/>
      <c r="E176" s="119"/>
      <c r="F176" s="123"/>
      <c r="G176" s="125"/>
      <c r="H176" s="125">
        <f t="shared" si="32"/>
        <v>-4.99</v>
      </c>
      <c r="I176" s="123">
        <f t="shared" si="47"/>
        <v>-194</v>
      </c>
      <c r="J176" s="122">
        <f t="shared" si="47"/>
        <v>4243</v>
      </c>
      <c r="K176" s="119"/>
      <c r="L176" s="119"/>
      <c r="M176" s="122"/>
      <c r="N176" s="122"/>
      <c r="O176" s="122"/>
      <c r="P176" s="122">
        <f t="shared" si="45"/>
        <v>-9</v>
      </c>
      <c r="Q176" s="119"/>
      <c r="R176" s="119"/>
      <c r="S176" s="119"/>
      <c r="T176" s="119" t="str">
        <f t="shared" si="34"/>
        <v>2122</v>
      </c>
      <c r="U176" s="119"/>
      <c r="V176" s="119"/>
      <c r="W176" s="119"/>
      <c r="X176" s="119"/>
      <c r="Y176" s="119"/>
      <c r="Z176" s="119"/>
      <c r="AA176" s="119"/>
      <c r="AB176" s="119"/>
      <c r="AC176" s="119"/>
      <c r="AD176" s="119"/>
      <c r="AE176" s="119"/>
      <c r="AF176" s="119"/>
      <c r="AG176" s="119"/>
      <c r="AH176" s="119"/>
      <c r="AI176" s="119"/>
      <c r="AJ176" s="119"/>
      <c r="AK176" s="119"/>
      <c r="AL176" s="119"/>
      <c r="AM176" s="119"/>
      <c r="AN176" s="119"/>
      <c r="AO176" s="119"/>
      <c r="AP176" s="119"/>
      <c r="AQ176" s="119"/>
      <c r="AR176" s="119"/>
      <c r="AS176" s="119"/>
      <c r="AT176" s="119"/>
      <c r="AU176" s="119"/>
      <c r="AV176" s="119"/>
      <c r="AW176" s="119"/>
      <c r="AX176" s="119"/>
      <c r="AY176" s="119"/>
      <c r="AZ176" s="119"/>
    </row>
    <row r="177" spans="1:52" ht="14">
      <c r="A177" s="129" t="s">
        <v>1574</v>
      </c>
      <c r="B177" s="119"/>
      <c r="C177" s="119"/>
      <c r="D177" s="119"/>
      <c r="E177" s="119"/>
      <c r="F177" s="123"/>
      <c r="G177" s="125"/>
      <c r="H177" s="125">
        <f t="shared" si="32"/>
        <v>-5.0599999999999996</v>
      </c>
      <c r="I177" s="123">
        <f t="shared" si="47"/>
        <v>-199</v>
      </c>
      <c r="J177" s="122">
        <f t="shared" si="47"/>
        <v>4044</v>
      </c>
      <c r="K177" s="119"/>
      <c r="L177" s="119"/>
      <c r="M177" s="122"/>
      <c r="N177" s="122"/>
      <c r="O177" s="122"/>
      <c r="P177" s="122">
        <f t="shared" si="45"/>
        <v>-10</v>
      </c>
      <c r="Q177" s="119"/>
      <c r="R177" s="119"/>
      <c r="S177" s="119"/>
      <c r="T177" s="119" t="str">
        <f t="shared" si="34"/>
        <v>2123</v>
      </c>
      <c r="U177" s="119"/>
      <c r="V177" s="119"/>
      <c r="W177" s="119"/>
      <c r="X177" s="119"/>
      <c r="Y177" s="119"/>
      <c r="Z177" s="119"/>
      <c r="AA177" s="119"/>
      <c r="AB177" s="119"/>
      <c r="AC177" s="119"/>
      <c r="AD177" s="119"/>
      <c r="AE177" s="119"/>
      <c r="AF177" s="119"/>
      <c r="AG177" s="119"/>
      <c r="AH177" s="119"/>
      <c r="AI177" s="119"/>
      <c r="AJ177" s="119"/>
      <c r="AK177" s="119"/>
      <c r="AL177" s="119"/>
      <c r="AM177" s="119"/>
      <c r="AN177" s="119"/>
      <c r="AO177" s="119"/>
      <c r="AP177" s="119"/>
      <c r="AQ177" s="119"/>
      <c r="AR177" s="119"/>
      <c r="AS177" s="119"/>
      <c r="AT177" s="119"/>
      <c r="AU177" s="119"/>
      <c r="AV177" s="119"/>
      <c r="AW177" s="119"/>
      <c r="AX177" s="119"/>
      <c r="AY177" s="119"/>
      <c r="AZ177" s="119"/>
    </row>
    <row r="178" spans="1:52" ht="14">
      <c r="A178" s="130" t="s">
        <v>1575</v>
      </c>
      <c r="B178" s="119"/>
      <c r="C178" s="119"/>
      <c r="D178" s="119"/>
      <c r="E178" s="119"/>
      <c r="F178" s="123"/>
      <c r="G178" s="125"/>
      <c r="H178" s="125">
        <f t="shared" si="32"/>
        <v>-4.9800000000000004</v>
      </c>
      <c r="I178" s="123">
        <f t="shared" si="47"/>
        <v>-204</v>
      </c>
      <c r="J178" s="122">
        <f t="shared" si="47"/>
        <v>3840</v>
      </c>
      <c r="K178" s="119"/>
      <c r="L178" s="119"/>
      <c r="M178" s="122"/>
      <c r="N178" s="122"/>
      <c r="O178" s="122"/>
      <c r="P178" s="122">
        <f t="shared" si="45"/>
        <v>-9</v>
      </c>
      <c r="Q178" s="119"/>
      <c r="R178" s="119"/>
      <c r="S178" s="119"/>
      <c r="T178" s="119" t="str">
        <f t="shared" si="34"/>
        <v>2124</v>
      </c>
      <c r="U178" s="119"/>
      <c r="V178" s="119"/>
      <c r="W178" s="119"/>
      <c r="X178" s="119"/>
      <c r="Y178" s="119"/>
      <c r="Z178" s="119"/>
      <c r="AA178" s="119"/>
      <c r="AB178" s="119"/>
      <c r="AC178" s="119"/>
      <c r="AD178" s="119"/>
      <c r="AE178" s="119"/>
      <c r="AF178" s="119"/>
      <c r="AG178" s="119"/>
      <c r="AH178" s="119"/>
      <c r="AI178" s="119"/>
      <c r="AJ178" s="119"/>
      <c r="AK178" s="119"/>
      <c r="AL178" s="119"/>
      <c r="AM178" s="119"/>
      <c r="AN178" s="119"/>
      <c r="AO178" s="119"/>
      <c r="AP178" s="119"/>
      <c r="AQ178" s="119"/>
      <c r="AR178" s="119"/>
      <c r="AS178" s="119"/>
      <c r="AT178" s="119"/>
      <c r="AU178" s="119"/>
      <c r="AV178" s="119"/>
      <c r="AW178" s="119"/>
      <c r="AX178" s="119"/>
      <c r="AY178" s="119"/>
      <c r="AZ178" s="119"/>
    </row>
    <row r="179" spans="1:52" ht="14">
      <c r="A179" s="129" t="s">
        <v>1576</v>
      </c>
      <c r="B179" s="119"/>
      <c r="C179" s="119"/>
      <c r="D179" s="119"/>
      <c r="E179" s="119"/>
      <c r="F179" s="123"/>
      <c r="G179" s="125"/>
      <c r="H179" s="125">
        <f t="shared" si="32"/>
        <v>-4.88</v>
      </c>
      <c r="I179" s="123">
        <f t="shared" si="47"/>
        <v>-209</v>
      </c>
      <c r="J179" s="122">
        <f t="shared" si="47"/>
        <v>3631</v>
      </c>
      <c r="K179" s="119"/>
      <c r="L179" s="119"/>
      <c r="M179" s="122"/>
      <c r="N179" s="122"/>
      <c r="O179" s="122"/>
      <c r="P179" s="122">
        <f t="shared" si="45"/>
        <v>-10</v>
      </c>
      <c r="Q179" s="119"/>
      <c r="R179" s="119"/>
      <c r="S179" s="119"/>
      <c r="T179" s="119" t="str">
        <f t="shared" si="34"/>
        <v>2125</v>
      </c>
      <c r="U179" s="119"/>
      <c r="V179" s="119"/>
      <c r="W179" s="119"/>
      <c r="X179" s="119"/>
      <c r="Y179" s="119"/>
      <c r="Z179" s="119"/>
      <c r="AA179" s="119"/>
      <c r="AB179" s="119"/>
      <c r="AC179" s="119"/>
      <c r="AD179" s="119"/>
      <c r="AE179" s="119"/>
      <c r="AF179" s="119"/>
      <c r="AG179" s="119"/>
      <c r="AH179" s="119"/>
      <c r="AI179" s="119"/>
      <c r="AJ179" s="119"/>
      <c r="AK179" s="119"/>
      <c r="AL179" s="119"/>
      <c r="AM179" s="119"/>
      <c r="AN179" s="119"/>
      <c r="AO179" s="119"/>
      <c r="AP179" s="119"/>
      <c r="AQ179" s="119"/>
      <c r="AR179" s="119"/>
      <c r="AS179" s="119"/>
      <c r="AT179" s="119"/>
      <c r="AU179" s="119"/>
      <c r="AV179" s="119"/>
      <c r="AW179" s="119"/>
      <c r="AX179" s="119"/>
      <c r="AY179" s="119"/>
      <c r="AZ179" s="119"/>
    </row>
    <row r="180" spans="1:52" ht="14">
      <c r="A180" s="130" t="s">
        <v>1577</v>
      </c>
      <c r="B180" s="119"/>
      <c r="C180" s="119"/>
      <c r="D180" s="119"/>
      <c r="E180" s="119"/>
      <c r="F180" s="123"/>
      <c r="G180" s="125"/>
      <c r="H180" s="125">
        <f t="shared" si="32"/>
        <v>-4.7699999999999996</v>
      </c>
      <c r="I180" s="123">
        <f t="shared" si="47"/>
        <v>-214</v>
      </c>
      <c r="J180" s="122">
        <f t="shared" si="47"/>
        <v>3417</v>
      </c>
      <c r="K180" s="119"/>
      <c r="L180" s="119"/>
      <c r="M180" s="122"/>
      <c r="N180" s="122"/>
      <c r="O180" s="122"/>
      <c r="P180" s="122">
        <f t="shared" si="45"/>
        <v>-8</v>
      </c>
      <c r="Q180" s="119"/>
      <c r="R180" s="119"/>
      <c r="S180" s="119"/>
      <c r="T180" s="119" t="str">
        <f t="shared" si="34"/>
        <v>2126</v>
      </c>
      <c r="U180" s="119"/>
      <c r="V180" s="119"/>
      <c r="W180" s="119"/>
      <c r="X180" s="119"/>
      <c r="Y180" s="119"/>
      <c r="Z180" s="119"/>
      <c r="AA180" s="119"/>
      <c r="AB180" s="119"/>
      <c r="AC180" s="119"/>
      <c r="AD180" s="119"/>
      <c r="AE180" s="119"/>
      <c r="AF180" s="119"/>
      <c r="AG180" s="119"/>
      <c r="AH180" s="119"/>
      <c r="AI180" s="119"/>
      <c r="AJ180" s="119"/>
      <c r="AK180" s="119"/>
      <c r="AL180" s="119"/>
      <c r="AM180" s="119"/>
      <c r="AN180" s="119"/>
      <c r="AO180" s="119"/>
      <c r="AP180" s="119"/>
      <c r="AQ180" s="119"/>
      <c r="AR180" s="119"/>
      <c r="AS180" s="119"/>
      <c r="AT180" s="119"/>
      <c r="AU180" s="119"/>
      <c r="AV180" s="119"/>
      <c r="AW180" s="119"/>
      <c r="AX180" s="119"/>
      <c r="AY180" s="119"/>
      <c r="AZ180" s="119"/>
    </row>
    <row r="181" spans="1:52" ht="14">
      <c r="A181" s="129" t="s">
        <v>1578</v>
      </c>
      <c r="B181" s="119"/>
      <c r="C181" s="119"/>
      <c r="D181" s="119"/>
      <c r="E181" s="119"/>
      <c r="F181" s="123"/>
      <c r="G181" s="125"/>
      <c r="H181" s="125">
        <f t="shared" si="32"/>
        <v>-4.75</v>
      </c>
      <c r="I181" s="123">
        <f t="shared" si="47"/>
        <v>-219</v>
      </c>
      <c r="J181" s="122">
        <f t="shared" si="47"/>
        <v>3198</v>
      </c>
      <c r="K181" s="119"/>
      <c r="L181" s="119"/>
      <c r="M181" s="122"/>
      <c r="N181" s="122"/>
      <c r="O181" s="122"/>
      <c r="P181" s="122">
        <f t="shared" si="45"/>
        <v>-8</v>
      </c>
      <c r="Q181" s="119"/>
      <c r="R181" s="119"/>
      <c r="S181" s="119"/>
      <c r="T181" s="119" t="str">
        <f t="shared" si="34"/>
        <v>2127</v>
      </c>
      <c r="U181" s="119"/>
      <c r="V181" s="119"/>
      <c r="W181" s="119"/>
      <c r="X181" s="119"/>
      <c r="Y181" s="119"/>
      <c r="Z181" s="119"/>
      <c r="AA181" s="119"/>
      <c r="AB181" s="119"/>
      <c r="AC181" s="119"/>
      <c r="AD181" s="119"/>
      <c r="AE181" s="119"/>
      <c r="AF181" s="119"/>
      <c r="AG181" s="119"/>
      <c r="AH181" s="119"/>
      <c r="AI181" s="119"/>
      <c r="AJ181" s="119"/>
      <c r="AK181" s="119"/>
      <c r="AL181" s="119"/>
      <c r="AM181" s="119"/>
      <c r="AN181" s="119"/>
      <c r="AO181" s="119"/>
      <c r="AP181" s="119"/>
      <c r="AQ181" s="119"/>
      <c r="AR181" s="119"/>
      <c r="AS181" s="119"/>
      <c r="AT181" s="119"/>
      <c r="AU181" s="119"/>
      <c r="AV181" s="119"/>
      <c r="AW181" s="119"/>
      <c r="AX181" s="119"/>
      <c r="AY181" s="119"/>
      <c r="AZ181" s="119"/>
    </row>
    <row r="182" spans="1:52" ht="14">
      <c r="A182" s="130" t="s">
        <v>1579</v>
      </c>
      <c r="B182" s="119"/>
      <c r="C182" s="119"/>
      <c r="D182" s="119"/>
      <c r="E182" s="119"/>
      <c r="F182" s="123"/>
      <c r="G182" s="125"/>
      <c r="H182" s="125">
        <f t="shared" si="32"/>
        <v>-4.6500000000000004</v>
      </c>
      <c r="I182" s="123">
        <f t="shared" si="47"/>
        <v>-224</v>
      </c>
      <c r="J182" s="122">
        <f t="shared" si="47"/>
        <v>2974</v>
      </c>
      <c r="K182" s="119"/>
      <c r="L182" s="119"/>
      <c r="M182" s="122"/>
      <c r="N182" s="122"/>
      <c r="O182" s="122"/>
      <c r="P182" s="122">
        <f t="shared" si="45"/>
        <v>-9</v>
      </c>
      <c r="Q182" s="119"/>
      <c r="R182" s="119"/>
      <c r="S182" s="119"/>
      <c r="T182" s="119" t="str">
        <f t="shared" si="34"/>
        <v>2128</v>
      </c>
      <c r="U182" s="119"/>
      <c r="V182" s="119"/>
      <c r="W182" s="119"/>
      <c r="X182" s="119"/>
      <c r="Y182" s="119"/>
      <c r="Z182" s="119"/>
      <c r="AA182" s="119"/>
      <c r="AB182" s="119"/>
      <c r="AC182" s="119"/>
      <c r="AD182" s="119"/>
      <c r="AE182" s="119"/>
      <c r="AF182" s="119"/>
      <c r="AG182" s="119"/>
      <c r="AH182" s="119"/>
      <c r="AI182" s="119"/>
      <c r="AJ182" s="119"/>
      <c r="AK182" s="119"/>
      <c r="AL182" s="119"/>
      <c r="AM182" s="119"/>
      <c r="AN182" s="119"/>
      <c r="AO182" s="119"/>
      <c r="AP182" s="119"/>
      <c r="AQ182" s="119"/>
      <c r="AR182" s="119"/>
      <c r="AS182" s="119"/>
      <c r="AT182" s="119"/>
      <c r="AU182" s="119"/>
      <c r="AV182" s="119"/>
      <c r="AW182" s="119"/>
      <c r="AX182" s="119"/>
      <c r="AY182" s="119"/>
      <c r="AZ182" s="119"/>
    </row>
    <row r="183" spans="1:52" ht="14">
      <c r="A183" s="129" t="s">
        <v>1580</v>
      </c>
      <c r="B183" s="119"/>
      <c r="C183" s="119"/>
      <c r="D183" s="119"/>
      <c r="E183" s="119"/>
      <c r="F183" s="123"/>
      <c r="G183" s="125"/>
      <c r="H183" s="125">
        <f t="shared" si="32"/>
        <v>-4.3899999999999997</v>
      </c>
      <c r="I183" s="123">
        <f t="shared" si="47"/>
        <v>-228</v>
      </c>
      <c r="J183" s="122">
        <f t="shared" si="47"/>
        <v>2746</v>
      </c>
      <c r="K183" s="119"/>
      <c r="L183" s="119"/>
      <c r="M183" s="122"/>
      <c r="N183" s="122"/>
      <c r="O183" s="122"/>
      <c r="P183" s="122">
        <f t="shared" si="45"/>
        <v>-10</v>
      </c>
      <c r="Q183" s="119"/>
      <c r="R183" s="119"/>
      <c r="S183" s="119"/>
      <c r="T183" s="119" t="str">
        <f t="shared" si="34"/>
        <v>2129</v>
      </c>
      <c r="U183" s="119"/>
      <c r="V183" s="119"/>
      <c r="W183" s="119"/>
      <c r="X183" s="119"/>
      <c r="Y183" s="119"/>
      <c r="Z183" s="119"/>
      <c r="AA183" s="119"/>
      <c r="AB183" s="119"/>
      <c r="AC183" s="119"/>
      <c r="AD183" s="119"/>
      <c r="AE183" s="119"/>
      <c r="AF183" s="119"/>
      <c r="AG183" s="119"/>
      <c r="AH183" s="119"/>
      <c r="AI183" s="119"/>
      <c r="AJ183" s="119"/>
      <c r="AK183" s="119"/>
      <c r="AL183" s="119"/>
      <c r="AM183" s="119"/>
      <c r="AN183" s="119"/>
      <c r="AO183" s="119"/>
      <c r="AP183" s="119"/>
      <c r="AQ183" s="119"/>
      <c r="AR183" s="119"/>
      <c r="AS183" s="119"/>
      <c r="AT183" s="119"/>
      <c r="AU183" s="119"/>
      <c r="AV183" s="119"/>
      <c r="AW183" s="119"/>
      <c r="AX183" s="119"/>
      <c r="AY183" s="119"/>
      <c r="AZ183" s="119"/>
    </row>
    <row r="184" spans="1:52" ht="14">
      <c r="A184" s="130" t="s">
        <v>1581</v>
      </c>
      <c r="B184" s="119"/>
      <c r="C184" s="119"/>
      <c r="D184" s="119"/>
      <c r="E184" s="119"/>
      <c r="F184" s="123"/>
      <c r="G184" s="125"/>
      <c r="H184" s="125">
        <f t="shared" si="32"/>
        <v>-4.05</v>
      </c>
      <c r="I184" s="123">
        <f t="shared" ref="I184:J192" si="48">I183+H184</f>
        <v>-232</v>
      </c>
      <c r="J184" s="122">
        <f t="shared" si="48"/>
        <v>2514</v>
      </c>
      <c r="K184" s="119"/>
      <c r="L184" s="119"/>
      <c r="M184" s="122"/>
      <c r="N184" s="122"/>
      <c r="O184" s="122"/>
      <c r="P184" s="122">
        <f t="shared" si="45"/>
        <v>-8</v>
      </c>
      <c r="Q184" s="119"/>
      <c r="R184" s="119"/>
      <c r="S184" s="119"/>
      <c r="T184" s="119" t="str">
        <f t="shared" si="34"/>
        <v>2130</v>
      </c>
      <c r="U184" s="119"/>
      <c r="V184" s="119"/>
      <c r="W184" s="119"/>
      <c r="X184" s="119"/>
      <c r="Y184" s="119"/>
      <c r="Z184" s="119"/>
      <c r="AA184" s="119"/>
      <c r="AB184" s="119"/>
      <c r="AC184" s="119"/>
      <c r="AD184" s="119"/>
      <c r="AE184" s="119"/>
      <c r="AF184" s="119"/>
      <c r="AG184" s="119"/>
      <c r="AH184" s="119"/>
      <c r="AI184" s="119"/>
      <c r="AJ184" s="119"/>
      <c r="AK184" s="119"/>
      <c r="AL184" s="119"/>
      <c r="AM184" s="119"/>
      <c r="AN184" s="119"/>
      <c r="AO184" s="119"/>
      <c r="AP184" s="119"/>
      <c r="AQ184" s="119"/>
      <c r="AR184" s="119"/>
      <c r="AS184" s="119"/>
      <c r="AT184" s="119"/>
      <c r="AU184" s="119"/>
      <c r="AV184" s="119"/>
      <c r="AW184" s="119"/>
      <c r="AX184" s="119"/>
      <c r="AY184" s="119"/>
      <c r="AZ184" s="119"/>
    </row>
    <row r="185" spans="1:52" ht="14">
      <c r="A185" s="129" t="s">
        <v>1582</v>
      </c>
      <c r="B185" s="119"/>
      <c r="C185" s="119"/>
      <c r="D185" s="119"/>
      <c r="E185" s="119"/>
      <c r="F185" s="123"/>
      <c r="G185" s="125"/>
      <c r="H185" s="125">
        <f t="shared" si="32"/>
        <v>-3.81</v>
      </c>
      <c r="I185" s="123">
        <f t="shared" si="48"/>
        <v>-236</v>
      </c>
      <c r="J185" s="122">
        <f t="shared" si="48"/>
        <v>2278</v>
      </c>
      <c r="K185" s="119"/>
      <c r="L185" s="119"/>
      <c r="M185" s="122"/>
      <c r="N185" s="122"/>
      <c r="O185" s="122"/>
      <c r="P185" s="122">
        <f t="shared" si="45"/>
        <v>-9</v>
      </c>
      <c r="Q185" s="119"/>
      <c r="R185" s="119"/>
      <c r="S185" s="119"/>
      <c r="T185" s="119" t="str">
        <f t="shared" si="34"/>
        <v>2131</v>
      </c>
      <c r="U185" s="119"/>
      <c r="V185" s="119"/>
      <c r="W185" s="119"/>
      <c r="X185" s="119"/>
      <c r="Y185" s="119"/>
      <c r="Z185" s="119"/>
      <c r="AA185" s="119"/>
      <c r="AB185" s="119"/>
      <c r="AC185" s="119"/>
      <c r="AD185" s="119"/>
      <c r="AE185" s="119"/>
      <c r="AF185" s="119"/>
      <c r="AG185" s="119"/>
      <c r="AH185" s="119"/>
      <c r="AI185" s="119"/>
      <c r="AJ185" s="119"/>
      <c r="AK185" s="119"/>
      <c r="AL185" s="119"/>
      <c r="AM185" s="119"/>
      <c r="AN185" s="119"/>
      <c r="AO185" s="119"/>
      <c r="AP185" s="119"/>
      <c r="AQ185" s="119"/>
      <c r="AR185" s="119"/>
      <c r="AS185" s="119"/>
      <c r="AT185" s="119"/>
      <c r="AU185" s="119"/>
      <c r="AV185" s="119"/>
      <c r="AW185" s="119"/>
      <c r="AX185" s="119"/>
      <c r="AY185" s="119"/>
      <c r="AZ185" s="119"/>
    </row>
    <row r="186" spans="1:52" ht="14">
      <c r="A186" s="130" t="s">
        <v>1583</v>
      </c>
      <c r="B186" s="119"/>
      <c r="C186" s="119"/>
      <c r="D186" s="119"/>
      <c r="E186" s="119"/>
      <c r="F186" s="123"/>
      <c r="G186" s="125"/>
      <c r="H186" s="125">
        <f t="shared" si="32"/>
        <v>-3.72</v>
      </c>
      <c r="I186" s="123">
        <f t="shared" si="48"/>
        <v>-240</v>
      </c>
      <c r="J186" s="122">
        <f t="shared" si="48"/>
        <v>2038</v>
      </c>
      <c r="K186" s="119"/>
      <c r="L186" s="119"/>
      <c r="M186" s="122"/>
      <c r="N186" s="122"/>
      <c r="O186" s="122"/>
      <c r="P186" s="122">
        <f t="shared" si="45"/>
        <v>-8</v>
      </c>
      <c r="Q186" s="119"/>
      <c r="R186" s="119"/>
      <c r="S186" s="119"/>
      <c r="T186" s="119" t="str">
        <f t="shared" si="34"/>
        <v>2132</v>
      </c>
      <c r="U186" s="119"/>
      <c r="V186" s="119"/>
      <c r="W186" s="119"/>
      <c r="X186" s="119"/>
      <c r="Y186" s="119"/>
      <c r="Z186" s="119"/>
      <c r="AA186" s="119"/>
      <c r="AB186" s="119"/>
      <c r="AC186" s="119"/>
      <c r="AD186" s="119"/>
      <c r="AE186" s="119"/>
      <c r="AF186" s="119"/>
      <c r="AG186" s="119"/>
      <c r="AH186" s="119"/>
      <c r="AI186" s="119"/>
      <c r="AJ186" s="119"/>
      <c r="AK186" s="119"/>
      <c r="AL186" s="119"/>
      <c r="AM186" s="119"/>
      <c r="AN186" s="119"/>
      <c r="AO186" s="119"/>
      <c r="AP186" s="119"/>
      <c r="AQ186" s="119"/>
      <c r="AR186" s="119"/>
      <c r="AS186" s="119"/>
      <c r="AT186" s="119"/>
      <c r="AU186" s="119"/>
      <c r="AV186" s="119"/>
      <c r="AW186" s="119"/>
      <c r="AX186" s="119"/>
      <c r="AY186" s="119"/>
      <c r="AZ186" s="119"/>
    </row>
    <row r="187" spans="1:52" ht="14">
      <c r="A187" s="129" t="s">
        <v>1584</v>
      </c>
      <c r="B187" s="119"/>
      <c r="C187" s="119"/>
      <c r="D187" s="119"/>
      <c r="E187" s="119"/>
      <c r="F187" s="123"/>
      <c r="G187" s="125"/>
      <c r="H187" s="125">
        <f t="shared" si="32"/>
        <v>-3.77</v>
      </c>
      <c r="I187" s="123">
        <f t="shared" si="48"/>
        <v>-244</v>
      </c>
      <c r="J187" s="122">
        <f t="shared" si="48"/>
        <v>1794</v>
      </c>
      <c r="K187" s="119"/>
      <c r="L187" s="119"/>
      <c r="M187" s="122"/>
      <c r="N187" s="122"/>
      <c r="O187" s="122"/>
      <c r="P187" s="122">
        <f t="shared" si="45"/>
        <v>-7</v>
      </c>
      <c r="Q187" s="119"/>
      <c r="R187" s="119"/>
      <c r="S187" s="119"/>
      <c r="T187" s="119" t="str">
        <f t="shared" si="34"/>
        <v>2133</v>
      </c>
      <c r="U187" s="119"/>
      <c r="V187" s="119"/>
      <c r="W187" s="119"/>
      <c r="X187" s="119"/>
      <c r="Y187" s="119"/>
      <c r="Z187" s="119"/>
      <c r="AA187" s="119"/>
      <c r="AB187" s="119"/>
      <c r="AC187" s="119"/>
      <c r="AD187" s="119"/>
      <c r="AE187" s="119"/>
      <c r="AF187" s="119"/>
      <c r="AG187" s="119"/>
      <c r="AH187" s="119"/>
      <c r="AI187" s="119"/>
      <c r="AJ187" s="119"/>
      <c r="AK187" s="119"/>
      <c r="AL187" s="119"/>
      <c r="AM187" s="119"/>
      <c r="AN187" s="119"/>
      <c r="AO187" s="119"/>
      <c r="AP187" s="119"/>
      <c r="AQ187" s="119"/>
      <c r="AR187" s="119"/>
      <c r="AS187" s="119"/>
      <c r="AT187" s="119"/>
      <c r="AU187" s="119"/>
      <c r="AV187" s="119"/>
      <c r="AW187" s="119"/>
      <c r="AX187" s="119"/>
      <c r="AY187" s="119"/>
      <c r="AZ187" s="119"/>
    </row>
    <row r="188" spans="1:52" ht="14">
      <c r="A188" s="130" t="s">
        <v>1585</v>
      </c>
      <c r="B188" s="119"/>
      <c r="C188" s="119"/>
      <c r="D188" s="119"/>
      <c r="E188" s="119"/>
      <c r="F188" s="123"/>
      <c r="G188" s="125"/>
      <c r="H188" s="125">
        <f t="shared" si="32"/>
        <v>-3.85</v>
      </c>
      <c r="I188" s="123">
        <f t="shared" si="48"/>
        <v>-248</v>
      </c>
      <c r="J188" s="122">
        <f t="shared" si="48"/>
        <v>1546</v>
      </c>
      <c r="K188" s="119"/>
      <c r="L188" s="119"/>
      <c r="M188" s="122"/>
      <c r="N188" s="122"/>
      <c r="O188" s="122"/>
      <c r="P188" s="122">
        <f t="shared" si="45"/>
        <v>-8</v>
      </c>
      <c r="Q188" s="119"/>
      <c r="R188" s="119"/>
      <c r="S188" s="119"/>
      <c r="T188" s="119" t="str">
        <f t="shared" si="34"/>
        <v>2134</v>
      </c>
      <c r="U188" s="119"/>
      <c r="V188" s="119"/>
      <c r="W188" s="119"/>
      <c r="X188" s="119"/>
      <c r="Y188" s="119"/>
      <c r="Z188" s="119"/>
      <c r="AA188" s="119"/>
      <c r="AB188" s="119"/>
      <c r="AC188" s="119"/>
      <c r="AD188" s="119"/>
      <c r="AE188" s="119"/>
      <c r="AF188" s="119"/>
      <c r="AG188" s="119"/>
      <c r="AH188" s="119"/>
      <c r="AI188" s="119"/>
      <c r="AJ188" s="119"/>
      <c r="AK188" s="119"/>
      <c r="AL188" s="119"/>
      <c r="AM188" s="119"/>
      <c r="AN188" s="119"/>
      <c r="AO188" s="119"/>
      <c r="AP188" s="119"/>
      <c r="AQ188" s="119"/>
      <c r="AR188" s="119"/>
      <c r="AS188" s="119"/>
      <c r="AT188" s="119"/>
      <c r="AU188" s="119"/>
      <c r="AV188" s="119"/>
      <c r="AW188" s="119"/>
      <c r="AX188" s="119"/>
      <c r="AY188" s="119"/>
      <c r="AZ188" s="119"/>
    </row>
    <row r="189" spans="1:52" ht="14">
      <c r="A189" s="129" t="s">
        <v>1586</v>
      </c>
      <c r="B189" s="119"/>
      <c r="C189" s="119"/>
      <c r="D189" s="119"/>
      <c r="E189" s="119"/>
      <c r="F189" s="123"/>
      <c r="G189" s="125"/>
      <c r="H189" s="125">
        <f t="shared" si="32"/>
        <v>-3.98</v>
      </c>
      <c r="I189" s="123">
        <f t="shared" si="48"/>
        <v>-252</v>
      </c>
      <c r="J189" s="122">
        <f t="shared" si="48"/>
        <v>1294</v>
      </c>
      <c r="K189" s="119"/>
      <c r="L189" s="119"/>
      <c r="M189" s="122"/>
      <c r="N189" s="122"/>
      <c r="O189" s="122"/>
      <c r="P189" s="122">
        <f t="shared" si="45"/>
        <v>-8</v>
      </c>
      <c r="Q189" s="119"/>
      <c r="R189" s="119"/>
      <c r="S189" s="119"/>
      <c r="T189" s="119" t="str">
        <f t="shared" si="34"/>
        <v>2135</v>
      </c>
      <c r="U189" s="119"/>
      <c r="V189" s="119"/>
      <c r="W189" s="119"/>
      <c r="X189" s="119"/>
      <c r="Y189" s="119"/>
      <c r="Z189" s="119"/>
      <c r="AA189" s="119"/>
      <c r="AB189" s="119"/>
      <c r="AC189" s="119"/>
      <c r="AD189" s="119"/>
      <c r="AE189" s="119"/>
      <c r="AF189" s="119"/>
      <c r="AG189" s="119"/>
      <c r="AH189" s="119"/>
      <c r="AI189" s="119"/>
      <c r="AJ189" s="119"/>
      <c r="AK189" s="119"/>
      <c r="AL189" s="119"/>
      <c r="AM189" s="119"/>
      <c r="AN189" s="119"/>
      <c r="AO189" s="119"/>
      <c r="AP189" s="119"/>
      <c r="AQ189" s="119"/>
      <c r="AR189" s="119"/>
      <c r="AS189" s="119"/>
      <c r="AT189" s="119"/>
      <c r="AU189" s="119"/>
      <c r="AV189" s="119"/>
      <c r="AW189" s="119"/>
      <c r="AX189" s="119"/>
      <c r="AY189" s="119"/>
      <c r="AZ189" s="119"/>
    </row>
    <row r="190" spans="1:52" ht="14">
      <c r="A190" s="130" t="s">
        <v>1587</v>
      </c>
      <c r="B190" s="119"/>
      <c r="C190" s="119"/>
      <c r="D190" s="119"/>
      <c r="E190" s="119"/>
      <c r="F190" s="123"/>
      <c r="G190" s="125"/>
      <c r="H190" s="125">
        <f t="shared" si="32"/>
        <v>-4.12</v>
      </c>
      <c r="I190" s="123">
        <f t="shared" si="48"/>
        <v>-256</v>
      </c>
      <c r="J190" s="122">
        <f t="shared" si="48"/>
        <v>1038</v>
      </c>
      <c r="K190" s="119"/>
      <c r="L190" s="119"/>
      <c r="M190" s="122"/>
      <c r="N190" s="122"/>
      <c r="O190" s="122"/>
      <c r="P190" s="122">
        <f t="shared" si="45"/>
        <v>-9</v>
      </c>
      <c r="Q190" s="119"/>
      <c r="R190" s="119"/>
      <c r="S190" s="119"/>
      <c r="T190" s="119" t="str">
        <f t="shared" si="34"/>
        <v>2136</v>
      </c>
      <c r="U190" s="119"/>
      <c r="V190" s="119"/>
      <c r="W190" s="119"/>
      <c r="X190" s="119"/>
      <c r="Y190" s="119"/>
      <c r="Z190" s="119"/>
      <c r="AA190" s="119"/>
      <c r="AB190" s="119"/>
      <c r="AC190" s="119"/>
      <c r="AD190" s="119"/>
      <c r="AE190" s="119"/>
      <c r="AF190" s="119"/>
      <c r="AG190" s="119"/>
      <c r="AH190" s="119"/>
      <c r="AI190" s="119"/>
      <c r="AJ190" s="119"/>
      <c r="AK190" s="119"/>
      <c r="AL190" s="119"/>
      <c r="AM190" s="119"/>
      <c r="AN190" s="119"/>
      <c r="AO190" s="119"/>
      <c r="AP190" s="119"/>
      <c r="AQ190" s="119"/>
      <c r="AR190" s="119"/>
      <c r="AS190" s="119"/>
      <c r="AT190" s="119"/>
      <c r="AU190" s="119"/>
      <c r="AV190" s="119"/>
      <c r="AW190" s="119"/>
      <c r="AX190" s="119"/>
      <c r="AY190" s="119"/>
      <c r="AZ190" s="119"/>
    </row>
    <row r="191" spans="1:52" ht="14">
      <c r="A191" s="129" t="s">
        <v>1588</v>
      </c>
      <c r="B191" s="119"/>
      <c r="C191" s="119"/>
      <c r="D191" s="119"/>
      <c r="E191" s="119"/>
      <c r="F191" s="123"/>
      <c r="G191" s="125"/>
      <c r="H191" s="125">
        <f t="shared" si="32"/>
        <v>-4.1399999999999997</v>
      </c>
      <c r="I191" s="123">
        <f t="shared" si="48"/>
        <v>-260</v>
      </c>
      <c r="J191" s="122">
        <f t="shared" si="48"/>
        <v>778</v>
      </c>
      <c r="K191" s="119"/>
      <c r="L191" s="119"/>
      <c r="M191" s="122"/>
      <c r="N191" s="122"/>
      <c r="O191" s="122"/>
      <c r="P191" s="122">
        <f t="shared" si="45"/>
        <v>-8</v>
      </c>
      <c r="Q191" s="119"/>
      <c r="R191" s="119"/>
      <c r="S191" s="119"/>
      <c r="T191" s="119" t="str">
        <f t="shared" si="34"/>
        <v>2137</v>
      </c>
      <c r="U191" s="119"/>
      <c r="V191" s="119"/>
      <c r="W191" s="119"/>
      <c r="X191" s="119"/>
      <c r="Y191" s="119"/>
      <c r="Z191" s="119"/>
      <c r="AA191" s="119"/>
      <c r="AB191" s="119"/>
      <c r="AC191" s="119"/>
      <c r="AD191" s="119"/>
      <c r="AE191" s="119"/>
      <c r="AF191" s="119"/>
      <c r="AG191" s="119"/>
      <c r="AH191" s="119"/>
      <c r="AI191" s="119"/>
      <c r="AJ191" s="119"/>
      <c r="AK191" s="119"/>
      <c r="AL191" s="119"/>
      <c r="AM191" s="119"/>
      <c r="AN191" s="119"/>
      <c r="AO191" s="119"/>
      <c r="AP191" s="119"/>
      <c r="AQ191" s="119"/>
      <c r="AR191" s="119"/>
      <c r="AS191" s="119"/>
      <c r="AT191" s="119"/>
      <c r="AU191" s="119"/>
      <c r="AV191" s="119"/>
      <c r="AW191" s="119"/>
      <c r="AX191" s="119"/>
      <c r="AY191" s="119"/>
      <c r="AZ191" s="119"/>
    </row>
    <row r="192" spans="1:52" ht="14">
      <c r="A192" s="130" t="s">
        <v>1589</v>
      </c>
      <c r="B192" s="119"/>
      <c r="C192" s="119"/>
      <c r="D192" s="119"/>
      <c r="E192" s="119"/>
      <c r="F192" s="123"/>
      <c r="G192" s="125"/>
      <c r="H192" s="125">
        <f t="shared" si="32"/>
        <v>-5.03</v>
      </c>
      <c r="I192" s="123">
        <f t="shared" si="48"/>
        <v>-265</v>
      </c>
      <c r="J192" s="122">
        <f t="shared" si="48"/>
        <v>513</v>
      </c>
      <c r="K192" s="119"/>
      <c r="L192" s="119"/>
      <c r="M192" s="122"/>
      <c r="N192" s="122"/>
      <c r="O192" s="122"/>
      <c r="P192" s="122">
        <f t="shared" si="45"/>
        <v>-8</v>
      </c>
      <c r="Q192" s="119"/>
      <c r="R192" s="119"/>
      <c r="S192" s="119"/>
      <c r="T192" s="119" t="str">
        <f t="shared" si="34"/>
        <v>2138</v>
      </c>
      <c r="U192" s="119"/>
      <c r="V192" s="119"/>
      <c r="W192" s="119"/>
      <c r="X192" s="119"/>
      <c r="Y192" s="119"/>
      <c r="Z192" s="119"/>
      <c r="AA192" s="119"/>
      <c r="AB192" s="119"/>
      <c r="AC192" s="119"/>
      <c r="AD192" s="119"/>
      <c r="AE192" s="119"/>
      <c r="AF192" s="119"/>
      <c r="AG192" s="119"/>
      <c r="AH192" s="119"/>
      <c r="AI192" s="119"/>
      <c r="AJ192" s="119"/>
      <c r="AK192" s="119"/>
      <c r="AL192" s="119"/>
      <c r="AM192" s="119"/>
      <c r="AN192" s="119"/>
      <c r="AO192" s="119"/>
      <c r="AP192" s="119"/>
      <c r="AQ192" s="119"/>
      <c r="AR192" s="119"/>
      <c r="AS192" s="119"/>
      <c r="AT192" s="119"/>
      <c r="AU192" s="119"/>
      <c r="AV192" s="119"/>
      <c r="AW192" s="119"/>
      <c r="AX192" s="119"/>
      <c r="AY192" s="119"/>
      <c r="AZ192" s="119"/>
    </row>
  </sheetData>
  <mergeCells count="2">
    <mergeCell ref="H3:H4"/>
    <mergeCell ref="P3:P4"/>
  </mergeCells>
  <pageMargins left="0.7" right="0.7" top="0.75" bottom="0.75" header="0.3" footer="0.3"/>
  <drawing r:id="rId1"/>
</worksheet>
</file>

<file path=xl/worksheets/sheet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2C7C7B7-3112-F544-856A-CECF5341B363}">
  <dimension ref="A1:AZ192"/>
  <sheetViews>
    <sheetView workbookViewId="0">
      <selection activeCell="A2" sqref="A2"/>
    </sheetView>
  </sheetViews>
  <sheetFormatPr baseColWidth="10" defaultRowHeight="13"/>
  <sheetData>
    <row r="1" spans="1:52" ht="25">
      <c r="A1" s="194" t="s">
        <v>2807</v>
      </c>
      <c r="B1" s="71"/>
      <c r="C1" s="119"/>
      <c r="D1" s="119"/>
      <c r="E1" s="119"/>
      <c r="F1" s="119"/>
      <c r="G1" s="119"/>
      <c r="H1" s="119"/>
      <c r="I1" s="119"/>
      <c r="J1" s="119"/>
      <c r="K1" s="119"/>
      <c r="L1" s="119"/>
      <c r="M1" s="119" t="s">
        <v>59</v>
      </c>
      <c r="N1" s="119"/>
      <c r="O1" s="119"/>
      <c r="P1" s="119"/>
      <c r="Q1" s="119"/>
      <c r="R1" s="119"/>
      <c r="S1" s="119"/>
      <c r="T1" s="119"/>
      <c r="U1" s="247" t="s">
        <v>1594</v>
      </c>
      <c r="V1" s="247"/>
      <c r="W1" s="247"/>
      <c r="X1" s="247"/>
      <c r="Y1" s="247"/>
      <c r="Z1" s="247"/>
      <c r="AA1" s="247"/>
      <c r="AB1" s="247"/>
      <c r="AC1" s="247"/>
      <c r="AD1" s="247"/>
      <c r="AE1" s="247"/>
      <c r="AF1" s="119"/>
      <c r="AG1" s="119"/>
      <c r="AH1" s="119"/>
      <c r="AI1" s="119"/>
      <c r="AJ1" s="119"/>
      <c r="AK1" s="119"/>
      <c r="AL1" s="119"/>
      <c r="AM1" s="119"/>
      <c r="AN1" s="119"/>
      <c r="AO1" s="119"/>
      <c r="AP1" s="119"/>
      <c r="AQ1" s="119"/>
      <c r="AR1" s="119"/>
      <c r="AS1" s="119"/>
      <c r="AT1" s="119"/>
      <c r="AU1" s="119"/>
      <c r="AV1" s="119"/>
      <c r="AW1" s="119"/>
      <c r="AX1" s="119"/>
      <c r="AY1" s="119"/>
      <c r="AZ1" s="119"/>
    </row>
    <row r="2" spans="1:52" ht="14">
      <c r="A2" s="120" t="s">
        <v>59</v>
      </c>
      <c r="B2" s="119"/>
      <c r="C2" s="119"/>
      <c r="D2" s="119"/>
      <c r="E2" s="119"/>
      <c r="F2" s="119"/>
      <c r="G2" s="119"/>
      <c r="H2" s="119" t="s">
        <v>1397</v>
      </c>
      <c r="I2" s="119"/>
      <c r="J2" s="119"/>
      <c r="K2" s="119"/>
      <c r="L2" s="119"/>
      <c r="M2" s="119" t="s">
        <v>1591</v>
      </c>
      <c r="N2" s="119"/>
      <c r="O2" s="119"/>
      <c r="P2" s="119" t="s">
        <v>1397</v>
      </c>
      <c r="Q2" s="119"/>
      <c r="R2" s="119"/>
      <c r="S2" s="119"/>
      <c r="T2" s="119"/>
      <c r="U2" s="247"/>
      <c r="V2" s="247"/>
      <c r="W2" s="247"/>
      <c r="X2" s="247"/>
      <c r="Y2" s="247"/>
      <c r="Z2" s="247"/>
      <c r="AA2" s="247"/>
      <c r="AB2" s="247"/>
      <c r="AC2" s="247"/>
      <c r="AD2" s="247"/>
      <c r="AE2" s="247"/>
      <c r="AF2" s="119"/>
      <c r="AG2" s="119"/>
      <c r="AH2" s="119"/>
      <c r="AI2" s="119"/>
      <c r="AJ2" s="119"/>
      <c r="AK2" s="119"/>
      <c r="AL2" s="119"/>
      <c r="AM2" s="119"/>
      <c r="AN2" s="119"/>
      <c r="AO2" s="119"/>
      <c r="AP2" s="119"/>
      <c r="AQ2" s="119"/>
      <c r="AR2" s="119"/>
      <c r="AS2" s="119"/>
      <c r="AT2" s="119"/>
      <c r="AU2" s="119"/>
      <c r="AV2" s="119"/>
      <c r="AW2" s="119"/>
      <c r="AX2" s="119"/>
      <c r="AY2" s="119"/>
      <c r="AZ2" s="119"/>
    </row>
    <row r="3" spans="1:52" ht="14">
      <c r="A3" s="118" t="s">
        <v>1124</v>
      </c>
      <c r="B3" s="71" t="s">
        <v>1590</v>
      </c>
      <c r="C3" s="119"/>
      <c r="D3" s="119"/>
      <c r="E3" s="119"/>
      <c r="F3" s="119"/>
      <c r="G3" s="119"/>
      <c r="H3" s="248" t="s">
        <v>1398</v>
      </c>
      <c r="I3" s="119" t="s">
        <v>1399</v>
      </c>
      <c r="J3" s="119" t="s">
        <v>1400</v>
      </c>
      <c r="K3" s="119"/>
      <c r="L3" s="119"/>
      <c r="M3" s="122">
        <v>45108</v>
      </c>
      <c r="N3" s="122"/>
      <c r="O3" s="122"/>
      <c r="P3" s="249" t="s">
        <v>1398</v>
      </c>
      <c r="Q3" s="119"/>
      <c r="R3" s="119" t="s">
        <v>1399</v>
      </c>
      <c r="S3" s="119" t="s">
        <v>1400</v>
      </c>
      <c r="T3" s="119"/>
      <c r="U3" s="119"/>
      <c r="V3" s="119"/>
      <c r="W3" s="119"/>
      <c r="X3" s="119"/>
      <c r="Y3" s="119"/>
      <c r="Z3" s="119"/>
      <c r="AA3" s="119"/>
      <c r="AB3" s="119"/>
      <c r="AC3" s="119"/>
      <c r="AD3" s="119"/>
      <c r="AE3" s="119"/>
      <c r="AF3" s="119"/>
      <c r="AG3" s="119"/>
      <c r="AH3" s="119"/>
      <c r="AI3" s="119"/>
      <c r="AJ3" s="119"/>
      <c r="AK3" s="119"/>
      <c r="AL3" s="119"/>
      <c r="AM3" s="119"/>
      <c r="AN3" s="119"/>
      <c r="AO3" s="119"/>
      <c r="AP3" s="119"/>
      <c r="AQ3" s="119"/>
      <c r="AR3" s="119"/>
      <c r="AS3" s="119"/>
      <c r="AT3" s="119"/>
      <c r="AU3" s="119"/>
      <c r="AV3" s="119"/>
      <c r="AW3" s="119"/>
      <c r="AX3" s="119"/>
      <c r="AY3" s="119"/>
      <c r="AZ3" s="119"/>
    </row>
    <row r="4" spans="1:52" ht="14">
      <c r="A4" s="128" t="s">
        <v>1402</v>
      </c>
      <c r="B4" s="121">
        <v>2532229</v>
      </c>
      <c r="C4" s="119"/>
      <c r="D4" s="119"/>
      <c r="E4" s="122">
        <f>B4/1000</f>
        <v>2532</v>
      </c>
      <c r="F4" s="119"/>
      <c r="G4" s="119"/>
      <c r="H4" s="248"/>
      <c r="I4" s="119"/>
      <c r="J4" s="122">
        <f>B4/1000</f>
        <v>2532</v>
      </c>
      <c r="K4" s="119"/>
      <c r="L4" s="119"/>
      <c r="M4" s="122">
        <v>2499322</v>
      </c>
      <c r="N4" s="122"/>
      <c r="O4" s="122"/>
      <c r="P4" s="249"/>
      <c r="Q4" s="122">
        <f>M4/1000</f>
        <v>2499</v>
      </c>
      <c r="R4" s="119"/>
      <c r="S4" s="122">
        <f>Q4</f>
        <v>2499</v>
      </c>
      <c r="T4" s="119" t="str">
        <f>A4</f>
        <v>1950</v>
      </c>
      <c r="U4" s="119"/>
      <c r="V4" s="119"/>
      <c r="W4" s="119"/>
      <c r="X4" s="119"/>
      <c r="Y4" s="119"/>
      <c r="Z4" s="119"/>
      <c r="AA4" s="119"/>
      <c r="AB4" s="119"/>
      <c r="AC4" s="119"/>
      <c r="AD4" s="119"/>
      <c r="AE4" s="119"/>
      <c r="AF4" s="119"/>
      <c r="AG4" s="119"/>
      <c r="AH4" s="119"/>
      <c r="AI4" s="119"/>
      <c r="AJ4" s="119"/>
      <c r="AK4" s="119"/>
      <c r="AL4" s="119"/>
      <c r="AM4" s="119"/>
      <c r="AN4" s="119"/>
      <c r="AO4" s="119"/>
      <c r="AP4" s="119"/>
      <c r="AQ4" s="119"/>
      <c r="AR4" s="119"/>
      <c r="AS4" s="119"/>
      <c r="AT4" s="119"/>
      <c r="AU4" s="119"/>
      <c r="AV4" s="119"/>
      <c r="AW4" s="119"/>
      <c r="AX4" s="119"/>
      <c r="AY4" s="119"/>
      <c r="AZ4" s="119"/>
    </row>
    <row r="5" spans="1:52" ht="14">
      <c r="A5" s="129" t="s">
        <v>1403</v>
      </c>
      <c r="B5" s="121">
        <v>2580960</v>
      </c>
      <c r="C5" s="123">
        <f>(B5-B4)/1000</f>
        <v>49</v>
      </c>
      <c r="D5" s="123"/>
      <c r="E5" s="122">
        <f>B5/1000</f>
        <v>2581</v>
      </c>
      <c r="F5" s="123">
        <f>C5</f>
        <v>49</v>
      </c>
      <c r="G5" s="123"/>
      <c r="H5" s="123"/>
      <c r="I5" s="119"/>
      <c r="J5" s="122">
        <f>B5/1000</f>
        <v>2581</v>
      </c>
      <c r="K5" s="119"/>
      <c r="L5" s="119"/>
      <c r="M5" s="122">
        <v>2543130</v>
      </c>
      <c r="N5" s="122">
        <f>(M5-M4)/1000</f>
        <v>44</v>
      </c>
      <c r="O5" s="122"/>
      <c r="P5" s="122"/>
      <c r="Q5" s="122">
        <f t="shared" ref="Q5:Q68" si="0">M5/1000</f>
        <v>2543</v>
      </c>
      <c r="R5" s="119"/>
      <c r="S5" s="122">
        <f>Q5</f>
        <v>2543</v>
      </c>
      <c r="T5" s="119" t="str">
        <f t="shared" ref="T5:T68" si="1">A5</f>
        <v>1951</v>
      </c>
      <c r="U5" s="119"/>
      <c r="V5" s="119"/>
      <c r="W5" s="119"/>
      <c r="X5" s="119"/>
      <c r="Y5" s="119"/>
      <c r="Z5" s="119"/>
      <c r="AA5" s="119"/>
      <c r="AB5" s="119"/>
      <c r="AC5" s="119"/>
      <c r="AD5" s="119"/>
      <c r="AE5" s="119"/>
      <c r="AF5" s="119"/>
      <c r="AG5" s="119"/>
      <c r="AH5" s="119"/>
      <c r="AI5" s="119"/>
      <c r="AJ5" s="119"/>
      <c r="AK5" s="119"/>
      <c r="AL5" s="119"/>
      <c r="AM5" s="119"/>
      <c r="AN5" s="119"/>
      <c r="AO5" s="119"/>
      <c r="AP5" s="119"/>
      <c r="AQ5" s="119"/>
      <c r="AR5" s="119"/>
      <c r="AS5" s="119"/>
      <c r="AT5" s="119"/>
      <c r="AU5" s="119"/>
      <c r="AV5" s="119"/>
      <c r="AW5" s="119"/>
      <c r="AX5" s="119"/>
      <c r="AY5" s="119"/>
      <c r="AZ5" s="119"/>
    </row>
    <row r="6" spans="1:52" ht="14">
      <c r="A6" s="129" t="s">
        <v>1404</v>
      </c>
      <c r="B6" s="121">
        <v>2628448</v>
      </c>
      <c r="C6" s="123">
        <f t="shared" ref="C6:C69" si="2">(B6-B5)/1000</f>
        <v>47</v>
      </c>
      <c r="D6" s="124" t="str">
        <f>A6</f>
        <v>1952</v>
      </c>
      <c r="E6" s="122">
        <f>B6/1000</f>
        <v>2628</v>
      </c>
      <c r="F6" s="123">
        <f>C6</f>
        <v>47</v>
      </c>
      <c r="G6" s="123">
        <f t="shared" ref="G6:G69" si="3">C6-C5</f>
        <v>-2</v>
      </c>
      <c r="H6" s="123">
        <f>G6</f>
        <v>-2</v>
      </c>
      <c r="I6" s="123">
        <f>F5+H6</f>
        <v>47</v>
      </c>
      <c r="J6" s="122">
        <f>J5+I6</f>
        <v>2628</v>
      </c>
      <c r="K6" s="119"/>
      <c r="L6" s="119"/>
      <c r="M6" s="122">
        <v>2590271</v>
      </c>
      <c r="N6" s="122">
        <f t="shared" ref="N6:N69" si="4">(M6-M5)/1000</f>
        <v>47</v>
      </c>
      <c r="O6" s="122">
        <f>N6-N5</f>
        <v>3</v>
      </c>
      <c r="P6" s="122">
        <f>O6</f>
        <v>3</v>
      </c>
      <c r="Q6" s="122">
        <f t="shared" si="0"/>
        <v>2590</v>
      </c>
      <c r="R6" s="123">
        <f>N5+P6</f>
        <v>47</v>
      </c>
      <c r="S6" s="122">
        <f>S5+R6</f>
        <v>2590</v>
      </c>
      <c r="T6" s="119" t="str">
        <f t="shared" si="1"/>
        <v>1952</v>
      </c>
      <c r="U6" s="119"/>
      <c r="V6" s="119"/>
      <c r="W6" s="119"/>
      <c r="X6" s="119"/>
      <c r="Y6" s="119"/>
      <c r="Z6" s="119"/>
      <c r="AA6" s="119"/>
      <c r="AB6" s="119"/>
      <c r="AC6" s="119"/>
      <c r="AD6" s="119"/>
      <c r="AE6" s="119"/>
      <c r="AF6" s="119"/>
      <c r="AG6" s="119"/>
      <c r="AH6" s="119"/>
      <c r="AI6" s="119"/>
      <c r="AJ6" s="119"/>
      <c r="AK6" s="119"/>
      <c r="AL6" s="119"/>
      <c r="AM6" s="119"/>
      <c r="AN6" s="119"/>
      <c r="AO6" s="119"/>
      <c r="AP6" s="119"/>
      <c r="AQ6" s="119"/>
      <c r="AR6" s="119"/>
      <c r="AS6" s="119"/>
      <c r="AT6" s="119"/>
      <c r="AU6" s="119"/>
      <c r="AV6" s="119"/>
      <c r="AW6" s="119"/>
      <c r="AX6" s="119"/>
      <c r="AY6" s="119"/>
      <c r="AZ6" s="119"/>
    </row>
    <row r="7" spans="1:52" ht="14">
      <c r="A7" s="129" t="s">
        <v>1405</v>
      </c>
      <c r="B7" s="121">
        <v>2675766</v>
      </c>
      <c r="C7" s="123">
        <f t="shared" si="2"/>
        <v>47</v>
      </c>
      <c r="D7" s="124" t="str">
        <f t="shared" ref="D7:D70" si="5">A7</f>
        <v>1953</v>
      </c>
      <c r="E7" s="122">
        <f t="shared" ref="E7:E70" si="6">B7/1000</f>
        <v>2676</v>
      </c>
      <c r="F7" s="123">
        <f t="shared" ref="F7:F70" si="7">C7</f>
        <v>47</v>
      </c>
      <c r="G7" s="123">
        <f t="shared" si="3"/>
        <v>0</v>
      </c>
      <c r="H7" s="123">
        <f t="shared" ref="H7:H65" si="8">G7</f>
        <v>0</v>
      </c>
      <c r="I7" s="123">
        <f>I6+H7</f>
        <v>47</v>
      </c>
      <c r="J7" s="122">
        <f t="shared" ref="J7:J70" si="9">J6+I7</f>
        <v>2675</v>
      </c>
      <c r="K7" s="119"/>
      <c r="L7" s="119"/>
      <c r="M7" s="122">
        <v>2640279</v>
      </c>
      <c r="N7" s="122">
        <f t="shared" si="4"/>
        <v>50</v>
      </c>
      <c r="O7" s="122">
        <f t="shared" ref="O7:O70" si="10">N7-N6</f>
        <v>3</v>
      </c>
      <c r="P7" s="122">
        <f t="shared" ref="P7:P71" si="11">O7</f>
        <v>3</v>
      </c>
      <c r="Q7" s="122">
        <f t="shared" si="0"/>
        <v>2640</v>
      </c>
      <c r="R7" s="123">
        <f>R6+P7</f>
        <v>50</v>
      </c>
      <c r="S7" s="122">
        <f t="shared" ref="S7:S70" si="12">S6+R7</f>
        <v>2640</v>
      </c>
      <c r="T7" s="119" t="str">
        <f t="shared" si="1"/>
        <v>1953</v>
      </c>
      <c r="U7" s="119"/>
      <c r="V7" s="119"/>
      <c r="W7" s="119"/>
      <c r="X7" s="119"/>
      <c r="Y7" s="119"/>
      <c r="Z7" s="119"/>
      <c r="AA7" s="119"/>
      <c r="AB7" s="119"/>
      <c r="AC7" s="119"/>
      <c r="AD7" s="119"/>
      <c r="AE7" s="119"/>
      <c r="AF7" s="119"/>
      <c r="AG7" s="119"/>
      <c r="AH7" s="119"/>
      <c r="AI7" s="119"/>
      <c r="AJ7" s="119"/>
      <c r="AK7" s="119"/>
      <c r="AL7" s="119"/>
      <c r="AM7" s="119"/>
      <c r="AN7" s="119"/>
      <c r="AO7" s="119"/>
      <c r="AP7" s="119"/>
      <c r="AQ7" s="119"/>
      <c r="AR7" s="119"/>
      <c r="AS7" s="119"/>
      <c r="AT7" s="119"/>
      <c r="AU7" s="119"/>
      <c r="AV7" s="119"/>
      <c r="AW7" s="119"/>
      <c r="AX7" s="119"/>
      <c r="AY7" s="119"/>
      <c r="AZ7" s="119"/>
    </row>
    <row r="8" spans="1:52" ht="14">
      <c r="A8" s="129" t="s">
        <v>1406</v>
      </c>
      <c r="B8" s="121">
        <v>2723726</v>
      </c>
      <c r="C8" s="123">
        <f t="shared" si="2"/>
        <v>48</v>
      </c>
      <c r="D8" s="124" t="str">
        <f t="shared" si="5"/>
        <v>1954</v>
      </c>
      <c r="E8" s="122">
        <f t="shared" si="6"/>
        <v>2724</v>
      </c>
      <c r="F8" s="123">
        <f t="shared" si="7"/>
        <v>48</v>
      </c>
      <c r="G8" s="123">
        <f t="shared" si="3"/>
        <v>1</v>
      </c>
      <c r="H8" s="123">
        <f t="shared" si="8"/>
        <v>1</v>
      </c>
      <c r="I8" s="123">
        <f t="shared" ref="I8:J71" si="13">I7+H8</f>
        <v>48</v>
      </c>
      <c r="J8" s="122">
        <f t="shared" si="9"/>
        <v>2723</v>
      </c>
      <c r="K8" s="119"/>
      <c r="L8" s="119"/>
      <c r="M8" s="122">
        <v>2691979</v>
      </c>
      <c r="N8" s="122">
        <f t="shared" si="4"/>
        <v>52</v>
      </c>
      <c r="O8" s="122">
        <f t="shared" si="10"/>
        <v>2</v>
      </c>
      <c r="P8" s="122">
        <f t="shared" si="11"/>
        <v>2</v>
      </c>
      <c r="Q8" s="122">
        <f t="shared" si="0"/>
        <v>2692</v>
      </c>
      <c r="R8" s="123">
        <f t="shared" ref="R8:R71" si="14">R7+P8</f>
        <v>52</v>
      </c>
      <c r="S8" s="122">
        <f t="shared" si="12"/>
        <v>2692</v>
      </c>
      <c r="T8" s="119" t="str">
        <f t="shared" si="1"/>
        <v>1954</v>
      </c>
      <c r="U8" s="119"/>
      <c r="V8" s="119"/>
      <c r="W8" s="119"/>
      <c r="X8" s="119"/>
      <c r="Y8" s="119"/>
      <c r="Z8" s="119"/>
      <c r="AA8" s="119"/>
      <c r="AB8" s="119"/>
      <c r="AC8" s="119"/>
      <c r="AD8" s="119"/>
      <c r="AE8" s="119"/>
      <c r="AF8" s="119"/>
      <c r="AG8" s="119"/>
      <c r="AH8" s="119"/>
      <c r="AI8" s="119"/>
      <c r="AJ8" s="119"/>
      <c r="AK8" s="119"/>
      <c r="AL8" s="119"/>
      <c r="AM8" s="119"/>
      <c r="AN8" s="119"/>
      <c r="AO8" s="119"/>
      <c r="AP8" s="119"/>
      <c r="AQ8" s="119"/>
      <c r="AR8" s="119"/>
      <c r="AS8" s="119"/>
      <c r="AT8" s="119"/>
      <c r="AU8" s="119"/>
      <c r="AV8" s="119"/>
      <c r="AW8" s="119"/>
      <c r="AX8" s="119"/>
      <c r="AY8" s="119"/>
      <c r="AZ8" s="119"/>
    </row>
    <row r="9" spans="1:52" ht="14">
      <c r="A9" s="129" t="s">
        <v>1407</v>
      </c>
      <c r="B9" s="121">
        <v>2772882</v>
      </c>
      <c r="C9" s="123">
        <f t="shared" si="2"/>
        <v>49</v>
      </c>
      <c r="D9" s="124" t="str">
        <f t="shared" si="5"/>
        <v>1955</v>
      </c>
      <c r="E9" s="122">
        <f t="shared" si="6"/>
        <v>2773</v>
      </c>
      <c r="F9" s="123">
        <f t="shared" si="7"/>
        <v>49</v>
      </c>
      <c r="G9" s="123">
        <f t="shared" si="3"/>
        <v>1</v>
      </c>
      <c r="H9" s="123">
        <f t="shared" si="8"/>
        <v>1</v>
      </c>
      <c r="I9" s="123">
        <f t="shared" si="13"/>
        <v>49</v>
      </c>
      <c r="J9" s="122">
        <f t="shared" si="9"/>
        <v>2772</v>
      </c>
      <c r="K9" s="119"/>
      <c r="L9" s="119"/>
      <c r="M9" s="122">
        <v>2746072</v>
      </c>
      <c r="N9" s="122">
        <f t="shared" si="4"/>
        <v>54</v>
      </c>
      <c r="O9" s="122">
        <f t="shared" si="10"/>
        <v>2</v>
      </c>
      <c r="P9" s="122">
        <f t="shared" si="11"/>
        <v>2</v>
      </c>
      <c r="Q9" s="122">
        <f t="shared" si="0"/>
        <v>2746</v>
      </c>
      <c r="R9" s="123">
        <f t="shared" si="14"/>
        <v>54</v>
      </c>
      <c r="S9" s="122">
        <f t="shared" si="12"/>
        <v>2746</v>
      </c>
      <c r="T9" s="119" t="str">
        <f t="shared" si="1"/>
        <v>1955</v>
      </c>
      <c r="U9" s="119"/>
      <c r="V9" s="119"/>
      <c r="W9" s="119"/>
      <c r="X9" s="119"/>
      <c r="Y9" s="119"/>
      <c r="Z9" s="119"/>
      <c r="AA9" s="119"/>
      <c r="AB9" s="119"/>
      <c r="AC9" s="119"/>
      <c r="AD9" s="119"/>
      <c r="AE9" s="119"/>
      <c r="AF9" s="119"/>
      <c r="AG9" s="119"/>
      <c r="AH9" s="119"/>
      <c r="AI9" s="119"/>
      <c r="AJ9" s="119"/>
      <c r="AK9" s="119"/>
      <c r="AL9" s="119"/>
      <c r="AM9" s="119"/>
      <c r="AN9" s="119"/>
      <c r="AO9" s="119"/>
      <c r="AP9" s="119"/>
      <c r="AQ9" s="119"/>
      <c r="AR9" s="119"/>
      <c r="AS9" s="119"/>
      <c r="AT9" s="119"/>
      <c r="AU9" s="119"/>
      <c r="AV9" s="119"/>
      <c r="AW9" s="119"/>
      <c r="AX9" s="119"/>
      <c r="AY9" s="119"/>
      <c r="AZ9" s="119"/>
    </row>
    <row r="10" spans="1:52" ht="14">
      <c r="A10" s="129" t="s">
        <v>1408</v>
      </c>
      <c r="B10" s="121">
        <v>2823513</v>
      </c>
      <c r="C10" s="123">
        <f t="shared" si="2"/>
        <v>51</v>
      </c>
      <c r="D10" s="124" t="str">
        <f t="shared" si="5"/>
        <v>1956</v>
      </c>
      <c r="E10" s="122">
        <f t="shared" si="6"/>
        <v>2824</v>
      </c>
      <c r="F10" s="123">
        <f t="shared" si="7"/>
        <v>51</v>
      </c>
      <c r="G10" s="123">
        <f t="shared" si="3"/>
        <v>2</v>
      </c>
      <c r="H10" s="123">
        <f t="shared" si="8"/>
        <v>2</v>
      </c>
      <c r="I10" s="123">
        <f t="shared" si="13"/>
        <v>51</v>
      </c>
      <c r="J10" s="122">
        <f t="shared" si="9"/>
        <v>2823</v>
      </c>
      <c r="K10" s="119"/>
      <c r="L10" s="119"/>
      <c r="M10" s="122">
        <v>2801003</v>
      </c>
      <c r="N10" s="122">
        <f t="shared" si="4"/>
        <v>55</v>
      </c>
      <c r="O10" s="122">
        <f t="shared" si="10"/>
        <v>1</v>
      </c>
      <c r="P10" s="122">
        <f t="shared" si="11"/>
        <v>1</v>
      </c>
      <c r="Q10" s="122">
        <f t="shared" si="0"/>
        <v>2801</v>
      </c>
      <c r="R10" s="123">
        <f t="shared" si="14"/>
        <v>55</v>
      </c>
      <c r="S10" s="122">
        <f t="shared" si="12"/>
        <v>2801</v>
      </c>
      <c r="T10" s="119" t="str">
        <f t="shared" si="1"/>
        <v>1956</v>
      </c>
      <c r="U10" s="119"/>
      <c r="V10" s="119"/>
      <c r="W10" s="119"/>
      <c r="X10" s="119"/>
      <c r="Y10" s="119"/>
      <c r="Z10" s="119"/>
      <c r="AA10" s="119"/>
      <c r="AB10" s="119"/>
      <c r="AC10" s="119"/>
      <c r="AD10" s="119"/>
      <c r="AE10" s="119"/>
      <c r="AF10" s="119"/>
      <c r="AG10" s="119"/>
      <c r="AH10" s="119"/>
      <c r="AI10" s="119"/>
      <c r="AJ10" s="119"/>
      <c r="AK10" s="119"/>
      <c r="AL10" s="119"/>
      <c r="AM10" s="119"/>
      <c r="AN10" s="119"/>
      <c r="AO10" s="119"/>
      <c r="AP10" s="119"/>
      <c r="AQ10" s="119"/>
      <c r="AR10" s="119"/>
      <c r="AS10" s="119"/>
      <c r="AT10" s="119"/>
      <c r="AU10" s="119"/>
      <c r="AV10" s="119"/>
      <c r="AW10" s="119"/>
      <c r="AX10" s="119"/>
      <c r="AY10" s="119"/>
      <c r="AZ10" s="119"/>
    </row>
    <row r="11" spans="1:52" ht="14">
      <c r="A11" s="129" t="s">
        <v>1409</v>
      </c>
      <c r="B11" s="121">
        <v>2875642</v>
      </c>
      <c r="C11" s="123">
        <f t="shared" si="2"/>
        <v>52</v>
      </c>
      <c r="D11" s="124" t="str">
        <f t="shared" si="5"/>
        <v>1957</v>
      </c>
      <c r="E11" s="122">
        <f t="shared" si="6"/>
        <v>2876</v>
      </c>
      <c r="F11" s="123">
        <f t="shared" si="7"/>
        <v>52</v>
      </c>
      <c r="G11" s="123">
        <f t="shared" si="3"/>
        <v>1</v>
      </c>
      <c r="H11" s="123">
        <f t="shared" si="8"/>
        <v>1</v>
      </c>
      <c r="I11" s="123">
        <f t="shared" si="13"/>
        <v>52</v>
      </c>
      <c r="J11" s="122">
        <f t="shared" si="9"/>
        <v>2875</v>
      </c>
      <c r="K11" s="119"/>
      <c r="L11" s="119"/>
      <c r="M11" s="122">
        <v>2857867</v>
      </c>
      <c r="N11" s="122">
        <f t="shared" si="4"/>
        <v>57</v>
      </c>
      <c r="O11" s="122">
        <f t="shared" si="10"/>
        <v>2</v>
      </c>
      <c r="P11" s="122">
        <f t="shared" si="11"/>
        <v>2</v>
      </c>
      <c r="Q11" s="122">
        <f t="shared" si="0"/>
        <v>2858</v>
      </c>
      <c r="R11" s="123">
        <f t="shared" si="14"/>
        <v>57</v>
      </c>
      <c r="S11" s="122">
        <f t="shared" si="12"/>
        <v>2858</v>
      </c>
      <c r="T11" s="119" t="str">
        <f t="shared" si="1"/>
        <v>1957</v>
      </c>
      <c r="U11" s="119"/>
      <c r="V11" s="119"/>
      <c r="W11" s="119"/>
      <c r="X11" s="119"/>
      <c r="Y11" s="119"/>
      <c r="Z11" s="119"/>
      <c r="AA11" s="119"/>
      <c r="AB11" s="119"/>
      <c r="AC11" s="119"/>
      <c r="AD11" s="119"/>
      <c r="AE11" s="119"/>
      <c r="AF11" s="119"/>
      <c r="AG11" s="119"/>
      <c r="AH11" s="119"/>
      <c r="AI11" s="119"/>
      <c r="AJ11" s="119"/>
      <c r="AK11" s="119"/>
      <c r="AL11" s="119"/>
      <c r="AM11" s="119"/>
      <c r="AN11" s="119"/>
      <c r="AO11" s="119"/>
      <c r="AP11" s="119"/>
      <c r="AQ11" s="119"/>
      <c r="AR11" s="119"/>
      <c r="AS11" s="119"/>
      <c r="AT11" s="119"/>
      <c r="AU11" s="119"/>
      <c r="AV11" s="119"/>
      <c r="AW11" s="119"/>
      <c r="AX11" s="119"/>
      <c r="AY11" s="119"/>
      <c r="AZ11" s="119"/>
    </row>
    <row r="12" spans="1:52" ht="14">
      <c r="A12" s="129" t="s">
        <v>1410</v>
      </c>
      <c r="B12" s="121">
        <v>2929069</v>
      </c>
      <c r="C12" s="123">
        <f t="shared" si="2"/>
        <v>53</v>
      </c>
      <c r="D12" s="124" t="str">
        <f t="shared" si="5"/>
        <v>1958</v>
      </c>
      <c r="E12" s="122">
        <f t="shared" si="6"/>
        <v>2929</v>
      </c>
      <c r="F12" s="123">
        <f t="shared" si="7"/>
        <v>53</v>
      </c>
      <c r="G12" s="123">
        <f t="shared" si="3"/>
        <v>1</v>
      </c>
      <c r="H12" s="123">
        <f t="shared" si="8"/>
        <v>1</v>
      </c>
      <c r="I12" s="123">
        <f t="shared" si="13"/>
        <v>53</v>
      </c>
      <c r="J12" s="122">
        <f t="shared" si="9"/>
        <v>2928</v>
      </c>
      <c r="K12" s="119"/>
      <c r="L12" s="119"/>
      <c r="M12" s="122">
        <v>2916108</v>
      </c>
      <c r="N12" s="122">
        <f t="shared" si="4"/>
        <v>58</v>
      </c>
      <c r="O12" s="122">
        <f t="shared" si="10"/>
        <v>1</v>
      </c>
      <c r="P12" s="122">
        <f t="shared" si="11"/>
        <v>1</v>
      </c>
      <c r="Q12" s="122">
        <f t="shared" si="0"/>
        <v>2916</v>
      </c>
      <c r="R12" s="123">
        <f t="shared" si="14"/>
        <v>58</v>
      </c>
      <c r="S12" s="122">
        <f t="shared" si="12"/>
        <v>2916</v>
      </c>
      <c r="T12" s="119" t="str">
        <f t="shared" si="1"/>
        <v>1958</v>
      </c>
      <c r="U12" s="119"/>
      <c r="V12" s="119"/>
      <c r="W12" s="119"/>
      <c r="X12" s="119"/>
      <c r="Y12" s="119"/>
      <c r="Z12" s="119"/>
      <c r="AA12" s="119"/>
      <c r="AB12" s="119"/>
      <c r="AC12" s="119"/>
      <c r="AD12" s="119"/>
      <c r="AE12" s="119"/>
      <c r="AF12" s="119"/>
      <c r="AG12" s="119"/>
      <c r="AH12" s="119"/>
      <c r="AI12" s="119"/>
      <c r="AJ12" s="119"/>
      <c r="AK12" s="119"/>
      <c r="AL12" s="119"/>
      <c r="AM12" s="119"/>
      <c r="AN12" s="119"/>
      <c r="AO12" s="119"/>
      <c r="AP12" s="119"/>
      <c r="AQ12" s="119"/>
      <c r="AR12" s="119"/>
      <c r="AS12" s="119"/>
      <c r="AT12" s="119"/>
      <c r="AU12" s="119"/>
      <c r="AV12" s="119"/>
      <c r="AW12" s="119"/>
      <c r="AX12" s="119"/>
      <c r="AY12" s="119"/>
      <c r="AZ12" s="119"/>
    </row>
    <row r="13" spans="1:52" ht="14">
      <c r="A13" s="129" t="s">
        <v>1411</v>
      </c>
      <c r="B13" s="121">
        <v>2983435</v>
      </c>
      <c r="C13" s="123">
        <f t="shared" si="2"/>
        <v>54</v>
      </c>
      <c r="D13" s="124" t="str">
        <f t="shared" si="5"/>
        <v>1959</v>
      </c>
      <c r="E13" s="122">
        <f t="shared" si="6"/>
        <v>2983</v>
      </c>
      <c r="F13" s="123">
        <f t="shared" si="7"/>
        <v>54</v>
      </c>
      <c r="G13" s="123">
        <f t="shared" si="3"/>
        <v>1</v>
      </c>
      <c r="H13" s="123">
        <f t="shared" si="8"/>
        <v>1</v>
      </c>
      <c r="I13" s="123">
        <f t="shared" si="13"/>
        <v>54</v>
      </c>
      <c r="J13" s="122">
        <f t="shared" si="9"/>
        <v>2982</v>
      </c>
      <c r="K13" s="119"/>
      <c r="L13" s="119"/>
      <c r="M13" s="122">
        <v>2970292</v>
      </c>
      <c r="N13" s="122">
        <f t="shared" si="4"/>
        <v>54</v>
      </c>
      <c r="O13" s="122">
        <f t="shared" si="10"/>
        <v>-4</v>
      </c>
      <c r="P13" s="122">
        <f t="shared" si="11"/>
        <v>-4</v>
      </c>
      <c r="Q13" s="122">
        <f t="shared" si="0"/>
        <v>2970</v>
      </c>
      <c r="R13" s="123">
        <f t="shared" si="14"/>
        <v>54</v>
      </c>
      <c r="S13" s="122">
        <f t="shared" si="12"/>
        <v>2970</v>
      </c>
      <c r="T13" s="119" t="str">
        <f t="shared" si="1"/>
        <v>1959</v>
      </c>
      <c r="U13" s="119"/>
      <c r="V13" s="119"/>
      <c r="W13" s="119"/>
      <c r="X13" s="119"/>
      <c r="Y13" s="119"/>
      <c r="Z13" s="119"/>
      <c r="AA13" s="119"/>
      <c r="AB13" s="119"/>
      <c r="AC13" s="119"/>
      <c r="AD13" s="119"/>
      <c r="AE13" s="119"/>
      <c r="AF13" s="119"/>
      <c r="AG13" s="119"/>
      <c r="AH13" s="119"/>
      <c r="AI13" s="119"/>
      <c r="AJ13" s="119"/>
      <c r="AK13" s="119"/>
      <c r="AL13" s="119"/>
      <c r="AM13" s="119"/>
      <c r="AN13" s="119"/>
      <c r="AO13" s="119"/>
      <c r="AP13" s="119"/>
      <c r="AQ13" s="119"/>
      <c r="AR13" s="119"/>
      <c r="AS13" s="119"/>
      <c r="AT13" s="119"/>
      <c r="AU13" s="119"/>
      <c r="AV13" s="119"/>
      <c r="AW13" s="119"/>
      <c r="AX13" s="119"/>
      <c r="AY13" s="119"/>
      <c r="AZ13" s="119"/>
    </row>
    <row r="14" spans="1:52" ht="14">
      <c r="A14" s="129" t="s">
        <v>1412</v>
      </c>
      <c r="B14" s="121">
        <v>3038413</v>
      </c>
      <c r="C14" s="123">
        <f t="shared" si="2"/>
        <v>55</v>
      </c>
      <c r="D14" s="124" t="str">
        <f t="shared" si="5"/>
        <v>1960</v>
      </c>
      <c r="E14" s="122">
        <f t="shared" si="6"/>
        <v>3038</v>
      </c>
      <c r="F14" s="123">
        <f t="shared" si="7"/>
        <v>55</v>
      </c>
      <c r="G14" s="123">
        <f t="shared" si="3"/>
        <v>1</v>
      </c>
      <c r="H14" s="123">
        <f t="shared" si="8"/>
        <v>1</v>
      </c>
      <c r="I14" s="123">
        <f t="shared" si="13"/>
        <v>55</v>
      </c>
      <c r="J14" s="122">
        <f t="shared" si="9"/>
        <v>3037</v>
      </c>
      <c r="K14" s="119"/>
      <c r="L14" s="119"/>
      <c r="M14" s="122">
        <v>3019233</v>
      </c>
      <c r="N14" s="122">
        <f t="shared" si="4"/>
        <v>49</v>
      </c>
      <c r="O14" s="122">
        <f t="shared" si="10"/>
        <v>-5</v>
      </c>
      <c r="P14" s="122">
        <f t="shared" si="11"/>
        <v>-5</v>
      </c>
      <c r="Q14" s="122">
        <f t="shared" si="0"/>
        <v>3019</v>
      </c>
      <c r="R14" s="123">
        <f t="shared" si="14"/>
        <v>49</v>
      </c>
      <c r="S14" s="122">
        <f t="shared" si="12"/>
        <v>3019</v>
      </c>
      <c r="T14" s="119" t="str">
        <f t="shared" si="1"/>
        <v>1960</v>
      </c>
      <c r="U14" s="119"/>
      <c r="V14" s="119"/>
      <c r="W14" s="119"/>
      <c r="X14" s="119"/>
      <c r="Y14" s="119"/>
      <c r="Z14" s="119"/>
      <c r="AA14" s="119"/>
      <c r="AB14" s="119"/>
      <c r="AC14" s="119"/>
      <c r="AD14" s="119"/>
      <c r="AE14" s="119"/>
      <c r="AF14" s="119"/>
      <c r="AG14" s="119"/>
      <c r="AH14" s="119"/>
      <c r="AI14" s="119"/>
      <c r="AJ14" s="119"/>
      <c r="AK14" s="119"/>
      <c r="AL14" s="119"/>
      <c r="AM14" s="119"/>
      <c r="AN14" s="119"/>
      <c r="AO14" s="119"/>
      <c r="AP14" s="119"/>
      <c r="AQ14" s="119"/>
      <c r="AR14" s="119"/>
      <c r="AS14" s="119"/>
      <c r="AT14" s="119"/>
      <c r="AU14" s="119"/>
      <c r="AV14" s="119"/>
      <c r="AW14" s="119"/>
      <c r="AX14" s="119"/>
      <c r="AY14" s="119"/>
      <c r="AZ14" s="119"/>
    </row>
    <row r="15" spans="1:52" ht="14">
      <c r="A15" s="129" t="s">
        <v>1413</v>
      </c>
      <c r="B15" s="121">
        <v>3093909</v>
      </c>
      <c r="C15" s="123">
        <f t="shared" si="2"/>
        <v>55</v>
      </c>
      <c r="D15" s="124" t="str">
        <f t="shared" si="5"/>
        <v>1961</v>
      </c>
      <c r="E15" s="122">
        <f t="shared" si="6"/>
        <v>3094</v>
      </c>
      <c r="F15" s="123">
        <f t="shared" si="7"/>
        <v>55</v>
      </c>
      <c r="G15" s="123">
        <f t="shared" si="3"/>
        <v>0</v>
      </c>
      <c r="H15" s="123">
        <f t="shared" si="8"/>
        <v>0</v>
      </c>
      <c r="I15" s="123">
        <f t="shared" si="13"/>
        <v>55</v>
      </c>
      <c r="J15" s="122">
        <f t="shared" si="9"/>
        <v>3092</v>
      </c>
      <c r="K15" s="119"/>
      <c r="L15" s="119"/>
      <c r="M15" s="122">
        <v>3068371</v>
      </c>
      <c r="N15" s="122">
        <f t="shared" si="4"/>
        <v>49</v>
      </c>
      <c r="O15" s="122">
        <f t="shared" si="10"/>
        <v>0</v>
      </c>
      <c r="P15" s="122">
        <f t="shared" si="11"/>
        <v>0</v>
      </c>
      <c r="Q15" s="122">
        <f t="shared" si="0"/>
        <v>3068</v>
      </c>
      <c r="R15" s="123">
        <f t="shared" si="14"/>
        <v>49</v>
      </c>
      <c r="S15" s="122">
        <f t="shared" si="12"/>
        <v>3068</v>
      </c>
      <c r="T15" s="119" t="str">
        <f t="shared" si="1"/>
        <v>1961</v>
      </c>
      <c r="U15" s="119"/>
      <c r="V15" s="119"/>
      <c r="W15" s="119"/>
      <c r="X15" s="119"/>
      <c r="Y15" s="119"/>
      <c r="Z15" s="119"/>
      <c r="AA15" s="119"/>
      <c r="AB15" s="119"/>
      <c r="AC15" s="119"/>
      <c r="AD15" s="119"/>
      <c r="AE15" s="119"/>
      <c r="AF15" s="119"/>
      <c r="AG15" s="119"/>
      <c r="AH15" s="119"/>
      <c r="AI15" s="119"/>
      <c r="AJ15" s="119"/>
      <c r="AK15" s="119"/>
      <c r="AL15" s="119"/>
      <c r="AM15" s="119"/>
      <c r="AN15" s="119"/>
      <c r="AO15" s="119"/>
      <c r="AP15" s="119"/>
      <c r="AQ15" s="119"/>
      <c r="AR15" s="119"/>
      <c r="AS15" s="119"/>
      <c r="AT15" s="119"/>
      <c r="AU15" s="119"/>
      <c r="AV15" s="119"/>
      <c r="AW15" s="119"/>
      <c r="AX15" s="119"/>
      <c r="AY15" s="119"/>
      <c r="AZ15" s="119"/>
    </row>
    <row r="16" spans="1:52" ht="14">
      <c r="A16" s="129" t="s">
        <v>1414</v>
      </c>
      <c r="B16" s="121">
        <v>3150242</v>
      </c>
      <c r="C16" s="123">
        <f t="shared" si="2"/>
        <v>56</v>
      </c>
      <c r="D16" s="124" t="str">
        <f t="shared" si="5"/>
        <v>1962</v>
      </c>
      <c r="E16" s="122">
        <f t="shared" si="6"/>
        <v>3150</v>
      </c>
      <c r="F16" s="123">
        <f t="shared" si="7"/>
        <v>56</v>
      </c>
      <c r="G16" s="123">
        <f t="shared" si="3"/>
        <v>1</v>
      </c>
      <c r="H16" s="123">
        <f t="shared" si="8"/>
        <v>1</v>
      </c>
      <c r="I16" s="123">
        <f t="shared" si="13"/>
        <v>56</v>
      </c>
      <c r="J16" s="122">
        <f t="shared" si="9"/>
        <v>3148</v>
      </c>
      <c r="K16" s="119"/>
      <c r="L16" s="119"/>
      <c r="M16" s="122">
        <v>3126687</v>
      </c>
      <c r="N16" s="122">
        <f t="shared" si="4"/>
        <v>58</v>
      </c>
      <c r="O16" s="122">
        <f t="shared" si="10"/>
        <v>9</v>
      </c>
      <c r="P16" s="122">
        <f t="shared" si="11"/>
        <v>9</v>
      </c>
      <c r="Q16" s="122">
        <f t="shared" si="0"/>
        <v>3127</v>
      </c>
      <c r="R16" s="123">
        <f t="shared" si="14"/>
        <v>58</v>
      </c>
      <c r="S16" s="122">
        <f t="shared" si="12"/>
        <v>3126</v>
      </c>
      <c r="T16" s="119" t="str">
        <f t="shared" si="1"/>
        <v>1962</v>
      </c>
      <c r="U16" s="119"/>
      <c r="V16" s="119"/>
      <c r="W16" s="119"/>
      <c r="X16" s="119"/>
      <c r="Y16" s="119"/>
      <c r="Z16" s="119"/>
      <c r="AA16" s="119"/>
      <c r="AB16" s="119"/>
      <c r="AC16" s="119"/>
      <c r="AD16" s="119"/>
      <c r="AE16" s="119"/>
      <c r="AF16" s="119"/>
      <c r="AG16" s="119"/>
      <c r="AH16" s="119"/>
      <c r="AI16" s="119"/>
      <c r="AJ16" s="119"/>
      <c r="AK16" s="119"/>
      <c r="AL16" s="119"/>
      <c r="AM16" s="119"/>
      <c r="AN16" s="119"/>
      <c r="AO16" s="119"/>
      <c r="AP16" s="119"/>
      <c r="AQ16" s="119"/>
      <c r="AR16" s="119"/>
      <c r="AS16" s="119"/>
      <c r="AT16" s="119"/>
      <c r="AU16" s="119"/>
      <c r="AV16" s="119"/>
      <c r="AW16" s="119"/>
      <c r="AX16" s="119"/>
      <c r="AY16" s="119"/>
      <c r="AZ16" s="119"/>
    </row>
    <row r="17" spans="1:52" ht="14">
      <c r="A17" s="129" t="s">
        <v>1415</v>
      </c>
      <c r="B17" s="121">
        <v>3208212</v>
      </c>
      <c r="C17" s="123">
        <f t="shared" si="2"/>
        <v>58</v>
      </c>
      <c r="D17" s="124" t="str">
        <f t="shared" si="5"/>
        <v>1963</v>
      </c>
      <c r="E17" s="122">
        <f t="shared" si="6"/>
        <v>3208</v>
      </c>
      <c r="F17" s="123">
        <f t="shared" si="7"/>
        <v>58</v>
      </c>
      <c r="G17" s="123">
        <f t="shared" si="3"/>
        <v>2</v>
      </c>
      <c r="H17" s="123">
        <f t="shared" si="8"/>
        <v>2</v>
      </c>
      <c r="I17" s="123">
        <f t="shared" si="13"/>
        <v>58</v>
      </c>
      <c r="J17" s="122">
        <f t="shared" si="9"/>
        <v>3206</v>
      </c>
      <c r="K17" s="119"/>
      <c r="L17" s="119"/>
      <c r="M17" s="122">
        <v>3195779</v>
      </c>
      <c r="N17" s="122">
        <f t="shared" si="4"/>
        <v>69</v>
      </c>
      <c r="O17" s="122">
        <f t="shared" si="10"/>
        <v>11</v>
      </c>
      <c r="P17" s="122">
        <f t="shared" si="11"/>
        <v>11</v>
      </c>
      <c r="Q17" s="122">
        <f t="shared" si="0"/>
        <v>3196</v>
      </c>
      <c r="R17" s="123">
        <f t="shared" si="14"/>
        <v>69</v>
      </c>
      <c r="S17" s="122">
        <f t="shared" si="12"/>
        <v>3195</v>
      </c>
      <c r="T17" s="119" t="str">
        <f t="shared" si="1"/>
        <v>1963</v>
      </c>
      <c r="U17" s="119"/>
      <c r="V17" s="119"/>
      <c r="W17" s="119"/>
      <c r="X17" s="119"/>
      <c r="Y17" s="119"/>
      <c r="Z17" s="119"/>
      <c r="AA17" s="119"/>
      <c r="AB17" s="119"/>
      <c r="AC17" s="119"/>
      <c r="AD17" s="119"/>
      <c r="AE17" s="119"/>
      <c r="AF17" s="119"/>
      <c r="AG17" s="119"/>
      <c r="AH17" s="119"/>
      <c r="AI17" s="119"/>
      <c r="AJ17" s="119"/>
      <c r="AK17" s="119"/>
      <c r="AL17" s="119"/>
      <c r="AM17" s="119"/>
      <c r="AN17" s="119"/>
      <c r="AO17" s="119"/>
      <c r="AP17" s="119"/>
      <c r="AQ17" s="119"/>
      <c r="AR17" s="119"/>
      <c r="AS17" s="119"/>
      <c r="AT17" s="119"/>
      <c r="AU17" s="119"/>
      <c r="AV17" s="119"/>
      <c r="AW17" s="119"/>
      <c r="AX17" s="119"/>
      <c r="AY17" s="119"/>
      <c r="AZ17" s="119"/>
    </row>
    <row r="18" spans="1:52" ht="14">
      <c r="A18" s="129" t="s">
        <v>1416</v>
      </c>
      <c r="B18" s="121">
        <v>3268896</v>
      </c>
      <c r="C18" s="123">
        <f t="shared" si="2"/>
        <v>61</v>
      </c>
      <c r="D18" s="124" t="str">
        <f t="shared" si="5"/>
        <v>1964</v>
      </c>
      <c r="E18" s="122">
        <f t="shared" si="6"/>
        <v>3269</v>
      </c>
      <c r="F18" s="123">
        <f t="shared" si="7"/>
        <v>61</v>
      </c>
      <c r="G18" s="123">
        <f t="shared" si="3"/>
        <v>3</v>
      </c>
      <c r="H18" s="123">
        <f t="shared" si="8"/>
        <v>3</v>
      </c>
      <c r="I18" s="123">
        <f t="shared" si="13"/>
        <v>61</v>
      </c>
      <c r="J18" s="122">
        <f t="shared" si="9"/>
        <v>3267</v>
      </c>
      <c r="K18" s="119"/>
      <c r="L18" s="119"/>
      <c r="M18" s="122">
        <v>3267212</v>
      </c>
      <c r="N18" s="122">
        <f t="shared" si="4"/>
        <v>71</v>
      </c>
      <c r="O18" s="122">
        <f t="shared" si="10"/>
        <v>2</v>
      </c>
      <c r="P18" s="122">
        <f t="shared" si="11"/>
        <v>2</v>
      </c>
      <c r="Q18" s="122">
        <f t="shared" si="0"/>
        <v>3267</v>
      </c>
      <c r="R18" s="123">
        <f t="shared" si="14"/>
        <v>71</v>
      </c>
      <c r="S18" s="122">
        <f t="shared" si="12"/>
        <v>3266</v>
      </c>
      <c r="T18" s="119" t="str">
        <f t="shared" si="1"/>
        <v>1964</v>
      </c>
      <c r="U18" s="119"/>
      <c r="V18" s="119"/>
      <c r="W18" s="119"/>
      <c r="X18" s="119"/>
      <c r="Y18" s="119"/>
      <c r="Z18" s="119"/>
      <c r="AA18" s="119"/>
      <c r="AB18" s="119"/>
      <c r="AC18" s="119"/>
      <c r="AD18" s="119"/>
      <c r="AE18" s="119"/>
      <c r="AF18" s="119"/>
      <c r="AG18" s="119"/>
      <c r="AH18" s="119"/>
      <c r="AI18" s="119"/>
      <c r="AJ18" s="119"/>
      <c r="AK18" s="119"/>
      <c r="AL18" s="119"/>
      <c r="AM18" s="119"/>
      <c r="AN18" s="119"/>
      <c r="AO18" s="119"/>
      <c r="AP18" s="119"/>
      <c r="AQ18" s="119"/>
      <c r="AR18" s="119"/>
      <c r="AS18" s="119"/>
      <c r="AT18" s="119"/>
      <c r="AU18" s="119"/>
      <c r="AV18" s="119"/>
      <c r="AW18" s="119"/>
      <c r="AX18" s="119"/>
      <c r="AY18" s="119"/>
      <c r="AZ18" s="119"/>
    </row>
    <row r="19" spans="1:52" ht="14">
      <c r="A19" s="129" t="s">
        <v>1417</v>
      </c>
      <c r="B19" s="121">
        <v>3333007</v>
      </c>
      <c r="C19" s="123">
        <f t="shared" si="2"/>
        <v>64</v>
      </c>
      <c r="D19" s="124" t="str">
        <f t="shared" si="5"/>
        <v>1965</v>
      </c>
      <c r="E19" s="122">
        <f t="shared" si="6"/>
        <v>3333</v>
      </c>
      <c r="F19" s="123">
        <f t="shared" si="7"/>
        <v>64</v>
      </c>
      <c r="G19" s="123">
        <f t="shared" si="3"/>
        <v>3</v>
      </c>
      <c r="H19" s="123">
        <f t="shared" si="8"/>
        <v>3</v>
      </c>
      <c r="I19" s="123">
        <f t="shared" si="13"/>
        <v>64</v>
      </c>
      <c r="J19" s="122">
        <f t="shared" si="9"/>
        <v>3331</v>
      </c>
      <c r="K19" s="119"/>
      <c r="L19" s="119"/>
      <c r="M19" s="122">
        <v>3337112</v>
      </c>
      <c r="N19" s="122">
        <f t="shared" si="4"/>
        <v>70</v>
      </c>
      <c r="O19" s="122">
        <f t="shared" si="10"/>
        <v>-1</v>
      </c>
      <c r="P19" s="122">
        <f t="shared" si="11"/>
        <v>-1</v>
      </c>
      <c r="Q19" s="122">
        <f t="shared" si="0"/>
        <v>3337</v>
      </c>
      <c r="R19" s="123">
        <f t="shared" si="14"/>
        <v>70</v>
      </c>
      <c r="S19" s="122">
        <f t="shared" si="12"/>
        <v>3336</v>
      </c>
      <c r="T19" s="119" t="str">
        <f t="shared" si="1"/>
        <v>1965</v>
      </c>
      <c r="U19" s="119"/>
      <c r="V19" s="119"/>
      <c r="W19" s="119"/>
      <c r="X19" s="119"/>
      <c r="Y19" s="119"/>
      <c r="Z19" s="119"/>
      <c r="AA19" s="119"/>
      <c r="AB19" s="119"/>
      <c r="AC19" s="119"/>
      <c r="AD19" s="119"/>
      <c r="AE19" s="119"/>
      <c r="AF19" s="119"/>
      <c r="AG19" s="119"/>
      <c r="AH19" s="119"/>
      <c r="AI19" s="119"/>
      <c r="AJ19" s="119"/>
      <c r="AK19" s="119"/>
      <c r="AL19" s="119"/>
      <c r="AM19" s="119"/>
      <c r="AN19" s="119"/>
      <c r="AO19" s="119"/>
      <c r="AP19" s="119"/>
      <c r="AQ19" s="119"/>
      <c r="AR19" s="119"/>
      <c r="AS19" s="119"/>
      <c r="AT19" s="119"/>
      <c r="AU19" s="119"/>
      <c r="AV19" s="119"/>
      <c r="AW19" s="119"/>
      <c r="AX19" s="119"/>
      <c r="AY19" s="119"/>
      <c r="AZ19" s="119"/>
    </row>
    <row r="20" spans="1:52" ht="14">
      <c r="A20" s="129" t="s">
        <v>1418</v>
      </c>
      <c r="B20" s="121">
        <v>3400823</v>
      </c>
      <c r="C20" s="123">
        <f t="shared" si="2"/>
        <v>68</v>
      </c>
      <c r="D20" s="124" t="str">
        <f t="shared" si="5"/>
        <v>1966</v>
      </c>
      <c r="E20" s="122">
        <f t="shared" si="6"/>
        <v>3401</v>
      </c>
      <c r="F20" s="123">
        <f t="shared" si="7"/>
        <v>68</v>
      </c>
      <c r="G20" s="123">
        <f t="shared" si="3"/>
        <v>4</v>
      </c>
      <c r="H20" s="123">
        <f t="shared" si="8"/>
        <v>4</v>
      </c>
      <c r="I20" s="123">
        <f t="shared" si="13"/>
        <v>68</v>
      </c>
      <c r="J20" s="122">
        <f t="shared" si="9"/>
        <v>3399</v>
      </c>
      <c r="K20" s="119"/>
      <c r="L20" s="119"/>
      <c r="M20" s="122">
        <v>3406417</v>
      </c>
      <c r="N20" s="122">
        <f t="shared" si="4"/>
        <v>69</v>
      </c>
      <c r="O20" s="122">
        <f t="shared" si="10"/>
        <v>-1</v>
      </c>
      <c r="P20" s="122">
        <f t="shared" si="11"/>
        <v>-1</v>
      </c>
      <c r="Q20" s="122">
        <f t="shared" si="0"/>
        <v>3406</v>
      </c>
      <c r="R20" s="123">
        <f t="shared" si="14"/>
        <v>69</v>
      </c>
      <c r="S20" s="122">
        <f t="shared" si="12"/>
        <v>3405</v>
      </c>
      <c r="T20" s="119" t="str">
        <f t="shared" si="1"/>
        <v>1966</v>
      </c>
      <c r="U20" s="119"/>
      <c r="V20" s="119"/>
      <c r="W20" s="119"/>
      <c r="X20" s="119"/>
      <c r="Y20" s="119"/>
      <c r="Z20" s="119"/>
      <c r="AA20" s="119"/>
      <c r="AB20" s="119"/>
      <c r="AC20" s="119"/>
      <c r="AD20" s="119"/>
      <c r="AE20" s="119"/>
      <c r="AF20" s="119"/>
      <c r="AG20" s="119"/>
      <c r="AH20" s="119"/>
      <c r="AI20" s="119"/>
      <c r="AJ20" s="119"/>
      <c r="AK20" s="119"/>
      <c r="AL20" s="119"/>
      <c r="AM20" s="119"/>
      <c r="AN20" s="119"/>
      <c r="AO20" s="119"/>
      <c r="AP20" s="119"/>
      <c r="AQ20" s="119"/>
      <c r="AR20" s="119"/>
      <c r="AS20" s="119"/>
      <c r="AT20" s="119"/>
      <c r="AU20" s="119"/>
      <c r="AV20" s="119"/>
      <c r="AW20" s="119"/>
      <c r="AX20" s="119"/>
      <c r="AY20" s="119"/>
      <c r="AZ20" s="119"/>
    </row>
    <row r="21" spans="1:52" ht="14">
      <c r="A21" s="129" t="s">
        <v>1419</v>
      </c>
      <c r="B21" s="121">
        <v>3471955</v>
      </c>
      <c r="C21" s="123">
        <f t="shared" si="2"/>
        <v>71</v>
      </c>
      <c r="D21" s="124" t="str">
        <f t="shared" si="5"/>
        <v>1967</v>
      </c>
      <c r="E21" s="122">
        <f t="shared" si="6"/>
        <v>3472</v>
      </c>
      <c r="F21" s="123">
        <f t="shared" si="7"/>
        <v>71</v>
      </c>
      <c r="G21" s="123">
        <f t="shared" si="3"/>
        <v>3</v>
      </c>
      <c r="H21" s="123">
        <f t="shared" si="8"/>
        <v>3</v>
      </c>
      <c r="I21" s="123">
        <f t="shared" si="13"/>
        <v>71</v>
      </c>
      <c r="J21" s="122">
        <f t="shared" si="9"/>
        <v>3470</v>
      </c>
      <c r="K21" s="119"/>
      <c r="L21" s="119"/>
      <c r="M21" s="122">
        <v>3475448</v>
      </c>
      <c r="N21" s="122">
        <f t="shared" si="4"/>
        <v>69</v>
      </c>
      <c r="O21" s="122">
        <f t="shared" si="10"/>
        <v>0</v>
      </c>
      <c r="P21" s="122">
        <f t="shared" si="11"/>
        <v>0</v>
      </c>
      <c r="Q21" s="122">
        <f t="shared" si="0"/>
        <v>3475</v>
      </c>
      <c r="R21" s="123">
        <f t="shared" si="14"/>
        <v>69</v>
      </c>
      <c r="S21" s="122">
        <f t="shared" si="12"/>
        <v>3474</v>
      </c>
      <c r="T21" s="119" t="str">
        <f t="shared" si="1"/>
        <v>1967</v>
      </c>
      <c r="U21" s="119"/>
      <c r="V21" s="119"/>
      <c r="W21" s="119"/>
      <c r="X21" s="119"/>
      <c r="Y21" s="119"/>
      <c r="Z21" s="119"/>
      <c r="AA21" s="119"/>
      <c r="AB21" s="119"/>
      <c r="AC21" s="119"/>
      <c r="AD21" s="119"/>
      <c r="AE21" s="119"/>
      <c r="AF21" s="119"/>
      <c r="AG21" s="119"/>
      <c r="AH21" s="119"/>
      <c r="AI21" s="119"/>
      <c r="AJ21" s="119"/>
      <c r="AK21" s="119"/>
      <c r="AL21" s="119"/>
      <c r="AM21" s="119"/>
      <c r="AN21" s="119"/>
      <c r="AO21" s="119"/>
      <c r="AP21" s="119"/>
      <c r="AQ21" s="119"/>
      <c r="AR21" s="119"/>
      <c r="AS21" s="119"/>
      <c r="AT21" s="119"/>
      <c r="AU21" s="119"/>
      <c r="AV21" s="119"/>
      <c r="AW21" s="119"/>
      <c r="AX21" s="119"/>
      <c r="AY21" s="119"/>
      <c r="AZ21" s="119"/>
    </row>
    <row r="22" spans="1:52" ht="14">
      <c r="A22" s="129" t="s">
        <v>1420</v>
      </c>
      <c r="B22" s="121">
        <v>3545613</v>
      </c>
      <c r="C22" s="123">
        <f t="shared" si="2"/>
        <v>74</v>
      </c>
      <c r="D22" s="124" t="str">
        <f t="shared" si="5"/>
        <v>1968</v>
      </c>
      <c r="E22" s="122">
        <f t="shared" si="6"/>
        <v>3546</v>
      </c>
      <c r="F22" s="123">
        <f t="shared" si="7"/>
        <v>74</v>
      </c>
      <c r="G22" s="123">
        <f t="shared" si="3"/>
        <v>3</v>
      </c>
      <c r="H22" s="123">
        <f t="shared" si="8"/>
        <v>3</v>
      </c>
      <c r="I22" s="123">
        <f t="shared" si="13"/>
        <v>74</v>
      </c>
      <c r="J22" s="122">
        <f t="shared" si="9"/>
        <v>3544</v>
      </c>
      <c r="K22" s="119"/>
      <c r="L22" s="119"/>
      <c r="M22" s="122">
        <v>3546811</v>
      </c>
      <c r="N22" s="122">
        <f t="shared" si="4"/>
        <v>71</v>
      </c>
      <c r="O22" s="122">
        <f t="shared" si="10"/>
        <v>2</v>
      </c>
      <c r="P22" s="122">
        <f t="shared" si="11"/>
        <v>2</v>
      </c>
      <c r="Q22" s="122">
        <f t="shared" si="0"/>
        <v>3547</v>
      </c>
      <c r="R22" s="123">
        <f t="shared" si="14"/>
        <v>71</v>
      </c>
      <c r="S22" s="122">
        <f t="shared" si="12"/>
        <v>3545</v>
      </c>
      <c r="T22" s="119" t="str">
        <f t="shared" si="1"/>
        <v>1968</v>
      </c>
      <c r="U22" s="119"/>
      <c r="V22" s="119"/>
      <c r="W22" s="119"/>
      <c r="X22" s="119"/>
      <c r="Y22" s="119"/>
      <c r="Z22" s="119"/>
      <c r="AA22" s="119"/>
      <c r="AB22" s="119"/>
      <c r="AC22" s="119"/>
      <c r="AD22" s="119"/>
      <c r="AE22" s="119"/>
      <c r="AF22" s="119"/>
      <c r="AG22" s="119"/>
      <c r="AH22" s="119"/>
      <c r="AI22" s="119"/>
      <c r="AJ22" s="119"/>
      <c r="AK22" s="119"/>
      <c r="AL22" s="119"/>
      <c r="AM22" s="119"/>
      <c r="AN22" s="119"/>
      <c r="AO22" s="119"/>
      <c r="AP22" s="119"/>
      <c r="AQ22" s="119"/>
      <c r="AR22" s="119"/>
      <c r="AS22" s="119"/>
      <c r="AT22" s="119"/>
      <c r="AU22" s="119"/>
      <c r="AV22" s="119"/>
      <c r="AW22" s="119"/>
      <c r="AX22" s="119"/>
      <c r="AY22" s="119"/>
      <c r="AZ22" s="119"/>
    </row>
    <row r="23" spans="1:52" ht="14">
      <c r="A23" s="129" t="s">
        <v>1421</v>
      </c>
      <c r="B23" s="121">
        <v>3620652</v>
      </c>
      <c r="C23" s="123">
        <f t="shared" si="2"/>
        <v>75</v>
      </c>
      <c r="D23" s="124" t="str">
        <f t="shared" si="5"/>
        <v>1969</v>
      </c>
      <c r="E23" s="122">
        <f t="shared" si="6"/>
        <v>3621</v>
      </c>
      <c r="F23" s="123">
        <f t="shared" si="7"/>
        <v>75</v>
      </c>
      <c r="G23" s="123">
        <f t="shared" si="3"/>
        <v>1</v>
      </c>
      <c r="H23" s="123">
        <f t="shared" si="8"/>
        <v>1</v>
      </c>
      <c r="I23" s="123">
        <f t="shared" si="13"/>
        <v>75</v>
      </c>
      <c r="J23" s="122">
        <f t="shared" si="9"/>
        <v>3619</v>
      </c>
      <c r="K23" s="119"/>
      <c r="L23" s="119"/>
      <c r="M23" s="122">
        <v>3620655</v>
      </c>
      <c r="N23" s="122">
        <f t="shared" si="4"/>
        <v>74</v>
      </c>
      <c r="O23" s="122">
        <f t="shared" si="10"/>
        <v>3</v>
      </c>
      <c r="P23" s="122">
        <f t="shared" si="11"/>
        <v>3</v>
      </c>
      <c r="Q23" s="122">
        <f t="shared" si="0"/>
        <v>3621</v>
      </c>
      <c r="R23" s="123">
        <f t="shared" si="14"/>
        <v>74</v>
      </c>
      <c r="S23" s="122">
        <f t="shared" si="12"/>
        <v>3619</v>
      </c>
      <c r="T23" s="119" t="str">
        <f t="shared" si="1"/>
        <v>1969</v>
      </c>
      <c r="U23" s="119"/>
      <c r="V23" s="119"/>
      <c r="W23" s="119"/>
      <c r="X23" s="119"/>
      <c r="Y23" s="119"/>
      <c r="Z23" s="119"/>
      <c r="AA23" s="119"/>
      <c r="AB23" s="119"/>
      <c r="AC23" s="119"/>
      <c r="AD23" s="119"/>
      <c r="AE23" s="119"/>
      <c r="AF23" s="119"/>
      <c r="AG23" s="119"/>
      <c r="AH23" s="119"/>
      <c r="AI23" s="119"/>
      <c r="AJ23" s="119"/>
      <c r="AK23" s="119"/>
      <c r="AL23" s="119"/>
      <c r="AM23" s="119"/>
      <c r="AN23" s="119"/>
      <c r="AO23" s="119"/>
      <c r="AP23" s="119"/>
      <c r="AQ23" s="119"/>
      <c r="AR23" s="119"/>
      <c r="AS23" s="119"/>
      <c r="AT23" s="119"/>
      <c r="AU23" s="119"/>
      <c r="AV23" s="119"/>
      <c r="AW23" s="119"/>
      <c r="AX23" s="119"/>
      <c r="AY23" s="119"/>
      <c r="AZ23" s="119"/>
    </row>
    <row r="24" spans="1:52" ht="14">
      <c r="A24" s="129" t="s">
        <v>1422</v>
      </c>
      <c r="B24" s="121">
        <v>3696186</v>
      </c>
      <c r="C24" s="123">
        <f t="shared" si="2"/>
        <v>76</v>
      </c>
      <c r="D24" s="124" t="str">
        <f t="shared" si="5"/>
        <v>1970</v>
      </c>
      <c r="E24" s="122">
        <f t="shared" si="6"/>
        <v>3696</v>
      </c>
      <c r="F24" s="123">
        <f t="shared" si="7"/>
        <v>76</v>
      </c>
      <c r="G24" s="123">
        <f t="shared" si="3"/>
        <v>1</v>
      </c>
      <c r="H24" s="123">
        <f t="shared" si="8"/>
        <v>1</v>
      </c>
      <c r="I24" s="123">
        <f t="shared" si="13"/>
        <v>76</v>
      </c>
      <c r="J24" s="122">
        <f t="shared" si="9"/>
        <v>3695</v>
      </c>
      <c r="K24" s="119"/>
      <c r="L24" s="119"/>
      <c r="M24" s="122">
        <v>3695390</v>
      </c>
      <c r="N24" s="122">
        <f t="shared" si="4"/>
        <v>75</v>
      </c>
      <c r="O24" s="122">
        <f t="shared" si="10"/>
        <v>1</v>
      </c>
      <c r="P24" s="122">
        <f t="shared" si="11"/>
        <v>1</v>
      </c>
      <c r="Q24" s="122">
        <f t="shared" si="0"/>
        <v>3695</v>
      </c>
      <c r="R24" s="123">
        <f t="shared" si="14"/>
        <v>75</v>
      </c>
      <c r="S24" s="122">
        <f t="shared" si="12"/>
        <v>3694</v>
      </c>
      <c r="T24" s="119" t="str">
        <f t="shared" si="1"/>
        <v>1970</v>
      </c>
      <c r="U24" s="119"/>
      <c r="V24" s="119"/>
      <c r="W24" s="119"/>
      <c r="X24" s="119"/>
      <c r="Y24" s="119"/>
      <c r="Z24" s="119"/>
      <c r="AA24" s="119"/>
      <c r="AB24" s="119"/>
      <c r="AC24" s="119"/>
      <c r="AD24" s="119"/>
      <c r="AE24" s="119"/>
      <c r="AF24" s="119"/>
      <c r="AG24" s="119"/>
      <c r="AH24" s="119"/>
      <c r="AI24" s="119"/>
      <c r="AJ24" s="119"/>
      <c r="AK24" s="119"/>
      <c r="AL24" s="119"/>
      <c r="AM24" s="119"/>
      <c r="AN24" s="119"/>
      <c r="AO24" s="119"/>
      <c r="AP24" s="119"/>
      <c r="AQ24" s="119"/>
      <c r="AR24" s="119"/>
      <c r="AS24" s="119"/>
      <c r="AT24" s="119"/>
      <c r="AU24" s="119"/>
      <c r="AV24" s="119"/>
      <c r="AW24" s="119"/>
      <c r="AX24" s="119"/>
      <c r="AY24" s="119"/>
      <c r="AZ24" s="119"/>
    </row>
    <row r="25" spans="1:52" ht="14">
      <c r="A25" s="129" t="s">
        <v>1423</v>
      </c>
      <c r="B25" s="121">
        <v>3772048</v>
      </c>
      <c r="C25" s="123">
        <f t="shared" si="2"/>
        <v>76</v>
      </c>
      <c r="D25" s="124" t="str">
        <f t="shared" si="5"/>
        <v>1971</v>
      </c>
      <c r="E25" s="122">
        <f t="shared" si="6"/>
        <v>3772</v>
      </c>
      <c r="F25" s="123">
        <f t="shared" si="7"/>
        <v>76</v>
      </c>
      <c r="G25" s="123">
        <f t="shared" si="3"/>
        <v>0</v>
      </c>
      <c r="H25" s="123">
        <f t="shared" si="8"/>
        <v>0</v>
      </c>
      <c r="I25" s="123">
        <f t="shared" si="13"/>
        <v>76</v>
      </c>
      <c r="J25" s="122">
        <f t="shared" si="9"/>
        <v>3771</v>
      </c>
      <c r="K25" s="119"/>
      <c r="L25" s="119"/>
      <c r="M25" s="122">
        <v>3770163</v>
      </c>
      <c r="N25" s="122">
        <f t="shared" si="4"/>
        <v>75</v>
      </c>
      <c r="O25" s="122">
        <f t="shared" si="10"/>
        <v>0</v>
      </c>
      <c r="P25" s="122">
        <f t="shared" si="11"/>
        <v>0</v>
      </c>
      <c r="Q25" s="122">
        <f t="shared" si="0"/>
        <v>3770</v>
      </c>
      <c r="R25" s="123">
        <f t="shared" si="14"/>
        <v>75</v>
      </c>
      <c r="S25" s="122">
        <f t="shared" si="12"/>
        <v>3769</v>
      </c>
      <c r="T25" s="119" t="str">
        <f t="shared" si="1"/>
        <v>1971</v>
      </c>
      <c r="U25" s="119"/>
      <c r="V25" s="119"/>
      <c r="W25" s="119"/>
      <c r="X25" s="119"/>
      <c r="Y25" s="119"/>
      <c r="Z25" s="119"/>
      <c r="AA25" s="119"/>
      <c r="AB25" s="119"/>
      <c r="AC25" s="119"/>
      <c r="AD25" s="119"/>
      <c r="AE25" s="119"/>
      <c r="AF25" s="119"/>
      <c r="AG25" s="119"/>
      <c r="AH25" s="119"/>
      <c r="AI25" s="119"/>
      <c r="AJ25" s="119"/>
      <c r="AK25" s="119"/>
      <c r="AL25" s="119"/>
      <c r="AM25" s="119"/>
      <c r="AN25" s="119"/>
      <c r="AO25" s="119"/>
      <c r="AP25" s="119"/>
      <c r="AQ25" s="119"/>
      <c r="AR25" s="119"/>
      <c r="AS25" s="119"/>
      <c r="AT25" s="119"/>
      <c r="AU25" s="119"/>
      <c r="AV25" s="119"/>
      <c r="AW25" s="119"/>
      <c r="AX25" s="119"/>
      <c r="AY25" s="119"/>
      <c r="AZ25" s="119"/>
    </row>
    <row r="26" spans="1:52" ht="14">
      <c r="A26" s="129" t="s">
        <v>1424</v>
      </c>
      <c r="B26" s="121">
        <v>3848319</v>
      </c>
      <c r="C26" s="123">
        <f t="shared" si="2"/>
        <v>76</v>
      </c>
      <c r="D26" s="124" t="str">
        <f t="shared" si="5"/>
        <v>1972</v>
      </c>
      <c r="E26" s="122">
        <f t="shared" si="6"/>
        <v>3848</v>
      </c>
      <c r="F26" s="123">
        <f t="shared" si="7"/>
        <v>76</v>
      </c>
      <c r="G26" s="123">
        <f t="shared" si="3"/>
        <v>0</v>
      </c>
      <c r="H26" s="123">
        <f t="shared" si="8"/>
        <v>0</v>
      </c>
      <c r="I26" s="123">
        <f t="shared" si="13"/>
        <v>76</v>
      </c>
      <c r="J26" s="122">
        <f t="shared" si="9"/>
        <v>3847</v>
      </c>
      <c r="K26" s="119"/>
      <c r="L26" s="119"/>
      <c r="M26" s="122">
        <v>3844801</v>
      </c>
      <c r="N26" s="122">
        <f t="shared" si="4"/>
        <v>75</v>
      </c>
      <c r="O26" s="122">
        <f t="shared" si="10"/>
        <v>0</v>
      </c>
      <c r="P26" s="122">
        <f t="shared" si="11"/>
        <v>0</v>
      </c>
      <c r="Q26" s="122">
        <f t="shared" si="0"/>
        <v>3845</v>
      </c>
      <c r="R26" s="123">
        <f t="shared" si="14"/>
        <v>75</v>
      </c>
      <c r="S26" s="122">
        <f t="shared" si="12"/>
        <v>3844</v>
      </c>
      <c r="T26" s="119" t="str">
        <f t="shared" si="1"/>
        <v>1972</v>
      </c>
      <c r="U26" s="119"/>
      <c r="V26" s="119"/>
      <c r="W26" s="119"/>
      <c r="X26" s="119"/>
      <c r="Y26" s="119"/>
      <c r="Z26" s="119"/>
      <c r="AA26" s="119"/>
      <c r="AB26" s="119"/>
      <c r="AC26" s="119"/>
      <c r="AD26" s="119"/>
      <c r="AE26" s="119"/>
      <c r="AF26" s="119"/>
      <c r="AG26" s="119"/>
      <c r="AH26" s="119"/>
      <c r="AI26" s="119"/>
      <c r="AJ26" s="119"/>
      <c r="AK26" s="119"/>
      <c r="AL26" s="119"/>
      <c r="AM26" s="119"/>
      <c r="AN26" s="119"/>
      <c r="AO26" s="119"/>
      <c r="AP26" s="119"/>
      <c r="AQ26" s="119"/>
      <c r="AR26" s="119"/>
      <c r="AS26" s="119"/>
      <c r="AT26" s="119"/>
      <c r="AU26" s="119"/>
      <c r="AV26" s="119"/>
      <c r="AW26" s="119"/>
      <c r="AX26" s="119"/>
      <c r="AY26" s="119"/>
      <c r="AZ26" s="119"/>
    </row>
    <row r="27" spans="1:52" ht="14">
      <c r="A27" s="129" t="s">
        <v>1425</v>
      </c>
      <c r="B27" s="121">
        <v>3924668</v>
      </c>
      <c r="C27" s="123">
        <f t="shared" si="2"/>
        <v>76</v>
      </c>
      <c r="D27" s="124" t="str">
        <f t="shared" si="5"/>
        <v>1973</v>
      </c>
      <c r="E27" s="122">
        <f t="shared" si="6"/>
        <v>3925</v>
      </c>
      <c r="F27" s="123">
        <f t="shared" si="7"/>
        <v>76</v>
      </c>
      <c r="G27" s="123">
        <f t="shared" si="3"/>
        <v>0</v>
      </c>
      <c r="H27" s="123">
        <f t="shared" si="8"/>
        <v>0</v>
      </c>
      <c r="I27" s="123">
        <f t="shared" si="13"/>
        <v>76</v>
      </c>
      <c r="J27" s="122">
        <f t="shared" si="9"/>
        <v>3923</v>
      </c>
      <c r="K27" s="119"/>
      <c r="L27" s="119"/>
      <c r="M27" s="122">
        <v>3920252</v>
      </c>
      <c r="N27" s="122">
        <f t="shared" si="4"/>
        <v>75</v>
      </c>
      <c r="O27" s="122">
        <f t="shared" si="10"/>
        <v>0</v>
      </c>
      <c r="P27" s="122">
        <f t="shared" si="11"/>
        <v>0</v>
      </c>
      <c r="Q27" s="122">
        <f t="shared" si="0"/>
        <v>3920</v>
      </c>
      <c r="R27" s="123">
        <f t="shared" si="14"/>
        <v>75</v>
      </c>
      <c r="S27" s="122">
        <f t="shared" si="12"/>
        <v>3919</v>
      </c>
      <c r="T27" s="119" t="str">
        <f t="shared" si="1"/>
        <v>1973</v>
      </c>
      <c r="U27" s="119"/>
      <c r="V27" s="119"/>
      <c r="W27" s="119"/>
      <c r="X27" s="119"/>
      <c r="Y27" s="119"/>
      <c r="Z27" s="119"/>
      <c r="AA27" s="119"/>
      <c r="AB27" s="119"/>
      <c r="AC27" s="119"/>
      <c r="AD27" s="119"/>
      <c r="AE27" s="119"/>
      <c r="AF27" s="119"/>
      <c r="AG27" s="119"/>
      <c r="AH27" s="119"/>
      <c r="AI27" s="119"/>
      <c r="AJ27" s="119"/>
      <c r="AK27" s="119"/>
      <c r="AL27" s="119"/>
      <c r="AM27" s="119"/>
      <c r="AN27" s="119"/>
      <c r="AO27" s="119"/>
      <c r="AP27" s="119"/>
      <c r="AQ27" s="119"/>
      <c r="AR27" s="119"/>
      <c r="AS27" s="119"/>
      <c r="AT27" s="119"/>
      <c r="AU27" s="119"/>
      <c r="AV27" s="119"/>
      <c r="AW27" s="119"/>
      <c r="AX27" s="119"/>
      <c r="AY27" s="119"/>
      <c r="AZ27" s="119"/>
    </row>
    <row r="28" spans="1:52" ht="14">
      <c r="A28" s="129" t="s">
        <v>1426</v>
      </c>
      <c r="B28" s="121">
        <v>4000764</v>
      </c>
      <c r="C28" s="123">
        <f t="shared" si="2"/>
        <v>76</v>
      </c>
      <c r="D28" s="124" t="str">
        <f t="shared" si="5"/>
        <v>1974</v>
      </c>
      <c r="E28" s="122">
        <f t="shared" si="6"/>
        <v>4001</v>
      </c>
      <c r="F28" s="123">
        <f t="shared" si="7"/>
        <v>76</v>
      </c>
      <c r="G28" s="123">
        <f t="shared" si="3"/>
        <v>0</v>
      </c>
      <c r="H28" s="123">
        <f t="shared" si="8"/>
        <v>0</v>
      </c>
      <c r="I28" s="123">
        <f t="shared" si="13"/>
        <v>76</v>
      </c>
      <c r="J28" s="122">
        <f t="shared" si="9"/>
        <v>3999</v>
      </c>
      <c r="K28" s="119"/>
      <c r="L28" s="119"/>
      <c r="M28" s="122">
        <v>3995517</v>
      </c>
      <c r="N28" s="122">
        <f t="shared" si="4"/>
        <v>75</v>
      </c>
      <c r="O28" s="122">
        <f t="shared" si="10"/>
        <v>0</v>
      </c>
      <c r="P28" s="122">
        <f t="shared" si="11"/>
        <v>0</v>
      </c>
      <c r="Q28" s="122">
        <f t="shared" si="0"/>
        <v>3996</v>
      </c>
      <c r="R28" s="123">
        <f t="shared" si="14"/>
        <v>75</v>
      </c>
      <c r="S28" s="122">
        <f t="shared" si="12"/>
        <v>3994</v>
      </c>
      <c r="T28" s="119" t="str">
        <f t="shared" si="1"/>
        <v>1974</v>
      </c>
      <c r="U28" s="119"/>
      <c r="V28" s="119"/>
      <c r="W28" s="119"/>
      <c r="X28" s="119"/>
      <c r="Y28" s="119"/>
      <c r="Z28" s="119"/>
      <c r="AA28" s="119"/>
      <c r="AB28" s="119"/>
      <c r="AC28" s="119"/>
      <c r="AD28" s="119"/>
      <c r="AE28" s="119"/>
      <c r="AF28" s="119"/>
      <c r="AG28" s="119"/>
      <c r="AH28" s="119"/>
      <c r="AI28" s="119"/>
      <c r="AJ28" s="119"/>
      <c r="AK28" s="119"/>
      <c r="AL28" s="119"/>
      <c r="AM28" s="119"/>
      <c r="AN28" s="119"/>
      <c r="AO28" s="119"/>
      <c r="AP28" s="119"/>
      <c r="AQ28" s="119"/>
      <c r="AR28" s="119"/>
      <c r="AS28" s="119"/>
      <c r="AT28" s="119"/>
      <c r="AU28" s="119"/>
      <c r="AV28" s="119"/>
      <c r="AW28" s="119"/>
      <c r="AX28" s="119"/>
      <c r="AY28" s="119"/>
      <c r="AZ28" s="119"/>
    </row>
    <row r="29" spans="1:52" ht="14">
      <c r="A29" s="129" t="s">
        <v>1427</v>
      </c>
      <c r="B29" s="121">
        <v>4076419</v>
      </c>
      <c r="C29" s="123">
        <f t="shared" si="2"/>
        <v>76</v>
      </c>
      <c r="D29" s="124" t="str">
        <f t="shared" si="5"/>
        <v>1975</v>
      </c>
      <c r="E29" s="122">
        <f t="shared" si="6"/>
        <v>4076</v>
      </c>
      <c r="F29" s="123">
        <f t="shared" si="7"/>
        <v>76</v>
      </c>
      <c r="G29" s="123">
        <f t="shared" si="3"/>
        <v>0</v>
      </c>
      <c r="H29" s="123">
        <f t="shared" si="8"/>
        <v>0</v>
      </c>
      <c r="I29" s="123">
        <f t="shared" si="13"/>
        <v>76</v>
      </c>
      <c r="J29" s="122">
        <f t="shared" si="9"/>
        <v>4075</v>
      </c>
      <c r="K29" s="119"/>
      <c r="L29" s="119"/>
      <c r="M29" s="122">
        <v>4069437</v>
      </c>
      <c r="N29" s="122">
        <f t="shared" si="4"/>
        <v>74</v>
      </c>
      <c r="O29" s="122">
        <f t="shared" si="10"/>
        <v>-1</v>
      </c>
      <c r="P29" s="122">
        <f t="shared" si="11"/>
        <v>-1</v>
      </c>
      <c r="Q29" s="122">
        <f t="shared" si="0"/>
        <v>4069</v>
      </c>
      <c r="R29" s="123">
        <f t="shared" si="14"/>
        <v>74</v>
      </c>
      <c r="S29" s="122">
        <f t="shared" si="12"/>
        <v>4068</v>
      </c>
      <c r="T29" s="119" t="str">
        <f t="shared" si="1"/>
        <v>1975</v>
      </c>
      <c r="U29" s="119"/>
      <c r="V29" s="119"/>
      <c r="W29" s="119"/>
      <c r="X29" s="119"/>
      <c r="Y29" s="119"/>
      <c r="Z29" s="119"/>
      <c r="AA29" s="119"/>
      <c r="AB29" s="119"/>
      <c r="AC29" s="119"/>
      <c r="AD29" s="119"/>
      <c r="AE29" s="119"/>
      <c r="AF29" s="119"/>
      <c r="AG29" s="119"/>
      <c r="AH29" s="119"/>
      <c r="AI29" s="119"/>
      <c r="AJ29" s="119"/>
      <c r="AK29" s="119"/>
      <c r="AL29" s="119"/>
      <c r="AM29" s="119"/>
      <c r="AN29" s="119"/>
      <c r="AO29" s="119"/>
      <c r="AP29" s="119"/>
      <c r="AQ29" s="119"/>
      <c r="AR29" s="119"/>
      <c r="AS29" s="119"/>
      <c r="AT29" s="119"/>
      <c r="AU29" s="119"/>
      <c r="AV29" s="119"/>
      <c r="AW29" s="119"/>
      <c r="AX29" s="119"/>
      <c r="AY29" s="119"/>
      <c r="AZ29" s="119"/>
    </row>
    <row r="30" spans="1:52" ht="14">
      <c r="A30" s="129" t="s">
        <v>1428</v>
      </c>
      <c r="B30" s="121">
        <v>4151410</v>
      </c>
      <c r="C30" s="123">
        <f t="shared" si="2"/>
        <v>75</v>
      </c>
      <c r="D30" s="124" t="str">
        <f t="shared" si="5"/>
        <v>1976</v>
      </c>
      <c r="E30" s="122">
        <f t="shared" si="6"/>
        <v>4151</v>
      </c>
      <c r="F30" s="123">
        <f t="shared" si="7"/>
        <v>75</v>
      </c>
      <c r="G30" s="123">
        <f t="shared" si="3"/>
        <v>-1</v>
      </c>
      <c r="H30" s="123">
        <f t="shared" si="8"/>
        <v>-1</v>
      </c>
      <c r="I30" s="123">
        <f t="shared" si="13"/>
        <v>75</v>
      </c>
      <c r="J30" s="122">
        <f t="shared" si="9"/>
        <v>4150</v>
      </c>
      <c r="K30" s="119"/>
      <c r="L30" s="119"/>
      <c r="M30" s="122">
        <v>4142506</v>
      </c>
      <c r="N30" s="122">
        <f t="shared" si="4"/>
        <v>73</v>
      </c>
      <c r="O30" s="122">
        <f t="shared" si="10"/>
        <v>-1</v>
      </c>
      <c r="P30" s="122">
        <f t="shared" si="11"/>
        <v>-1</v>
      </c>
      <c r="Q30" s="122">
        <f t="shared" si="0"/>
        <v>4143</v>
      </c>
      <c r="R30" s="123">
        <f t="shared" si="14"/>
        <v>73</v>
      </c>
      <c r="S30" s="122">
        <f t="shared" si="12"/>
        <v>4141</v>
      </c>
      <c r="T30" s="119" t="str">
        <f t="shared" si="1"/>
        <v>1976</v>
      </c>
      <c r="U30" s="119"/>
      <c r="V30" s="119"/>
      <c r="W30" s="119"/>
      <c r="X30" s="119"/>
      <c r="Y30" s="119"/>
      <c r="Z30" s="119"/>
      <c r="AA30" s="119"/>
      <c r="AB30" s="119"/>
      <c r="AC30" s="119"/>
      <c r="AD30" s="119"/>
      <c r="AE30" s="119"/>
      <c r="AF30" s="119"/>
      <c r="AG30" s="119"/>
      <c r="AH30" s="119"/>
      <c r="AI30" s="119"/>
      <c r="AJ30" s="119"/>
      <c r="AK30" s="119"/>
      <c r="AL30" s="119"/>
      <c r="AM30" s="119"/>
      <c r="AN30" s="119"/>
      <c r="AO30" s="119"/>
      <c r="AP30" s="119"/>
      <c r="AQ30" s="119"/>
      <c r="AR30" s="119"/>
      <c r="AS30" s="119"/>
      <c r="AT30" s="119"/>
      <c r="AU30" s="119"/>
      <c r="AV30" s="119"/>
      <c r="AW30" s="119"/>
      <c r="AX30" s="119"/>
      <c r="AY30" s="119"/>
      <c r="AZ30" s="119"/>
    </row>
    <row r="31" spans="1:52" ht="14">
      <c r="A31" s="129" t="s">
        <v>1429</v>
      </c>
      <c r="B31" s="121">
        <v>4225864</v>
      </c>
      <c r="C31" s="123">
        <f t="shared" si="2"/>
        <v>74</v>
      </c>
      <c r="D31" s="124" t="str">
        <f t="shared" si="5"/>
        <v>1977</v>
      </c>
      <c r="E31" s="122">
        <f t="shared" si="6"/>
        <v>4226</v>
      </c>
      <c r="F31" s="123">
        <f t="shared" si="7"/>
        <v>74</v>
      </c>
      <c r="G31" s="123">
        <f t="shared" si="3"/>
        <v>-1</v>
      </c>
      <c r="H31" s="123">
        <f t="shared" si="8"/>
        <v>-1</v>
      </c>
      <c r="I31" s="123">
        <f t="shared" si="13"/>
        <v>74</v>
      </c>
      <c r="J31" s="122">
        <f t="shared" si="9"/>
        <v>4224</v>
      </c>
      <c r="K31" s="119"/>
      <c r="L31" s="119"/>
      <c r="M31" s="122">
        <v>4215773</v>
      </c>
      <c r="N31" s="122">
        <f t="shared" si="4"/>
        <v>73</v>
      </c>
      <c r="O31" s="122">
        <f t="shared" si="10"/>
        <v>0</v>
      </c>
      <c r="P31" s="122">
        <f t="shared" si="11"/>
        <v>0</v>
      </c>
      <c r="Q31" s="122">
        <f t="shared" si="0"/>
        <v>4216</v>
      </c>
      <c r="R31" s="123">
        <f t="shared" si="14"/>
        <v>73</v>
      </c>
      <c r="S31" s="122">
        <f t="shared" si="12"/>
        <v>4214</v>
      </c>
      <c r="T31" s="119" t="str">
        <f t="shared" si="1"/>
        <v>1977</v>
      </c>
      <c r="U31" s="119"/>
      <c r="V31" s="119"/>
      <c r="W31" s="119"/>
      <c r="X31" s="119"/>
      <c r="Y31" s="119"/>
      <c r="Z31" s="119"/>
      <c r="AA31" s="119"/>
      <c r="AB31" s="119"/>
      <c r="AC31" s="119"/>
      <c r="AD31" s="119"/>
      <c r="AE31" s="119"/>
      <c r="AF31" s="119"/>
      <c r="AG31" s="119"/>
      <c r="AH31" s="119"/>
      <c r="AI31" s="119"/>
      <c r="AJ31" s="119"/>
      <c r="AK31" s="119"/>
      <c r="AL31" s="119"/>
      <c r="AM31" s="119"/>
      <c r="AN31" s="119"/>
      <c r="AO31" s="119"/>
      <c r="AP31" s="119"/>
      <c r="AQ31" s="119"/>
      <c r="AR31" s="119"/>
      <c r="AS31" s="119"/>
      <c r="AT31" s="119"/>
      <c r="AU31" s="119"/>
      <c r="AV31" s="119"/>
      <c r="AW31" s="119"/>
      <c r="AX31" s="119"/>
      <c r="AY31" s="119"/>
      <c r="AZ31" s="119"/>
    </row>
    <row r="32" spans="1:52" ht="14">
      <c r="A32" s="129" t="s">
        <v>1430</v>
      </c>
      <c r="B32" s="121">
        <v>4300402</v>
      </c>
      <c r="C32" s="123">
        <f t="shared" si="2"/>
        <v>75</v>
      </c>
      <c r="D32" s="124" t="str">
        <f t="shared" si="5"/>
        <v>1978</v>
      </c>
      <c r="E32" s="122">
        <f t="shared" si="6"/>
        <v>4300</v>
      </c>
      <c r="F32" s="123">
        <f t="shared" si="7"/>
        <v>75</v>
      </c>
      <c r="G32" s="123">
        <f t="shared" si="3"/>
        <v>1</v>
      </c>
      <c r="H32" s="123">
        <f t="shared" si="8"/>
        <v>1</v>
      </c>
      <c r="I32" s="123">
        <f t="shared" si="13"/>
        <v>75</v>
      </c>
      <c r="J32" s="122">
        <f t="shared" si="9"/>
        <v>4299</v>
      </c>
      <c r="K32" s="119"/>
      <c r="L32" s="119"/>
      <c r="M32" s="122">
        <v>4289658</v>
      </c>
      <c r="N32" s="122">
        <f t="shared" si="4"/>
        <v>74</v>
      </c>
      <c r="O32" s="122">
        <f t="shared" si="10"/>
        <v>1</v>
      </c>
      <c r="P32" s="122">
        <f t="shared" si="11"/>
        <v>1</v>
      </c>
      <c r="Q32" s="122">
        <f t="shared" si="0"/>
        <v>4290</v>
      </c>
      <c r="R32" s="123">
        <f t="shared" si="14"/>
        <v>74</v>
      </c>
      <c r="S32" s="122">
        <f t="shared" si="12"/>
        <v>4288</v>
      </c>
      <c r="T32" s="119" t="str">
        <f t="shared" si="1"/>
        <v>1978</v>
      </c>
      <c r="U32" s="119"/>
      <c r="V32" s="119"/>
      <c r="W32" s="119"/>
      <c r="X32" s="119"/>
      <c r="Y32" s="119"/>
      <c r="Z32" s="119"/>
      <c r="AA32" s="119"/>
      <c r="AB32" s="119"/>
      <c r="AC32" s="119"/>
      <c r="AD32" s="119"/>
      <c r="AE32" s="119"/>
      <c r="AF32" s="119"/>
      <c r="AG32" s="119"/>
      <c r="AH32" s="119"/>
      <c r="AI32" s="119"/>
      <c r="AJ32" s="119"/>
      <c r="AK32" s="119"/>
      <c r="AL32" s="119"/>
      <c r="AM32" s="119"/>
      <c r="AN32" s="119"/>
      <c r="AO32" s="119"/>
      <c r="AP32" s="119"/>
      <c r="AQ32" s="119"/>
      <c r="AR32" s="119"/>
      <c r="AS32" s="119"/>
      <c r="AT32" s="119"/>
      <c r="AU32" s="119"/>
      <c r="AV32" s="119"/>
      <c r="AW32" s="119"/>
      <c r="AX32" s="119"/>
      <c r="AY32" s="119"/>
      <c r="AZ32" s="119"/>
    </row>
    <row r="33" spans="1:52" ht="14">
      <c r="A33" s="129" t="s">
        <v>1431</v>
      </c>
      <c r="B33" s="121">
        <v>4375899</v>
      </c>
      <c r="C33" s="123">
        <f t="shared" si="2"/>
        <v>75</v>
      </c>
      <c r="D33" s="124" t="str">
        <f t="shared" si="5"/>
        <v>1979</v>
      </c>
      <c r="E33" s="122">
        <f t="shared" si="6"/>
        <v>4376</v>
      </c>
      <c r="F33" s="123">
        <f t="shared" si="7"/>
        <v>75</v>
      </c>
      <c r="G33" s="123">
        <f t="shared" si="3"/>
        <v>0</v>
      </c>
      <c r="H33" s="123">
        <f t="shared" si="8"/>
        <v>0</v>
      </c>
      <c r="I33" s="123">
        <f t="shared" si="13"/>
        <v>75</v>
      </c>
      <c r="J33" s="122">
        <f t="shared" si="9"/>
        <v>4374</v>
      </c>
      <c r="K33" s="119"/>
      <c r="L33" s="119"/>
      <c r="M33" s="122">
        <v>4365583</v>
      </c>
      <c r="N33" s="122">
        <f t="shared" si="4"/>
        <v>76</v>
      </c>
      <c r="O33" s="122">
        <f t="shared" si="10"/>
        <v>2</v>
      </c>
      <c r="P33" s="122">
        <f t="shared" si="11"/>
        <v>2</v>
      </c>
      <c r="Q33" s="122">
        <f t="shared" si="0"/>
        <v>4366</v>
      </c>
      <c r="R33" s="123">
        <f t="shared" si="14"/>
        <v>76</v>
      </c>
      <c r="S33" s="122">
        <f t="shared" si="12"/>
        <v>4364</v>
      </c>
      <c r="T33" s="119" t="str">
        <f t="shared" si="1"/>
        <v>1979</v>
      </c>
      <c r="U33" s="119"/>
      <c r="V33" s="119"/>
      <c r="W33" s="119"/>
      <c r="X33" s="119"/>
      <c r="Y33" s="119"/>
      <c r="Z33" s="119"/>
      <c r="AA33" s="119"/>
      <c r="AB33" s="119"/>
      <c r="AC33" s="119"/>
      <c r="AD33" s="119"/>
      <c r="AE33" s="119"/>
      <c r="AF33" s="119"/>
      <c r="AG33" s="119"/>
      <c r="AH33" s="119"/>
      <c r="AI33" s="119"/>
      <c r="AJ33" s="119"/>
      <c r="AK33" s="119"/>
      <c r="AL33" s="119"/>
      <c r="AM33" s="119"/>
      <c r="AN33" s="119"/>
      <c r="AO33" s="119"/>
      <c r="AP33" s="119"/>
      <c r="AQ33" s="119"/>
      <c r="AR33" s="119"/>
      <c r="AS33" s="119"/>
      <c r="AT33" s="119"/>
      <c r="AU33" s="119"/>
      <c r="AV33" s="119"/>
      <c r="AW33" s="119"/>
      <c r="AX33" s="119"/>
      <c r="AY33" s="119"/>
      <c r="AZ33" s="119"/>
    </row>
    <row r="34" spans="1:52" ht="14">
      <c r="A34" s="129" t="s">
        <v>1432</v>
      </c>
      <c r="B34" s="121">
        <v>4453007</v>
      </c>
      <c r="C34" s="123">
        <f t="shared" si="2"/>
        <v>77</v>
      </c>
      <c r="D34" s="124" t="str">
        <f t="shared" si="5"/>
        <v>1980</v>
      </c>
      <c r="E34" s="122">
        <f t="shared" si="6"/>
        <v>4453</v>
      </c>
      <c r="F34" s="123">
        <f t="shared" si="7"/>
        <v>77</v>
      </c>
      <c r="G34" s="123">
        <f t="shared" si="3"/>
        <v>2</v>
      </c>
      <c r="H34" s="123">
        <f t="shared" si="8"/>
        <v>2</v>
      </c>
      <c r="I34" s="123">
        <f t="shared" si="13"/>
        <v>77</v>
      </c>
      <c r="J34" s="122">
        <f t="shared" si="9"/>
        <v>4451</v>
      </c>
      <c r="K34" s="119"/>
      <c r="L34" s="119"/>
      <c r="M34" s="122">
        <v>4444008</v>
      </c>
      <c r="N34" s="122">
        <f t="shared" si="4"/>
        <v>78</v>
      </c>
      <c r="O34" s="122">
        <f t="shared" si="10"/>
        <v>2</v>
      </c>
      <c r="P34" s="122">
        <f t="shared" si="11"/>
        <v>2</v>
      </c>
      <c r="Q34" s="122">
        <f t="shared" si="0"/>
        <v>4444</v>
      </c>
      <c r="R34" s="123">
        <f t="shared" si="14"/>
        <v>78</v>
      </c>
      <c r="S34" s="122">
        <f t="shared" si="12"/>
        <v>4442</v>
      </c>
      <c r="T34" s="119" t="str">
        <f t="shared" si="1"/>
        <v>1980</v>
      </c>
      <c r="U34" s="119"/>
      <c r="V34" s="119"/>
      <c r="W34" s="119"/>
      <c r="X34" s="119"/>
      <c r="Y34" s="119"/>
      <c r="Z34" s="119"/>
      <c r="AA34" s="119"/>
      <c r="AB34" s="119"/>
      <c r="AC34" s="119"/>
      <c r="AD34" s="119"/>
      <c r="AE34" s="119"/>
      <c r="AF34" s="119"/>
      <c r="AG34" s="119"/>
      <c r="AH34" s="119"/>
      <c r="AI34" s="119"/>
      <c r="AJ34" s="119"/>
      <c r="AK34" s="119"/>
      <c r="AL34" s="119"/>
      <c r="AM34" s="119"/>
      <c r="AN34" s="119"/>
      <c r="AO34" s="119"/>
      <c r="AP34" s="119"/>
      <c r="AQ34" s="119"/>
      <c r="AR34" s="119"/>
      <c r="AS34" s="119"/>
      <c r="AT34" s="119"/>
      <c r="AU34" s="119"/>
      <c r="AV34" s="119"/>
      <c r="AW34" s="119"/>
      <c r="AX34" s="119"/>
      <c r="AY34" s="119"/>
      <c r="AZ34" s="119"/>
    </row>
    <row r="35" spans="1:52" ht="14">
      <c r="A35" s="129" t="s">
        <v>1433</v>
      </c>
      <c r="B35" s="121">
        <v>4531799</v>
      </c>
      <c r="C35" s="123">
        <f t="shared" si="2"/>
        <v>79</v>
      </c>
      <c r="D35" s="124" t="str">
        <f t="shared" si="5"/>
        <v>1981</v>
      </c>
      <c r="E35" s="122">
        <f t="shared" si="6"/>
        <v>4532</v>
      </c>
      <c r="F35" s="123">
        <f t="shared" si="7"/>
        <v>79</v>
      </c>
      <c r="G35" s="123">
        <f t="shared" si="3"/>
        <v>2</v>
      </c>
      <c r="H35" s="123">
        <f t="shared" si="8"/>
        <v>2</v>
      </c>
      <c r="I35" s="123">
        <f t="shared" si="13"/>
        <v>79</v>
      </c>
      <c r="J35" s="122">
        <f t="shared" si="9"/>
        <v>4530</v>
      </c>
      <c r="K35" s="119"/>
      <c r="L35" s="119"/>
      <c r="M35" s="122">
        <v>4524628</v>
      </c>
      <c r="N35" s="122">
        <f t="shared" si="4"/>
        <v>81</v>
      </c>
      <c r="O35" s="122">
        <f t="shared" si="10"/>
        <v>3</v>
      </c>
      <c r="P35" s="122">
        <f t="shared" si="11"/>
        <v>3</v>
      </c>
      <c r="Q35" s="122">
        <f t="shared" si="0"/>
        <v>4525</v>
      </c>
      <c r="R35" s="123">
        <f t="shared" si="14"/>
        <v>81</v>
      </c>
      <c r="S35" s="122">
        <f t="shared" si="12"/>
        <v>4523</v>
      </c>
      <c r="T35" s="119" t="str">
        <f t="shared" si="1"/>
        <v>1981</v>
      </c>
      <c r="U35" s="119"/>
      <c r="V35" s="119"/>
      <c r="W35" s="119"/>
      <c r="X35" s="119"/>
      <c r="Y35" s="119"/>
      <c r="Z35" s="119"/>
      <c r="AA35" s="119"/>
      <c r="AB35" s="119"/>
      <c r="AC35" s="119"/>
      <c r="AD35" s="119"/>
      <c r="AE35" s="119"/>
      <c r="AF35" s="119"/>
      <c r="AG35" s="119"/>
      <c r="AH35" s="119"/>
      <c r="AI35" s="119"/>
      <c r="AJ35" s="119"/>
      <c r="AK35" s="119"/>
      <c r="AL35" s="119"/>
      <c r="AM35" s="119"/>
      <c r="AN35" s="119"/>
      <c r="AO35" s="119"/>
      <c r="AP35" s="119"/>
      <c r="AQ35" s="119"/>
      <c r="AR35" s="119"/>
      <c r="AS35" s="119"/>
      <c r="AT35" s="119"/>
      <c r="AU35" s="119"/>
      <c r="AV35" s="119"/>
      <c r="AW35" s="119"/>
      <c r="AX35" s="119"/>
      <c r="AY35" s="119"/>
      <c r="AZ35" s="119"/>
    </row>
    <row r="36" spans="1:52" ht="14">
      <c r="A36" s="129" t="s">
        <v>1434</v>
      </c>
      <c r="B36" s="121">
        <v>4612120</v>
      </c>
      <c r="C36" s="123">
        <f t="shared" si="2"/>
        <v>80</v>
      </c>
      <c r="D36" s="124" t="str">
        <f t="shared" si="5"/>
        <v>1982</v>
      </c>
      <c r="E36" s="122">
        <f t="shared" si="6"/>
        <v>4612</v>
      </c>
      <c r="F36" s="123">
        <f t="shared" si="7"/>
        <v>80</v>
      </c>
      <c r="G36" s="123">
        <f t="shared" si="3"/>
        <v>1</v>
      </c>
      <c r="H36" s="123">
        <f t="shared" si="8"/>
        <v>1</v>
      </c>
      <c r="I36" s="123">
        <f t="shared" si="13"/>
        <v>80</v>
      </c>
      <c r="J36" s="122">
        <f t="shared" si="9"/>
        <v>4610</v>
      </c>
      <c r="K36" s="119"/>
      <c r="L36" s="119"/>
      <c r="M36" s="122">
        <v>4607985</v>
      </c>
      <c r="N36" s="122">
        <f t="shared" si="4"/>
        <v>83</v>
      </c>
      <c r="O36" s="122">
        <f t="shared" si="10"/>
        <v>2</v>
      </c>
      <c r="P36" s="122">
        <f t="shared" si="11"/>
        <v>2</v>
      </c>
      <c r="Q36" s="122">
        <f t="shared" si="0"/>
        <v>4608</v>
      </c>
      <c r="R36" s="123">
        <f t="shared" si="14"/>
        <v>83</v>
      </c>
      <c r="S36" s="122">
        <f t="shared" si="12"/>
        <v>4606</v>
      </c>
      <c r="T36" s="119" t="str">
        <f t="shared" si="1"/>
        <v>1982</v>
      </c>
      <c r="U36" s="119"/>
      <c r="V36" s="119"/>
      <c r="W36" s="119"/>
      <c r="X36" s="119"/>
      <c r="Y36" s="119"/>
      <c r="Z36" s="119"/>
      <c r="AA36" s="119"/>
      <c r="AB36" s="119"/>
      <c r="AC36" s="119"/>
      <c r="AD36" s="119"/>
      <c r="AE36" s="119"/>
      <c r="AF36" s="119"/>
      <c r="AG36" s="119"/>
      <c r="AH36" s="119"/>
      <c r="AI36" s="119"/>
      <c r="AJ36" s="119"/>
      <c r="AK36" s="119"/>
      <c r="AL36" s="119"/>
      <c r="AM36" s="119"/>
      <c r="AN36" s="119"/>
      <c r="AO36" s="119"/>
      <c r="AP36" s="119"/>
      <c r="AQ36" s="119"/>
      <c r="AR36" s="119"/>
      <c r="AS36" s="119"/>
      <c r="AT36" s="119"/>
      <c r="AU36" s="119"/>
      <c r="AV36" s="119"/>
      <c r="AW36" s="119"/>
      <c r="AX36" s="119"/>
      <c r="AY36" s="119"/>
      <c r="AZ36" s="119"/>
    </row>
    <row r="37" spans="1:52" ht="14">
      <c r="A37" s="129" t="s">
        <v>1435</v>
      </c>
      <c r="B37" s="121">
        <v>4694097</v>
      </c>
      <c r="C37" s="123">
        <f t="shared" si="2"/>
        <v>82</v>
      </c>
      <c r="D37" s="124" t="str">
        <f t="shared" si="5"/>
        <v>1983</v>
      </c>
      <c r="E37" s="122">
        <f t="shared" si="6"/>
        <v>4694</v>
      </c>
      <c r="F37" s="123">
        <f t="shared" si="7"/>
        <v>82</v>
      </c>
      <c r="G37" s="123">
        <f t="shared" si="3"/>
        <v>2</v>
      </c>
      <c r="H37" s="123">
        <f t="shared" si="8"/>
        <v>2</v>
      </c>
      <c r="I37" s="123">
        <f t="shared" si="13"/>
        <v>82</v>
      </c>
      <c r="J37" s="122">
        <f t="shared" si="9"/>
        <v>4692</v>
      </c>
      <c r="K37" s="119"/>
      <c r="L37" s="119"/>
      <c r="M37" s="122">
        <v>4691884</v>
      </c>
      <c r="N37" s="122">
        <f t="shared" si="4"/>
        <v>84</v>
      </c>
      <c r="O37" s="122">
        <f t="shared" si="10"/>
        <v>1</v>
      </c>
      <c r="P37" s="122">
        <f t="shared" si="11"/>
        <v>1</v>
      </c>
      <c r="Q37" s="122">
        <f t="shared" si="0"/>
        <v>4692</v>
      </c>
      <c r="R37" s="123">
        <f t="shared" si="14"/>
        <v>84</v>
      </c>
      <c r="S37" s="122">
        <f t="shared" si="12"/>
        <v>4690</v>
      </c>
      <c r="T37" s="119" t="str">
        <f t="shared" si="1"/>
        <v>1983</v>
      </c>
      <c r="U37" s="119"/>
      <c r="V37" s="119"/>
      <c r="W37" s="119"/>
      <c r="X37" s="119"/>
      <c r="Y37" s="119"/>
      <c r="Z37" s="119"/>
      <c r="AA37" s="119"/>
      <c r="AB37" s="119"/>
      <c r="AC37" s="119"/>
      <c r="AD37" s="119"/>
      <c r="AE37" s="119"/>
      <c r="AF37" s="119"/>
      <c r="AG37" s="119"/>
      <c r="AH37" s="119"/>
      <c r="AI37" s="119"/>
      <c r="AJ37" s="119"/>
      <c r="AK37" s="119"/>
      <c r="AL37" s="119"/>
      <c r="AM37" s="119"/>
      <c r="AN37" s="119"/>
      <c r="AO37" s="119"/>
      <c r="AP37" s="119"/>
      <c r="AQ37" s="119"/>
      <c r="AR37" s="119"/>
      <c r="AS37" s="119"/>
      <c r="AT37" s="119"/>
      <c r="AU37" s="119"/>
      <c r="AV37" s="119"/>
      <c r="AW37" s="119"/>
      <c r="AX37" s="119"/>
      <c r="AY37" s="119"/>
      <c r="AZ37" s="119"/>
    </row>
    <row r="38" spans="1:52" ht="14">
      <c r="A38" s="129" t="s">
        <v>1436</v>
      </c>
      <c r="B38" s="121">
        <v>4777828</v>
      </c>
      <c r="C38" s="123">
        <f t="shared" si="2"/>
        <v>84</v>
      </c>
      <c r="D38" s="124" t="str">
        <f t="shared" si="5"/>
        <v>1984</v>
      </c>
      <c r="E38" s="122">
        <f t="shared" si="6"/>
        <v>4778</v>
      </c>
      <c r="F38" s="123">
        <f t="shared" si="7"/>
        <v>84</v>
      </c>
      <c r="G38" s="123">
        <f t="shared" si="3"/>
        <v>2</v>
      </c>
      <c r="H38" s="123">
        <f t="shared" si="8"/>
        <v>2</v>
      </c>
      <c r="I38" s="123">
        <f t="shared" si="13"/>
        <v>84</v>
      </c>
      <c r="J38" s="122">
        <f t="shared" si="9"/>
        <v>4776</v>
      </c>
      <c r="K38" s="119"/>
      <c r="L38" s="119"/>
      <c r="M38" s="122">
        <v>4775836</v>
      </c>
      <c r="N38" s="122">
        <f t="shared" si="4"/>
        <v>84</v>
      </c>
      <c r="O38" s="122">
        <f t="shared" si="10"/>
        <v>0</v>
      </c>
      <c r="P38" s="122">
        <f t="shared" si="11"/>
        <v>0</v>
      </c>
      <c r="Q38" s="122">
        <f t="shared" si="0"/>
        <v>4776</v>
      </c>
      <c r="R38" s="123">
        <f t="shared" si="14"/>
        <v>84</v>
      </c>
      <c r="S38" s="122">
        <f t="shared" si="12"/>
        <v>4774</v>
      </c>
      <c r="T38" s="119" t="str">
        <f t="shared" si="1"/>
        <v>1984</v>
      </c>
      <c r="U38" s="119"/>
      <c r="V38" s="119"/>
      <c r="W38" s="119"/>
      <c r="X38" s="119"/>
      <c r="Y38" s="119"/>
      <c r="Z38" s="119"/>
      <c r="AA38" s="119"/>
      <c r="AB38" s="119"/>
      <c r="AC38" s="119"/>
      <c r="AD38" s="119"/>
      <c r="AE38" s="119"/>
      <c r="AF38" s="119"/>
      <c r="AG38" s="119"/>
      <c r="AH38" s="119"/>
      <c r="AI38" s="119"/>
      <c r="AJ38" s="119"/>
      <c r="AK38" s="119"/>
      <c r="AL38" s="119"/>
      <c r="AM38" s="119"/>
      <c r="AN38" s="119"/>
      <c r="AO38" s="119"/>
      <c r="AP38" s="119"/>
      <c r="AQ38" s="119"/>
      <c r="AR38" s="119"/>
      <c r="AS38" s="119"/>
      <c r="AT38" s="119"/>
      <c r="AU38" s="119"/>
      <c r="AV38" s="119"/>
      <c r="AW38" s="119"/>
      <c r="AX38" s="119"/>
      <c r="AY38" s="119"/>
      <c r="AZ38" s="119"/>
    </row>
    <row r="39" spans="1:52" ht="14">
      <c r="A39" s="129" t="s">
        <v>1437</v>
      </c>
      <c r="B39" s="121">
        <v>4863290</v>
      </c>
      <c r="C39" s="123">
        <f t="shared" si="2"/>
        <v>85</v>
      </c>
      <c r="D39" s="124" t="str">
        <f t="shared" si="5"/>
        <v>1985</v>
      </c>
      <c r="E39" s="122">
        <f t="shared" si="6"/>
        <v>4863</v>
      </c>
      <c r="F39" s="123">
        <f t="shared" si="7"/>
        <v>85</v>
      </c>
      <c r="G39" s="123">
        <f t="shared" si="3"/>
        <v>1</v>
      </c>
      <c r="H39" s="123">
        <f t="shared" si="8"/>
        <v>1</v>
      </c>
      <c r="I39" s="123">
        <f t="shared" si="13"/>
        <v>85</v>
      </c>
      <c r="J39" s="122">
        <f t="shared" si="9"/>
        <v>4861</v>
      </c>
      <c r="K39" s="119"/>
      <c r="L39" s="119"/>
      <c r="M39" s="122">
        <v>4861731</v>
      </c>
      <c r="N39" s="122">
        <f t="shared" si="4"/>
        <v>86</v>
      </c>
      <c r="O39" s="122">
        <f t="shared" si="10"/>
        <v>2</v>
      </c>
      <c r="P39" s="122">
        <f t="shared" si="11"/>
        <v>2</v>
      </c>
      <c r="Q39" s="122">
        <f t="shared" si="0"/>
        <v>4862</v>
      </c>
      <c r="R39" s="123">
        <f t="shared" si="14"/>
        <v>86</v>
      </c>
      <c r="S39" s="122">
        <f t="shared" si="12"/>
        <v>4860</v>
      </c>
      <c r="T39" s="119" t="str">
        <f t="shared" si="1"/>
        <v>1985</v>
      </c>
      <c r="U39" s="119"/>
      <c r="V39" s="119"/>
      <c r="W39" s="119"/>
      <c r="X39" s="119"/>
      <c r="Y39" s="119"/>
      <c r="Z39" s="119"/>
      <c r="AA39" s="119"/>
      <c r="AB39" s="119"/>
      <c r="AC39" s="119"/>
      <c r="AD39" s="119"/>
      <c r="AE39" s="119"/>
      <c r="AF39" s="119"/>
      <c r="AG39" s="119"/>
      <c r="AH39" s="119"/>
      <c r="AI39" s="119"/>
      <c r="AJ39" s="119"/>
      <c r="AK39" s="119"/>
      <c r="AL39" s="119"/>
      <c r="AM39" s="119"/>
      <c r="AN39" s="119"/>
      <c r="AO39" s="119"/>
      <c r="AP39" s="119"/>
      <c r="AQ39" s="119"/>
      <c r="AR39" s="119"/>
      <c r="AS39" s="119"/>
      <c r="AT39" s="119"/>
      <c r="AU39" s="119"/>
      <c r="AV39" s="119"/>
      <c r="AW39" s="119"/>
      <c r="AX39" s="119"/>
      <c r="AY39" s="119"/>
      <c r="AZ39" s="119"/>
    </row>
    <row r="40" spans="1:52" ht="14">
      <c r="A40" s="129" t="s">
        <v>1438</v>
      </c>
      <c r="B40" s="121">
        <v>4950591</v>
      </c>
      <c r="C40" s="123">
        <f t="shared" si="2"/>
        <v>87</v>
      </c>
      <c r="D40" s="124" t="str">
        <f t="shared" si="5"/>
        <v>1986</v>
      </c>
      <c r="E40" s="122">
        <f t="shared" si="6"/>
        <v>4951</v>
      </c>
      <c r="F40" s="123">
        <f t="shared" si="7"/>
        <v>87</v>
      </c>
      <c r="G40" s="123">
        <f t="shared" si="3"/>
        <v>2</v>
      </c>
      <c r="H40" s="123">
        <f t="shared" si="8"/>
        <v>2</v>
      </c>
      <c r="I40" s="123">
        <f t="shared" si="13"/>
        <v>87</v>
      </c>
      <c r="J40" s="122">
        <f t="shared" si="9"/>
        <v>4948</v>
      </c>
      <c r="K40" s="119"/>
      <c r="L40" s="119"/>
      <c r="M40" s="122">
        <v>4950063</v>
      </c>
      <c r="N40" s="122">
        <f t="shared" si="4"/>
        <v>88</v>
      </c>
      <c r="O40" s="122">
        <f t="shared" si="10"/>
        <v>2</v>
      </c>
      <c r="P40" s="122">
        <f t="shared" si="11"/>
        <v>2</v>
      </c>
      <c r="Q40" s="122">
        <f t="shared" si="0"/>
        <v>4950</v>
      </c>
      <c r="R40" s="123">
        <f t="shared" si="14"/>
        <v>88</v>
      </c>
      <c r="S40" s="122">
        <f t="shared" si="12"/>
        <v>4948</v>
      </c>
      <c r="T40" s="119" t="str">
        <f t="shared" si="1"/>
        <v>1986</v>
      </c>
      <c r="U40" s="119"/>
      <c r="V40" s="119"/>
      <c r="W40" s="119"/>
      <c r="X40" s="119"/>
      <c r="Y40" s="119"/>
      <c r="Z40" s="119"/>
      <c r="AA40" s="119"/>
      <c r="AB40" s="119"/>
      <c r="AC40" s="119"/>
      <c r="AD40" s="119"/>
      <c r="AE40" s="119"/>
      <c r="AF40" s="119"/>
      <c r="AG40" s="119"/>
      <c r="AH40" s="119"/>
      <c r="AI40" s="119"/>
      <c r="AJ40" s="119"/>
      <c r="AK40" s="119"/>
      <c r="AL40" s="119"/>
      <c r="AM40" s="119"/>
      <c r="AN40" s="119"/>
      <c r="AO40" s="119"/>
      <c r="AP40" s="119"/>
      <c r="AQ40" s="119"/>
      <c r="AR40" s="119"/>
      <c r="AS40" s="119"/>
      <c r="AT40" s="119"/>
      <c r="AU40" s="119"/>
      <c r="AV40" s="119"/>
      <c r="AW40" s="119"/>
      <c r="AX40" s="119"/>
      <c r="AY40" s="119"/>
      <c r="AZ40" s="119"/>
    </row>
    <row r="41" spans="1:52" ht="14">
      <c r="A41" s="129" t="s">
        <v>1439</v>
      </c>
      <c r="B41" s="121">
        <v>5039478</v>
      </c>
      <c r="C41" s="123">
        <f t="shared" si="2"/>
        <v>89</v>
      </c>
      <c r="D41" s="124" t="str">
        <f t="shared" si="5"/>
        <v>1987</v>
      </c>
      <c r="E41" s="122">
        <f t="shared" si="6"/>
        <v>5039</v>
      </c>
      <c r="F41" s="123">
        <f t="shared" si="7"/>
        <v>89</v>
      </c>
      <c r="G41" s="123">
        <f t="shared" si="3"/>
        <v>2</v>
      </c>
      <c r="H41" s="123">
        <f t="shared" si="8"/>
        <v>2</v>
      </c>
      <c r="I41" s="123">
        <f t="shared" si="13"/>
        <v>89</v>
      </c>
      <c r="J41" s="122">
        <f t="shared" si="9"/>
        <v>5037</v>
      </c>
      <c r="K41" s="119"/>
      <c r="L41" s="119"/>
      <c r="M41" s="122">
        <v>5040985</v>
      </c>
      <c r="N41" s="122">
        <f t="shared" si="4"/>
        <v>91</v>
      </c>
      <c r="O41" s="122">
        <f t="shared" si="10"/>
        <v>3</v>
      </c>
      <c r="P41" s="122">
        <f t="shared" si="11"/>
        <v>3</v>
      </c>
      <c r="Q41" s="122">
        <f t="shared" si="0"/>
        <v>5041</v>
      </c>
      <c r="R41" s="123">
        <f t="shared" si="14"/>
        <v>91</v>
      </c>
      <c r="S41" s="122">
        <f t="shared" si="12"/>
        <v>5039</v>
      </c>
      <c r="T41" s="119" t="str">
        <f t="shared" si="1"/>
        <v>1987</v>
      </c>
      <c r="U41" s="119"/>
      <c r="V41" s="119"/>
      <c r="W41" s="119"/>
      <c r="X41" s="119"/>
      <c r="Y41" s="119"/>
      <c r="Z41" s="119"/>
      <c r="AA41" s="119"/>
      <c r="AB41" s="119"/>
      <c r="AC41" s="119"/>
      <c r="AD41" s="119"/>
      <c r="AE41" s="119"/>
      <c r="AF41" s="119"/>
      <c r="AG41" s="119"/>
      <c r="AH41" s="119"/>
      <c r="AI41" s="119"/>
      <c r="AJ41" s="119"/>
      <c r="AK41" s="119"/>
      <c r="AL41" s="119"/>
      <c r="AM41" s="119"/>
      <c r="AN41" s="119"/>
      <c r="AO41" s="119"/>
      <c r="AP41" s="119"/>
      <c r="AQ41" s="119"/>
      <c r="AR41" s="119"/>
      <c r="AS41" s="119"/>
      <c r="AT41" s="119"/>
      <c r="AU41" s="119"/>
      <c r="AV41" s="119"/>
      <c r="AW41" s="119"/>
      <c r="AX41" s="119"/>
      <c r="AY41" s="119"/>
      <c r="AZ41" s="119"/>
    </row>
    <row r="42" spans="1:52" ht="14">
      <c r="A42" s="129" t="s">
        <v>1440</v>
      </c>
      <c r="B42" s="121">
        <v>5129113</v>
      </c>
      <c r="C42" s="123">
        <f t="shared" si="2"/>
        <v>90</v>
      </c>
      <c r="D42" s="124" t="str">
        <f t="shared" si="5"/>
        <v>1988</v>
      </c>
      <c r="E42" s="122">
        <f t="shared" si="6"/>
        <v>5129</v>
      </c>
      <c r="F42" s="123">
        <f t="shared" si="7"/>
        <v>90</v>
      </c>
      <c r="G42" s="123">
        <f t="shared" si="3"/>
        <v>1</v>
      </c>
      <c r="H42" s="123">
        <f t="shared" si="8"/>
        <v>1</v>
      </c>
      <c r="I42" s="123">
        <f t="shared" si="13"/>
        <v>90</v>
      </c>
      <c r="J42" s="122">
        <f t="shared" si="9"/>
        <v>5127</v>
      </c>
      <c r="K42" s="119"/>
      <c r="L42" s="119"/>
      <c r="M42" s="122">
        <v>5132294</v>
      </c>
      <c r="N42" s="122">
        <f t="shared" si="4"/>
        <v>91</v>
      </c>
      <c r="O42" s="122">
        <f t="shared" si="10"/>
        <v>0</v>
      </c>
      <c r="P42" s="122">
        <f t="shared" si="11"/>
        <v>0</v>
      </c>
      <c r="Q42" s="122">
        <f t="shared" si="0"/>
        <v>5132</v>
      </c>
      <c r="R42" s="123">
        <f t="shared" si="14"/>
        <v>91</v>
      </c>
      <c r="S42" s="122">
        <f t="shared" si="12"/>
        <v>5130</v>
      </c>
      <c r="T42" s="119" t="str">
        <f t="shared" si="1"/>
        <v>1988</v>
      </c>
      <c r="U42" s="119"/>
      <c r="V42" s="119"/>
      <c r="W42" s="119"/>
      <c r="X42" s="119"/>
      <c r="Y42" s="119"/>
      <c r="Z42" s="119"/>
      <c r="AA42" s="119"/>
      <c r="AB42" s="119"/>
      <c r="AC42" s="119"/>
      <c r="AD42" s="119"/>
      <c r="AE42" s="119"/>
      <c r="AF42" s="119"/>
      <c r="AG42" s="119"/>
      <c r="AH42" s="119"/>
      <c r="AI42" s="119"/>
      <c r="AJ42" s="119"/>
      <c r="AK42" s="119"/>
      <c r="AL42" s="119"/>
      <c r="AM42" s="119"/>
      <c r="AN42" s="119"/>
      <c r="AO42" s="119"/>
      <c r="AP42" s="119"/>
      <c r="AQ42" s="119"/>
      <c r="AR42" s="119"/>
      <c r="AS42" s="119"/>
      <c r="AT42" s="119"/>
      <c r="AU42" s="119"/>
      <c r="AV42" s="119"/>
      <c r="AW42" s="119"/>
      <c r="AX42" s="119"/>
      <c r="AY42" s="119"/>
      <c r="AZ42" s="119"/>
    </row>
    <row r="43" spans="1:52" ht="14">
      <c r="A43" s="129" t="s">
        <v>1441</v>
      </c>
      <c r="B43" s="121">
        <v>5218375</v>
      </c>
      <c r="C43" s="123">
        <f t="shared" si="2"/>
        <v>89</v>
      </c>
      <c r="D43" s="124" t="str">
        <f t="shared" si="5"/>
        <v>1989</v>
      </c>
      <c r="E43" s="122">
        <f t="shared" si="6"/>
        <v>5218</v>
      </c>
      <c r="F43" s="123">
        <f t="shared" si="7"/>
        <v>89</v>
      </c>
      <c r="G43" s="123">
        <f t="shared" si="3"/>
        <v>-1</v>
      </c>
      <c r="H43" s="123">
        <f t="shared" si="8"/>
        <v>-1</v>
      </c>
      <c r="I43" s="123">
        <f t="shared" si="13"/>
        <v>89</v>
      </c>
      <c r="J43" s="122">
        <f t="shared" si="9"/>
        <v>5216</v>
      </c>
      <c r="K43" s="119"/>
      <c r="L43" s="119"/>
      <c r="M43" s="122">
        <v>5223704</v>
      </c>
      <c r="N43" s="122">
        <f t="shared" si="4"/>
        <v>91</v>
      </c>
      <c r="O43" s="122">
        <f t="shared" si="10"/>
        <v>0</v>
      </c>
      <c r="P43" s="122">
        <f t="shared" si="11"/>
        <v>0</v>
      </c>
      <c r="Q43" s="122">
        <f t="shared" si="0"/>
        <v>5224</v>
      </c>
      <c r="R43" s="123">
        <f t="shared" si="14"/>
        <v>91</v>
      </c>
      <c r="S43" s="122">
        <f t="shared" si="12"/>
        <v>5221</v>
      </c>
      <c r="T43" s="119" t="str">
        <f t="shared" si="1"/>
        <v>1989</v>
      </c>
      <c r="U43" s="119"/>
      <c r="V43" s="119"/>
      <c r="W43" s="119"/>
      <c r="X43" s="119"/>
      <c r="Y43" s="119"/>
      <c r="Z43" s="119"/>
      <c r="AA43" s="119"/>
      <c r="AB43" s="119"/>
      <c r="AC43" s="119"/>
      <c r="AD43" s="119"/>
      <c r="AE43" s="119"/>
      <c r="AF43" s="119"/>
      <c r="AG43" s="119"/>
      <c r="AH43" s="119"/>
      <c r="AI43" s="119"/>
      <c r="AJ43" s="119"/>
      <c r="AK43" s="119"/>
      <c r="AL43" s="119"/>
      <c r="AM43" s="119"/>
      <c r="AN43" s="119"/>
      <c r="AO43" s="119"/>
      <c r="AP43" s="119"/>
      <c r="AQ43" s="119"/>
      <c r="AR43" s="119"/>
      <c r="AS43" s="119"/>
      <c r="AT43" s="119"/>
      <c r="AU43" s="119"/>
      <c r="AV43" s="119"/>
      <c r="AW43" s="119"/>
      <c r="AX43" s="119"/>
      <c r="AY43" s="119"/>
      <c r="AZ43" s="119"/>
    </row>
    <row r="44" spans="1:52" ht="14">
      <c r="A44" s="129" t="s">
        <v>1442</v>
      </c>
      <c r="B44" s="121">
        <v>5306425</v>
      </c>
      <c r="C44" s="123">
        <f t="shared" si="2"/>
        <v>88</v>
      </c>
      <c r="D44" s="124" t="str">
        <f t="shared" si="5"/>
        <v>1990</v>
      </c>
      <c r="E44" s="122">
        <f t="shared" si="6"/>
        <v>5306</v>
      </c>
      <c r="F44" s="123">
        <f t="shared" si="7"/>
        <v>88</v>
      </c>
      <c r="G44" s="123">
        <f t="shared" si="3"/>
        <v>-1</v>
      </c>
      <c r="H44" s="123">
        <f t="shared" si="8"/>
        <v>-1</v>
      </c>
      <c r="I44" s="123">
        <f t="shared" si="13"/>
        <v>88</v>
      </c>
      <c r="J44" s="122">
        <f t="shared" si="9"/>
        <v>5304</v>
      </c>
      <c r="K44" s="119"/>
      <c r="L44" s="119"/>
      <c r="M44" s="122">
        <v>5316176</v>
      </c>
      <c r="N44" s="122">
        <f t="shared" si="4"/>
        <v>92</v>
      </c>
      <c r="O44" s="122">
        <f t="shared" si="10"/>
        <v>1</v>
      </c>
      <c r="P44" s="122">
        <f t="shared" si="11"/>
        <v>1</v>
      </c>
      <c r="Q44" s="122">
        <f t="shared" si="0"/>
        <v>5316</v>
      </c>
      <c r="R44" s="123">
        <f t="shared" si="14"/>
        <v>92</v>
      </c>
      <c r="S44" s="122">
        <f t="shared" si="12"/>
        <v>5313</v>
      </c>
      <c r="T44" s="119" t="str">
        <f t="shared" si="1"/>
        <v>1990</v>
      </c>
      <c r="U44" s="119"/>
      <c r="V44" s="119"/>
      <c r="W44" s="119"/>
      <c r="X44" s="119"/>
      <c r="Y44" s="119"/>
      <c r="Z44" s="119"/>
      <c r="AA44" s="119"/>
      <c r="AB44" s="119"/>
      <c r="AC44" s="119"/>
      <c r="AD44" s="119"/>
      <c r="AE44" s="119"/>
      <c r="AF44" s="119"/>
      <c r="AG44" s="119"/>
      <c r="AH44" s="119"/>
      <c r="AI44" s="119"/>
      <c r="AJ44" s="119"/>
      <c r="AK44" s="119"/>
      <c r="AL44" s="119"/>
      <c r="AM44" s="119"/>
      <c r="AN44" s="119"/>
      <c r="AO44" s="119"/>
      <c r="AP44" s="119"/>
      <c r="AQ44" s="119"/>
      <c r="AR44" s="119"/>
      <c r="AS44" s="119"/>
      <c r="AT44" s="119"/>
      <c r="AU44" s="119"/>
      <c r="AV44" s="119"/>
      <c r="AW44" s="119"/>
      <c r="AX44" s="119"/>
      <c r="AY44" s="119"/>
      <c r="AZ44" s="119"/>
    </row>
    <row r="45" spans="1:52" ht="14">
      <c r="A45" s="129" t="s">
        <v>1443</v>
      </c>
      <c r="B45" s="121">
        <v>5392939</v>
      </c>
      <c r="C45" s="123">
        <f t="shared" si="2"/>
        <v>87</v>
      </c>
      <c r="D45" s="124" t="str">
        <f t="shared" si="5"/>
        <v>1991</v>
      </c>
      <c r="E45" s="122">
        <f t="shared" si="6"/>
        <v>5393</v>
      </c>
      <c r="F45" s="123">
        <f t="shared" si="7"/>
        <v>87</v>
      </c>
      <c r="G45" s="123">
        <f t="shared" si="3"/>
        <v>-1</v>
      </c>
      <c r="H45" s="123">
        <f t="shared" si="8"/>
        <v>-1</v>
      </c>
      <c r="I45" s="123">
        <f t="shared" si="13"/>
        <v>87</v>
      </c>
      <c r="J45" s="122">
        <f t="shared" si="9"/>
        <v>5391</v>
      </c>
      <c r="K45" s="119"/>
      <c r="L45" s="119"/>
      <c r="M45" s="122">
        <v>5406246</v>
      </c>
      <c r="N45" s="122">
        <f t="shared" si="4"/>
        <v>90</v>
      </c>
      <c r="O45" s="122">
        <f t="shared" si="10"/>
        <v>-2</v>
      </c>
      <c r="P45" s="122">
        <f t="shared" si="11"/>
        <v>-2</v>
      </c>
      <c r="Q45" s="122">
        <f t="shared" si="0"/>
        <v>5406</v>
      </c>
      <c r="R45" s="123">
        <f t="shared" si="14"/>
        <v>90</v>
      </c>
      <c r="S45" s="122">
        <f t="shared" si="12"/>
        <v>5403</v>
      </c>
      <c r="T45" s="119" t="str">
        <f t="shared" si="1"/>
        <v>1991</v>
      </c>
      <c r="U45" s="119"/>
      <c r="V45" s="119"/>
      <c r="W45" s="119"/>
      <c r="X45" s="119"/>
      <c r="Y45" s="119"/>
      <c r="Z45" s="119"/>
      <c r="AA45" s="119"/>
      <c r="AB45" s="119"/>
      <c r="AC45" s="119"/>
      <c r="AD45" s="119"/>
      <c r="AE45" s="119"/>
      <c r="AF45" s="119"/>
      <c r="AG45" s="119"/>
      <c r="AH45" s="119"/>
      <c r="AI45" s="119"/>
      <c r="AJ45" s="119"/>
      <c r="AK45" s="119"/>
      <c r="AL45" s="119"/>
      <c r="AM45" s="119"/>
      <c r="AN45" s="119"/>
      <c r="AO45" s="119"/>
      <c r="AP45" s="119"/>
      <c r="AQ45" s="119"/>
      <c r="AR45" s="119"/>
      <c r="AS45" s="119"/>
      <c r="AT45" s="119"/>
      <c r="AU45" s="119"/>
      <c r="AV45" s="119"/>
      <c r="AW45" s="119"/>
      <c r="AX45" s="119"/>
      <c r="AY45" s="119"/>
      <c r="AZ45" s="119"/>
    </row>
    <row r="46" spans="1:52" ht="14">
      <c r="A46" s="129" t="s">
        <v>1444</v>
      </c>
      <c r="B46" s="121">
        <v>5478009</v>
      </c>
      <c r="C46" s="123">
        <f t="shared" si="2"/>
        <v>85</v>
      </c>
      <c r="D46" s="124" t="str">
        <f t="shared" si="5"/>
        <v>1992</v>
      </c>
      <c r="E46" s="122">
        <f t="shared" si="6"/>
        <v>5478</v>
      </c>
      <c r="F46" s="123">
        <f t="shared" si="7"/>
        <v>85</v>
      </c>
      <c r="G46" s="123">
        <f t="shared" si="3"/>
        <v>-2</v>
      </c>
      <c r="H46" s="123">
        <f t="shared" si="8"/>
        <v>-2</v>
      </c>
      <c r="I46" s="123">
        <f t="shared" si="13"/>
        <v>85</v>
      </c>
      <c r="J46" s="122">
        <f t="shared" si="9"/>
        <v>5476</v>
      </c>
      <c r="K46" s="119"/>
      <c r="L46" s="119"/>
      <c r="M46" s="122">
        <v>5492686</v>
      </c>
      <c r="N46" s="122">
        <f t="shared" si="4"/>
        <v>86</v>
      </c>
      <c r="O46" s="122">
        <f t="shared" si="10"/>
        <v>-4</v>
      </c>
      <c r="P46" s="122">
        <f t="shared" si="11"/>
        <v>-4</v>
      </c>
      <c r="Q46" s="122">
        <f t="shared" si="0"/>
        <v>5493</v>
      </c>
      <c r="R46" s="123">
        <f t="shared" si="14"/>
        <v>86</v>
      </c>
      <c r="S46" s="122">
        <f t="shared" si="12"/>
        <v>5489</v>
      </c>
      <c r="T46" s="119" t="str">
        <f t="shared" si="1"/>
        <v>1992</v>
      </c>
      <c r="U46" s="119"/>
      <c r="V46" s="119"/>
      <c r="W46" s="119"/>
      <c r="X46" s="119"/>
      <c r="Y46" s="119"/>
      <c r="Z46" s="119"/>
      <c r="AA46" s="119"/>
      <c r="AB46" s="119"/>
      <c r="AC46" s="119"/>
      <c r="AD46" s="119"/>
      <c r="AE46" s="119"/>
      <c r="AF46" s="119"/>
      <c r="AG46" s="119"/>
      <c r="AH46" s="119"/>
      <c r="AI46" s="119"/>
      <c r="AJ46" s="119"/>
      <c r="AK46" s="119"/>
      <c r="AL46" s="119"/>
      <c r="AM46" s="119"/>
      <c r="AN46" s="119"/>
      <c r="AO46" s="119"/>
      <c r="AP46" s="119"/>
      <c r="AQ46" s="119"/>
      <c r="AR46" s="119"/>
      <c r="AS46" s="119"/>
      <c r="AT46" s="119"/>
      <c r="AU46" s="119"/>
      <c r="AV46" s="119"/>
      <c r="AW46" s="119"/>
      <c r="AX46" s="119"/>
      <c r="AY46" s="119"/>
      <c r="AZ46" s="119"/>
    </row>
    <row r="47" spans="1:52" ht="14">
      <c r="A47" s="129" t="s">
        <v>1445</v>
      </c>
      <c r="B47" s="121">
        <v>5561744</v>
      </c>
      <c r="C47" s="123">
        <f t="shared" si="2"/>
        <v>84</v>
      </c>
      <c r="D47" s="124" t="str">
        <f t="shared" si="5"/>
        <v>1993</v>
      </c>
      <c r="E47" s="122">
        <f t="shared" si="6"/>
        <v>5562</v>
      </c>
      <c r="F47" s="123">
        <f t="shared" si="7"/>
        <v>84</v>
      </c>
      <c r="G47" s="123">
        <f t="shared" si="3"/>
        <v>-1</v>
      </c>
      <c r="H47" s="123">
        <f t="shared" si="8"/>
        <v>-1</v>
      </c>
      <c r="I47" s="123">
        <f t="shared" si="13"/>
        <v>84</v>
      </c>
      <c r="J47" s="122">
        <f t="shared" si="9"/>
        <v>5560</v>
      </c>
      <c r="K47" s="119"/>
      <c r="L47" s="119"/>
      <c r="M47" s="122">
        <v>5577434</v>
      </c>
      <c r="N47" s="122">
        <f t="shared" si="4"/>
        <v>85</v>
      </c>
      <c r="O47" s="122">
        <f t="shared" si="10"/>
        <v>-1</v>
      </c>
      <c r="P47" s="122">
        <f t="shared" si="11"/>
        <v>-1</v>
      </c>
      <c r="Q47" s="122">
        <f t="shared" si="0"/>
        <v>5577</v>
      </c>
      <c r="R47" s="123">
        <f t="shared" si="14"/>
        <v>85</v>
      </c>
      <c r="S47" s="122">
        <f t="shared" si="12"/>
        <v>5574</v>
      </c>
      <c r="T47" s="119" t="str">
        <f t="shared" si="1"/>
        <v>1993</v>
      </c>
      <c r="U47" s="247" t="s">
        <v>1594</v>
      </c>
      <c r="V47" s="247"/>
      <c r="W47" s="247"/>
      <c r="X47" s="247"/>
      <c r="Y47" s="247"/>
      <c r="Z47" s="247"/>
      <c r="AA47" s="247"/>
      <c r="AB47" s="247"/>
      <c r="AC47" s="247"/>
      <c r="AD47" s="247"/>
      <c r="AE47" s="247"/>
      <c r="AF47" s="119"/>
      <c r="AG47" s="119"/>
      <c r="AH47" s="119"/>
      <c r="AI47" s="119"/>
      <c r="AJ47" s="119"/>
      <c r="AK47" s="119"/>
      <c r="AL47" s="119"/>
      <c r="AM47" s="119"/>
      <c r="AN47" s="119"/>
      <c r="AO47" s="119"/>
      <c r="AP47" s="119"/>
      <c r="AQ47" s="119"/>
      <c r="AR47" s="119"/>
      <c r="AS47" s="119"/>
      <c r="AT47" s="119"/>
      <c r="AU47" s="119"/>
      <c r="AV47" s="119"/>
      <c r="AW47" s="119"/>
      <c r="AX47" s="119"/>
      <c r="AY47" s="119"/>
      <c r="AZ47" s="119"/>
    </row>
    <row r="48" spans="1:52" ht="14">
      <c r="A48" s="129" t="s">
        <v>1446</v>
      </c>
      <c r="B48" s="121">
        <v>5644416</v>
      </c>
      <c r="C48" s="123">
        <f t="shared" si="2"/>
        <v>83</v>
      </c>
      <c r="D48" s="124" t="str">
        <f t="shared" si="5"/>
        <v>1994</v>
      </c>
      <c r="E48" s="122">
        <f t="shared" si="6"/>
        <v>5644</v>
      </c>
      <c r="F48" s="123">
        <f t="shared" si="7"/>
        <v>83</v>
      </c>
      <c r="G48" s="123">
        <f t="shared" si="3"/>
        <v>-1</v>
      </c>
      <c r="H48" s="123">
        <f t="shared" si="8"/>
        <v>-1</v>
      </c>
      <c r="I48" s="123">
        <f t="shared" si="13"/>
        <v>83</v>
      </c>
      <c r="J48" s="122">
        <f t="shared" si="9"/>
        <v>5643</v>
      </c>
      <c r="K48" s="119"/>
      <c r="L48" s="119"/>
      <c r="M48" s="122">
        <v>5660728</v>
      </c>
      <c r="N48" s="122">
        <f t="shared" si="4"/>
        <v>83</v>
      </c>
      <c r="O48" s="122">
        <f t="shared" si="10"/>
        <v>-2</v>
      </c>
      <c r="P48" s="122">
        <f t="shared" si="11"/>
        <v>-2</v>
      </c>
      <c r="Q48" s="122">
        <f t="shared" si="0"/>
        <v>5661</v>
      </c>
      <c r="R48" s="123">
        <f t="shared" si="14"/>
        <v>83</v>
      </c>
      <c r="S48" s="122">
        <f t="shared" si="12"/>
        <v>5657</v>
      </c>
      <c r="T48" s="119" t="str">
        <f t="shared" si="1"/>
        <v>1994</v>
      </c>
      <c r="U48" s="247"/>
      <c r="V48" s="247"/>
      <c r="W48" s="247"/>
      <c r="X48" s="247"/>
      <c r="Y48" s="247"/>
      <c r="Z48" s="247"/>
      <c r="AA48" s="247"/>
      <c r="AB48" s="247"/>
      <c r="AC48" s="247"/>
      <c r="AD48" s="247"/>
      <c r="AE48" s="247"/>
      <c r="AF48" s="119"/>
      <c r="AG48" s="119"/>
      <c r="AH48" s="119"/>
      <c r="AI48" s="119"/>
      <c r="AJ48" s="119"/>
      <c r="AK48" s="119"/>
      <c r="AL48" s="119"/>
      <c r="AM48" s="119"/>
      <c r="AN48" s="119"/>
      <c r="AO48" s="119"/>
      <c r="AP48" s="119"/>
      <c r="AQ48" s="119"/>
      <c r="AR48" s="119"/>
      <c r="AS48" s="119"/>
      <c r="AT48" s="119"/>
      <c r="AU48" s="119"/>
      <c r="AV48" s="119"/>
      <c r="AW48" s="119"/>
      <c r="AX48" s="119"/>
      <c r="AY48" s="119"/>
      <c r="AZ48" s="119"/>
    </row>
    <row r="49" spans="1:52" ht="14">
      <c r="A49" s="129" t="s">
        <v>1447</v>
      </c>
      <c r="B49" s="121">
        <v>5726239</v>
      </c>
      <c r="C49" s="123">
        <f t="shared" si="2"/>
        <v>82</v>
      </c>
      <c r="D49" s="124" t="str">
        <f t="shared" si="5"/>
        <v>1995</v>
      </c>
      <c r="E49" s="122">
        <f t="shared" si="6"/>
        <v>5726</v>
      </c>
      <c r="F49" s="123">
        <f t="shared" si="7"/>
        <v>82</v>
      </c>
      <c r="G49" s="123">
        <f t="shared" si="3"/>
        <v>-1</v>
      </c>
      <c r="H49" s="123">
        <f t="shared" si="8"/>
        <v>-1</v>
      </c>
      <c r="I49" s="123">
        <f t="shared" si="13"/>
        <v>82</v>
      </c>
      <c r="J49" s="122">
        <f t="shared" si="9"/>
        <v>5725</v>
      </c>
      <c r="K49" s="119"/>
      <c r="L49" s="119"/>
      <c r="M49" s="122">
        <v>5743220</v>
      </c>
      <c r="N49" s="122">
        <f t="shared" si="4"/>
        <v>82</v>
      </c>
      <c r="O49" s="122">
        <f t="shared" si="10"/>
        <v>-1</v>
      </c>
      <c r="P49" s="122">
        <f t="shared" si="11"/>
        <v>-1</v>
      </c>
      <c r="Q49" s="122">
        <f t="shared" si="0"/>
        <v>5743</v>
      </c>
      <c r="R49" s="123">
        <f t="shared" si="14"/>
        <v>82</v>
      </c>
      <c r="S49" s="122">
        <f t="shared" si="12"/>
        <v>5739</v>
      </c>
      <c r="T49" s="119" t="str">
        <f t="shared" si="1"/>
        <v>1995</v>
      </c>
      <c r="U49" s="119"/>
      <c r="V49" s="119"/>
      <c r="W49" s="119"/>
      <c r="X49" s="119"/>
      <c r="Y49" s="119"/>
      <c r="Z49" s="119"/>
      <c r="AA49" s="119"/>
      <c r="AB49" s="119"/>
      <c r="AC49" s="119"/>
      <c r="AD49" s="119"/>
      <c r="AE49" s="119"/>
      <c r="AF49" s="119"/>
      <c r="AG49" s="119"/>
      <c r="AH49" s="119"/>
      <c r="AI49" s="119"/>
      <c r="AJ49" s="119"/>
      <c r="AK49" s="119"/>
      <c r="AL49" s="119"/>
      <c r="AM49" s="119"/>
      <c r="AN49" s="119"/>
      <c r="AO49" s="119"/>
      <c r="AP49" s="119"/>
      <c r="AQ49" s="119"/>
      <c r="AR49" s="119"/>
      <c r="AS49" s="119"/>
      <c r="AT49" s="119"/>
      <c r="AU49" s="119"/>
      <c r="AV49" s="119"/>
      <c r="AW49" s="119"/>
      <c r="AX49" s="119"/>
      <c r="AY49" s="119"/>
      <c r="AZ49" s="119"/>
    </row>
    <row r="50" spans="1:52" ht="14">
      <c r="A50" s="129" t="s">
        <v>1448</v>
      </c>
      <c r="B50" s="121">
        <v>5807212</v>
      </c>
      <c r="C50" s="123">
        <f t="shared" si="2"/>
        <v>81</v>
      </c>
      <c r="D50" s="124" t="str">
        <f t="shared" si="5"/>
        <v>1996</v>
      </c>
      <c r="E50" s="122">
        <f t="shared" si="6"/>
        <v>5807</v>
      </c>
      <c r="F50" s="123">
        <f t="shared" si="7"/>
        <v>81</v>
      </c>
      <c r="G50" s="123">
        <f t="shared" si="3"/>
        <v>-1</v>
      </c>
      <c r="H50" s="123">
        <f t="shared" si="8"/>
        <v>-1</v>
      </c>
      <c r="I50" s="123">
        <f t="shared" si="13"/>
        <v>81</v>
      </c>
      <c r="J50" s="122">
        <f t="shared" si="9"/>
        <v>5806</v>
      </c>
      <c r="K50" s="119"/>
      <c r="L50" s="119"/>
      <c r="M50" s="122">
        <v>5825145</v>
      </c>
      <c r="N50" s="122">
        <f t="shared" si="4"/>
        <v>82</v>
      </c>
      <c r="O50" s="122">
        <f t="shared" si="10"/>
        <v>0</v>
      </c>
      <c r="P50" s="122">
        <f t="shared" si="11"/>
        <v>0</v>
      </c>
      <c r="Q50" s="122">
        <f t="shared" si="0"/>
        <v>5825</v>
      </c>
      <c r="R50" s="123">
        <f t="shared" si="14"/>
        <v>82</v>
      </c>
      <c r="S50" s="122">
        <f t="shared" si="12"/>
        <v>5821</v>
      </c>
      <c r="T50" s="119" t="str">
        <f t="shared" si="1"/>
        <v>1996</v>
      </c>
      <c r="U50" s="119"/>
      <c r="V50" s="119"/>
      <c r="W50" s="119"/>
      <c r="X50" s="119"/>
      <c r="Y50" s="119"/>
      <c r="Z50" s="119"/>
      <c r="AA50" s="119"/>
      <c r="AB50" s="119"/>
      <c r="AC50" s="119"/>
      <c r="AD50" s="119"/>
      <c r="AE50" s="119"/>
      <c r="AF50" s="119"/>
      <c r="AG50" s="119"/>
      <c r="AH50" s="119"/>
      <c r="AI50" s="119"/>
      <c r="AJ50" s="119"/>
      <c r="AK50" s="119"/>
      <c r="AL50" s="119"/>
      <c r="AM50" s="119"/>
      <c r="AN50" s="119"/>
      <c r="AO50" s="119"/>
      <c r="AP50" s="119"/>
      <c r="AQ50" s="119"/>
      <c r="AR50" s="119"/>
      <c r="AS50" s="119"/>
      <c r="AT50" s="119"/>
      <c r="AU50" s="119"/>
      <c r="AV50" s="119"/>
      <c r="AW50" s="119"/>
      <c r="AX50" s="119"/>
      <c r="AY50" s="119"/>
      <c r="AZ50" s="119"/>
    </row>
    <row r="51" spans="1:52" ht="14">
      <c r="A51" s="129" t="s">
        <v>1449</v>
      </c>
      <c r="B51" s="121">
        <v>5887260</v>
      </c>
      <c r="C51" s="123">
        <f t="shared" si="2"/>
        <v>80</v>
      </c>
      <c r="D51" s="124" t="str">
        <f t="shared" si="5"/>
        <v>1997</v>
      </c>
      <c r="E51" s="122">
        <f t="shared" si="6"/>
        <v>5887</v>
      </c>
      <c r="F51" s="123">
        <f t="shared" si="7"/>
        <v>80</v>
      </c>
      <c r="G51" s="123">
        <f t="shared" si="3"/>
        <v>-1</v>
      </c>
      <c r="H51" s="123">
        <f t="shared" si="8"/>
        <v>-1</v>
      </c>
      <c r="I51" s="123">
        <f t="shared" si="13"/>
        <v>80</v>
      </c>
      <c r="J51" s="122">
        <f t="shared" si="9"/>
        <v>5886</v>
      </c>
      <c r="K51" s="119"/>
      <c r="L51" s="119"/>
      <c r="M51" s="122">
        <v>5906481</v>
      </c>
      <c r="N51" s="122">
        <f t="shared" si="4"/>
        <v>81</v>
      </c>
      <c r="O51" s="122">
        <f t="shared" si="10"/>
        <v>-1</v>
      </c>
      <c r="P51" s="122">
        <f t="shared" si="11"/>
        <v>-1</v>
      </c>
      <c r="Q51" s="122">
        <f t="shared" si="0"/>
        <v>5906</v>
      </c>
      <c r="R51" s="123">
        <f t="shared" si="14"/>
        <v>81</v>
      </c>
      <c r="S51" s="122">
        <f t="shared" si="12"/>
        <v>5902</v>
      </c>
      <c r="T51" s="119" t="str">
        <f t="shared" si="1"/>
        <v>1997</v>
      </c>
      <c r="U51" s="119"/>
      <c r="V51" s="119"/>
      <c r="W51" s="119"/>
      <c r="X51" s="119"/>
      <c r="Y51" s="119"/>
      <c r="Z51" s="119"/>
      <c r="AA51" s="119"/>
      <c r="AB51" s="119"/>
      <c r="AC51" s="119"/>
      <c r="AD51" s="119"/>
      <c r="AE51" s="119"/>
      <c r="AF51" s="119"/>
      <c r="AG51" s="119"/>
      <c r="AH51" s="119"/>
      <c r="AI51" s="119"/>
      <c r="AJ51" s="119"/>
      <c r="AK51" s="119"/>
      <c r="AL51" s="119"/>
      <c r="AM51" s="119"/>
      <c r="AN51" s="119"/>
      <c r="AO51" s="119"/>
      <c r="AP51" s="119"/>
      <c r="AQ51" s="119"/>
      <c r="AR51" s="119"/>
      <c r="AS51" s="119"/>
      <c r="AT51" s="119"/>
      <c r="AU51" s="119"/>
      <c r="AV51" s="119"/>
      <c r="AW51" s="119"/>
      <c r="AX51" s="119"/>
      <c r="AY51" s="119"/>
      <c r="AZ51" s="119"/>
    </row>
    <row r="52" spans="1:52" ht="14">
      <c r="A52" s="129" t="s">
        <v>1450</v>
      </c>
      <c r="B52" s="121">
        <v>5966465</v>
      </c>
      <c r="C52" s="123">
        <f t="shared" si="2"/>
        <v>79</v>
      </c>
      <c r="D52" s="124" t="str">
        <f t="shared" si="5"/>
        <v>1998</v>
      </c>
      <c r="E52" s="122">
        <f t="shared" si="6"/>
        <v>5966</v>
      </c>
      <c r="F52" s="123">
        <f t="shared" si="7"/>
        <v>79</v>
      </c>
      <c r="G52" s="123">
        <f t="shared" si="3"/>
        <v>-1</v>
      </c>
      <c r="H52" s="123">
        <f t="shared" si="8"/>
        <v>-1</v>
      </c>
      <c r="I52" s="123">
        <f t="shared" si="13"/>
        <v>79</v>
      </c>
      <c r="J52" s="122">
        <f t="shared" si="9"/>
        <v>5965</v>
      </c>
      <c r="K52" s="119"/>
      <c r="L52" s="119"/>
      <c r="M52" s="122">
        <v>5987313</v>
      </c>
      <c r="N52" s="122">
        <f t="shared" si="4"/>
        <v>81</v>
      </c>
      <c r="O52" s="122">
        <f t="shared" si="10"/>
        <v>0</v>
      </c>
      <c r="P52" s="122">
        <f t="shared" si="11"/>
        <v>0</v>
      </c>
      <c r="Q52" s="122">
        <f t="shared" si="0"/>
        <v>5987</v>
      </c>
      <c r="R52" s="123">
        <f t="shared" si="14"/>
        <v>81</v>
      </c>
      <c r="S52" s="122">
        <f t="shared" si="12"/>
        <v>5983</v>
      </c>
      <c r="T52" s="119" t="str">
        <f t="shared" si="1"/>
        <v>1998</v>
      </c>
      <c r="U52" s="119"/>
      <c r="V52" s="119"/>
      <c r="W52" s="119"/>
      <c r="X52" s="119"/>
      <c r="Y52" s="119"/>
      <c r="Z52" s="119"/>
      <c r="AA52" s="119"/>
      <c r="AB52" s="119"/>
      <c r="AC52" s="119"/>
      <c r="AD52" s="119"/>
      <c r="AE52" s="119"/>
      <c r="AF52" s="119"/>
      <c r="AG52" s="119"/>
      <c r="AH52" s="119"/>
      <c r="AI52" s="119"/>
      <c r="AJ52" s="119"/>
      <c r="AK52" s="119"/>
      <c r="AL52" s="119"/>
      <c r="AM52" s="119"/>
      <c r="AN52" s="119"/>
      <c r="AO52" s="119"/>
      <c r="AP52" s="119"/>
      <c r="AQ52" s="119"/>
      <c r="AR52" s="119"/>
      <c r="AS52" s="119"/>
      <c r="AT52" s="119"/>
      <c r="AU52" s="119"/>
      <c r="AV52" s="119"/>
      <c r="AW52" s="119"/>
      <c r="AX52" s="119"/>
      <c r="AY52" s="119"/>
      <c r="AZ52" s="119"/>
    </row>
    <row r="53" spans="1:52" ht="14">
      <c r="A53" s="129" t="s">
        <v>1451</v>
      </c>
      <c r="B53" s="121">
        <v>6044931</v>
      </c>
      <c r="C53" s="123">
        <f t="shared" si="2"/>
        <v>78</v>
      </c>
      <c r="D53" s="124" t="str">
        <f t="shared" si="5"/>
        <v>1999</v>
      </c>
      <c r="E53" s="122">
        <f t="shared" si="6"/>
        <v>6045</v>
      </c>
      <c r="F53" s="123">
        <f t="shared" si="7"/>
        <v>78</v>
      </c>
      <c r="G53" s="123">
        <f t="shared" si="3"/>
        <v>-1</v>
      </c>
      <c r="H53" s="123">
        <f t="shared" si="8"/>
        <v>-1</v>
      </c>
      <c r="I53" s="123">
        <f t="shared" si="13"/>
        <v>78</v>
      </c>
      <c r="J53" s="122">
        <f t="shared" si="9"/>
        <v>6043</v>
      </c>
      <c r="K53" s="119"/>
      <c r="L53" s="119"/>
      <c r="M53" s="122">
        <v>6067759</v>
      </c>
      <c r="N53" s="122">
        <f t="shared" si="4"/>
        <v>80</v>
      </c>
      <c r="O53" s="122">
        <f t="shared" si="10"/>
        <v>-1</v>
      </c>
      <c r="P53" s="122">
        <f t="shared" si="11"/>
        <v>-1</v>
      </c>
      <c r="Q53" s="122">
        <f t="shared" si="0"/>
        <v>6068</v>
      </c>
      <c r="R53" s="123">
        <f t="shared" si="14"/>
        <v>80</v>
      </c>
      <c r="S53" s="122">
        <f t="shared" si="12"/>
        <v>6063</v>
      </c>
      <c r="T53" s="119" t="str">
        <f t="shared" si="1"/>
        <v>1999</v>
      </c>
      <c r="U53" s="119"/>
      <c r="V53" s="119"/>
      <c r="W53" s="119"/>
      <c r="X53" s="119"/>
      <c r="Y53" s="119"/>
      <c r="Z53" s="119"/>
      <c r="AA53" s="119"/>
      <c r="AB53" s="119"/>
      <c r="AC53" s="119"/>
      <c r="AD53" s="119"/>
      <c r="AE53" s="119"/>
      <c r="AF53" s="119"/>
      <c r="AG53" s="119"/>
      <c r="AH53" s="119"/>
      <c r="AI53" s="119"/>
      <c r="AJ53" s="119"/>
      <c r="AK53" s="119"/>
      <c r="AL53" s="119"/>
      <c r="AM53" s="119"/>
      <c r="AN53" s="119"/>
      <c r="AO53" s="119"/>
      <c r="AP53" s="119"/>
      <c r="AQ53" s="119"/>
      <c r="AR53" s="119"/>
      <c r="AS53" s="119"/>
      <c r="AT53" s="119"/>
      <c r="AU53" s="119"/>
      <c r="AV53" s="119"/>
      <c r="AW53" s="119"/>
      <c r="AX53" s="119"/>
      <c r="AY53" s="119"/>
      <c r="AZ53" s="119"/>
    </row>
    <row r="54" spans="1:52">
      <c r="A54" s="129">
        <v>2000</v>
      </c>
      <c r="B54" s="121">
        <v>6122770</v>
      </c>
      <c r="C54" s="123">
        <f t="shared" si="2"/>
        <v>78</v>
      </c>
      <c r="D54" s="124" t="s">
        <v>1401</v>
      </c>
      <c r="E54" s="122">
        <f t="shared" si="6"/>
        <v>6123</v>
      </c>
      <c r="F54" s="123">
        <f t="shared" si="7"/>
        <v>78</v>
      </c>
      <c r="G54" s="123">
        <f t="shared" si="3"/>
        <v>0</v>
      </c>
      <c r="H54" s="123">
        <f t="shared" si="8"/>
        <v>0</v>
      </c>
      <c r="I54" s="123">
        <f t="shared" si="13"/>
        <v>78</v>
      </c>
      <c r="J54" s="122">
        <f t="shared" si="9"/>
        <v>6121</v>
      </c>
      <c r="K54" s="119"/>
      <c r="L54" s="119"/>
      <c r="M54" s="122">
        <v>6148899</v>
      </c>
      <c r="N54" s="122">
        <f t="shared" si="4"/>
        <v>81</v>
      </c>
      <c r="O54" s="122">
        <f t="shared" si="10"/>
        <v>1</v>
      </c>
      <c r="P54" s="122">
        <f t="shared" si="11"/>
        <v>1</v>
      </c>
      <c r="Q54" s="122">
        <f t="shared" si="0"/>
        <v>6149</v>
      </c>
      <c r="R54" s="123">
        <f t="shared" si="14"/>
        <v>81</v>
      </c>
      <c r="S54" s="122">
        <f t="shared" si="12"/>
        <v>6144</v>
      </c>
      <c r="T54" s="119">
        <f t="shared" si="1"/>
        <v>2000</v>
      </c>
      <c r="U54" s="119"/>
      <c r="V54" s="119"/>
      <c r="W54" s="119"/>
      <c r="X54" s="119"/>
      <c r="Y54" s="119"/>
      <c r="Z54" s="119"/>
      <c r="AA54" s="119"/>
      <c r="AB54" s="119"/>
      <c r="AC54" s="119"/>
      <c r="AD54" s="119"/>
      <c r="AE54" s="119"/>
      <c r="AF54" s="119"/>
      <c r="AG54" s="119"/>
      <c r="AH54" s="119"/>
      <c r="AI54" s="119"/>
      <c r="AJ54" s="119"/>
      <c r="AK54" s="119"/>
      <c r="AL54" s="119"/>
      <c r="AM54" s="119"/>
      <c r="AN54" s="119"/>
      <c r="AO54" s="119"/>
      <c r="AP54" s="119"/>
      <c r="AQ54" s="119"/>
      <c r="AR54" s="119"/>
      <c r="AS54" s="119"/>
      <c r="AT54" s="119"/>
      <c r="AU54" s="119"/>
      <c r="AV54" s="119"/>
      <c r="AW54" s="119"/>
      <c r="AX54" s="119"/>
      <c r="AY54" s="119"/>
      <c r="AZ54" s="119"/>
    </row>
    <row r="55" spans="1:52" ht="14">
      <c r="A55" s="129" t="s">
        <v>1452</v>
      </c>
      <c r="B55" s="121">
        <v>6200003</v>
      </c>
      <c r="C55" s="123">
        <f t="shared" si="2"/>
        <v>77</v>
      </c>
      <c r="D55" s="124" t="str">
        <f t="shared" si="5"/>
        <v>2001</v>
      </c>
      <c r="E55" s="122">
        <f t="shared" si="6"/>
        <v>6200</v>
      </c>
      <c r="F55" s="123">
        <f t="shared" si="7"/>
        <v>77</v>
      </c>
      <c r="G55" s="123">
        <f t="shared" si="3"/>
        <v>-1</v>
      </c>
      <c r="H55" s="123">
        <f t="shared" si="8"/>
        <v>-1</v>
      </c>
      <c r="I55" s="123">
        <f t="shared" si="13"/>
        <v>77</v>
      </c>
      <c r="J55" s="122">
        <f t="shared" si="9"/>
        <v>6198</v>
      </c>
      <c r="K55" s="119"/>
      <c r="L55" s="119"/>
      <c r="M55" s="122">
        <v>6230747</v>
      </c>
      <c r="N55" s="122">
        <f t="shared" si="4"/>
        <v>82</v>
      </c>
      <c r="O55" s="122">
        <f t="shared" si="10"/>
        <v>1</v>
      </c>
      <c r="P55" s="122">
        <f t="shared" si="11"/>
        <v>1</v>
      </c>
      <c r="Q55" s="122">
        <f t="shared" si="0"/>
        <v>6231</v>
      </c>
      <c r="R55" s="123">
        <f t="shared" si="14"/>
        <v>82</v>
      </c>
      <c r="S55" s="122">
        <f t="shared" si="12"/>
        <v>6226</v>
      </c>
      <c r="T55" s="119" t="str">
        <f t="shared" si="1"/>
        <v>2001</v>
      </c>
      <c r="U55" s="119"/>
      <c r="V55" s="119"/>
      <c r="W55" s="119"/>
      <c r="X55" s="119"/>
      <c r="Y55" s="119"/>
      <c r="Z55" s="119"/>
      <c r="AA55" s="119"/>
      <c r="AB55" s="119"/>
      <c r="AC55" s="119"/>
      <c r="AD55" s="119"/>
      <c r="AE55" s="119"/>
      <c r="AF55" s="119"/>
      <c r="AG55" s="119"/>
      <c r="AH55" s="119"/>
      <c r="AI55" s="119"/>
      <c r="AJ55" s="119"/>
      <c r="AK55" s="119"/>
      <c r="AL55" s="119"/>
      <c r="AM55" s="119"/>
      <c r="AN55" s="119"/>
      <c r="AO55" s="119"/>
      <c r="AP55" s="119"/>
      <c r="AQ55" s="119"/>
      <c r="AR55" s="119"/>
      <c r="AS55" s="119"/>
      <c r="AT55" s="119"/>
      <c r="AU55" s="119"/>
      <c r="AV55" s="119"/>
      <c r="AW55" s="119"/>
      <c r="AX55" s="119"/>
      <c r="AY55" s="119"/>
      <c r="AZ55" s="119"/>
    </row>
    <row r="56" spans="1:52" ht="14">
      <c r="A56" s="129" t="s">
        <v>1453</v>
      </c>
      <c r="B56" s="121">
        <v>6276722</v>
      </c>
      <c r="C56" s="123">
        <f t="shared" si="2"/>
        <v>77</v>
      </c>
      <c r="D56" s="124" t="str">
        <f t="shared" si="5"/>
        <v>2002</v>
      </c>
      <c r="E56" s="122">
        <f t="shared" si="6"/>
        <v>6277</v>
      </c>
      <c r="F56" s="123">
        <f t="shared" si="7"/>
        <v>77</v>
      </c>
      <c r="G56" s="123">
        <f t="shared" si="3"/>
        <v>0</v>
      </c>
      <c r="H56" s="123">
        <f t="shared" si="8"/>
        <v>0</v>
      </c>
      <c r="I56" s="123">
        <f t="shared" si="13"/>
        <v>77</v>
      </c>
      <c r="J56" s="122">
        <f t="shared" si="9"/>
        <v>6275</v>
      </c>
      <c r="K56" s="119"/>
      <c r="L56" s="119"/>
      <c r="M56" s="122">
        <v>6312407</v>
      </c>
      <c r="N56" s="122">
        <f t="shared" si="4"/>
        <v>82</v>
      </c>
      <c r="O56" s="122">
        <f t="shared" si="10"/>
        <v>0</v>
      </c>
      <c r="P56" s="122">
        <f t="shared" si="11"/>
        <v>0</v>
      </c>
      <c r="Q56" s="122">
        <f t="shared" si="0"/>
        <v>6312</v>
      </c>
      <c r="R56" s="123">
        <f t="shared" si="14"/>
        <v>82</v>
      </c>
      <c r="S56" s="122">
        <f t="shared" si="12"/>
        <v>6308</v>
      </c>
      <c r="T56" s="119" t="str">
        <f t="shared" si="1"/>
        <v>2002</v>
      </c>
      <c r="U56" s="119"/>
      <c r="V56" s="119"/>
      <c r="W56" s="119"/>
      <c r="X56" s="119"/>
      <c r="Y56" s="119"/>
      <c r="Z56" s="119"/>
      <c r="AA56" s="119"/>
      <c r="AB56" s="119"/>
      <c r="AC56" s="119"/>
      <c r="AD56" s="119"/>
      <c r="AE56" s="119"/>
      <c r="AF56" s="119"/>
      <c r="AG56" s="119"/>
      <c r="AH56" s="119"/>
      <c r="AI56" s="119"/>
      <c r="AJ56" s="119"/>
      <c r="AK56" s="119"/>
      <c r="AL56" s="119"/>
      <c r="AM56" s="119"/>
      <c r="AN56" s="119"/>
      <c r="AO56" s="119"/>
      <c r="AP56" s="119"/>
      <c r="AQ56" s="119"/>
      <c r="AR56" s="119"/>
      <c r="AS56" s="119"/>
      <c r="AT56" s="119"/>
      <c r="AU56" s="119"/>
      <c r="AV56" s="119"/>
      <c r="AW56" s="119"/>
      <c r="AX56" s="119"/>
      <c r="AY56" s="119"/>
      <c r="AZ56" s="119"/>
    </row>
    <row r="57" spans="1:52" ht="14">
      <c r="A57" s="129" t="s">
        <v>1454</v>
      </c>
      <c r="B57" s="121">
        <v>6353196</v>
      </c>
      <c r="C57" s="123">
        <f t="shared" si="2"/>
        <v>76</v>
      </c>
      <c r="D57" s="124" t="str">
        <f t="shared" si="5"/>
        <v>2003</v>
      </c>
      <c r="E57" s="122">
        <f t="shared" si="6"/>
        <v>6353</v>
      </c>
      <c r="F57" s="123">
        <f t="shared" si="7"/>
        <v>76</v>
      </c>
      <c r="G57" s="123">
        <f t="shared" si="3"/>
        <v>-1</v>
      </c>
      <c r="H57" s="123">
        <f t="shared" si="8"/>
        <v>-1</v>
      </c>
      <c r="I57" s="123">
        <f t="shared" si="13"/>
        <v>76</v>
      </c>
      <c r="J57" s="122">
        <f t="shared" si="9"/>
        <v>6351</v>
      </c>
      <c r="K57" s="119"/>
      <c r="L57" s="119"/>
      <c r="M57" s="122">
        <v>6393898</v>
      </c>
      <c r="N57" s="122">
        <f t="shared" si="4"/>
        <v>81</v>
      </c>
      <c r="O57" s="122">
        <f t="shared" si="10"/>
        <v>-1</v>
      </c>
      <c r="P57" s="122">
        <f t="shared" si="11"/>
        <v>-1</v>
      </c>
      <c r="Q57" s="122">
        <f t="shared" si="0"/>
        <v>6394</v>
      </c>
      <c r="R57" s="123">
        <f t="shared" si="14"/>
        <v>81</v>
      </c>
      <c r="S57" s="122">
        <f t="shared" si="12"/>
        <v>6389</v>
      </c>
      <c r="T57" s="119" t="str">
        <f t="shared" si="1"/>
        <v>2003</v>
      </c>
      <c r="U57" s="119"/>
      <c r="V57" s="119"/>
      <c r="W57" s="119"/>
      <c r="X57" s="119"/>
      <c r="Y57" s="119"/>
      <c r="Z57" s="119"/>
      <c r="AA57" s="119"/>
      <c r="AB57" s="119"/>
      <c r="AC57" s="119"/>
      <c r="AD57" s="119"/>
      <c r="AE57" s="119"/>
      <c r="AF57" s="119"/>
      <c r="AG57" s="119"/>
      <c r="AH57" s="119"/>
      <c r="AI57" s="119"/>
      <c r="AJ57" s="119"/>
      <c r="AK57" s="119"/>
      <c r="AL57" s="119"/>
      <c r="AM57" s="119"/>
      <c r="AN57" s="119"/>
      <c r="AO57" s="119"/>
      <c r="AP57" s="119"/>
      <c r="AQ57" s="119"/>
      <c r="AR57" s="119"/>
      <c r="AS57" s="119"/>
      <c r="AT57" s="119"/>
      <c r="AU57" s="119"/>
      <c r="AV57" s="119"/>
      <c r="AW57" s="119"/>
      <c r="AX57" s="119"/>
      <c r="AY57" s="119"/>
      <c r="AZ57" s="119"/>
    </row>
    <row r="58" spans="1:52" ht="14">
      <c r="A58" s="129" t="s">
        <v>1455</v>
      </c>
      <c r="B58" s="121">
        <v>6429758</v>
      </c>
      <c r="C58" s="123">
        <f t="shared" si="2"/>
        <v>77</v>
      </c>
      <c r="D58" s="124" t="str">
        <f t="shared" si="5"/>
        <v>2004</v>
      </c>
      <c r="E58" s="122">
        <f t="shared" si="6"/>
        <v>6430</v>
      </c>
      <c r="F58" s="123">
        <f t="shared" si="7"/>
        <v>77</v>
      </c>
      <c r="G58" s="123">
        <f t="shared" si="3"/>
        <v>1</v>
      </c>
      <c r="H58" s="123">
        <f t="shared" si="8"/>
        <v>1</v>
      </c>
      <c r="I58" s="123">
        <f t="shared" si="13"/>
        <v>77</v>
      </c>
      <c r="J58" s="122">
        <f t="shared" si="9"/>
        <v>6428</v>
      </c>
      <c r="K58" s="119"/>
      <c r="L58" s="119"/>
      <c r="M58" s="122">
        <v>6475752</v>
      </c>
      <c r="N58" s="122">
        <f t="shared" si="4"/>
        <v>82</v>
      </c>
      <c r="O58" s="122">
        <f t="shared" si="10"/>
        <v>1</v>
      </c>
      <c r="P58" s="122">
        <f t="shared" si="11"/>
        <v>1</v>
      </c>
      <c r="Q58" s="122">
        <f t="shared" si="0"/>
        <v>6476</v>
      </c>
      <c r="R58" s="123">
        <f t="shared" si="14"/>
        <v>82</v>
      </c>
      <c r="S58" s="122">
        <f t="shared" si="12"/>
        <v>6471</v>
      </c>
      <c r="T58" s="119" t="str">
        <f t="shared" si="1"/>
        <v>2004</v>
      </c>
      <c r="U58" s="119"/>
      <c r="V58" s="119"/>
      <c r="W58" s="119"/>
      <c r="X58" s="119"/>
      <c r="Y58" s="119"/>
      <c r="Z58" s="119"/>
      <c r="AA58" s="119"/>
      <c r="AB58" s="119"/>
      <c r="AC58" s="119"/>
      <c r="AD58" s="119"/>
      <c r="AE58" s="119"/>
      <c r="AF58" s="119"/>
      <c r="AG58" s="119"/>
      <c r="AH58" s="119"/>
      <c r="AI58" s="119"/>
      <c r="AJ58" s="119"/>
      <c r="AK58" s="119"/>
      <c r="AL58" s="119"/>
      <c r="AM58" s="119"/>
      <c r="AN58" s="119"/>
      <c r="AO58" s="119"/>
      <c r="AP58" s="119"/>
      <c r="AQ58" s="119"/>
      <c r="AR58" s="119"/>
      <c r="AS58" s="119"/>
      <c r="AT58" s="119"/>
      <c r="AU58" s="119"/>
      <c r="AV58" s="119"/>
      <c r="AW58" s="119"/>
      <c r="AX58" s="119"/>
      <c r="AY58" s="119"/>
      <c r="AZ58" s="119"/>
    </row>
    <row r="59" spans="1:52" ht="14">
      <c r="A59" s="129" t="s">
        <v>1456</v>
      </c>
      <c r="B59" s="121">
        <v>6506649</v>
      </c>
      <c r="C59" s="123">
        <f t="shared" si="2"/>
        <v>77</v>
      </c>
      <c r="D59" s="124" t="str">
        <f t="shared" si="5"/>
        <v>2005</v>
      </c>
      <c r="E59" s="122">
        <f t="shared" si="6"/>
        <v>6507</v>
      </c>
      <c r="F59" s="123">
        <f t="shared" si="7"/>
        <v>77</v>
      </c>
      <c r="G59" s="123">
        <f t="shared" si="3"/>
        <v>0</v>
      </c>
      <c r="H59" s="123">
        <f t="shared" si="8"/>
        <v>0</v>
      </c>
      <c r="I59" s="123">
        <f t="shared" si="13"/>
        <v>77</v>
      </c>
      <c r="J59" s="122">
        <f t="shared" si="9"/>
        <v>6505</v>
      </c>
      <c r="K59" s="119"/>
      <c r="L59" s="119"/>
      <c r="M59" s="122">
        <v>6558176</v>
      </c>
      <c r="N59" s="122">
        <f t="shared" si="4"/>
        <v>82</v>
      </c>
      <c r="O59" s="122">
        <f t="shared" si="10"/>
        <v>0</v>
      </c>
      <c r="P59" s="122">
        <f t="shared" si="11"/>
        <v>0</v>
      </c>
      <c r="Q59" s="122">
        <f t="shared" si="0"/>
        <v>6558</v>
      </c>
      <c r="R59" s="123">
        <f t="shared" si="14"/>
        <v>82</v>
      </c>
      <c r="S59" s="122">
        <f t="shared" si="12"/>
        <v>6553</v>
      </c>
      <c r="T59" s="119" t="str">
        <f t="shared" si="1"/>
        <v>2005</v>
      </c>
      <c r="U59" s="119"/>
      <c r="V59" s="119"/>
      <c r="W59" s="119"/>
      <c r="X59" s="119"/>
      <c r="Y59" s="119"/>
      <c r="Z59" s="119"/>
      <c r="AA59" s="119"/>
      <c r="AB59" s="119"/>
      <c r="AC59" s="119"/>
      <c r="AD59" s="119"/>
      <c r="AE59" s="119"/>
      <c r="AF59" s="119"/>
      <c r="AG59" s="119"/>
      <c r="AH59" s="119"/>
      <c r="AI59" s="119"/>
      <c r="AJ59" s="119"/>
      <c r="AK59" s="119"/>
      <c r="AL59" s="119"/>
      <c r="AM59" s="119"/>
      <c r="AN59" s="119"/>
      <c r="AO59" s="119"/>
      <c r="AP59" s="119"/>
      <c r="AQ59" s="119"/>
      <c r="AR59" s="119"/>
      <c r="AS59" s="119"/>
      <c r="AT59" s="119"/>
      <c r="AU59" s="119"/>
      <c r="AV59" s="119"/>
      <c r="AW59" s="119"/>
      <c r="AX59" s="119"/>
      <c r="AY59" s="119"/>
      <c r="AZ59" s="119"/>
    </row>
    <row r="60" spans="1:52" ht="14">
      <c r="A60" s="129" t="s">
        <v>1457</v>
      </c>
      <c r="B60" s="121">
        <v>6583959</v>
      </c>
      <c r="C60" s="123">
        <f t="shared" si="2"/>
        <v>77</v>
      </c>
      <c r="D60" s="124" t="str">
        <f t="shared" si="5"/>
        <v>2006</v>
      </c>
      <c r="E60" s="122">
        <f t="shared" si="6"/>
        <v>6584</v>
      </c>
      <c r="F60" s="123">
        <f t="shared" si="7"/>
        <v>77</v>
      </c>
      <c r="G60" s="123">
        <f t="shared" si="3"/>
        <v>0</v>
      </c>
      <c r="H60" s="123">
        <f t="shared" si="8"/>
        <v>0</v>
      </c>
      <c r="I60" s="123">
        <f t="shared" si="13"/>
        <v>77</v>
      </c>
      <c r="J60" s="122">
        <f t="shared" si="9"/>
        <v>6582</v>
      </c>
      <c r="K60" s="119"/>
      <c r="L60" s="119"/>
      <c r="M60" s="122">
        <v>6641416</v>
      </c>
      <c r="N60" s="122">
        <f t="shared" si="4"/>
        <v>83</v>
      </c>
      <c r="O60" s="122">
        <f t="shared" si="10"/>
        <v>1</v>
      </c>
      <c r="P60" s="122">
        <f t="shared" si="11"/>
        <v>1</v>
      </c>
      <c r="Q60" s="122">
        <f t="shared" si="0"/>
        <v>6641</v>
      </c>
      <c r="R60" s="123">
        <f t="shared" si="14"/>
        <v>83</v>
      </c>
      <c r="S60" s="122">
        <f t="shared" si="12"/>
        <v>6636</v>
      </c>
      <c r="T60" s="119" t="str">
        <f t="shared" si="1"/>
        <v>2006</v>
      </c>
      <c r="U60" s="119"/>
      <c r="V60" s="119"/>
      <c r="W60" s="119"/>
      <c r="X60" s="119"/>
      <c r="Y60" s="119"/>
      <c r="Z60" s="119"/>
      <c r="AA60" s="119"/>
      <c r="AB60" s="119"/>
      <c r="AC60" s="119"/>
      <c r="AD60" s="119"/>
      <c r="AE60" s="119"/>
      <c r="AF60" s="119"/>
      <c r="AG60" s="119"/>
      <c r="AH60" s="119"/>
      <c r="AI60" s="119"/>
      <c r="AJ60" s="119"/>
      <c r="AK60" s="119"/>
      <c r="AL60" s="119"/>
      <c r="AM60" s="119"/>
      <c r="AN60" s="119"/>
      <c r="AO60" s="119"/>
      <c r="AP60" s="119"/>
      <c r="AQ60" s="119"/>
      <c r="AR60" s="119"/>
      <c r="AS60" s="119"/>
      <c r="AT60" s="119"/>
      <c r="AU60" s="119"/>
      <c r="AV60" s="119"/>
      <c r="AW60" s="119"/>
      <c r="AX60" s="119"/>
      <c r="AY60" s="119"/>
      <c r="AZ60" s="119"/>
    </row>
    <row r="61" spans="1:52" ht="14">
      <c r="A61" s="129" t="s">
        <v>1458</v>
      </c>
      <c r="B61" s="121">
        <v>6661637</v>
      </c>
      <c r="C61" s="123">
        <f t="shared" si="2"/>
        <v>78</v>
      </c>
      <c r="D61" s="124" t="str">
        <f t="shared" si="5"/>
        <v>2007</v>
      </c>
      <c r="E61" s="122">
        <f t="shared" si="6"/>
        <v>6662</v>
      </c>
      <c r="F61" s="123">
        <f t="shared" si="7"/>
        <v>78</v>
      </c>
      <c r="G61" s="123">
        <f t="shared" si="3"/>
        <v>1</v>
      </c>
      <c r="H61" s="123">
        <f t="shared" si="8"/>
        <v>1</v>
      </c>
      <c r="I61" s="123">
        <f t="shared" si="13"/>
        <v>78</v>
      </c>
      <c r="J61" s="122">
        <f t="shared" si="9"/>
        <v>6660</v>
      </c>
      <c r="K61" s="119"/>
      <c r="L61" s="119"/>
      <c r="M61" s="122">
        <v>6725949</v>
      </c>
      <c r="N61" s="122">
        <f t="shared" si="4"/>
        <v>85</v>
      </c>
      <c r="O61" s="122">
        <f t="shared" si="10"/>
        <v>2</v>
      </c>
      <c r="P61" s="122">
        <f t="shared" si="11"/>
        <v>2</v>
      </c>
      <c r="Q61" s="122">
        <f t="shared" si="0"/>
        <v>6726</v>
      </c>
      <c r="R61" s="123">
        <f t="shared" si="14"/>
        <v>85</v>
      </c>
      <c r="S61" s="122">
        <f t="shared" si="12"/>
        <v>6721</v>
      </c>
      <c r="T61" s="119" t="str">
        <f t="shared" si="1"/>
        <v>2007</v>
      </c>
      <c r="U61" s="119"/>
      <c r="V61" s="119"/>
      <c r="W61" s="119"/>
      <c r="X61" s="119"/>
      <c r="Y61" s="119"/>
      <c r="Z61" s="119"/>
      <c r="AA61" s="119"/>
      <c r="AB61" s="119"/>
      <c r="AC61" s="119"/>
      <c r="AD61" s="119"/>
      <c r="AE61" s="119"/>
      <c r="AF61" s="119"/>
      <c r="AG61" s="119"/>
      <c r="AH61" s="119"/>
      <c r="AI61" s="119"/>
      <c r="AJ61" s="119"/>
      <c r="AK61" s="119"/>
      <c r="AL61" s="119"/>
      <c r="AM61" s="119"/>
      <c r="AN61" s="119"/>
      <c r="AO61" s="119"/>
      <c r="AP61" s="119"/>
      <c r="AQ61" s="119"/>
      <c r="AR61" s="119"/>
      <c r="AS61" s="119"/>
      <c r="AT61" s="119"/>
      <c r="AU61" s="119"/>
      <c r="AV61" s="119"/>
      <c r="AW61" s="119"/>
      <c r="AX61" s="119"/>
      <c r="AY61" s="119"/>
      <c r="AZ61" s="119"/>
    </row>
    <row r="62" spans="1:52" ht="14">
      <c r="A62" s="129" t="s">
        <v>1459</v>
      </c>
      <c r="B62" s="121">
        <v>6739610</v>
      </c>
      <c r="C62" s="123">
        <f t="shared" si="2"/>
        <v>78</v>
      </c>
      <c r="D62" s="124" t="str">
        <f t="shared" si="5"/>
        <v>2008</v>
      </c>
      <c r="E62" s="122">
        <f t="shared" si="6"/>
        <v>6740</v>
      </c>
      <c r="F62" s="123">
        <f t="shared" si="7"/>
        <v>78</v>
      </c>
      <c r="G62" s="123">
        <f t="shared" si="3"/>
        <v>0</v>
      </c>
      <c r="H62" s="123">
        <f t="shared" si="8"/>
        <v>0</v>
      </c>
      <c r="I62" s="123">
        <f t="shared" si="13"/>
        <v>78</v>
      </c>
      <c r="J62" s="122">
        <f t="shared" si="9"/>
        <v>6738</v>
      </c>
      <c r="K62" s="119"/>
      <c r="L62" s="119"/>
      <c r="M62" s="122">
        <v>6811597</v>
      </c>
      <c r="N62" s="122">
        <f t="shared" si="4"/>
        <v>86</v>
      </c>
      <c r="O62" s="122">
        <f t="shared" si="10"/>
        <v>1</v>
      </c>
      <c r="P62" s="122">
        <f t="shared" si="11"/>
        <v>1</v>
      </c>
      <c r="Q62" s="122">
        <f t="shared" si="0"/>
        <v>6812</v>
      </c>
      <c r="R62" s="123">
        <f t="shared" si="14"/>
        <v>86</v>
      </c>
      <c r="S62" s="122">
        <f t="shared" si="12"/>
        <v>6807</v>
      </c>
      <c r="T62" s="119" t="str">
        <f t="shared" si="1"/>
        <v>2008</v>
      </c>
      <c r="U62" s="119"/>
      <c r="V62" s="119"/>
      <c r="W62" s="119"/>
      <c r="X62" s="119"/>
      <c r="Y62" s="119"/>
      <c r="Z62" s="119"/>
      <c r="AA62" s="119"/>
      <c r="AB62" s="119"/>
      <c r="AC62" s="119"/>
      <c r="AD62" s="119"/>
      <c r="AE62" s="119"/>
      <c r="AF62" s="119"/>
      <c r="AG62" s="119"/>
      <c r="AH62" s="119"/>
      <c r="AI62" s="119"/>
      <c r="AJ62" s="119"/>
      <c r="AK62" s="119"/>
      <c r="AL62" s="119"/>
      <c r="AM62" s="119"/>
      <c r="AN62" s="119"/>
      <c r="AO62" s="119"/>
      <c r="AP62" s="119"/>
      <c r="AQ62" s="119"/>
      <c r="AR62" s="119"/>
      <c r="AS62" s="119"/>
      <c r="AT62" s="119"/>
      <c r="AU62" s="119"/>
      <c r="AV62" s="119"/>
      <c r="AW62" s="119"/>
      <c r="AX62" s="119"/>
      <c r="AY62" s="119"/>
      <c r="AZ62" s="119"/>
    </row>
    <row r="63" spans="1:52" ht="14">
      <c r="A63" s="129" t="s">
        <v>1460</v>
      </c>
      <c r="B63" s="121">
        <v>6817737</v>
      </c>
      <c r="C63" s="123">
        <f t="shared" si="2"/>
        <v>78</v>
      </c>
      <c r="D63" s="124" t="str">
        <f t="shared" si="5"/>
        <v>2009</v>
      </c>
      <c r="E63" s="122">
        <f t="shared" si="6"/>
        <v>6818</v>
      </c>
      <c r="F63" s="123">
        <f t="shared" si="7"/>
        <v>78</v>
      </c>
      <c r="G63" s="123">
        <f t="shared" si="3"/>
        <v>0</v>
      </c>
      <c r="H63" s="123">
        <f t="shared" si="8"/>
        <v>0</v>
      </c>
      <c r="I63" s="123">
        <f t="shared" si="13"/>
        <v>78</v>
      </c>
      <c r="J63" s="122">
        <f t="shared" si="9"/>
        <v>6816</v>
      </c>
      <c r="K63" s="119"/>
      <c r="L63" s="119"/>
      <c r="M63" s="122">
        <v>6898306</v>
      </c>
      <c r="N63" s="122">
        <f t="shared" si="4"/>
        <v>87</v>
      </c>
      <c r="O63" s="122">
        <f t="shared" si="10"/>
        <v>1</v>
      </c>
      <c r="P63" s="122">
        <f t="shared" si="11"/>
        <v>1</v>
      </c>
      <c r="Q63" s="122">
        <f t="shared" si="0"/>
        <v>6898</v>
      </c>
      <c r="R63" s="123">
        <f t="shared" si="14"/>
        <v>87</v>
      </c>
      <c r="S63" s="122">
        <f t="shared" si="12"/>
        <v>6894</v>
      </c>
      <c r="T63" s="119" t="str">
        <f t="shared" si="1"/>
        <v>2009</v>
      </c>
      <c r="U63" s="119"/>
      <c r="V63" s="119"/>
      <c r="W63" s="119"/>
      <c r="X63" s="119"/>
      <c r="Y63" s="119"/>
      <c r="Z63" s="119"/>
      <c r="AA63" s="119"/>
      <c r="AB63" s="119"/>
      <c r="AC63" s="119"/>
      <c r="AD63" s="119"/>
      <c r="AE63" s="119"/>
      <c r="AF63" s="119"/>
      <c r="AG63" s="119"/>
      <c r="AH63" s="119"/>
      <c r="AI63" s="119"/>
      <c r="AJ63" s="119"/>
      <c r="AK63" s="119"/>
      <c r="AL63" s="119"/>
      <c r="AM63" s="119"/>
      <c r="AN63" s="119"/>
      <c r="AO63" s="119"/>
      <c r="AP63" s="119"/>
      <c r="AQ63" s="119"/>
      <c r="AR63" s="119"/>
      <c r="AS63" s="119"/>
      <c r="AT63" s="119"/>
      <c r="AU63" s="119"/>
      <c r="AV63" s="119"/>
      <c r="AW63" s="119"/>
      <c r="AX63" s="119"/>
      <c r="AY63" s="119"/>
      <c r="AZ63" s="119"/>
    </row>
    <row r="64" spans="1:52" ht="14">
      <c r="A64" s="129" t="s">
        <v>1461</v>
      </c>
      <c r="B64" s="121">
        <v>6895889</v>
      </c>
      <c r="C64" s="123">
        <f t="shared" si="2"/>
        <v>78</v>
      </c>
      <c r="D64" s="124" t="str">
        <f t="shared" si="5"/>
        <v>2010</v>
      </c>
      <c r="E64" s="122">
        <f t="shared" si="6"/>
        <v>6896</v>
      </c>
      <c r="F64" s="123">
        <f t="shared" si="7"/>
        <v>78</v>
      </c>
      <c r="G64" s="123">
        <f t="shared" si="3"/>
        <v>0</v>
      </c>
      <c r="H64" s="123">
        <f t="shared" si="8"/>
        <v>0</v>
      </c>
      <c r="I64" s="123">
        <f t="shared" si="13"/>
        <v>78</v>
      </c>
      <c r="J64" s="122">
        <f t="shared" si="9"/>
        <v>6894</v>
      </c>
      <c r="K64" s="119"/>
      <c r="L64" s="119"/>
      <c r="M64" s="122">
        <v>6985603</v>
      </c>
      <c r="N64" s="122">
        <f t="shared" si="4"/>
        <v>87</v>
      </c>
      <c r="O64" s="122">
        <f t="shared" si="10"/>
        <v>0</v>
      </c>
      <c r="P64" s="122">
        <f t="shared" si="11"/>
        <v>0</v>
      </c>
      <c r="Q64" s="122">
        <f t="shared" si="0"/>
        <v>6986</v>
      </c>
      <c r="R64" s="123">
        <f t="shared" si="14"/>
        <v>87</v>
      </c>
      <c r="S64" s="122">
        <f t="shared" si="12"/>
        <v>6981</v>
      </c>
      <c r="T64" s="119" t="str">
        <f t="shared" si="1"/>
        <v>2010</v>
      </c>
      <c r="U64" s="119"/>
      <c r="V64" s="119"/>
      <c r="W64" s="119"/>
      <c r="X64" s="119"/>
      <c r="Y64" s="119"/>
      <c r="Z64" s="119"/>
      <c r="AA64" s="119"/>
      <c r="AB64" s="119"/>
      <c r="AC64" s="119"/>
      <c r="AD64" s="119"/>
      <c r="AE64" s="119"/>
      <c r="AF64" s="119"/>
      <c r="AG64" s="119"/>
      <c r="AH64" s="119"/>
      <c r="AI64" s="119"/>
      <c r="AJ64" s="119"/>
      <c r="AK64" s="119"/>
      <c r="AL64" s="119"/>
      <c r="AM64" s="119"/>
      <c r="AN64" s="119"/>
      <c r="AO64" s="119"/>
      <c r="AP64" s="119"/>
      <c r="AQ64" s="119"/>
      <c r="AR64" s="119"/>
      <c r="AS64" s="119"/>
      <c r="AT64" s="119"/>
      <c r="AU64" s="119"/>
      <c r="AV64" s="119"/>
      <c r="AW64" s="119"/>
      <c r="AX64" s="119"/>
      <c r="AY64" s="119"/>
      <c r="AZ64" s="119"/>
    </row>
    <row r="65" spans="1:52" ht="14">
      <c r="A65" s="129" t="s">
        <v>1462</v>
      </c>
      <c r="B65" s="121">
        <v>6974036</v>
      </c>
      <c r="C65" s="123">
        <f t="shared" si="2"/>
        <v>78</v>
      </c>
      <c r="D65" s="124" t="str">
        <f t="shared" si="5"/>
        <v>2011</v>
      </c>
      <c r="E65" s="122">
        <f t="shared" si="6"/>
        <v>6974</v>
      </c>
      <c r="F65" s="123">
        <f t="shared" si="7"/>
        <v>78</v>
      </c>
      <c r="G65" s="123">
        <f t="shared" si="3"/>
        <v>0</v>
      </c>
      <c r="H65" s="123">
        <f t="shared" si="8"/>
        <v>0</v>
      </c>
      <c r="I65" s="123">
        <f t="shared" si="13"/>
        <v>78</v>
      </c>
      <c r="J65" s="122">
        <f t="shared" si="9"/>
        <v>6972</v>
      </c>
      <c r="K65" s="119"/>
      <c r="L65" s="119"/>
      <c r="M65" s="122">
        <v>7073125</v>
      </c>
      <c r="N65" s="122">
        <f t="shared" si="4"/>
        <v>88</v>
      </c>
      <c r="O65" s="122">
        <f t="shared" si="10"/>
        <v>1</v>
      </c>
      <c r="P65" s="122">
        <f t="shared" si="11"/>
        <v>1</v>
      </c>
      <c r="Q65" s="122">
        <f t="shared" si="0"/>
        <v>7073</v>
      </c>
      <c r="R65" s="123">
        <f t="shared" si="14"/>
        <v>88</v>
      </c>
      <c r="S65" s="122">
        <f t="shared" si="12"/>
        <v>7069</v>
      </c>
      <c r="T65" s="119" t="str">
        <f t="shared" si="1"/>
        <v>2011</v>
      </c>
      <c r="U65" s="119"/>
      <c r="V65" s="119"/>
      <c r="W65" s="119"/>
      <c r="X65" s="119"/>
      <c r="Y65" s="119"/>
      <c r="Z65" s="119"/>
      <c r="AA65" s="119"/>
      <c r="AB65" s="119"/>
      <c r="AC65" s="119"/>
      <c r="AD65" s="119"/>
      <c r="AE65" s="119"/>
      <c r="AF65" s="119"/>
      <c r="AG65" s="119"/>
      <c r="AH65" s="119"/>
      <c r="AI65" s="119"/>
      <c r="AJ65" s="119"/>
      <c r="AK65" s="119"/>
      <c r="AL65" s="119"/>
      <c r="AM65" s="119"/>
      <c r="AN65" s="119"/>
      <c r="AO65" s="119"/>
      <c r="AP65" s="119"/>
      <c r="AQ65" s="119"/>
      <c r="AR65" s="119"/>
      <c r="AS65" s="119"/>
      <c r="AT65" s="119"/>
      <c r="AU65" s="119"/>
      <c r="AV65" s="119"/>
      <c r="AW65" s="119"/>
      <c r="AX65" s="119"/>
      <c r="AY65" s="119"/>
      <c r="AZ65" s="119"/>
    </row>
    <row r="66" spans="1:52" ht="14">
      <c r="A66" s="129" t="s">
        <v>1463</v>
      </c>
      <c r="B66" s="121">
        <v>7052135</v>
      </c>
      <c r="C66" s="123">
        <f t="shared" si="2"/>
        <v>78</v>
      </c>
      <c r="D66" s="124" t="str">
        <f t="shared" si="5"/>
        <v>2012</v>
      </c>
      <c r="E66" s="122">
        <f t="shared" si="6"/>
        <v>7052</v>
      </c>
      <c r="F66" s="123">
        <f t="shared" si="7"/>
        <v>78</v>
      </c>
      <c r="G66" s="123">
        <f t="shared" si="3"/>
        <v>0</v>
      </c>
      <c r="H66" s="123">
        <f>H24-H23+H65</f>
        <v>0</v>
      </c>
      <c r="I66" s="123">
        <f t="shared" si="13"/>
        <v>78</v>
      </c>
      <c r="J66" s="122">
        <f t="shared" si="9"/>
        <v>7050</v>
      </c>
      <c r="K66" s="122" t="s">
        <v>59</v>
      </c>
      <c r="L66" s="119"/>
      <c r="M66" s="122">
        <v>7161698</v>
      </c>
      <c r="N66" s="122">
        <f t="shared" si="4"/>
        <v>89</v>
      </c>
      <c r="O66" s="122">
        <f t="shared" si="10"/>
        <v>1</v>
      </c>
      <c r="P66" s="122">
        <f t="shared" si="11"/>
        <v>1</v>
      </c>
      <c r="Q66" s="122">
        <f t="shared" si="0"/>
        <v>7162</v>
      </c>
      <c r="R66" s="123">
        <f t="shared" si="14"/>
        <v>89</v>
      </c>
      <c r="S66" s="122">
        <f t="shared" si="12"/>
        <v>7158</v>
      </c>
      <c r="T66" s="119" t="str">
        <f t="shared" si="1"/>
        <v>2012</v>
      </c>
      <c r="U66" s="119"/>
      <c r="V66" s="119"/>
      <c r="W66" s="119"/>
      <c r="X66" s="119"/>
      <c r="Y66" s="119"/>
      <c r="Z66" s="119"/>
      <c r="AA66" s="119"/>
      <c r="AB66" s="119"/>
      <c r="AC66" s="119"/>
      <c r="AD66" s="119"/>
      <c r="AE66" s="119"/>
      <c r="AF66" s="119"/>
      <c r="AG66" s="119"/>
      <c r="AH66" s="119"/>
      <c r="AI66" s="119"/>
      <c r="AJ66" s="119"/>
      <c r="AK66" s="119"/>
      <c r="AL66" s="119"/>
      <c r="AM66" s="119"/>
      <c r="AN66" s="119"/>
      <c r="AO66" s="119"/>
      <c r="AP66" s="119"/>
      <c r="AQ66" s="119"/>
      <c r="AR66" s="119"/>
      <c r="AS66" s="119"/>
      <c r="AT66" s="119"/>
      <c r="AU66" s="119"/>
      <c r="AV66" s="119"/>
      <c r="AW66" s="119"/>
      <c r="AX66" s="119"/>
      <c r="AY66" s="119"/>
      <c r="AZ66" s="119"/>
    </row>
    <row r="67" spans="1:52" ht="14">
      <c r="A67" s="129" t="s">
        <v>1464</v>
      </c>
      <c r="B67" s="121">
        <v>7130014</v>
      </c>
      <c r="C67" s="123">
        <f t="shared" si="2"/>
        <v>78</v>
      </c>
      <c r="D67" s="124" t="str">
        <f t="shared" si="5"/>
        <v>2013</v>
      </c>
      <c r="E67" s="122">
        <f t="shared" si="6"/>
        <v>7130</v>
      </c>
      <c r="F67" s="123">
        <f t="shared" si="7"/>
        <v>78</v>
      </c>
      <c r="G67" s="123">
        <f t="shared" si="3"/>
        <v>0</v>
      </c>
      <c r="H67" s="123">
        <f t="shared" ref="H67:H130" si="15">H25-H24+H66</f>
        <v>-1</v>
      </c>
      <c r="I67" s="123">
        <f t="shared" si="13"/>
        <v>77</v>
      </c>
      <c r="J67" s="122">
        <f t="shared" si="9"/>
        <v>7127</v>
      </c>
      <c r="K67" s="119"/>
      <c r="L67" s="119"/>
      <c r="M67" s="122">
        <v>7250593</v>
      </c>
      <c r="N67" s="122">
        <f t="shared" si="4"/>
        <v>89</v>
      </c>
      <c r="O67" s="122">
        <f t="shared" si="10"/>
        <v>0</v>
      </c>
      <c r="P67" s="122">
        <f t="shared" si="11"/>
        <v>0</v>
      </c>
      <c r="Q67" s="122">
        <f t="shared" si="0"/>
        <v>7251</v>
      </c>
      <c r="R67" s="123">
        <f t="shared" si="14"/>
        <v>89</v>
      </c>
      <c r="S67" s="122">
        <f t="shared" si="12"/>
        <v>7247</v>
      </c>
      <c r="T67" s="119" t="str">
        <f t="shared" si="1"/>
        <v>2013</v>
      </c>
      <c r="U67" s="119"/>
      <c r="V67" s="119"/>
      <c r="W67" s="119"/>
      <c r="X67" s="119"/>
      <c r="Y67" s="119"/>
      <c r="Z67" s="119"/>
      <c r="AA67" s="119"/>
      <c r="AB67" s="119"/>
      <c r="AC67" s="119"/>
      <c r="AD67" s="119"/>
      <c r="AE67" s="119"/>
      <c r="AF67" s="119"/>
      <c r="AG67" s="119"/>
      <c r="AH67" s="119"/>
      <c r="AI67" s="119"/>
      <c r="AJ67" s="119"/>
      <c r="AK67" s="119"/>
      <c r="AL67" s="119"/>
      <c r="AM67" s="119"/>
      <c r="AN67" s="119"/>
      <c r="AO67" s="119"/>
      <c r="AP67" s="119"/>
      <c r="AQ67" s="119"/>
      <c r="AR67" s="119"/>
      <c r="AS67" s="119"/>
      <c r="AT67" s="119"/>
      <c r="AU67" s="119"/>
      <c r="AV67" s="119"/>
      <c r="AW67" s="119"/>
      <c r="AX67" s="119"/>
      <c r="AY67" s="119"/>
      <c r="AZ67" s="119"/>
    </row>
    <row r="68" spans="1:52" ht="14">
      <c r="A68" s="129" t="s">
        <v>1465</v>
      </c>
      <c r="B68" s="121">
        <v>7207460</v>
      </c>
      <c r="C68" s="123">
        <f t="shared" si="2"/>
        <v>77</v>
      </c>
      <c r="D68" s="124" t="str">
        <f t="shared" si="5"/>
        <v>2014</v>
      </c>
      <c r="E68" s="122">
        <f t="shared" si="6"/>
        <v>7207</v>
      </c>
      <c r="F68" s="123">
        <f t="shared" si="7"/>
        <v>77</v>
      </c>
      <c r="G68" s="123">
        <f t="shared" si="3"/>
        <v>-1</v>
      </c>
      <c r="H68" s="123">
        <f t="shared" si="15"/>
        <v>-1</v>
      </c>
      <c r="I68" s="123">
        <f t="shared" si="13"/>
        <v>76</v>
      </c>
      <c r="J68" s="122">
        <f t="shared" si="9"/>
        <v>7203</v>
      </c>
      <c r="K68" s="119"/>
      <c r="L68" s="119"/>
      <c r="M68" s="122">
        <v>7339013</v>
      </c>
      <c r="N68" s="122">
        <f t="shared" si="4"/>
        <v>88</v>
      </c>
      <c r="O68" s="122">
        <f t="shared" si="10"/>
        <v>-1</v>
      </c>
      <c r="P68" s="122">
        <f t="shared" si="11"/>
        <v>-1</v>
      </c>
      <c r="Q68" s="122">
        <f t="shared" si="0"/>
        <v>7339</v>
      </c>
      <c r="R68" s="123">
        <f t="shared" si="14"/>
        <v>88</v>
      </c>
      <c r="S68" s="122">
        <f t="shared" si="12"/>
        <v>7335</v>
      </c>
      <c r="T68" s="119" t="str">
        <f t="shared" si="1"/>
        <v>2014</v>
      </c>
      <c r="U68" s="119"/>
      <c r="V68" s="119"/>
      <c r="W68" s="119"/>
      <c r="X68" s="119"/>
      <c r="Y68" s="119"/>
      <c r="Z68" s="119"/>
      <c r="AA68" s="119"/>
      <c r="AB68" s="119"/>
      <c r="AC68" s="119"/>
      <c r="AD68" s="119"/>
      <c r="AE68" s="119"/>
      <c r="AF68" s="119"/>
      <c r="AG68" s="119"/>
      <c r="AH68" s="119"/>
      <c r="AI68" s="119"/>
      <c r="AJ68" s="119"/>
      <c r="AK68" s="119"/>
      <c r="AL68" s="119"/>
      <c r="AM68" s="119"/>
      <c r="AN68" s="119"/>
      <c r="AO68" s="119"/>
      <c r="AP68" s="119"/>
      <c r="AQ68" s="119"/>
      <c r="AR68" s="119"/>
      <c r="AS68" s="119"/>
      <c r="AT68" s="119"/>
      <c r="AU68" s="119"/>
      <c r="AV68" s="119"/>
      <c r="AW68" s="119"/>
      <c r="AX68" s="119"/>
      <c r="AY68" s="119"/>
      <c r="AZ68" s="119"/>
    </row>
    <row r="69" spans="1:52" ht="14">
      <c r="A69" s="129" t="s">
        <v>1466</v>
      </c>
      <c r="B69" s="121">
        <v>7284296</v>
      </c>
      <c r="C69" s="123">
        <f t="shared" si="2"/>
        <v>77</v>
      </c>
      <c r="D69" s="124" t="str">
        <f t="shared" si="5"/>
        <v>2015</v>
      </c>
      <c r="E69" s="122">
        <f t="shared" si="6"/>
        <v>7284</v>
      </c>
      <c r="F69" s="123">
        <f t="shared" si="7"/>
        <v>77</v>
      </c>
      <c r="G69" s="123">
        <f t="shared" si="3"/>
        <v>0</v>
      </c>
      <c r="H69" s="123">
        <f t="shared" si="15"/>
        <v>-1</v>
      </c>
      <c r="I69" s="123">
        <f t="shared" si="13"/>
        <v>75</v>
      </c>
      <c r="J69" s="122">
        <f t="shared" si="9"/>
        <v>7278</v>
      </c>
      <c r="K69" s="119"/>
      <c r="L69" s="119"/>
      <c r="M69" s="122">
        <v>7426598</v>
      </c>
      <c r="N69" s="122">
        <f t="shared" si="4"/>
        <v>88</v>
      </c>
      <c r="O69" s="122">
        <f t="shared" si="10"/>
        <v>0</v>
      </c>
      <c r="P69" s="122">
        <f t="shared" si="11"/>
        <v>0</v>
      </c>
      <c r="Q69" s="122">
        <f t="shared" ref="Q69:Q132" si="16">M69/1000</f>
        <v>7427</v>
      </c>
      <c r="R69" s="123">
        <f t="shared" si="14"/>
        <v>88</v>
      </c>
      <c r="S69" s="122">
        <f t="shared" si="12"/>
        <v>7423</v>
      </c>
      <c r="T69" s="119" t="str">
        <f t="shared" ref="T69:T132" si="17">A69</f>
        <v>2015</v>
      </c>
      <c r="U69" s="119"/>
      <c r="V69" s="119"/>
      <c r="W69" s="119"/>
      <c r="X69" s="119"/>
      <c r="Y69" s="119"/>
      <c r="Z69" s="119"/>
      <c r="AA69" s="119"/>
      <c r="AB69" s="119"/>
      <c r="AC69" s="119"/>
      <c r="AD69" s="119"/>
      <c r="AE69" s="119"/>
      <c r="AF69" s="119"/>
      <c r="AG69" s="119"/>
      <c r="AH69" s="119"/>
      <c r="AI69" s="119"/>
      <c r="AJ69" s="119"/>
      <c r="AK69" s="119"/>
      <c r="AL69" s="119"/>
      <c r="AM69" s="119"/>
      <c r="AN69" s="119"/>
      <c r="AO69" s="119"/>
      <c r="AP69" s="119"/>
      <c r="AQ69" s="119"/>
      <c r="AR69" s="119"/>
      <c r="AS69" s="119"/>
      <c r="AT69" s="119"/>
      <c r="AU69" s="119"/>
      <c r="AV69" s="119"/>
      <c r="AW69" s="119"/>
      <c r="AX69" s="119"/>
      <c r="AY69" s="119"/>
      <c r="AZ69" s="119"/>
    </row>
    <row r="70" spans="1:52" ht="14">
      <c r="A70" s="129" t="s">
        <v>1467</v>
      </c>
      <c r="B70" s="121">
        <v>7360430</v>
      </c>
      <c r="C70" s="123">
        <f t="shared" ref="C70:C133" si="18">(B70-B69)/1000</f>
        <v>76</v>
      </c>
      <c r="D70" s="124" t="str">
        <f t="shared" si="5"/>
        <v>2016</v>
      </c>
      <c r="E70" s="122">
        <f t="shared" si="6"/>
        <v>7360</v>
      </c>
      <c r="F70" s="123">
        <f t="shared" si="7"/>
        <v>76</v>
      </c>
      <c r="G70" s="123">
        <f t="shared" ref="G70:G133" si="19">C70-C69</f>
        <v>-1</v>
      </c>
      <c r="H70" s="123">
        <f t="shared" si="15"/>
        <v>-1</v>
      </c>
      <c r="I70" s="123">
        <f t="shared" si="13"/>
        <v>74</v>
      </c>
      <c r="J70" s="122">
        <f t="shared" si="9"/>
        <v>7352</v>
      </c>
      <c r="K70" s="119"/>
      <c r="L70" s="119"/>
      <c r="M70" s="122">
        <v>7513474</v>
      </c>
      <c r="N70" s="122">
        <f t="shared" ref="N70:N133" si="20">(M70-M69)/1000</f>
        <v>87</v>
      </c>
      <c r="O70" s="122">
        <f t="shared" si="10"/>
        <v>-1</v>
      </c>
      <c r="P70" s="122">
        <f t="shared" si="11"/>
        <v>-1</v>
      </c>
      <c r="Q70" s="122">
        <f t="shared" si="16"/>
        <v>7513</v>
      </c>
      <c r="R70" s="123">
        <f t="shared" si="14"/>
        <v>87</v>
      </c>
      <c r="S70" s="122">
        <f t="shared" si="12"/>
        <v>7510</v>
      </c>
      <c r="T70" s="119" t="str">
        <f t="shared" si="17"/>
        <v>2016</v>
      </c>
      <c r="U70" s="119"/>
      <c r="V70" s="119"/>
      <c r="W70" s="119"/>
      <c r="X70" s="119"/>
      <c r="Y70" s="119"/>
      <c r="Z70" s="119"/>
      <c r="AA70" s="119"/>
      <c r="AB70" s="119"/>
      <c r="AC70" s="119"/>
      <c r="AD70" s="119"/>
      <c r="AE70" s="119"/>
      <c r="AF70" s="119"/>
      <c r="AG70" s="119"/>
      <c r="AH70" s="119"/>
      <c r="AI70" s="119"/>
      <c r="AJ70" s="119"/>
      <c r="AK70" s="119"/>
      <c r="AL70" s="119"/>
      <c r="AM70" s="119"/>
      <c r="AN70" s="119"/>
      <c r="AO70" s="119"/>
      <c r="AP70" s="119"/>
      <c r="AQ70" s="119"/>
      <c r="AR70" s="119"/>
      <c r="AS70" s="119"/>
      <c r="AT70" s="119"/>
      <c r="AU70" s="119"/>
      <c r="AV70" s="119"/>
      <c r="AW70" s="119"/>
      <c r="AX70" s="119"/>
      <c r="AY70" s="119"/>
      <c r="AZ70" s="119"/>
    </row>
    <row r="71" spans="1:52" ht="14">
      <c r="A71" s="129" t="s">
        <v>1468</v>
      </c>
      <c r="B71" s="121">
        <v>7435810</v>
      </c>
      <c r="C71" s="123">
        <f t="shared" si="18"/>
        <v>75</v>
      </c>
      <c r="D71" s="124" t="str">
        <f t="shared" ref="D71:D134" si="21">A71</f>
        <v>2017</v>
      </c>
      <c r="E71" s="122">
        <f t="shared" ref="E71:E134" si="22">B71/1000</f>
        <v>7436</v>
      </c>
      <c r="F71" s="123">
        <f t="shared" ref="F71:F134" si="23">C71</f>
        <v>75</v>
      </c>
      <c r="G71" s="123">
        <f t="shared" si="19"/>
        <v>-1</v>
      </c>
      <c r="H71" s="123">
        <f t="shared" si="15"/>
        <v>-1</v>
      </c>
      <c r="I71" s="123">
        <f t="shared" si="13"/>
        <v>73</v>
      </c>
      <c r="J71" s="122">
        <f t="shared" si="13"/>
        <v>7425</v>
      </c>
      <c r="K71" s="119"/>
      <c r="L71" s="119"/>
      <c r="M71" s="122">
        <v>7599822</v>
      </c>
      <c r="N71" s="122">
        <f t="shared" si="20"/>
        <v>86</v>
      </c>
      <c r="O71" s="122">
        <f t="shared" ref="O71:O134" si="24">N71-N70</f>
        <v>-1</v>
      </c>
      <c r="P71" s="122">
        <f t="shared" si="11"/>
        <v>-1</v>
      </c>
      <c r="Q71" s="122">
        <f t="shared" si="16"/>
        <v>7600</v>
      </c>
      <c r="R71" s="123">
        <f t="shared" si="14"/>
        <v>86</v>
      </c>
      <c r="S71" s="122">
        <f t="shared" ref="S71:S134" si="25">S70+R71</f>
        <v>7596</v>
      </c>
      <c r="T71" s="119" t="str">
        <f t="shared" si="17"/>
        <v>2017</v>
      </c>
      <c r="U71" s="119"/>
      <c r="V71" s="119"/>
      <c r="W71" s="119"/>
      <c r="X71" s="119"/>
      <c r="Y71" s="119"/>
      <c r="Z71" s="119"/>
      <c r="AA71" s="119"/>
      <c r="AB71" s="119"/>
      <c r="AC71" s="119"/>
      <c r="AD71" s="119"/>
      <c r="AE71" s="119"/>
      <c r="AF71" s="119"/>
      <c r="AG71" s="119"/>
      <c r="AH71" s="119"/>
      <c r="AI71" s="119"/>
      <c r="AJ71" s="119"/>
      <c r="AK71" s="119"/>
      <c r="AL71" s="119"/>
      <c r="AM71" s="119"/>
      <c r="AN71" s="119"/>
      <c r="AO71" s="119"/>
      <c r="AP71" s="119"/>
      <c r="AQ71" s="119"/>
      <c r="AR71" s="119"/>
      <c r="AS71" s="119"/>
      <c r="AT71" s="119"/>
      <c r="AU71" s="119"/>
      <c r="AV71" s="119"/>
      <c r="AW71" s="119"/>
      <c r="AX71" s="119"/>
      <c r="AY71" s="119"/>
      <c r="AZ71" s="119"/>
    </row>
    <row r="72" spans="1:52" ht="14">
      <c r="A72" s="129" t="s">
        <v>1469</v>
      </c>
      <c r="B72" s="121">
        <v>7510341</v>
      </c>
      <c r="C72" s="123">
        <f t="shared" si="18"/>
        <v>75</v>
      </c>
      <c r="D72" s="124" t="str">
        <f t="shared" si="21"/>
        <v>2018</v>
      </c>
      <c r="E72" s="122">
        <f t="shared" si="22"/>
        <v>7510</v>
      </c>
      <c r="F72" s="123">
        <f t="shared" si="23"/>
        <v>75</v>
      </c>
      <c r="G72" s="123">
        <f t="shared" si="19"/>
        <v>0</v>
      </c>
      <c r="H72" s="123">
        <f t="shared" si="15"/>
        <v>-2</v>
      </c>
      <c r="I72" s="123">
        <f t="shared" ref="I72:J87" si="26">I71+H72</f>
        <v>71</v>
      </c>
      <c r="J72" s="122">
        <f t="shared" si="26"/>
        <v>7496</v>
      </c>
      <c r="K72" s="119"/>
      <c r="L72" s="119"/>
      <c r="M72" s="122">
        <v>7683790</v>
      </c>
      <c r="N72" s="122">
        <f t="shared" si="20"/>
        <v>84</v>
      </c>
      <c r="O72" s="122">
        <f t="shared" si="24"/>
        <v>-2</v>
      </c>
      <c r="P72" s="122">
        <f>O72</f>
        <v>-2</v>
      </c>
      <c r="Q72" s="122">
        <f t="shared" si="16"/>
        <v>7684</v>
      </c>
      <c r="R72" s="123">
        <f t="shared" ref="R72:R135" si="27">R71+P72</f>
        <v>84</v>
      </c>
      <c r="S72" s="122">
        <f t="shared" si="25"/>
        <v>7680</v>
      </c>
      <c r="T72" s="119" t="str">
        <f t="shared" si="17"/>
        <v>2018</v>
      </c>
      <c r="U72" s="119"/>
      <c r="V72" s="119"/>
      <c r="W72" s="119"/>
      <c r="X72" s="119"/>
      <c r="Y72" s="119"/>
      <c r="Z72" s="119"/>
      <c r="AA72" s="119"/>
      <c r="AB72" s="119"/>
      <c r="AC72" s="119"/>
      <c r="AD72" s="119"/>
      <c r="AE72" s="119"/>
      <c r="AF72" s="119"/>
      <c r="AG72" s="119"/>
      <c r="AH72" s="119"/>
      <c r="AI72" s="119"/>
      <c r="AJ72" s="119"/>
      <c r="AK72" s="119"/>
      <c r="AL72" s="119"/>
      <c r="AM72" s="119"/>
      <c r="AN72" s="119"/>
      <c r="AO72" s="119"/>
      <c r="AP72" s="119"/>
      <c r="AQ72" s="119"/>
      <c r="AR72" s="119"/>
      <c r="AS72" s="119"/>
      <c r="AT72" s="119"/>
      <c r="AU72" s="119"/>
      <c r="AV72" s="119"/>
      <c r="AW72" s="119"/>
      <c r="AX72" s="119"/>
      <c r="AY72" s="119"/>
      <c r="AZ72" s="119"/>
    </row>
    <row r="73" spans="1:52" ht="14">
      <c r="A73" s="129" t="s">
        <v>1470</v>
      </c>
      <c r="B73" s="121">
        <v>7583938</v>
      </c>
      <c r="C73" s="123">
        <f t="shared" si="18"/>
        <v>74</v>
      </c>
      <c r="D73" s="124" t="str">
        <f t="shared" si="21"/>
        <v>2019</v>
      </c>
      <c r="E73" s="122">
        <f t="shared" si="22"/>
        <v>7584</v>
      </c>
      <c r="F73" s="123">
        <f t="shared" si="23"/>
        <v>74</v>
      </c>
      <c r="G73" s="123">
        <f t="shared" si="19"/>
        <v>-1</v>
      </c>
      <c r="H73" s="123">
        <f t="shared" si="15"/>
        <v>-2</v>
      </c>
      <c r="I73" s="123">
        <f t="shared" si="26"/>
        <v>69</v>
      </c>
      <c r="J73" s="122">
        <f t="shared" si="26"/>
        <v>7565</v>
      </c>
      <c r="K73" s="119"/>
      <c r="L73" s="119"/>
      <c r="M73" s="122">
        <v>7764951</v>
      </c>
      <c r="N73" s="122">
        <f t="shared" si="20"/>
        <v>81</v>
      </c>
      <c r="O73" s="122">
        <f t="shared" si="24"/>
        <v>-3</v>
      </c>
      <c r="P73" s="122">
        <f>O73</f>
        <v>-3</v>
      </c>
      <c r="Q73" s="122">
        <f t="shared" si="16"/>
        <v>7765</v>
      </c>
      <c r="R73" s="123">
        <f t="shared" si="27"/>
        <v>81</v>
      </c>
      <c r="S73" s="122">
        <f t="shared" si="25"/>
        <v>7761</v>
      </c>
      <c r="T73" s="119" t="str">
        <f t="shared" si="17"/>
        <v>2019</v>
      </c>
      <c r="U73" s="119"/>
      <c r="V73" s="119"/>
      <c r="W73" s="119"/>
      <c r="X73" s="119"/>
      <c r="Y73" s="119"/>
      <c r="Z73" s="119"/>
      <c r="AA73" s="119"/>
      <c r="AB73" s="119"/>
      <c r="AC73" s="119"/>
      <c r="AD73" s="119"/>
      <c r="AE73" s="119"/>
      <c r="AF73" s="119"/>
      <c r="AG73" s="119"/>
      <c r="AH73" s="119"/>
      <c r="AI73" s="119"/>
      <c r="AJ73" s="119"/>
      <c r="AK73" s="119"/>
      <c r="AL73" s="119"/>
      <c r="AM73" s="119"/>
      <c r="AN73" s="119"/>
      <c r="AO73" s="119"/>
      <c r="AP73" s="119"/>
      <c r="AQ73" s="119"/>
      <c r="AR73" s="119"/>
      <c r="AS73" s="119"/>
      <c r="AT73" s="119"/>
      <c r="AU73" s="119"/>
      <c r="AV73" s="119"/>
      <c r="AW73" s="119"/>
      <c r="AX73" s="119"/>
      <c r="AY73" s="119"/>
      <c r="AZ73" s="119"/>
    </row>
    <row r="74" spans="1:52" ht="14">
      <c r="A74" s="129" t="s">
        <v>1471</v>
      </c>
      <c r="B74" s="121">
        <v>7656528</v>
      </c>
      <c r="C74" s="123">
        <f t="shared" si="18"/>
        <v>73</v>
      </c>
      <c r="D74" s="124" t="str">
        <f t="shared" si="21"/>
        <v>2020</v>
      </c>
      <c r="E74" s="122">
        <f t="shared" si="22"/>
        <v>7657</v>
      </c>
      <c r="F74" s="123">
        <f t="shared" si="23"/>
        <v>73</v>
      </c>
      <c r="G74" s="123">
        <f t="shared" si="19"/>
        <v>-1</v>
      </c>
      <c r="H74" s="123">
        <f t="shared" si="15"/>
        <v>0</v>
      </c>
      <c r="I74" s="123">
        <f t="shared" si="26"/>
        <v>69</v>
      </c>
      <c r="J74" s="122">
        <f t="shared" si="26"/>
        <v>7634</v>
      </c>
      <c r="K74" s="119"/>
      <c r="L74" s="119"/>
      <c r="M74" s="122">
        <v>7840953</v>
      </c>
      <c r="N74" s="122">
        <f t="shared" si="20"/>
        <v>76</v>
      </c>
      <c r="O74" s="122">
        <f t="shared" si="24"/>
        <v>-5</v>
      </c>
      <c r="P74" s="122">
        <f t="shared" ref="P74:P137" si="28">P32-P31+P73</f>
        <v>-2</v>
      </c>
      <c r="Q74" s="122">
        <f t="shared" si="16"/>
        <v>7841</v>
      </c>
      <c r="R74" s="123">
        <f t="shared" si="27"/>
        <v>79</v>
      </c>
      <c r="S74" s="122">
        <f t="shared" si="25"/>
        <v>7840</v>
      </c>
      <c r="T74" s="119" t="str">
        <f t="shared" si="17"/>
        <v>2020</v>
      </c>
      <c r="U74" s="119"/>
      <c r="V74" s="119"/>
      <c r="W74" s="119"/>
      <c r="X74" s="119"/>
      <c r="Y74" s="119"/>
      <c r="Z74" s="119"/>
      <c r="AA74" s="119"/>
      <c r="AB74" s="119"/>
      <c r="AC74" s="119"/>
      <c r="AD74" s="119"/>
      <c r="AE74" s="119"/>
      <c r="AF74" s="119"/>
      <c r="AG74" s="119"/>
      <c r="AH74" s="119"/>
      <c r="AI74" s="119"/>
      <c r="AJ74" s="119"/>
      <c r="AK74" s="119"/>
      <c r="AL74" s="119"/>
      <c r="AM74" s="119"/>
      <c r="AN74" s="119"/>
      <c r="AO74" s="119"/>
      <c r="AP74" s="119"/>
      <c r="AQ74" s="119"/>
      <c r="AR74" s="119"/>
      <c r="AS74" s="119"/>
      <c r="AT74" s="119"/>
      <c r="AU74" s="119"/>
      <c r="AV74" s="119"/>
      <c r="AW74" s="119"/>
      <c r="AX74" s="119"/>
      <c r="AY74" s="119"/>
      <c r="AZ74" s="119"/>
    </row>
    <row r="75" spans="1:52" ht="14">
      <c r="A75" s="129" t="s">
        <v>1472</v>
      </c>
      <c r="B75" s="121">
        <v>7728046</v>
      </c>
      <c r="C75" s="123">
        <f t="shared" si="18"/>
        <v>72</v>
      </c>
      <c r="D75" s="124" t="str">
        <f t="shared" si="21"/>
        <v>2021</v>
      </c>
      <c r="E75" s="122">
        <f t="shared" si="22"/>
        <v>7728</v>
      </c>
      <c r="F75" s="123">
        <f t="shared" si="23"/>
        <v>72</v>
      </c>
      <c r="G75" s="123">
        <f t="shared" si="19"/>
        <v>-1</v>
      </c>
      <c r="H75" s="123">
        <f t="shared" si="15"/>
        <v>-1</v>
      </c>
      <c r="I75" s="123">
        <f t="shared" si="26"/>
        <v>68</v>
      </c>
      <c r="J75" s="122">
        <f t="shared" si="26"/>
        <v>7702</v>
      </c>
      <c r="K75" s="119"/>
      <c r="L75" s="119"/>
      <c r="M75" s="122">
        <v>7909295</v>
      </c>
      <c r="N75" s="122">
        <f t="shared" si="20"/>
        <v>68</v>
      </c>
      <c r="O75" s="122">
        <f t="shared" si="24"/>
        <v>-8</v>
      </c>
      <c r="P75" s="122">
        <f t="shared" si="28"/>
        <v>-1</v>
      </c>
      <c r="Q75" s="122">
        <f t="shared" si="16"/>
        <v>7909</v>
      </c>
      <c r="R75" s="123">
        <f t="shared" si="27"/>
        <v>78</v>
      </c>
      <c r="S75" s="122">
        <f t="shared" si="25"/>
        <v>7918</v>
      </c>
      <c r="T75" s="119" t="str">
        <f t="shared" si="17"/>
        <v>2021</v>
      </c>
      <c r="U75" s="119"/>
      <c r="V75" s="119"/>
      <c r="W75" s="119"/>
      <c r="X75" s="119"/>
      <c r="Y75" s="119"/>
      <c r="Z75" s="119"/>
      <c r="AA75" s="119"/>
      <c r="AB75" s="119"/>
      <c r="AC75" s="119"/>
      <c r="AD75" s="119"/>
      <c r="AE75" s="119"/>
      <c r="AF75" s="119"/>
      <c r="AG75" s="119"/>
      <c r="AH75" s="119"/>
      <c r="AI75" s="119"/>
      <c r="AJ75" s="119"/>
      <c r="AK75" s="119"/>
      <c r="AL75" s="119"/>
      <c r="AM75" s="119"/>
      <c r="AN75" s="119"/>
      <c r="AO75" s="119"/>
      <c r="AP75" s="119"/>
      <c r="AQ75" s="119"/>
      <c r="AR75" s="119"/>
      <c r="AS75" s="119"/>
      <c r="AT75" s="119"/>
      <c r="AU75" s="119"/>
      <c r="AV75" s="119"/>
      <c r="AW75" s="119"/>
      <c r="AX75" s="119"/>
      <c r="AY75" s="119"/>
      <c r="AZ75" s="119"/>
    </row>
    <row r="76" spans="1:52" ht="14">
      <c r="A76" s="129" t="s">
        <v>1473</v>
      </c>
      <c r="B76" s="121">
        <v>7798450</v>
      </c>
      <c r="C76" s="123">
        <f t="shared" si="18"/>
        <v>70</v>
      </c>
      <c r="D76" s="124" t="str">
        <f t="shared" si="21"/>
        <v>2022</v>
      </c>
      <c r="E76" s="122">
        <f t="shared" si="22"/>
        <v>7798</v>
      </c>
      <c r="F76" s="123">
        <f t="shared" si="23"/>
        <v>70</v>
      </c>
      <c r="G76" s="123">
        <f t="shared" si="19"/>
        <v>-2</v>
      </c>
      <c r="H76" s="123">
        <f t="shared" si="15"/>
        <v>1</v>
      </c>
      <c r="I76" s="123">
        <f t="shared" si="26"/>
        <v>69</v>
      </c>
      <c r="J76" s="122">
        <f t="shared" si="26"/>
        <v>7771</v>
      </c>
      <c r="K76" s="119"/>
      <c r="L76" s="119"/>
      <c r="M76" s="122">
        <v>7975105</v>
      </c>
      <c r="N76" s="122">
        <f t="shared" si="20"/>
        <v>66</v>
      </c>
      <c r="O76" s="122">
        <f t="shared" si="24"/>
        <v>-2</v>
      </c>
      <c r="P76" s="122">
        <f t="shared" si="28"/>
        <v>-1</v>
      </c>
      <c r="Q76" s="122">
        <f t="shared" si="16"/>
        <v>7975</v>
      </c>
      <c r="R76" s="123">
        <f t="shared" si="27"/>
        <v>77</v>
      </c>
      <c r="S76" s="122">
        <f t="shared" si="25"/>
        <v>7995</v>
      </c>
      <c r="T76" s="119" t="str">
        <f t="shared" si="17"/>
        <v>2022</v>
      </c>
      <c r="U76" s="119"/>
      <c r="V76" s="119"/>
      <c r="W76" s="119"/>
      <c r="X76" s="119"/>
      <c r="Y76" s="119"/>
      <c r="Z76" s="119"/>
      <c r="AA76" s="119"/>
      <c r="AB76" s="119"/>
      <c r="AC76" s="119"/>
      <c r="AD76" s="119"/>
      <c r="AE76" s="119"/>
      <c r="AF76" s="119"/>
      <c r="AG76" s="119"/>
      <c r="AH76" s="119"/>
      <c r="AI76" s="119"/>
      <c r="AJ76" s="119"/>
      <c r="AK76" s="119"/>
      <c r="AL76" s="119"/>
      <c r="AM76" s="119"/>
      <c r="AN76" s="119"/>
      <c r="AO76" s="119"/>
      <c r="AP76" s="119"/>
      <c r="AQ76" s="119"/>
      <c r="AR76" s="119"/>
      <c r="AS76" s="119"/>
      <c r="AT76" s="119"/>
      <c r="AU76" s="119"/>
      <c r="AV76" s="119"/>
      <c r="AW76" s="119"/>
      <c r="AX76" s="119"/>
      <c r="AY76" s="119"/>
      <c r="AZ76" s="119"/>
    </row>
    <row r="77" spans="1:52" ht="14">
      <c r="A77" s="129" t="s">
        <v>1474</v>
      </c>
      <c r="B77" s="121">
        <v>7867734</v>
      </c>
      <c r="C77" s="123">
        <f t="shared" si="18"/>
        <v>69</v>
      </c>
      <c r="D77" s="124" t="str">
        <f t="shared" si="21"/>
        <v>2023</v>
      </c>
      <c r="E77" s="122">
        <f t="shared" si="22"/>
        <v>7868</v>
      </c>
      <c r="F77" s="123">
        <f t="shared" si="23"/>
        <v>69</v>
      </c>
      <c r="G77" s="123">
        <f t="shared" si="19"/>
        <v>-1</v>
      </c>
      <c r="H77" s="123">
        <f t="shared" si="15"/>
        <v>1</v>
      </c>
      <c r="I77" s="123">
        <f t="shared" si="26"/>
        <v>70</v>
      </c>
      <c r="J77" s="122">
        <f t="shared" si="26"/>
        <v>7841</v>
      </c>
      <c r="K77" s="119"/>
      <c r="L77" s="119"/>
      <c r="M77" s="122">
        <v>8045311</v>
      </c>
      <c r="N77" s="122">
        <f t="shared" si="20"/>
        <v>70</v>
      </c>
      <c r="O77" s="122">
        <f t="shared" si="24"/>
        <v>4</v>
      </c>
      <c r="P77" s="122">
        <f t="shared" si="28"/>
        <v>0</v>
      </c>
      <c r="Q77" s="122">
        <f t="shared" si="16"/>
        <v>8045</v>
      </c>
      <c r="R77" s="123">
        <f t="shared" si="27"/>
        <v>77</v>
      </c>
      <c r="S77" s="122">
        <f t="shared" si="25"/>
        <v>8072</v>
      </c>
      <c r="T77" s="119" t="str">
        <f t="shared" si="17"/>
        <v>2023</v>
      </c>
      <c r="U77" s="119"/>
      <c r="V77" s="119"/>
      <c r="W77" s="119"/>
      <c r="X77" s="119"/>
      <c r="Y77" s="119"/>
      <c r="Z77" s="119"/>
      <c r="AA77" s="119"/>
      <c r="AB77" s="119"/>
      <c r="AC77" s="119"/>
      <c r="AD77" s="119"/>
      <c r="AE77" s="119"/>
      <c r="AF77" s="119"/>
      <c r="AG77" s="119"/>
      <c r="AH77" s="119"/>
      <c r="AI77" s="119"/>
      <c r="AJ77" s="119"/>
      <c r="AK77" s="119"/>
      <c r="AL77" s="119"/>
      <c r="AM77" s="119"/>
      <c r="AN77" s="119"/>
      <c r="AO77" s="119"/>
      <c r="AP77" s="119"/>
      <c r="AQ77" s="119"/>
      <c r="AR77" s="119"/>
      <c r="AS77" s="119"/>
      <c r="AT77" s="119"/>
      <c r="AU77" s="119"/>
      <c r="AV77" s="119"/>
      <c r="AW77" s="119"/>
      <c r="AX77" s="119"/>
      <c r="AY77" s="119"/>
      <c r="AZ77" s="119"/>
    </row>
    <row r="78" spans="1:52" ht="14">
      <c r="A78" s="129" t="s">
        <v>1475</v>
      </c>
      <c r="B78" s="121">
        <v>7935908</v>
      </c>
      <c r="C78" s="123">
        <f t="shared" si="18"/>
        <v>68</v>
      </c>
      <c r="D78" s="124" t="str">
        <f t="shared" si="21"/>
        <v>2024</v>
      </c>
      <c r="E78" s="122">
        <f t="shared" si="22"/>
        <v>7936</v>
      </c>
      <c r="F78" s="123">
        <f t="shared" si="23"/>
        <v>68</v>
      </c>
      <c r="G78" s="123">
        <f t="shared" si="19"/>
        <v>-1</v>
      </c>
      <c r="H78" s="123">
        <f t="shared" si="15"/>
        <v>0</v>
      </c>
      <c r="I78" s="123">
        <f t="shared" si="26"/>
        <v>70</v>
      </c>
      <c r="J78" s="122">
        <f t="shared" si="26"/>
        <v>7911</v>
      </c>
      <c r="K78" s="119"/>
      <c r="L78" s="119"/>
      <c r="M78" s="122">
        <v>8118836</v>
      </c>
      <c r="N78" s="122">
        <f t="shared" si="20"/>
        <v>74</v>
      </c>
      <c r="O78" s="122">
        <f t="shared" si="24"/>
        <v>4</v>
      </c>
      <c r="P78" s="122">
        <f t="shared" si="28"/>
        <v>-1</v>
      </c>
      <c r="Q78" s="122">
        <f t="shared" si="16"/>
        <v>8119</v>
      </c>
      <c r="R78" s="123">
        <f t="shared" si="27"/>
        <v>76</v>
      </c>
      <c r="S78" s="122">
        <f t="shared" si="25"/>
        <v>8148</v>
      </c>
      <c r="T78" s="119" t="str">
        <f t="shared" si="17"/>
        <v>2024</v>
      </c>
      <c r="U78" s="119"/>
      <c r="V78" s="119"/>
      <c r="W78" s="119"/>
      <c r="X78" s="119"/>
      <c r="Y78" s="119"/>
      <c r="Z78" s="119"/>
      <c r="AA78" s="119"/>
      <c r="AB78" s="119"/>
      <c r="AC78" s="119"/>
      <c r="AD78" s="119"/>
      <c r="AE78" s="119"/>
      <c r="AF78" s="119"/>
      <c r="AG78" s="119"/>
      <c r="AH78" s="119"/>
      <c r="AI78" s="119"/>
      <c r="AJ78" s="119"/>
      <c r="AK78" s="119"/>
      <c r="AL78" s="119"/>
      <c r="AM78" s="119"/>
      <c r="AN78" s="119"/>
      <c r="AO78" s="119"/>
      <c r="AP78" s="119"/>
      <c r="AQ78" s="119"/>
      <c r="AR78" s="119"/>
      <c r="AS78" s="119"/>
      <c r="AT78" s="119"/>
      <c r="AU78" s="119"/>
      <c r="AV78" s="119"/>
      <c r="AW78" s="119"/>
      <c r="AX78" s="119"/>
      <c r="AY78" s="119"/>
      <c r="AZ78" s="119"/>
    </row>
    <row r="79" spans="1:52" ht="14">
      <c r="A79" s="129" t="s">
        <v>1476</v>
      </c>
      <c r="B79" s="121">
        <v>8002978</v>
      </c>
      <c r="C79" s="123">
        <f t="shared" si="18"/>
        <v>67</v>
      </c>
      <c r="D79" s="124" t="str">
        <f t="shared" si="21"/>
        <v>2025</v>
      </c>
      <c r="E79" s="122">
        <f t="shared" si="22"/>
        <v>8003</v>
      </c>
      <c r="F79" s="123">
        <f t="shared" si="23"/>
        <v>67</v>
      </c>
      <c r="G79" s="123">
        <f t="shared" si="19"/>
        <v>-1</v>
      </c>
      <c r="H79" s="123">
        <f t="shared" si="15"/>
        <v>1</v>
      </c>
      <c r="I79" s="123">
        <f t="shared" si="26"/>
        <v>71</v>
      </c>
      <c r="J79" s="122">
        <f t="shared" si="26"/>
        <v>7982</v>
      </c>
      <c r="K79" s="119"/>
      <c r="L79" s="119"/>
      <c r="M79" s="122">
        <v>8191989</v>
      </c>
      <c r="N79" s="122">
        <f t="shared" si="20"/>
        <v>73</v>
      </c>
      <c r="O79" s="122">
        <f t="shared" si="24"/>
        <v>-1</v>
      </c>
      <c r="P79" s="122">
        <f t="shared" si="28"/>
        <v>-2</v>
      </c>
      <c r="Q79" s="122">
        <f t="shared" si="16"/>
        <v>8192</v>
      </c>
      <c r="R79" s="123">
        <f t="shared" si="27"/>
        <v>74</v>
      </c>
      <c r="S79" s="122">
        <f t="shared" si="25"/>
        <v>8222</v>
      </c>
      <c r="T79" s="119" t="str">
        <f t="shared" si="17"/>
        <v>2025</v>
      </c>
      <c r="U79" s="119"/>
      <c r="V79" s="119"/>
      <c r="W79" s="119"/>
      <c r="X79" s="119"/>
      <c r="Y79" s="119"/>
      <c r="Z79" s="119"/>
      <c r="AA79" s="119"/>
      <c r="AB79" s="119"/>
      <c r="AC79" s="119"/>
      <c r="AD79" s="119"/>
      <c r="AE79" s="119"/>
      <c r="AF79" s="119"/>
      <c r="AG79" s="119"/>
      <c r="AH79" s="119"/>
      <c r="AI79" s="119"/>
      <c r="AJ79" s="119"/>
      <c r="AK79" s="119"/>
      <c r="AL79" s="119"/>
      <c r="AM79" s="119"/>
      <c r="AN79" s="119"/>
      <c r="AO79" s="119"/>
      <c r="AP79" s="119"/>
      <c r="AQ79" s="119"/>
      <c r="AR79" s="119"/>
      <c r="AS79" s="119"/>
      <c r="AT79" s="119"/>
      <c r="AU79" s="119"/>
      <c r="AV79" s="119"/>
      <c r="AW79" s="119"/>
      <c r="AX79" s="119"/>
      <c r="AY79" s="119"/>
      <c r="AZ79" s="119"/>
    </row>
    <row r="80" spans="1:52" ht="14">
      <c r="A80" s="129" t="s">
        <v>1477</v>
      </c>
      <c r="B80" s="121">
        <v>8068925</v>
      </c>
      <c r="C80" s="123">
        <f t="shared" si="18"/>
        <v>66</v>
      </c>
      <c r="D80" s="124" t="str">
        <f t="shared" si="21"/>
        <v>2026</v>
      </c>
      <c r="E80" s="122">
        <f t="shared" si="22"/>
        <v>8069</v>
      </c>
      <c r="F80" s="123">
        <f t="shared" si="23"/>
        <v>66</v>
      </c>
      <c r="G80" s="123">
        <f t="shared" si="19"/>
        <v>-1</v>
      </c>
      <c r="H80" s="123">
        <f t="shared" si="15"/>
        <v>1</v>
      </c>
      <c r="I80" s="123">
        <f t="shared" si="26"/>
        <v>72</v>
      </c>
      <c r="J80" s="122">
        <f t="shared" si="26"/>
        <v>8054</v>
      </c>
      <c r="K80" s="119"/>
      <c r="L80" s="119"/>
      <c r="M80" s="122">
        <v>8264365</v>
      </c>
      <c r="N80" s="122">
        <f t="shared" si="20"/>
        <v>72</v>
      </c>
      <c r="O80" s="122">
        <f t="shared" si="24"/>
        <v>-1</v>
      </c>
      <c r="P80" s="122">
        <f t="shared" si="28"/>
        <v>-3</v>
      </c>
      <c r="Q80" s="122">
        <f t="shared" si="16"/>
        <v>8264</v>
      </c>
      <c r="R80" s="123">
        <f t="shared" si="27"/>
        <v>71</v>
      </c>
      <c r="S80" s="122">
        <f t="shared" si="25"/>
        <v>8293</v>
      </c>
      <c r="T80" s="119" t="str">
        <f t="shared" si="17"/>
        <v>2026</v>
      </c>
      <c r="U80" s="119"/>
      <c r="V80" s="119"/>
      <c r="W80" s="119"/>
      <c r="X80" s="119"/>
      <c r="Y80" s="119"/>
      <c r="Z80" s="119"/>
      <c r="AA80" s="119"/>
      <c r="AB80" s="119"/>
      <c r="AC80" s="119"/>
      <c r="AD80" s="119"/>
      <c r="AE80" s="119"/>
      <c r="AF80" s="119"/>
      <c r="AG80" s="119"/>
      <c r="AH80" s="119"/>
      <c r="AI80" s="119"/>
      <c r="AJ80" s="119"/>
      <c r="AK80" s="119"/>
      <c r="AL80" s="119"/>
      <c r="AM80" s="119"/>
      <c r="AN80" s="119"/>
      <c r="AO80" s="119"/>
      <c r="AP80" s="119"/>
      <c r="AQ80" s="119"/>
      <c r="AR80" s="119"/>
      <c r="AS80" s="119"/>
      <c r="AT80" s="119"/>
      <c r="AU80" s="119"/>
      <c r="AV80" s="119"/>
      <c r="AW80" s="119"/>
      <c r="AX80" s="119"/>
      <c r="AY80" s="119"/>
      <c r="AZ80" s="119"/>
    </row>
    <row r="81" spans="1:52" ht="14">
      <c r="A81" s="129" t="s">
        <v>1478</v>
      </c>
      <c r="B81" s="121">
        <v>8133725</v>
      </c>
      <c r="C81" s="123">
        <f t="shared" si="18"/>
        <v>65</v>
      </c>
      <c r="D81" s="124" t="str">
        <f t="shared" si="21"/>
        <v>2027</v>
      </c>
      <c r="E81" s="122">
        <f t="shared" si="22"/>
        <v>8134</v>
      </c>
      <c r="F81" s="123">
        <f t="shared" si="23"/>
        <v>65</v>
      </c>
      <c r="G81" s="123">
        <f t="shared" si="19"/>
        <v>-1</v>
      </c>
      <c r="H81" s="123">
        <f t="shared" si="15"/>
        <v>0</v>
      </c>
      <c r="I81" s="123">
        <f t="shared" si="26"/>
        <v>72</v>
      </c>
      <c r="J81" s="122">
        <f t="shared" si="26"/>
        <v>8126</v>
      </c>
      <c r="K81" s="119"/>
      <c r="L81" s="119"/>
      <c r="M81" s="122">
        <v>8335978</v>
      </c>
      <c r="N81" s="122">
        <f t="shared" si="20"/>
        <v>72</v>
      </c>
      <c r="O81" s="122">
        <f t="shared" si="24"/>
        <v>0</v>
      </c>
      <c r="P81" s="122">
        <f t="shared" si="28"/>
        <v>-1</v>
      </c>
      <c r="Q81" s="122">
        <f t="shared" si="16"/>
        <v>8336</v>
      </c>
      <c r="R81" s="123">
        <f t="shared" si="27"/>
        <v>70</v>
      </c>
      <c r="S81" s="122">
        <f t="shared" si="25"/>
        <v>8363</v>
      </c>
      <c r="T81" s="119" t="str">
        <f t="shared" si="17"/>
        <v>2027</v>
      </c>
      <c r="U81" s="119"/>
      <c r="V81" s="119"/>
      <c r="W81" s="119"/>
      <c r="X81" s="119"/>
      <c r="Y81" s="119"/>
      <c r="Z81" s="119"/>
      <c r="AA81" s="119"/>
      <c r="AB81" s="119"/>
      <c r="AC81" s="119"/>
      <c r="AD81" s="119"/>
      <c r="AE81" s="119"/>
      <c r="AF81" s="119"/>
      <c r="AG81" s="119"/>
      <c r="AH81" s="119"/>
      <c r="AI81" s="119"/>
      <c r="AJ81" s="119"/>
      <c r="AK81" s="119"/>
      <c r="AL81" s="119"/>
      <c r="AM81" s="119"/>
      <c r="AN81" s="119"/>
      <c r="AO81" s="119"/>
      <c r="AP81" s="119"/>
      <c r="AQ81" s="119"/>
      <c r="AR81" s="119"/>
      <c r="AS81" s="119"/>
      <c r="AT81" s="119"/>
      <c r="AU81" s="119"/>
      <c r="AV81" s="119"/>
      <c r="AW81" s="119"/>
      <c r="AX81" s="119"/>
      <c r="AY81" s="119"/>
      <c r="AZ81" s="119"/>
    </row>
    <row r="82" spans="1:52" ht="14">
      <c r="A82" s="129" t="s">
        <v>1479</v>
      </c>
      <c r="B82" s="121">
        <v>8197390</v>
      </c>
      <c r="C82" s="123">
        <f t="shared" si="18"/>
        <v>64</v>
      </c>
      <c r="D82" s="124" t="str">
        <f t="shared" si="21"/>
        <v>2028</v>
      </c>
      <c r="E82" s="122">
        <f t="shared" si="22"/>
        <v>8197</v>
      </c>
      <c r="F82" s="123">
        <f t="shared" si="23"/>
        <v>64</v>
      </c>
      <c r="G82" s="123">
        <f t="shared" si="19"/>
        <v>-1</v>
      </c>
      <c r="H82" s="123">
        <f t="shared" si="15"/>
        <v>1</v>
      </c>
      <c r="I82" s="123">
        <f t="shared" si="26"/>
        <v>73</v>
      </c>
      <c r="J82" s="122">
        <f t="shared" si="26"/>
        <v>8199</v>
      </c>
      <c r="K82" s="119"/>
      <c r="L82" s="119"/>
      <c r="M82" s="122">
        <v>8406829</v>
      </c>
      <c r="N82" s="122">
        <f t="shared" si="20"/>
        <v>71</v>
      </c>
      <c r="O82" s="122">
        <f t="shared" si="24"/>
        <v>-1</v>
      </c>
      <c r="P82" s="122">
        <f t="shared" si="28"/>
        <v>-1</v>
      </c>
      <c r="Q82" s="122">
        <f t="shared" si="16"/>
        <v>8407</v>
      </c>
      <c r="R82" s="123">
        <f t="shared" si="27"/>
        <v>69</v>
      </c>
      <c r="S82" s="122">
        <f t="shared" si="25"/>
        <v>8432</v>
      </c>
      <c r="T82" s="119" t="str">
        <f t="shared" si="17"/>
        <v>2028</v>
      </c>
      <c r="U82" s="119"/>
      <c r="V82" s="119"/>
      <c r="W82" s="119"/>
      <c r="X82" s="119"/>
      <c r="Y82" s="119"/>
      <c r="Z82" s="119"/>
      <c r="AA82" s="119"/>
      <c r="AB82" s="119"/>
      <c r="AC82" s="119"/>
      <c r="AD82" s="119"/>
      <c r="AE82" s="119"/>
      <c r="AF82" s="119"/>
      <c r="AG82" s="119"/>
      <c r="AH82" s="119"/>
      <c r="AI82" s="119"/>
      <c r="AJ82" s="119"/>
      <c r="AK82" s="119"/>
      <c r="AL82" s="119"/>
      <c r="AM82" s="119"/>
      <c r="AN82" s="119"/>
      <c r="AO82" s="119"/>
      <c r="AP82" s="119"/>
      <c r="AQ82" s="119"/>
      <c r="AR82" s="119"/>
      <c r="AS82" s="119"/>
      <c r="AT82" s="119"/>
      <c r="AU82" s="119"/>
      <c r="AV82" s="119"/>
      <c r="AW82" s="119"/>
      <c r="AX82" s="119"/>
      <c r="AY82" s="119"/>
      <c r="AZ82" s="119"/>
    </row>
    <row r="83" spans="1:52" ht="14">
      <c r="A83" s="129" t="s">
        <v>1480</v>
      </c>
      <c r="B83" s="121">
        <v>8259937</v>
      </c>
      <c r="C83" s="123">
        <f t="shared" si="18"/>
        <v>63</v>
      </c>
      <c r="D83" s="124" t="str">
        <f t="shared" si="21"/>
        <v>2029</v>
      </c>
      <c r="E83" s="122">
        <f t="shared" si="22"/>
        <v>8260</v>
      </c>
      <c r="F83" s="123">
        <f t="shared" si="23"/>
        <v>63</v>
      </c>
      <c r="G83" s="123">
        <f t="shared" si="19"/>
        <v>-1</v>
      </c>
      <c r="H83" s="123">
        <f t="shared" si="15"/>
        <v>1</v>
      </c>
      <c r="I83" s="123">
        <f t="shared" si="26"/>
        <v>74</v>
      </c>
      <c r="J83" s="122">
        <f t="shared" si="26"/>
        <v>8273</v>
      </c>
      <c r="K83" s="119"/>
      <c r="L83" s="119"/>
      <c r="M83" s="122">
        <v>8476889</v>
      </c>
      <c r="N83" s="122">
        <f t="shared" si="20"/>
        <v>70</v>
      </c>
      <c r="O83" s="122">
        <f t="shared" si="24"/>
        <v>-1</v>
      </c>
      <c r="P83" s="122">
        <f t="shared" si="28"/>
        <v>0</v>
      </c>
      <c r="Q83" s="122">
        <f t="shared" si="16"/>
        <v>8477</v>
      </c>
      <c r="R83" s="123">
        <f t="shared" si="27"/>
        <v>69</v>
      </c>
      <c r="S83" s="122">
        <f t="shared" si="25"/>
        <v>8501</v>
      </c>
      <c r="T83" s="119" t="str">
        <f t="shared" si="17"/>
        <v>2029</v>
      </c>
      <c r="U83" s="119"/>
      <c r="V83" s="119"/>
      <c r="W83" s="119"/>
      <c r="X83" s="119"/>
      <c r="Y83" s="119"/>
      <c r="Z83" s="119"/>
      <c r="AA83" s="119"/>
      <c r="AB83" s="119"/>
      <c r="AC83" s="119"/>
      <c r="AD83" s="119"/>
      <c r="AE83" s="119"/>
      <c r="AF83" s="119"/>
      <c r="AG83" s="119"/>
      <c r="AH83" s="119"/>
      <c r="AI83" s="119"/>
      <c r="AJ83" s="119"/>
      <c r="AK83" s="119"/>
      <c r="AL83" s="119"/>
      <c r="AM83" s="119"/>
      <c r="AN83" s="119"/>
      <c r="AO83" s="119"/>
      <c r="AP83" s="119"/>
      <c r="AQ83" s="119"/>
      <c r="AR83" s="119"/>
      <c r="AS83" s="119"/>
      <c r="AT83" s="119"/>
      <c r="AU83" s="119"/>
      <c r="AV83" s="119"/>
      <c r="AW83" s="119"/>
      <c r="AX83" s="119"/>
      <c r="AY83" s="119"/>
      <c r="AZ83" s="119"/>
    </row>
    <row r="84" spans="1:52" ht="14">
      <c r="A84" s="129" t="s">
        <v>1481</v>
      </c>
      <c r="B84" s="121">
        <v>8321380</v>
      </c>
      <c r="C84" s="123">
        <f t="shared" si="18"/>
        <v>61</v>
      </c>
      <c r="D84" s="124" t="str">
        <f t="shared" si="21"/>
        <v>2030</v>
      </c>
      <c r="E84" s="122">
        <f t="shared" si="22"/>
        <v>8321</v>
      </c>
      <c r="F84" s="123">
        <f t="shared" si="23"/>
        <v>61</v>
      </c>
      <c r="G84" s="123">
        <f t="shared" si="19"/>
        <v>-2</v>
      </c>
      <c r="H84" s="123">
        <f t="shared" si="15"/>
        <v>0</v>
      </c>
      <c r="I84" s="123">
        <f t="shared" si="26"/>
        <v>74</v>
      </c>
      <c r="J84" s="122">
        <f t="shared" si="26"/>
        <v>8347</v>
      </c>
      <c r="K84" s="119"/>
      <c r="L84" s="119"/>
      <c r="M84" s="122">
        <v>8546141</v>
      </c>
      <c r="N84" s="122">
        <f t="shared" si="20"/>
        <v>69</v>
      </c>
      <c r="O84" s="122">
        <f t="shared" si="24"/>
        <v>-1</v>
      </c>
      <c r="P84" s="122">
        <f t="shared" si="28"/>
        <v>-3</v>
      </c>
      <c r="Q84" s="122">
        <f t="shared" si="16"/>
        <v>8546</v>
      </c>
      <c r="R84" s="123">
        <f t="shared" si="27"/>
        <v>66</v>
      </c>
      <c r="S84" s="122">
        <f t="shared" si="25"/>
        <v>8567</v>
      </c>
      <c r="T84" s="119" t="str">
        <f t="shared" si="17"/>
        <v>2030</v>
      </c>
      <c r="U84" s="119"/>
      <c r="V84" s="119"/>
      <c r="W84" s="119"/>
      <c r="X84" s="119"/>
      <c r="Y84" s="119"/>
      <c r="Z84" s="119"/>
      <c r="AA84" s="119"/>
      <c r="AB84" s="119"/>
      <c r="AC84" s="119"/>
      <c r="AD84" s="119"/>
      <c r="AE84" s="119"/>
      <c r="AF84" s="119"/>
      <c r="AG84" s="119"/>
      <c r="AH84" s="119"/>
      <c r="AI84" s="119"/>
      <c r="AJ84" s="119"/>
      <c r="AK84" s="119"/>
      <c r="AL84" s="119"/>
      <c r="AM84" s="119"/>
      <c r="AN84" s="119"/>
      <c r="AO84" s="119"/>
      <c r="AP84" s="119"/>
      <c r="AQ84" s="119"/>
      <c r="AR84" s="119"/>
      <c r="AS84" s="119"/>
      <c r="AT84" s="119"/>
      <c r="AU84" s="119"/>
      <c r="AV84" s="119"/>
      <c r="AW84" s="119"/>
      <c r="AX84" s="119"/>
      <c r="AY84" s="119"/>
      <c r="AZ84" s="119"/>
    </row>
    <row r="85" spans="1:52" ht="14">
      <c r="A85" s="129" t="s">
        <v>1482</v>
      </c>
      <c r="B85" s="121">
        <v>8381713</v>
      </c>
      <c r="C85" s="123">
        <f t="shared" si="18"/>
        <v>60</v>
      </c>
      <c r="D85" s="124" t="str">
        <f t="shared" si="21"/>
        <v>2031</v>
      </c>
      <c r="E85" s="122">
        <f t="shared" si="22"/>
        <v>8382</v>
      </c>
      <c r="F85" s="123">
        <f t="shared" si="23"/>
        <v>60</v>
      </c>
      <c r="G85" s="123">
        <f t="shared" si="19"/>
        <v>-1</v>
      </c>
      <c r="H85" s="123">
        <f t="shared" si="15"/>
        <v>-2</v>
      </c>
      <c r="I85" s="123">
        <f t="shared" si="26"/>
        <v>72</v>
      </c>
      <c r="J85" s="122">
        <f t="shared" si="26"/>
        <v>8419</v>
      </c>
      <c r="K85" s="119"/>
      <c r="L85" s="119"/>
      <c r="M85" s="122">
        <v>8614533</v>
      </c>
      <c r="N85" s="122">
        <f t="shared" si="20"/>
        <v>68</v>
      </c>
      <c r="O85" s="122">
        <f t="shared" si="24"/>
        <v>-1</v>
      </c>
      <c r="P85" s="122">
        <f t="shared" si="28"/>
        <v>-3</v>
      </c>
      <c r="Q85" s="122">
        <f t="shared" si="16"/>
        <v>8615</v>
      </c>
      <c r="R85" s="123">
        <f t="shared" si="27"/>
        <v>63</v>
      </c>
      <c r="S85" s="122">
        <f t="shared" si="25"/>
        <v>8630</v>
      </c>
      <c r="T85" s="119" t="str">
        <f t="shared" si="17"/>
        <v>2031</v>
      </c>
      <c r="U85" s="119"/>
      <c r="V85" s="119"/>
      <c r="W85" s="119"/>
      <c r="X85" s="119"/>
      <c r="Y85" s="119"/>
      <c r="Z85" s="119"/>
      <c r="AA85" s="119"/>
      <c r="AB85" s="119"/>
      <c r="AC85" s="119"/>
      <c r="AD85" s="119"/>
      <c r="AE85" s="119"/>
      <c r="AF85" s="119"/>
      <c r="AG85" s="119"/>
      <c r="AH85" s="119"/>
      <c r="AI85" s="119"/>
      <c r="AJ85" s="119"/>
      <c r="AK85" s="119"/>
      <c r="AL85" s="119"/>
      <c r="AM85" s="119"/>
      <c r="AN85" s="119"/>
      <c r="AO85" s="119"/>
      <c r="AP85" s="119"/>
      <c r="AQ85" s="119"/>
      <c r="AR85" s="119"/>
      <c r="AS85" s="119"/>
      <c r="AT85" s="119"/>
      <c r="AU85" s="119"/>
      <c r="AV85" s="119"/>
      <c r="AW85" s="119"/>
      <c r="AX85" s="119"/>
      <c r="AY85" s="119"/>
      <c r="AZ85" s="119"/>
    </row>
    <row r="86" spans="1:52" ht="14">
      <c r="A86" s="129" t="s">
        <v>1483</v>
      </c>
      <c r="B86" s="121">
        <v>8440926</v>
      </c>
      <c r="C86" s="123">
        <f t="shared" si="18"/>
        <v>59</v>
      </c>
      <c r="D86" s="124" t="str">
        <f t="shared" si="21"/>
        <v>2032</v>
      </c>
      <c r="E86" s="122">
        <f t="shared" si="22"/>
        <v>8441</v>
      </c>
      <c r="F86" s="123">
        <f t="shared" si="23"/>
        <v>59</v>
      </c>
      <c r="G86" s="123">
        <f t="shared" si="19"/>
        <v>-1</v>
      </c>
      <c r="H86" s="123">
        <f t="shared" si="15"/>
        <v>-2</v>
      </c>
      <c r="I86" s="123">
        <f t="shared" si="26"/>
        <v>70</v>
      </c>
      <c r="J86" s="122">
        <f t="shared" si="26"/>
        <v>8489</v>
      </c>
      <c r="K86" s="119"/>
      <c r="L86" s="119"/>
      <c r="M86" s="122">
        <v>8682092</v>
      </c>
      <c r="N86" s="122">
        <f t="shared" si="20"/>
        <v>68</v>
      </c>
      <c r="O86" s="122">
        <f t="shared" si="24"/>
        <v>0</v>
      </c>
      <c r="P86" s="122">
        <f t="shared" si="28"/>
        <v>-2</v>
      </c>
      <c r="Q86" s="122">
        <f t="shared" si="16"/>
        <v>8682</v>
      </c>
      <c r="R86" s="123">
        <f t="shared" si="27"/>
        <v>61</v>
      </c>
      <c r="S86" s="122">
        <f t="shared" si="25"/>
        <v>8691</v>
      </c>
      <c r="T86" s="119" t="str">
        <f t="shared" si="17"/>
        <v>2032</v>
      </c>
      <c r="U86" s="119"/>
      <c r="V86" s="119"/>
      <c r="W86" s="119"/>
      <c r="X86" s="119"/>
      <c r="Y86" s="119"/>
      <c r="Z86" s="119"/>
      <c r="AA86" s="119"/>
      <c r="AB86" s="119"/>
      <c r="AC86" s="119"/>
      <c r="AD86" s="119"/>
      <c r="AE86" s="119"/>
      <c r="AF86" s="119"/>
      <c r="AG86" s="119"/>
      <c r="AH86" s="119"/>
      <c r="AI86" s="119"/>
      <c r="AJ86" s="119"/>
      <c r="AK86" s="119"/>
      <c r="AL86" s="119"/>
      <c r="AM86" s="119"/>
      <c r="AN86" s="119"/>
      <c r="AO86" s="119"/>
      <c r="AP86" s="119"/>
      <c r="AQ86" s="119"/>
      <c r="AR86" s="119"/>
      <c r="AS86" s="119"/>
      <c r="AT86" s="119"/>
      <c r="AU86" s="119"/>
      <c r="AV86" s="119"/>
      <c r="AW86" s="119"/>
      <c r="AX86" s="119"/>
      <c r="AY86" s="119"/>
      <c r="AZ86" s="119"/>
    </row>
    <row r="87" spans="1:52" ht="14">
      <c r="A87" s="129" t="s">
        <v>1484</v>
      </c>
      <c r="B87" s="121">
        <v>8499022</v>
      </c>
      <c r="C87" s="123">
        <f t="shared" si="18"/>
        <v>58</v>
      </c>
      <c r="D87" s="124" t="str">
        <f t="shared" si="21"/>
        <v>2033</v>
      </c>
      <c r="E87" s="122">
        <f t="shared" si="22"/>
        <v>8499</v>
      </c>
      <c r="F87" s="123">
        <f t="shared" si="23"/>
        <v>58</v>
      </c>
      <c r="G87" s="123">
        <f t="shared" si="19"/>
        <v>-1</v>
      </c>
      <c r="H87" s="123">
        <f t="shared" si="15"/>
        <v>-2</v>
      </c>
      <c r="I87" s="123">
        <f t="shared" si="26"/>
        <v>68</v>
      </c>
      <c r="J87" s="122">
        <f t="shared" si="26"/>
        <v>8557</v>
      </c>
      <c r="K87" s="119"/>
      <c r="L87" s="119"/>
      <c r="M87" s="122">
        <v>8748799</v>
      </c>
      <c r="N87" s="122">
        <f t="shared" si="20"/>
        <v>67</v>
      </c>
      <c r="O87" s="122">
        <f t="shared" si="24"/>
        <v>-1</v>
      </c>
      <c r="P87" s="122">
        <f t="shared" si="28"/>
        <v>-5</v>
      </c>
      <c r="Q87" s="122">
        <f t="shared" si="16"/>
        <v>8749</v>
      </c>
      <c r="R87" s="123">
        <f t="shared" si="27"/>
        <v>56</v>
      </c>
      <c r="S87" s="122">
        <f t="shared" si="25"/>
        <v>8747</v>
      </c>
      <c r="T87" s="119" t="str">
        <f t="shared" si="17"/>
        <v>2033</v>
      </c>
      <c r="U87" s="119"/>
      <c r="V87" s="119"/>
      <c r="W87" s="119"/>
      <c r="X87" s="119"/>
      <c r="Y87" s="119"/>
      <c r="Z87" s="119"/>
      <c r="AA87" s="119"/>
      <c r="AB87" s="119"/>
      <c r="AC87" s="119"/>
      <c r="AD87" s="119"/>
      <c r="AE87" s="119"/>
      <c r="AF87" s="119"/>
      <c r="AG87" s="119"/>
      <c r="AH87" s="119"/>
      <c r="AI87" s="119"/>
      <c r="AJ87" s="119"/>
      <c r="AK87" s="119"/>
      <c r="AL87" s="119"/>
      <c r="AM87" s="119"/>
      <c r="AN87" s="119"/>
      <c r="AO87" s="119"/>
      <c r="AP87" s="119"/>
      <c r="AQ87" s="119"/>
      <c r="AR87" s="119"/>
      <c r="AS87" s="119"/>
      <c r="AT87" s="119"/>
      <c r="AU87" s="119"/>
      <c r="AV87" s="119"/>
      <c r="AW87" s="119"/>
      <c r="AX87" s="119"/>
      <c r="AY87" s="119"/>
      <c r="AZ87" s="119"/>
    </row>
    <row r="88" spans="1:52" ht="14">
      <c r="A88" s="129" t="s">
        <v>1485</v>
      </c>
      <c r="B88" s="121">
        <v>8556003</v>
      </c>
      <c r="C88" s="123">
        <f t="shared" si="18"/>
        <v>57</v>
      </c>
      <c r="D88" s="124" t="str">
        <f t="shared" si="21"/>
        <v>2034</v>
      </c>
      <c r="E88" s="122">
        <f t="shared" si="22"/>
        <v>8556</v>
      </c>
      <c r="F88" s="123">
        <f t="shared" si="23"/>
        <v>57</v>
      </c>
      <c r="G88" s="123">
        <f t="shared" si="19"/>
        <v>-1</v>
      </c>
      <c r="H88" s="123">
        <f t="shared" si="15"/>
        <v>-3</v>
      </c>
      <c r="I88" s="123">
        <f t="shared" ref="I88:J103" si="29">I87+H88</f>
        <v>65</v>
      </c>
      <c r="J88" s="122">
        <f t="shared" si="29"/>
        <v>8622</v>
      </c>
      <c r="K88" s="119"/>
      <c r="L88" s="119"/>
      <c r="M88" s="122">
        <v>8814575</v>
      </c>
      <c r="N88" s="122">
        <f t="shared" si="20"/>
        <v>66</v>
      </c>
      <c r="O88" s="122">
        <f t="shared" si="24"/>
        <v>-1</v>
      </c>
      <c r="P88" s="122">
        <f t="shared" si="28"/>
        <v>-7</v>
      </c>
      <c r="Q88" s="122">
        <f t="shared" si="16"/>
        <v>8815</v>
      </c>
      <c r="R88" s="123">
        <f t="shared" si="27"/>
        <v>49</v>
      </c>
      <c r="S88" s="122">
        <f t="shared" si="25"/>
        <v>8796</v>
      </c>
      <c r="T88" s="119" t="str">
        <f t="shared" si="17"/>
        <v>2034</v>
      </c>
      <c r="U88" s="119"/>
      <c r="V88" s="119"/>
      <c r="W88" s="119"/>
      <c r="X88" s="119"/>
      <c r="Y88" s="119"/>
      <c r="Z88" s="119"/>
      <c r="AA88" s="119"/>
      <c r="AB88" s="119"/>
      <c r="AC88" s="119"/>
      <c r="AD88" s="119"/>
      <c r="AE88" s="119"/>
      <c r="AF88" s="119"/>
      <c r="AG88" s="119"/>
      <c r="AH88" s="119"/>
      <c r="AI88" s="119"/>
      <c r="AJ88" s="119"/>
      <c r="AK88" s="119"/>
      <c r="AL88" s="119"/>
      <c r="AM88" s="119"/>
      <c r="AN88" s="119"/>
      <c r="AO88" s="119"/>
      <c r="AP88" s="119"/>
      <c r="AQ88" s="119"/>
      <c r="AR88" s="119"/>
      <c r="AS88" s="119"/>
      <c r="AT88" s="119"/>
      <c r="AU88" s="119"/>
      <c r="AV88" s="119"/>
      <c r="AW88" s="119"/>
      <c r="AX88" s="119"/>
      <c r="AY88" s="119"/>
      <c r="AZ88" s="119"/>
    </row>
    <row r="89" spans="1:52" ht="14">
      <c r="A89" s="129" t="s">
        <v>1486</v>
      </c>
      <c r="B89" s="121">
        <v>8611867</v>
      </c>
      <c r="C89" s="123">
        <f t="shared" si="18"/>
        <v>56</v>
      </c>
      <c r="D89" s="124" t="str">
        <f t="shared" si="21"/>
        <v>2035</v>
      </c>
      <c r="E89" s="122">
        <f t="shared" si="22"/>
        <v>8612</v>
      </c>
      <c r="F89" s="123">
        <f t="shared" si="23"/>
        <v>56</v>
      </c>
      <c r="G89" s="123">
        <f t="shared" si="19"/>
        <v>-1</v>
      </c>
      <c r="H89" s="123">
        <f t="shared" si="15"/>
        <v>-2</v>
      </c>
      <c r="I89" s="123">
        <f t="shared" si="29"/>
        <v>63</v>
      </c>
      <c r="J89" s="122">
        <f t="shared" si="29"/>
        <v>8685</v>
      </c>
      <c r="K89" s="119"/>
      <c r="L89" s="119"/>
      <c r="M89" s="122">
        <v>8879397</v>
      </c>
      <c r="N89" s="122">
        <f t="shared" si="20"/>
        <v>65</v>
      </c>
      <c r="O89" s="122">
        <f t="shared" si="24"/>
        <v>-1</v>
      </c>
      <c r="P89" s="122">
        <f t="shared" si="28"/>
        <v>-4</v>
      </c>
      <c r="Q89" s="122">
        <f t="shared" si="16"/>
        <v>8879</v>
      </c>
      <c r="R89" s="123">
        <f t="shared" si="27"/>
        <v>45</v>
      </c>
      <c r="S89" s="122">
        <f t="shared" si="25"/>
        <v>8841</v>
      </c>
      <c r="T89" s="119" t="str">
        <f t="shared" si="17"/>
        <v>2035</v>
      </c>
      <c r="U89" s="119"/>
      <c r="V89" s="119"/>
      <c r="W89" s="119"/>
      <c r="X89" s="119"/>
      <c r="Y89" s="119"/>
      <c r="Z89" s="119"/>
      <c r="AA89" s="119"/>
      <c r="AB89" s="119"/>
      <c r="AC89" s="119"/>
      <c r="AD89" s="119"/>
      <c r="AE89" s="119"/>
      <c r="AF89" s="119"/>
      <c r="AG89" s="119"/>
      <c r="AH89" s="119"/>
      <c r="AI89" s="119"/>
      <c r="AJ89" s="119"/>
      <c r="AK89" s="119"/>
      <c r="AL89" s="119"/>
      <c r="AM89" s="119"/>
      <c r="AN89" s="119"/>
      <c r="AO89" s="119"/>
      <c r="AP89" s="119"/>
      <c r="AQ89" s="119"/>
      <c r="AR89" s="119"/>
      <c r="AS89" s="119"/>
      <c r="AT89" s="119"/>
      <c r="AU89" s="119"/>
      <c r="AV89" s="119"/>
      <c r="AW89" s="119"/>
      <c r="AX89" s="119"/>
      <c r="AY89" s="119"/>
      <c r="AZ89" s="119"/>
    </row>
    <row r="90" spans="1:52" ht="14">
      <c r="A90" s="129" t="s">
        <v>1487</v>
      </c>
      <c r="B90" s="121">
        <v>8666610</v>
      </c>
      <c r="C90" s="123">
        <f t="shared" si="18"/>
        <v>55</v>
      </c>
      <c r="D90" s="124" t="str">
        <f t="shared" si="21"/>
        <v>2036</v>
      </c>
      <c r="E90" s="122">
        <f t="shared" si="22"/>
        <v>8667</v>
      </c>
      <c r="F90" s="123">
        <f t="shared" si="23"/>
        <v>55</v>
      </c>
      <c r="G90" s="123">
        <f t="shared" si="19"/>
        <v>-1</v>
      </c>
      <c r="H90" s="123">
        <f t="shared" si="15"/>
        <v>-2</v>
      </c>
      <c r="I90" s="123">
        <f t="shared" si="29"/>
        <v>61</v>
      </c>
      <c r="J90" s="122">
        <f t="shared" si="29"/>
        <v>8746</v>
      </c>
      <c r="K90" s="119"/>
      <c r="L90" s="119"/>
      <c r="M90" s="122">
        <v>8943207</v>
      </c>
      <c r="N90" s="122">
        <f t="shared" si="20"/>
        <v>64</v>
      </c>
      <c r="O90" s="122">
        <f t="shared" si="24"/>
        <v>-1</v>
      </c>
      <c r="P90" s="122">
        <f t="shared" si="28"/>
        <v>-5</v>
      </c>
      <c r="Q90" s="122">
        <f t="shared" si="16"/>
        <v>8943</v>
      </c>
      <c r="R90" s="123">
        <f t="shared" si="27"/>
        <v>40</v>
      </c>
      <c r="S90" s="122">
        <f t="shared" si="25"/>
        <v>8881</v>
      </c>
      <c r="T90" s="119" t="str">
        <f t="shared" si="17"/>
        <v>2036</v>
      </c>
      <c r="U90" s="119"/>
      <c r="V90" s="119"/>
      <c r="W90" s="119"/>
      <c r="X90" s="119"/>
      <c r="Y90" s="119"/>
      <c r="Z90" s="119"/>
      <c r="AA90" s="119"/>
      <c r="AB90" s="119"/>
      <c r="AC90" s="119"/>
      <c r="AD90" s="119"/>
      <c r="AE90" s="119"/>
      <c r="AF90" s="119"/>
      <c r="AG90" s="119"/>
      <c r="AH90" s="119"/>
      <c r="AI90" s="119"/>
      <c r="AJ90" s="119"/>
      <c r="AK90" s="119"/>
      <c r="AL90" s="119"/>
      <c r="AM90" s="119"/>
      <c r="AN90" s="119"/>
      <c r="AO90" s="119"/>
      <c r="AP90" s="119"/>
      <c r="AQ90" s="119"/>
      <c r="AR90" s="119"/>
      <c r="AS90" s="119"/>
      <c r="AT90" s="119"/>
      <c r="AU90" s="119"/>
      <c r="AV90" s="119"/>
      <c r="AW90" s="119"/>
      <c r="AX90" s="119"/>
      <c r="AY90" s="119"/>
      <c r="AZ90" s="119"/>
    </row>
    <row r="91" spans="1:52" ht="14">
      <c r="A91" s="129" t="s">
        <v>1488</v>
      </c>
      <c r="B91" s="121">
        <v>8720221</v>
      </c>
      <c r="C91" s="123">
        <f t="shared" si="18"/>
        <v>54</v>
      </c>
      <c r="D91" s="124" t="str">
        <f t="shared" si="21"/>
        <v>2037</v>
      </c>
      <c r="E91" s="122">
        <f t="shared" si="22"/>
        <v>8720</v>
      </c>
      <c r="F91" s="123">
        <f t="shared" si="23"/>
        <v>54</v>
      </c>
      <c r="G91" s="123">
        <f t="shared" si="19"/>
        <v>-1</v>
      </c>
      <c r="H91" s="123">
        <f t="shared" si="15"/>
        <v>-2</v>
      </c>
      <c r="I91" s="123">
        <f t="shared" si="29"/>
        <v>59</v>
      </c>
      <c r="J91" s="122">
        <f t="shared" si="29"/>
        <v>8805</v>
      </c>
      <c r="K91" s="119"/>
      <c r="L91" s="119"/>
      <c r="M91" s="122">
        <v>9006026</v>
      </c>
      <c r="N91" s="122">
        <f t="shared" si="20"/>
        <v>63</v>
      </c>
      <c r="O91" s="122">
        <f t="shared" si="24"/>
        <v>-1</v>
      </c>
      <c r="P91" s="122">
        <f t="shared" si="28"/>
        <v>-4</v>
      </c>
      <c r="Q91" s="122">
        <f t="shared" si="16"/>
        <v>9006</v>
      </c>
      <c r="R91" s="123">
        <f t="shared" si="27"/>
        <v>36</v>
      </c>
      <c r="S91" s="122">
        <f t="shared" si="25"/>
        <v>8917</v>
      </c>
      <c r="T91" s="119" t="str">
        <f t="shared" si="17"/>
        <v>2037</v>
      </c>
      <c r="U91" s="119"/>
      <c r="V91" s="119"/>
      <c r="W91" s="119"/>
      <c r="X91" s="119"/>
      <c r="Y91" s="119"/>
      <c r="Z91" s="119"/>
      <c r="AA91" s="119"/>
      <c r="AB91" s="119"/>
      <c r="AC91" s="119"/>
      <c r="AD91" s="119"/>
      <c r="AE91" s="119"/>
      <c r="AF91" s="119"/>
      <c r="AG91" s="119"/>
      <c r="AH91" s="119"/>
      <c r="AI91" s="119"/>
      <c r="AJ91" s="119"/>
      <c r="AK91" s="119"/>
      <c r="AL91" s="119"/>
      <c r="AM91" s="119"/>
      <c r="AN91" s="119"/>
      <c r="AO91" s="119"/>
      <c r="AP91" s="119"/>
      <c r="AQ91" s="119"/>
      <c r="AR91" s="119"/>
      <c r="AS91" s="119"/>
      <c r="AT91" s="119"/>
      <c r="AU91" s="119"/>
      <c r="AV91" s="119"/>
      <c r="AW91" s="119"/>
      <c r="AX91" s="119"/>
      <c r="AY91" s="119"/>
      <c r="AZ91" s="119"/>
    </row>
    <row r="92" spans="1:52" ht="14">
      <c r="A92" s="129" t="s">
        <v>1489</v>
      </c>
      <c r="B92" s="121">
        <v>8772679</v>
      </c>
      <c r="C92" s="123">
        <f t="shared" si="18"/>
        <v>52</v>
      </c>
      <c r="D92" s="124" t="str">
        <f t="shared" si="21"/>
        <v>2038</v>
      </c>
      <c r="E92" s="122">
        <f t="shared" si="22"/>
        <v>8773</v>
      </c>
      <c r="F92" s="123">
        <f t="shared" si="23"/>
        <v>52</v>
      </c>
      <c r="G92" s="123">
        <f t="shared" si="19"/>
        <v>-2</v>
      </c>
      <c r="H92" s="123">
        <f t="shared" si="15"/>
        <v>-2</v>
      </c>
      <c r="I92" s="123">
        <f t="shared" si="29"/>
        <v>57</v>
      </c>
      <c r="J92" s="122">
        <f t="shared" si="29"/>
        <v>8862</v>
      </c>
      <c r="K92" s="119"/>
      <c r="L92" s="119"/>
      <c r="M92" s="122">
        <v>9067889</v>
      </c>
      <c r="N92" s="122">
        <f t="shared" si="20"/>
        <v>62</v>
      </c>
      <c r="O92" s="122">
        <f t="shared" si="24"/>
        <v>-1</v>
      </c>
      <c r="P92" s="122">
        <f t="shared" si="28"/>
        <v>-3</v>
      </c>
      <c r="Q92" s="122">
        <f t="shared" si="16"/>
        <v>9068</v>
      </c>
      <c r="R92" s="123">
        <f t="shared" si="27"/>
        <v>33</v>
      </c>
      <c r="S92" s="122">
        <f t="shared" si="25"/>
        <v>8950</v>
      </c>
      <c r="T92" s="119" t="str">
        <f t="shared" si="17"/>
        <v>2038</v>
      </c>
      <c r="U92" s="119"/>
      <c r="V92" s="119"/>
      <c r="W92" s="119"/>
      <c r="X92" s="119"/>
      <c r="Y92" s="119"/>
      <c r="Z92" s="119"/>
      <c r="AA92" s="119"/>
      <c r="AB92" s="119"/>
      <c r="AC92" s="119"/>
      <c r="AD92" s="119"/>
      <c r="AE92" s="119"/>
      <c r="AF92" s="119"/>
      <c r="AG92" s="119"/>
      <c r="AH92" s="119"/>
      <c r="AI92" s="119"/>
      <c r="AJ92" s="119"/>
      <c r="AK92" s="119"/>
      <c r="AL92" s="119"/>
      <c r="AM92" s="119"/>
      <c r="AN92" s="119"/>
      <c r="AO92" s="119"/>
      <c r="AP92" s="119"/>
      <c r="AQ92" s="119"/>
      <c r="AR92" s="119"/>
      <c r="AS92" s="119"/>
      <c r="AT92" s="119"/>
      <c r="AU92" s="119"/>
      <c r="AV92" s="119"/>
      <c r="AW92" s="119"/>
      <c r="AX92" s="119"/>
      <c r="AY92" s="119"/>
      <c r="AZ92" s="119"/>
    </row>
    <row r="93" spans="1:52" ht="14">
      <c r="A93" s="129" t="s">
        <v>1490</v>
      </c>
      <c r="B93" s="121">
        <v>8823960</v>
      </c>
      <c r="C93" s="123">
        <f t="shared" si="18"/>
        <v>51</v>
      </c>
      <c r="D93" s="124" t="str">
        <f t="shared" si="21"/>
        <v>2039</v>
      </c>
      <c r="E93" s="122">
        <f t="shared" si="22"/>
        <v>8824</v>
      </c>
      <c r="F93" s="123">
        <f t="shared" si="23"/>
        <v>51</v>
      </c>
      <c r="G93" s="123">
        <f t="shared" si="19"/>
        <v>-1</v>
      </c>
      <c r="H93" s="123">
        <f t="shared" si="15"/>
        <v>-2</v>
      </c>
      <c r="I93" s="123">
        <f t="shared" si="29"/>
        <v>55</v>
      </c>
      <c r="J93" s="122">
        <f t="shared" si="29"/>
        <v>8917</v>
      </c>
      <c r="K93" s="119"/>
      <c r="L93" s="119"/>
      <c r="M93" s="122">
        <v>9128661</v>
      </c>
      <c r="N93" s="122">
        <f t="shared" si="20"/>
        <v>61</v>
      </c>
      <c r="O93" s="122">
        <f t="shared" si="24"/>
        <v>-1</v>
      </c>
      <c r="P93" s="122">
        <f t="shared" si="28"/>
        <v>-4</v>
      </c>
      <c r="Q93" s="122">
        <f t="shared" si="16"/>
        <v>9129</v>
      </c>
      <c r="R93" s="123">
        <f t="shared" si="27"/>
        <v>29</v>
      </c>
      <c r="S93" s="122">
        <f t="shared" si="25"/>
        <v>8979</v>
      </c>
      <c r="T93" s="119" t="str">
        <f t="shared" si="17"/>
        <v>2039</v>
      </c>
      <c r="U93" s="119"/>
      <c r="V93" s="119"/>
      <c r="W93" s="119"/>
      <c r="X93" s="119"/>
      <c r="Y93" s="119"/>
      <c r="Z93" s="119"/>
      <c r="AA93" s="119"/>
      <c r="AB93" s="119"/>
      <c r="AC93" s="119"/>
      <c r="AD93" s="119"/>
      <c r="AE93" s="119"/>
      <c r="AF93" s="119"/>
      <c r="AG93" s="119"/>
      <c r="AH93" s="119"/>
      <c r="AI93" s="119"/>
      <c r="AJ93" s="119"/>
      <c r="AK93" s="119"/>
      <c r="AL93" s="119"/>
      <c r="AM93" s="119"/>
      <c r="AN93" s="119"/>
      <c r="AO93" s="119"/>
      <c r="AP93" s="119"/>
      <c r="AQ93" s="119"/>
      <c r="AR93" s="119"/>
      <c r="AS93" s="119"/>
      <c r="AT93" s="119"/>
      <c r="AU93" s="119"/>
      <c r="AV93" s="119"/>
      <c r="AW93" s="119"/>
      <c r="AX93" s="119"/>
      <c r="AY93" s="119"/>
      <c r="AZ93" s="119"/>
    </row>
    <row r="94" spans="1:52" ht="14">
      <c r="A94" s="129" t="s">
        <v>1491</v>
      </c>
      <c r="B94" s="121">
        <v>8874041</v>
      </c>
      <c r="C94" s="123">
        <f t="shared" si="18"/>
        <v>50</v>
      </c>
      <c r="D94" s="124" t="str">
        <f t="shared" si="21"/>
        <v>2040</v>
      </c>
      <c r="E94" s="122">
        <f t="shared" si="22"/>
        <v>8874</v>
      </c>
      <c r="F94" s="123">
        <f t="shared" si="23"/>
        <v>50</v>
      </c>
      <c r="G94" s="123">
        <f t="shared" si="19"/>
        <v>-1</v>
      </c>
      <c r="H94" s="123">
        <f t="shared" si="15"/>
        <v>-2</v>
      </c>
      <c r="I94" s="123">
        <f t="shared" si="29"/>
        <v>53</v>
      </c>
      <c r="J94" s="122">
        <f t="shared" si="29"/>
        <v>8970</v>
      </c>
      <c r="K94" s="119"/>
      <c r="L94" s="119"/>
      <c r="M94" s="122">
        <v>9188251</v>
      </c>
      <c r="N94" s="122">
        <f t="shared" si="20"/>
        <v>60</v>
      </c>
      <c r="O94" s="122">
        <f t="shared" si="24"/>
        <v>-1</v>
      </c>
      <c r="P94" s="122">
        <f t="shared" si="28"/>
        <v>-3</v>
      </c>
      <c r="Q94" s="122">
        <f t="shared" si="16"/>
        <v>9188</v>
      </c>
      <c r="R94" s="123">
        <f t="shared" si="27"/>
        <v>26</v>
      </c>
      <c r="S94" s="122">
        <f t="shared" si="25"/>
        <v>9005</v>
      </c>
      <c r="T94" s="119" t="str">
        <f t="shared" si="17"/>
        <v>2040</v>
      </c>
      <c r="U94" s="119"/>
      <c r="V94" s="119"/>
      <c r="W94" s="119"/>
      <c r="X94" s="119"/>
      <c r="Y94" s="119"/>
      <c r="Z94" s="119"/>
      <c r="AA94" s="119"/>
      <c r="AB94" s="119"/>
      <c r="AC94" s="119"/>
      <c r="AD94" s="119"/>
      <c r="AE94" s="119"/>
      <c r="AF94" s="119"/>
      <c r="AG94" s="119"/>
      <c r="AH94" s="119"/>
      <c r="AI94" s="119"/>
      <c r="AJ94" s="119"/>
      <c r="AK94" s="119"/>
      <c r="AL94" s="119"/>
      <c r="AM94" s="119"/>
      <c r="AN94" s="119"/>
      <c r="AO94" s="119"/>
      <c r="AP94" s="119"/>
      <c r="AQ94" s="119"/>
      <c r="AR94" s="119"/>
      <c r="AS94" s="119"/>
      <c r="AT94" s="119"/>
      <c r="AU94" s="119"/>
      <c r="AV94" s="119"/>
      <c r="AW94" s="119"/>
      <c r="AX94" s="119"/>
      <c r="AY94" s="119"/>
      <c r="AZ94" s="119"/>
    </row>
    <row r="95" spans="1:52" ht="14">
      <c r="A95" s="129" t="s">
        <v>1492</v>
      </c>
      <c r="B95" s="121">
        <v>8922915</v>
      </c>
      <c r="C95" s="123">
        <f t="shared" si="18"/>
        <v>49</v>
      </c>
      <c r="D95" s="124" t="str">
        <f t="shared" si="21"/>
        <v>2041</v>
      </c>
      <c r="E95" s="122">
        <f t="shared" si="22"/>
        <v>8923</v>
      </c>
      <c r="F95" s="123">
        <f t="shared" si="23"/>
        <v>49</v>
      </c>
      <c r="G95" s="123">
        <f t="shared" si="19"/>
        <v>-1</v>
      </c>
      <c r="H95" s="123">
        <f t="shared" si="15"/>
        <v>-2</v>
      </c>
      <c r="I95" s="123">
        <f t="shared" si="29"/>
        <v>51</v>
      </c>
      <c r="J95" s="122">
        <f t="shared" si="29"/>
        <v>9021</v>
      </c>
      <c r="K95" s="119"/>
      <c r="L95" s="119"/>
      <c r="M95" s="122">
        <v>9246673</v>
      </c>
      <c r="N95" s="122">
        <f t="shared" si="20"/>
        <v>58</v>
      </c>
      <c r="O95" s="122">
        <f t="shared" si="24"/>
        <v>-2</v>
      </c>
      <c r="P95" s="122">
        <f t="shared" si="28"/>
        <v>-4</v>
      </c>
      <c r="Q95" s="122">
        <f t="shared" si="16"/>
        <v>9247</v>
      </c>
      <c r="R95" s="123">
        <f t="shared" si="27"/>
        <v>22</v>
      </c>
      <c r="S95" s="122">
        <f t="shared" si="25"/>
        <v>9027</v>
      </c>
      <c r="T95" s="119" t="str">
        <f t="shared" si="17"/>
        <v>2041</v>
      </c>
      <c r="U95" s="119"/>
      <c r="V95" s="119"/>
      <c r="W95" s="119"/>
      <c r="X95" s="119"/>
      <c r="Y95" s="119"/>
      <c r="Z95" s="119"/>
      <c r="AA95" s="119"/>
      <c r="AB95" s="119"/>
      <c r="AC95" s="119"/>
      <c r="AD95" s="119"/>
      <c r="AE95" s="119"/>
      <c r="AF95" s="119"/>
      <c r="AG95" s="119"/>
      <c r="AH95" s="119"/>
      <c r="AI95" s="119"/>
      <c r="AJ95" s="119"/>
      <c r="AK95" s="119"/>
      <c r="AL95" s="119"/>
      <c r="AM95" s="119"/>
      <c r="AN95" s="119"/>
      <c r="AO95" s="119"/>
      <c r="AP95" s="119"/>
      <c r="AQ95" s="119"/>
      <c r="AR95" s="119"/>
      <c r="AS95" s="119"/>
      <c r="AT95" s="119"/>
      <c r="AU95" s="119"/>
      <c r="AV95" s="119"/>
      <c r="AW95" s="119"/>
      <c r="AX95" s="119"/>
      <c r="AY95" s="119"/>
      <c r="AZ95" s="119"/>
    </row>
    <row r="96" spans="1:52" ht="14">
      <c r="A96" s="129" t="s">
        <v>1493</v>
      </c>
      <c r="B96" s="121">
        <v>8970573</v>
      </c>
      <c r="C96" s="123">
        <f t="shared" si="18"/>
        <v>48</v>
      </c>
      <c r="D96" s="124" t="str">
        <f t="shared" si="21"/>
        <v>2042</v>
      </c>
      <c r="E96" s="122">
        <f t="shared" si="22"/>
        <v>8971</v>
      </c>
      <c r="F96" s="123">
        <f t="shared" si="23"/>
        <v>48</v>
      </c>
      <c r="G96" s="123">
        <f t="shared" si="19"/>
        <v>-1</v>
      </c>
      <c r="H96" s="123">
        <f t="shared" si="15"/>
        <v>-1</v>
      </c>
      <c r="I96" s="123">
        <f t="shared" si="29"/>
        <v>50</v>
      </c>
      <c r="J96" s="122">
        <f t="shared" si="29"/>
        <v>9071</v>
      </c>
      <c r="K96" s="119"/>
      <c r="L96" s="119"/>
      <c r="M96" s="122">
        <v>9303897</v>
      </c>
      <c r="N96" s="122">
        <f t="shared" si="20"/>
        <v>57</v>
      </c>
      <c r="O96" s="122">
        <f t="shared" si="24"/>
        <v>-1</v>
      </c>
      <c r="P96" s="122">
        <f t="shared" si="28"/>
        <v>-2</v>
      </c>
      <c r="Q96" s="122">
        <f t="shared" si="16"/>
        <v>9304</v>
      </c>
      <c r="R96" s="123">
        <f t="shared" si="27"/>
        <v>20</v>
      </c>
      <c r="S96" s="122">
        <f t="shared" si="25"/>
        <v>9047</v>
      </c>
      <c r="T96" s="119" t="str">
        <f t="shared" si="17"/>
        <v>2042</v>
      </c>
      <c r="U96" s="119"/>
      <c r="V96" s="119"/>
      <c r="W96" s="119"/>
      <c r="X96" s="119"/>
      <c r="Y96" s="119"/>
      <c r="Z96" s="119"/>
      <c r="AA96" s="119"/>
      <c r="AB96" s="119"/>
      <c r="AC96" s="119"/>
      <c r="AD96" s="119"/>
      <c r="AE96" s="119"/>
      <c r="AF96" s="119"/>
      <c r="AG96" s="119"/>
      <c r="AH96" s="119"/>
      <c r="AI96" s="119"/>
      <c r="AJ96" s="119"/>
      <c r="AK96" s="119"/>
      <c r="AL96" s="119"/>
      <c r="AM96" s="119"/>
      <c r="AN96" s="119"/>
      <c r="AO96" s="119"/>
      <c r="AP96" s="119"/>
      <c r="AQ96" s="119"/>
      <c r="AR96" s="119"/>
      <c r="AS96" s="119"/>
      <c r="AT96" s="119"/>
      <c r="AU96" s="119"/>
      <c r="AV96" s="119"/>
      <c r="AW96" s="119"/>
      <c r="AX96" s="119"/>
      <c r="AY96" s="119"/>
      <c r="AZ96" s="119"/>
    </row>
    <row r="97" spans="1:52" ht="14">
      <c r="A97" s="129" t="s">
        <v>1494</v>
      </c>
      <c r="B97" s="121">
        <v>9016993</v>
      </c>
      <c r="C97" s="123">
        <f t="shared" si="18"/>
        <v>46</v>
      </c>
      <c r="D97" s="124" t="str">
        <f t="shared" si="21"/>
        <v>2043</v>
      </c>
      <c r="E97" s="122">
        <f t="shared" si="22"/>
        <v>9017</v>
      </c>
      <c r="F97" s="123">
        <f t="shared" si="23"/>
        <v>46</v>
      </c>
      <c r="G97" s="123">
        <f t="shared" si="19"/>
        <v>-2</v>
      </c>
      <c r="H97" s="123">
        <f t="shared" si="15"/>
        <v>-2</v>
      </c>
      <c r="I97" s="123">
        <f t="shared" si="29"/>
        <v>48</v>
      </c>
      <c r="J97" s="122">
        <f t="shared" si="29"/>
        <v>9119</v>
      </c>
      <c r="K97" s="119"/>
      <c r="L97" s="119"/>
      <c r="M97" s="122">
        <v>9359836</v>
      </c>
      <c r="N97" s="122">
        <f t="shared" si="20"/>
        <v>56</v>
      </c>
      <c r="O97" s="122">
        <f t="shared" si="24"/>
        <v>-1</v>
      </c>
      <c r="P97" s="122">
        <f t="shared" si="28"/>
        <v>-2</v>
      </c>
      <c r="Q97" s="122">
        <f t="shared" si="16"/>
        <v>9360</v>
      </c>
      <c r="R97" s="123">
        <f t="shared" si="27"/>
        <v>18</v>
      </c>
      <c r="S97" s="122">
        <f t="shared" si="25"/>
        <v>9065</v>
      </c>
      <c r="T97" s="119" t="str">
        <f t="shared" si="17"/>
        <v>2043</v>
      </c>
      <c r="U97" s="119"/>
      <c r="V97" s="119"/>
      <c r="W97" s="119"/>
      <c r="X97" s="119"/>
      <c r="Y97" s="119"/>
      <c r="Z97" s="119"/>
      <c r="AA97" s="119"/>
      <c r="AB97" s="119"/>
      <c r="AC97" s="119"/>
      <c r="AD97" s="119"/>
      <c r="AE97" s="119"/>
      <c r="AF97" s="119"/>
      <c r="AG97" s="119"/>
      <c r="AH97" s="119"/>
      <c r="AI97" s="119"/>
      <c r="AJ97" s="119"/>
      <c r="AK97" s="119"/>
      <c r="AL97" s="119"/>
      <c r="AM97" s="119"/>
      <c r="AN97" s="119"/>
      <c r="AO97" s="119"/>
      <c r="AP97" s="119"/>
      <c r="AQ97" s="119"/>
      <c r="AR97" s="119"/>
      <c r="AS97" s="119"/>
      <c r="AT97" s="119"/>
      <c r="AU97" s="119"/>
      <c r="AV97" s="119"/>
      <c r="AW97" s="119"/>
      <c r="AX97" s="119"/>
      <c r="AY97" s="119"/>
      <c r="AZ97" s="119"/>
    </row>
    <row r="98" spans="1:52" ht="14">
      <c r="A98" s="129" t="s">
        <v>1495</v>
      </c>
      <c r="B98" s="121">
        <v>9062149</v>
      </c>
      <c r="C98" s="123">
        <f t="shared" si="18"/>
        <v>45</v>
      </c>
      <c r="D98" s="124" t="str">
        <f t="shared" si="21"/>
        <v>2044</v>
      </c>
      <c r="E98" s="122">
        <f t="shared" si="22"/>
        <v>9062</v>
      </c>
      <c r="F98" s="123">
        <f t="shared" si="23"/>
        <v>45</v>
      </c>
      <c r="G98" s="123">
        <f t="shared" si="19"/>
        <v>-1</v>
      </c>
      <c r="H98" s="123">
        <f t="shared" si="15"/>
        <v>-1</v>
      </c>
      <c r="I98" s="123">
        <f t="shared" si="29"/>
        <v>47</v>
      </c>
      <c r="J98" s="122">
        <f t="shared" si="29"/>
        <v>9166</v>
      </c>
      <c r="K98" s="119"/>
      <c r="L98" s="119"/>
      <c r="M98" s="122">
        <v>9414408</v>
      </c>
      <c r="N98" s="122">
        <f t="shared" si="20"/>
        <v>55</v>
      </c>
      <c r="O98" s="122">
        <f t="shared" si="24"/>
        <v>-1</v>
      </c>
      <c r="P98" s="122">
        <f t="shared" si="28"/>
        <v>-3</v>
      </c>
      <c r="Q98" s="122">
        <f t="shared" si="16"/>
        <v>9414</v>
      </c>
      <c r="R98" s="123">
        <f t="shared" si="27"/>
        <v>15</v>
      </c>
      <c r="S98" s="122">
        <f t="shared" si="25"/>
        <v>9080</v>
      </c>
      <c r="T98" s="119" t="str">
        <f t="shared" si="17"/>
        <v>2044</v>
      </c>
      <c r="U98" s="119"/>
      <c r="V98" s="119"/>
      <c r="W98" s="119"/>
      <c r="X98" s="119"/>
      <c r="Y98" s="119"/>
      <c r="Z98" s="119"/>
      <c r="AA98" s="119"/>
      <c r="AB98" s="119"/>
      <c r="AC98" s="119"/>
      <c r="AD98" s="119"/>
      <c r="AE98" s="119"/>
      <c r="AF98" s="119"/>
      <c r="AG98" s="119"/>
      <c r="AH98" s="119"/>
      <c r="AI98" s="119"/>
      <c r="AJ98" s="119"/>
      <c r="AK98" s="119"/>
      <c r="AL98" s="119"/>
      <c r="AM98" s="119"/>
      <c r="AN98" s="119"/>
      <c r="AO98" s="119"/>
      <c r="AP98" s="119"/>
      <c r="AQ98" s="119"/>
      <c r="AR98" s="119"/>
      <c r="AS98" s="119"/>
      <c r="AT98" s="119"/>
      <c r="AU98" s="119"/>
      <c r="AV98" s="119"/>
      <c r="AW98" s="119"/>
      <c r="AX98" s="119"/>
      <c r="AY98" s="119"/>
      <c r="AZ98" s="119"/>
    </row>
    <row r="99" spans="1:52" ht="14">
      <c r="A99" s="129" t="s">
        <v>1496</v>
      </c>
      <c r="B99" s="121">
        <v>9106022</v>
      </c>
      <c r="C99" s="123">
        <f t="shared" si="18"/>
        <v>44</v>
      </c>
      <c r="D99" s="124" t="str">
        <f t="shared" si="21"/>
        <v>2045</v>
      </c>
      <c r="E99" s="122">
        <f t="shared" si="22"/>
        <v>9106</v>
      </c>
      <c r="F99" s="123">
        <f t="shared" si="23"/>
        <v>44</v>
      </c>
      <c r="G99" s="123">
        <f t="shared" si="19"/>
        <v>-1</v>
      </c>
      <c r="H99" s="123">
        <f t="shared" si="15"/>
        <v>-2</v>
      </c>
      <c r="I99" s="123">
        <f t="shared" si="29"/>
        <v>45</v>
      </c>
      <c r="J99" s="122">
        <f t="shared" si="29"/>
        <v>9211</v>
      </c>
      <c r="K99" s="119"/>
      <c r="L99" s="119"/>
      <c r="M99" s="122">
        <v>9467544</v>
      </c>
      <c r="N99" s="122">
        <f t="shared" si="20"/>
        <v>53</v>
      </c>
      <c r="O99" s="122">
        <f t="shared" si="24"/>
        <v>-2</v>
      </c>
      <c r="P99" s="122">
        <f t="shared" si="28"/>
        <v>-4</v>
      </c>
      <c r="Q99" s="122">
        <f t="shared" si="16"/>
        <v>9468</v>
      </c>
      <c r="R99" s="123">
        <f t="shared" si="27"/>
        <v>11</v>
      </c>
      <c r="S99" s="122">
        <f t="shared" si="25"/>
        <v>9091</v>
      </c>
      <c r="T99" s="119" t="str">
        <f t="shared" si="17"/>
        <v>2045</v>
      </c>
      <c r="U99" s="119"/>
      <c r="V99" s="119"/>
      <c r="W99" s="119"/>
      <c r="X99" s="119"/>
      <c r="Y99" s="119"/>
      <c r="Z99" s="119"/>
      <c r="AA99" s="119"/>
      <c r="AB99" s="119"/>
      <c r="AC99" s="119"/>
      <c r="AD99" s="119"/>
      <c r="AE99" s="119"/>
      <c r="AF99" s="119"/>
      <c r="AG99" s="119"/>
      <c r="AH99" s="119"/>
      <c r="AI99" s="119"/>
      <c r="AJ99" s="119"/>
      <c r="AK99" s="119"/>
      <c r="AL99" s="119"/>
      <c r="AM99" s="119"/>
      <c r="AN99" s="119"/>
      <c r="AO99" s="119"/>
      <c r="AP99" s="119"/>
      <c r="AQ99" s="119"/>
      <c r="AR99" s="119"/>
      <c r="AS99" s="119"/>
      <c r="AT99" s="119"/>
      <c r="AU99" s="119"/>
      <c r="AV99" s="119"/>
      <c r="AW99" s="119"/>
      <c r="AX99" s="119"/>
      <c r="AY99" s="119"/>
      <c r="AZ99" s="119"/>
    </row>
    <row r="100" spans="1:52" ht="14">
      <c r="A100" s="129" t="s">
        <v>1497</v>
      </c>
      <c r="B100" s="121">
        <v>9148608</v>
      </c>
      <c r="C100" s="123">
        <f t="shared" si="18"/>
        <v>43</v>
      </c>
      <c r="D100" s="124" t="str">
        <f t="shared" si="21"/>
        <v>2046</v>
      </c>
      <c r="E100" s="122">
        <f t="shared" si="22"/>
        <v>9149</v>
      </c>
      <c r="F100" s="123">
        <f t="shared" si="23"/>
        <v>43</v>
      </c>
      <c r="G100" s="123">
        <f t="shared" si="19"/>
        <v>-1</v>
      </c>
      <c r="H100" s="123">
        <f t="shared" si="15"/>
        <v>0</v>
      </c>
      <c r="I100" s="123">
        <f t="shared" si="29"/>
        <v>45</v>
      </c>
      <c r="J100" s="122">
        <f t="shared" si="29"/>
        <v>9256</v>
      </c>
      <c r="K100" s="119"/>
      <c r="L100" s="119"/>
      <c r="M100" s="122">
        <v>9519191</v>
      </c>
      <c r="N100" s="122">
        <f t="shared" si="20"/>
        <v>52</v>
      </c>
      <c r="O100" s="122">
        <f t="shared" si="24"/>
        <v>-1</v>
      </c>
      <c r="P100" s="122">
        <f t="shared" si="28"/>
        <v>-2</v>
      </c>
      <c r="Q100" s="122">
        <f t="shared" si="16"/>
        <v>9519</v>
      </c>
      <c r="R100" s="123">
        <f t="shared" si="27"/>
        <v>9</v>
      </c>
      <c r="S100" s="122">
        <f t="shared" si="25"/>
        <v>9100</v>
      </c>
      <c r="T100" s="119" t="str">
        <f t="shared" si="17"/>
        <v>2046</v>
      </c>
      <c r="U100" s="119"/>
      <c r="V100" s="119"/>
      <c r="W100" s="119"/>
      <c r="X100" s="119"/>
      <c r="Y100" s="119"/>
      <c r="Z100" s="119"/>
      <c r="AA100" s="119"/>
      <c r="AB100" s="119"/>
      <c r="AC100" s="119"/>
      <c r="AD100" s="119"/>
      <c r="AE100" s="119"/>
      <c r="AF100" s="119"/>
      <c r="AG100" s="119"/>
      <c r="AH100" s="119"/>
      <c r="AI100" s="119"/>
      <c r="AJ100" s="119"/>
      <c r="AK100" s="119"/>
      <c r="AL100" s="119"/>
      <c r="AM100" s="119"/>
      <c r="AN100" s="119"/>
      <c r="AO100" s="119"/>
      <c r="AP100" s="119"/>
      <c r="AQ100" s="119"/>
      <c r="AR100" s="119"/>
      <c r="AS100" s="119"/>
      <c r="AT100" s="119"/>
      <c r="AU100" s="119"/>
      <c r="AV100" s="119"/>
      <c r="AW100" s="119"/>
      <c r="AX100" s="119"/>
      <c r="AY100" s="119"/>
      <c r="AZ100" s="119"/>
    </row>
    <row r="101" spans="1:52" ht="14">
      <c r="A101" s="129" t="s">
        <v>1498</v>
      </c>
      <c r="B101" s="121">
        <v>9189909</v>
      </c>
      <c r="C101" s="123">
        <f t="shared" si="18"/>
        <v>41</v>
      </c>
      <c r="D101" s="124" t="str">
        <f t="shared" si="21"/>
        <v>2047</v>
      </c>
      <c r="E101" s="122">
        <f t="shared" si="22"/>
        <v>9190</v>
      </c>
      <c r="F101" s="123">
        <f t="shared" si="23"/>
        <v>41</v>
      </c>
      <c r="G101" s="123">
        <f t="shared" si="19"/>
        <v>-2</v>
      </c>
      <c r="H101" s="123">
        <f t="shared" si="15"/>
        <v>-1</v>
      </c>
      <c r="I101" s="123">
        <f t="shared" si="29"/>
        <v>44</v>
      </c>
      <c r="J101" s="122">
        <f t="shared" si="29"/>
        <v>9300</v>
      </c>
      <c r="K101" s="119"/>
      <c r="L101" s="119"/>
      <c r="M101" s="122">
        <v>9569298</v>
      </c>
      <c r="N101" s="122">
        <f t="shared" si="20"/>
        <v>50</v>
      </c>
      <c r="O101" s="122">
        <f t="shared" si="24"/>
        <v>-2</v>
      </c>
      <c r="P101" s="122">
        <f t="shared" si="28"/>
        <v>-3</v>
      </c>
      <c r="Q101" s="122">
        <f t="shared" si="16"/>
        <v>9569</v>
      </c>
      <c r="R101" s="123">
        <f t="shared" si="27"/>
        <v>6</v>
      </c>
      <c r="S101" s="122">
        <f t="shared" si="25"/>
        <v>9106</v>
      </c>
      <c r="T101" s="119" t="str">
        <f t="shared" si="17"/>
        <v>2047</v>
      </c>
      <c r="U101" s="119"/>
      <c r="V101" s="119"/>
      <c r="W101" s="119"/>
      <c r="X101" s="119"/>
      <c r="Y101" s="119"/>
      <c r="Z101" s="119"/>
      <c r="AA101" s="119"/>
      <c r="AB101" s="119"/>
      <c r="AC101" s="119"/>
      <c r="AD101" s="119"/>
      <c r="AE101" s="119"/>
      <c r="AF101" s="119"/>
      <c r="AG101" s="119"/>
      <c r="AH101" s="119"/>
      <c r="AI101" s="119"/>
      <c r="AJ101" s="119"/>
      <c r="AK101" s="119"/>
      <c r="AL101" s="119"/>
      <c r="AM101" s="119"/>
      <c r="AN101" s="119"/>
      <c r="AO101" s="119"/>
      <c r="AP101" s="119"/>
      <c r="AQ101" s="119"/>
      <c r="AR101" s="119"/>
      <c r="AS101" s="119"/>
      <c r="AT101" s="119"/>
      <c r="AU101" s="119"/>
      <c r="AV101" s="119"/>
      <c r="AW101" s="119"/>
      <c r="AX101" s="119"/>
      <c r="AY101" s="119"/>
      <c r="AZ101" s="119"/>
    </row>
    <row r="102" spans="1:52" ht="14">
      <c r="A102" s="129" t="s">
        <v>1499</v>
      </c>
      <c r="B102" s="121">
        <v>9229926</v>
      </c>
      <c r="C102" s="123">
        <f t="shared" si="18"/>
        <v>40</v>
      </c>
      <c r="D102" s="124" t="str">
        <f t="shared" si="21"/>
        <v>2048</v>
      </c>
      <c r="E102" s="122">
        <f t="shared" si="22"/>
        <v>9230</v>
      </c>
      <c r="F102" s="123">
        <f t="shared" si="23"/>
        <v>40</v>
      </c>
      <c r="G102" s="123">
        <f t="shared" si="19"/>
        <v>-1</v>
      </c>
      <c r="H102" s="123">
        <f t="shared" si="15"/>
        <v>-1</v>
      </c>
      <c r="I102" s="123">
        <f t="shared" si="29"/>
        <v>43</v>
      </c>
      <c r="J102" s="122">
        <f t="shared" si="29"/>
        <v>9343</v>
      </c>
      <c r="K102" s="119"/>
      <c r="L102" s="119"/>
      <c r="M102" s="122">
        <v>9617775</v>
      </c>
      <c r="N102" s="122">
        <f t="shared" si="20"/>
        <v>48</v>
      </c>
      <c r="O102" s="122">
        <f t="shared" si="24"/>
        <v>-2</v>
      </c>
      <c r="P102" s="122">
        <f t="shared" si="28"/>
        <v>-2</v>
      </c>
      <c r="Q102" s="122">
        <f t="shared" si="16"/>
        <v>9618</v>
      </c>
      <c r="R102" s="123">
        <f t="shared" si="27"/>
        <v>4</v>
      </c>
      <c r="S102" s="122">
        <f t="shared" si="25"/>
        <v>9110</v>
      </c>
      <c r="T102" s="119" t="str">
        <f t="shared" si="17"/>
        <v>2048</v>
      </c>
      <c r="U102" s="119"/>
      <c r="V102" s="119"/>
      <c r="W102" s="119"/>
      <c r="X102" s="119"/>
      <c r="Y102" s="119"/>
      <c r="Z102" s="119"/>
      <c r="AA102" s="119"/>
      <c r="AB102" s="119"/>
      <c r="AC102" s="119"/>
      <c r="AD102" s="119"/>
      <c r="AE102" s="119"/>
      <c r="AF102" s="119"/>
      <c r="AG102" s="119"/>
      <c r="AH102" s="119"/>
      <c r="AI102" s="119"/>
      <c r="AJ102" s="119"/>
      <c r="AK102" s="119"/>
      <c r="AL102" s="119"/>
      <c r="AM102" s="119"/>
      <c r="AN102" s="119"/>
      <c r="AO102" s="119"/>
      <c r="AP102" s="119"/>
      <c r="AQ102" s="119"/>
      <c r="AR102" s="119"/>
      <c r="AS102" s="119"/>
      <c r="AT102" s="119"/>
      <c r="AU102" s="119"/>
      <c r="AV102" s="119"/>
      <c r="AW102" s="119"/>
      <c r="AX102" s="119"/>
      <c r="AY102" s="119"/>
      <c r="AZ102" s="119"/>
    </row>
    <row r="103" spans="1:52" ht="14">
      <c r="A103" s="129" t="s">
        <v>1500</v>
      </c>
      <c r="B103" s="121">
        <v>9268663</v>
      </c>
      <c r="C103" s="123">
        <f t="shared" si="18"/>
        <v>39</v>
      </c>
      <c r="D103" s="124" t="str">
        <f t="shared" si="21"/>
        <v>2049</v>
      </c>
      <c r="E103" s="122">
        <f t="shared" si="22"/>
        <v>9269</v>
      </c>
      <c r="F103" s="123">
        <f t="shared" si="23"/>
        <v>39</v>
      </c>
      <c r="G103" s="123">
        <f t="shared" si="19"/>
        <v>-1</v>
      </c>
      <c r="H103" s="123">
        <f t="shared" si="15"/>
        <v>0</v>
      </c>
      <c r="I103" s="123">
        <f t="shared" si="29"/>
        <v>43</v>
      </c>
      <c r="J103" s="122">
        <f t="shared" si="29"/>
        <v>9386</v>
      </c>
      <c r="K103" s="119"/>
      <c r="L103" s="119"/>
      <c r="M103" s="122">
        <v>9664516</v>
      </c>
      <c r="N103" s="122">
        <f t="shared" si="20"/>
        <v>47</v>
      </c>
      <c r="O103" s="122">
        <f t="shared" si="24"/>
        <v>-1</v>
      </c>
      <c r="P103" s="122">
        <f t="shared" si="28"/>
        <v>-1</v>
      </c>
      <c r="Q103" s="122">
        <f t="shared" si="16"/>
        <v>9665</v>
      </c>
      <c r="R103" s="123">
        <f t="shared" si="27"/>
        <v>3</v>
      </c>
      <c r="S103" s="122">
        <f t="shared" si="25"/>
        <v>9113</v>
      </c>
      <c r="T103" s="119" t="str">
        <f t="shared" si="17"/>
        <v>2049</v>
      </c>
      <c r="U103" s="119"/>
      <c r="V103" s="119"/>
      <c r="W103" s="119"/>
      <c r="X103" s="119"/>
      <c r="Y103" s="119"/>
      <c r="Z103" s="119"/>
      <c r="AA103" s="119"/>
      <c r="AB103" s="119"/>
      <c r="AC103" s="119"/>
      <c r="AD103" s="119"/>
      <c r="AE103" s="119"/>
      <c r="AF103" s="119"/>
      <c r="AG103" s="119"/>
      <c r="AH103" s="119"/>
      <c r="AI103" s="119"/>
      <c r="AJ103" s="119"/>
      <c r="AK103" s="119"/>
      <c r="AL103" s="119"/>
      <c r="AM103" s="119"/>
      <c r="AN103" s="119"/>
      <c r="AO103" s="119"/>
      <c r="AP103" s="119"/>
      <c r="AQ103" s="119"/>
      <c r="AR103" s="119"/>
      <c r="AS103" s="119"/>
      <c r="AT103" s="119"/>
      <c r="AU103" s="119"/>
      <c r="AV103" s="119"/>
      <c r="AW103" s="119"/>
      <c r="AX103" s="119"/>
      <c r="AY103" s="119"/>
      <c r="AZ103" s="119"/>
    </row>
    <row r="104" spans="1:52" ht="14">
      <c r="A104" s="129" t="s">
        <v>1501</v>
      </c>
      <c r="B104" s="121">
        <v>9306128</v>
      </c>
      <c r="C104" s="123">
        <f t="shared" si="18"/>
        <v>37</v>
      </c>
      <c r="D104" s="124" t="str">
        <f t="shared" si="21"/>
        <v>2050</v>
      </c>
      <c r="E104" s="122">
        <f t="shared" si="22"/>
        <v>9306</v>
      </c>
      <c r="F104" s="123">
        <f t="shared" si="23"/>
        <v>37</v>
      </c>
      <c r="G104" s="123">
        <f t="shared" si="19"/>
        <v>-2</v>
      </c>
      <c r="H104" s="123">
        <f t="shared" si="15"/>
        <v>-1</v>
      </c>
      <c r="I104" s="123">
        <f t="shared" ref="I104:J119" si="30">I103+H104</f>
        <v>42</v>
      </c>
      <c r="J104" s="122">
        <f t="shared" si="30"/>
        <v>9428</v>
      </c>
      <c r="K104" s="119"/>
      <c r="L104" s="119"/>
      <c r="M104" s="122">
        <v>9709492</v>
      </c>
      <c r="N104" s="122">
        <f t="shared" si="20"/>
        <v>45</v>
      </c>
      <c r="O104" s="122">
        <f t="shared" si="24"/>
        <v>-2</v>
      </c>
      <c r="P104" s="122">
        <f t="shared" si="28"/>
        <v>-2</v>
      </c>
      <c r="Q104" s="122">
        <f t="shared" si="16"/>
        <v>9709</v>
      </c>
      <c r="R104" s="123">
        <f t="shared" si="27"/>
        <v>1</v>
      </c>
      <c r="S104" s="122">
        <f t="shared" si="25"/>
        <v>9114</v>
      </c>
      <c r="T104" s="119" t="str">
        <f t="shared" si="17"/>
        <v>2050</v>
      </c>
      <c r="U104" s="119"/>
      <c r="V104" s="119"/>
      <c r="W104" s="119"/>
      <c r="X104" s="119"/>
      <c r="Y104" s="119"/>
      <c r="Z104" s="119"/>
      <c r="AA104" s="119"/>
      <c r="AB104" s="119"/>
      <c r="AC104" s="119"/>
      <c r="AD104" s="119"/>
      <c r="AE104" s="119"/>
      <c r="AF104" s="119"/>
      <c r="AG104" s="119"/>
      <c r="AH104" s="119"/>
      <c r="AI104" s="119"/>
      <c r="AJ104" s="119"/>
      <c r="AK104" s="119"/>
      <c r="AL104" s="119"/>
      <c r="AM104" s="119"/>
      <c r="AN104" s="119"/>
      <c r="AO104" s="119"/>
      <c r="AP104" s="119"/>
      <c r="AQ104" s="119"/>
      <c r="AR104" s="119"/>
      <c r="AS104" s="119"/>
      <c r="AT104" s="119"/>
      <c r="AU104" s="119"/>
      <c r="AV104" s="119"/>
      <c r="AW104" s="119"/>
      <c r="AX104" s="119"/>
      <c r="AY104" s="119"/>
      <c r="AZ104" s="119"/>
    </row>
    <row r="105" spans="1:52" ht="14">
      <c r="A105" s="129" t="s">
        <v>1502</v>
      </c>
      <c r="B105" s="121">
        <v>9342331</v>
      </c>
      <c r="C105" s="123">
        <f t="shared" si="18"/>
        <v>36</v>
      </c>
      <c r="D105" s="124" t="str">
        <f t="shared" si="21"/>
        <v>2051</v>
      </c>
      <c r="E105" s="122">
        <f t="shared" si="22"/>
        <v>9342</v>
      </c>
      <c r="F105" s="123">
        <f t="shared" si="23"/>
        <v>36</v>
      </c>
      <c r="G105" s="123">
        <f t="shared" si="19"/>
        <v>-1</v>
      </c>
      <c r="H105" s="123">
        <f t="shared" si="15"/>
        <v>-1</v>
      </c>
      <c r="I105" s="123">
        <f t="shared" si="30"/>
        <v>41</v>
      </c>
      <c r="J105" s="122">
        <f t="shared" si="30"/>
        <v>9469</v>
      </c>
      <c r="K105" s="119"/>
      <c r="L105" s="119"/>
      <c r="M105" s="122">
        <v>9752657</v>
      </c>
      <c r="N105" s="122">
        <f t="shared" si="20"/>
        <v>43</v>
      </c>
      <c r="O105" s="122">
        <f t="shared" si="24"/>
        <v>-2</v>
      </c>
      <c r="P105" s="122">
        <f t="shared" si="28"/>
        <v>-2</v>
      </c>
      <c r="Q105" s="122">
        <f t="shared" si="16"/>
        <v>9753</v>
      </c>
      <c r="R105" s="123">
        <f t="shared" si="27"/>
        <v>-1</v>
      </c>
      <c r="S105" s="122">
        <f t="shared" si="25"/>
        <v>9113</v>
      </c>
      <c r="T105" s="119" t="str">
        <f t="shared" si="17"/>
        <v>2051</v>
      </c>
      <c r="U105" s="119"/>
      <c r="V105" s="119"/>
      <c r="W105" s="119"/>
      <c r="X105" s="119"/>
      <c r="Y105" s="119"/>
      <c r="Z105" s="119"/>
      <c r="AA105" s="119"/>
      <c r="AB105" s="119"/>
      <c r="AC105" s="119"/>
      <c r="AD105" s="119"/>
      <c r="AE105" s="119"/>
      <c r="AF105" s="119"/>
      <c r="AG105" s="119"/>
      <c r="AH105" s="119"/>
      <c r="AI105" s="119"/>
      <c r="AJ105" s="119"/>
      <c r="AK105" s="119"/>
      <c r="AL105" s="119"/>
      <c r="AM105" s="119"/>
      <c r="AN105" s="119"/>
      <c r="AO105" s="119"/>
      <c r="AP105" s="119"/>
      <c r="AQ105" s="119"/>
      <c r="AR105" s="119"/>
      <c r="AS105" s="119"/>
      <c r="AT105" s="119"/>
      <c r="AU105" s="119"/>
      <c r="AV105" s="119"/>
      <c r="AW105" s="119"/>
      <c r="AX105" s="119"/>
      <c r="AY105" s="119"/>
      <c r="AZ105" s="119"/>
    </row>
    <row r="106" spans="1:52" ht="14">
      <c r="A106" s="129" t="s">
        <v>1503</v>
      </c>
      <c r="B106" s="121">
        <v>9377285</v>
      </c>
      <c r="C106" s="123">
        <f t="shared" si="18"/>
        <v>35</v>
      </c>
      <c r="D106" s="124" t="str">
        <f t="shared" si="21"/>
        <v>2052</v>
      </c>
      <c r="E106" s="122">
        <f t="shared" si="22"/>
        <v>9377</v>
      </c>
      <c r="F106" s="123">
        <f t="shared" si="23"/>
        <v>35</v>
      </c>
      <c r="G106" s="123">
        <f t="shared" si="19"/>
        <v>-1</v>
      </c>
      <c r="H106" s="123">
        <f t="shared" si="15"/>
        <v>-1</v>
      </c>
      <c r="I106" s="123">
        <f t="shared" si="30"/>
        <v>40</v>
      </c>
      <c r="J106" s="122">
        <f t="shared" si="30"/>
        <v>9509</v>
      </c>
      <c r="K106" s="119"/>
      <c r="L106" s="119"/>
      <c r="M106" s="122">
        <v>9794102</v>
      </c>
      <c r="N106" s="122">
        <f t="shared" si="20"/>
        <v>41</v>
      </c>
      <c r="O106" s="122">
        <f t="shared" si="24"/>
        <v>-2</v>
      </c>
      <c r="P106" s="122">
        <f t="shared" si="28"/>
        <v>-3</v>
      </c>
      <c r="Q106" s="122">
        <f t="shared" si="16"/>
        <v>9794</v>
      </c>
      <c r="R106" s="123">
        <f t="shared" si="27"/>
        <v>-4</v>
      </c>
      <c r="S106" s="122">
        <f t="shared" si="25"/>
        <v>9109</v>
      </c>
      <c r="T106" s="119" t="str">
        <f t="shared" si="17"/>
        <v>2052</v>
      </c>
      <c r="U106" s="119"/>
      <c r="V106" s="119"/>
      <c r="W106" s="119"/>
      <c r="X106" s="119"/>
      <c r="Y106" s="119"/>
      <c r="Z106" s="119"/>
      <c r="AA106" s="119"/>
      <c r="AB106" s="119"/>
      <c r="AC106" s="119"/>
      <c r="AD106" s="119"/>
      <c r="AE106" s="119"/>
      <c r="AF106" s="119"/>
      <c r="AG106" s="119"/>
      <c r="AH106" s="119"/>
      <c r="AI106" s="119"/>
      <c r="AJ106" s="119"/>
      <c r="AK106" s="119"/>
      <c r="AL106" s="119"/>
      <c r="AM106" s="119"/>
      <c r="AN106" s="119"/>
      <c r="AO106" s="119"/>
      <c r="AP106" s="119"/>
      <c r="AQ106" s="119"/>
      <c r="AR106" s="119"/>
      <c r="AS106" s="119"/>
      <c r="AT106" s="119"/>
      <c r="AU106" s="119"/>
      <c r="AV106" s="119"/>
      <c r="AW106" s="119"/>
      <c r="AX106" s="119"/>
      <c r="AY106" s="119"/>
      <c r="AZ106" s="119"/>
    </row>
    <row r="107" spans="1:52" ht="14">
      <c r="A107" s="129" t="s">
        <v>1504</v>
      </c>
      <c r="B107" s="121">
        <v>9411015</v>
      </c>
      <c r="C107" s="123">
        <f t="shared" si="18"/>
        <v>34</v>
      </c>
      <c r="D107" s="124" t="str">
        <f t="shared" si="21"/>
        <v>2053</v>
      </c>
      <c r="E107" s="122">
        <f t="shared" si="22"/>
        <v>9411</v>
      </c>
      <c r="F107" s="123">
        <f t="shared" si="23"/>
        <v>34</v>
      </c>
      <c r="G107" s="123">
        <f t="shared" si="19"/>
        <v>-1</v>
      </c>
      <c r="H107" s="123">
        <f t="shared" si="15"/>
        <v>-1</v>
      </c>
      <c r="I107" s="123">
        <f t="shared" si="30"/>
        <v>39</v>
      </c>
      <c r="J107" s="122">
        <f t="shared" si="30"/>
        <v>9548</v>
      </c>
      <c r="K107" s="119"/>
      <c r="L107" s="119"/>
      <c r="M107" s="122">
        <v>9833861</v>
      </c>
      <c r="N107" s="122">
        <f t="shared" si="20"/>
        <v>40</v>
      </c>
      <c r="O107" s="122">
        <f t="shared" si="24"/>
        <v>-1</v>
      </c>
      <c r="P107" s="122">
        <f t="shared" si="28"/>
        <v>-2</v>
      </c>
      <c r="Q107" s="122">
        <f t="shared" si="16"/>
        <v>9834</v>
      </c>
      <c r="R107" s="123">
        <f t="shared" si="27"/>
        <v>-6</v>
      </c>
      <c r="S107" s="122">
        <f t="shared" si="25"/>
        <v>9103</v>
      </c>
      <c r="T107" s="119" t="str">
        <f t="shared" si="17"/>
        <v>2053</v>
      </c>
      <c r="U107" s="119"/>
      <c r="V107" s="119"/>
      <c r="W107" s="119"/>
      <c r="X107" s="119"/>
      <c r="Y107" s="119"/>
      <c r="Z107" s="119"/>
      <c r="AA107" s="119"/>
      <c r="AB107" s="119"/>
      <c r="AC107" s="119"/>
      <c r="AD107" s="119"/>
      <c r="AE107" s="119"/>
      <c r="AF107" s="119"/>
      <c r="AG107" s="119"/>
      <c r="AH107" s="119"/>
      <c r="AI107" s="119"/>
      <c r="AJ107" s="119"/>
      <c r="AK107" s="119"/>
      <c r="AL107" s="119"/>
      <c r="AM107" s="119"/>
      <c r="AN107" s="119"/>
      <c r="AO107" s="119"/>
      <c r="AP107" s="119"/>
      <c r="AQ107" s="119"/>
      <c r="AR107" s="119"/>
      <c r="AS107" s="119"/>
      <c r="AT107" s="119"/>
      <c r="AU107" s="119"/>
      <c r="AV107" s="119"/>
      <c r="AW107" s="119"/>
      <c r="AX107" s="119"/>
      <c r="AY107" s="119"/>
      <c r="AZ107" s="119"/>
    </row>
    <row r="108" spans="1:52" ht="14">
      <c r="A108" s="129" t="s">
        <v>1505</v>
      </c>
      <c r="B108" s="121">
        <v>9443548</v>
      </c>
      <c r="C108" s="123">
        <f t="shared" si="18"/>
        <v>33</v>
      </c>
      <c r="D108" s="124" t="str">
        <f t="shared" si="21"/>
        <v>2054</v>
      </c>
      <c r="E108" s="122">
        <f t="shared" si="22"/>
        <v>9444</v>
      </c>
      <c r="F108" s="123">
        <f t="shared" si="23"/>
        <v>33</v>
      </c>
      <c r="G108" s="123">
        <f t="shared" si="19"/>
        <v>-1</v>
      </c>
      <c r="H108" s="123">
        <f t="shared" si="15"/>
        <v>-1</v>
      </c>
      <c r="I108" s="123">
        <f t="shared" si="30"/>
        <v>38</v>
      </c>
      <c r="J108" s="122">
        <f t="shared" si="30"/>
        <v>9586</v>
      </c>
      <c r="K108" s="119"/>
      <c r="L108" s="119"/>
      <c r="M108" s="122">
        <v>9871901</v>
      </c>
      <c r="N108" s="122">
        <f t="shared" si="20"/>
        <v>38</v>
      </c>
      <c r="O108" s="122">
        <f t="shared" si="24"/>
        <v>-2</v>
      </c>
      <c r="P108" s="122">
        <f t="shared" si="28"/>
        <v>-2</v>
      </c>
      <c r="Q108" s="122">
        <f t="shared" si="16"/>
        <v>9872</v>
      </c>
      <c r="R108" s="123">
        <f t="shared" si="27"/>
        <v>-8</v>
      </c>
      <c r="S108" s="122">
        <f t="shared" si="25"/>
        <v>9095</v>
      </c>
      <c r="T108" s="119" t="str">
        <f t="shared" si="17"/>
        <v>2054</v>
      </c>
      <c r="U108" s="119"/>
      <c r="V108" s="119"/>
      <c r="W108" s="119"/>
      <c r="X108" s="119"/>
      <c r="Y108" s="119"/>
      <c r="Z108" s="119"/>
      <c r="AA108" s="119"/>
      <c r="AB108" s="119"/>
      <c r="AC108" s="119"/>
      <c r="AD108" s="119"/>
      <c r="AE108" s="119"/>
      <c r="AF108" s="119"/>
      <c r="AG108" s="119"/>
      <c r="AH108" s="119"/>
      <c r="AI108" s="119"/>
      <c r="AJ108" s="119"/>
      <c r="AK108" s="119"/>
      <c r="AL108" s="119"/>
      <c r="AM108" s="119"/>
      <c r="AN108" s="119"/>
      <c r="AO108" s="119"/>
      <c r="AP108" s="119"/>
      <c r="AQ108" s="119"/>
      <c r="AR108" s="119"/>
      <c r="AS108" s="119"/>
      <c r="AT108" s="119"/>
      <c r="AU108" s="119"/>
      <c r="AV108" s="119"/>
      <c r="AW108" s="119"/>
      <c r="AX108" s="119"/>
      <c r="AY108" s="119"/>
      <c r="AZ108" s="119"/>
    </row>
    <row r="109" spans="1:52" ht="14">
      <c r="A109" s="129" t="s">
        <v>1506</v>
      </c>
      <c r="B109" s="121">
        <v>9474911</v>
      </c>
      <c r="C109" s="123">
        <f t="shared" si="18"/>
        <v>31</v>
      </c>
      <c r="D109" s="124" t="str">
        <f t="shared" si="21"/>
        <v>2055</v>
      </c>
      <c r="E109" s="122">
        <f t="shared" si="22"/>
        <v>9475</v>
      </c>
      <c r="F109" s="123">
        <f t="shared" si="23"/>
        <v>31</v>
      </c>
      <c r="G109" s="123">
        <f t="shared" si="19"/>
        <v>-2</v>
      </c>
      <c r="H109" s="123">
        <f t="shared" si="15"/>
        <v>-2</v>
      </c>
      <c r="I109" s="123">
        <f t="shared" si="30"/>
        <v>36</v>
      </c>
      <c r="J109" s="122">
        <f t="shared" si="30"/>
        <v>9622</v>
      </c>
      <c r="K109" s="119"/>
      <c r="L109" s="119"/>
      <c r="M109" s="122">
        <v>9908305</v>
      </c>
      <c r="N109" s="122">
        <f t="shared" si="20"/>
        <v>36</v>
      </c>
      <c r="O109" s="122">
        <f t="shared" si="24"/>
        <v>-2</v>
      </c>
      <c r="P109" s="122">
        <f t="shared" si="28"/>
        <v>-3</v>
      </c>
      <c r="Q109" s="122">
        <f t="shared" si="16"/>
        <v>9908</v>
      </c>
      <c r="R109" s="123">
        <f t="shared" si="27"/>
        <v>-11</v>
      </c>
      <c r="S109" s="122">
        <f t="shared" si="25"/>
        <v>9084</v>
      </c>
      <c r="T109" s="119" t="str">
        <f t="shared" si="17"/>
        <v>2055</v>
      </c>
      <c r="U109" s="119"/>
      <c r="V109" s="119"/>
      <c r="W109" s="119"/>
      <c r="X109" s="119"/>
      <c r="Y109" s="119"/>
      <c r="Z109" s="119"/>
      <c r="AA109" s="119"/>
      <c r="AB109" s="119"/>
      <c r="AC109" s="119"/>
      <c r="AD109" s="119"/>
      <c r="AE109" s="119"/>
      <c r="AF109" s="119"/>
      <c r="AG109" s="119"/>
      <c r="AH109" s="119"/>
      <c r="AI109" s="119"/>
      <c r="AJ109" s="119"/>
      <c r="AK109" s="119"/>
      <c r="AL109" s="119"/>
      <c r="AM109" s="119"/>
      <c r="AN109" s="119"/>
      <c r="AO109" s="119"/>
      <c r="AP109" s="119"/>
      <c r="AQ109" s="119"/>
      <c r="AR109" s="119"/>
      <c r="AS109" s="119"/>
      <c r="AT109" s="119"/>
      <c r="AU109" s="119"/>
      <c r="AV109" s="119"/>
      <c r="AW109" s="119"/>
      <c r="AX109" s="119"/>
      <c r="AY109" s="119"/>
      <c r="AZ109" s="119"/>
    </row>
    <row r="110" spans="1:52" ht="14">
      <c r="A110" s="129" t="s">
        <v>1507</v>
      </c>
      <c r="B110" s="121">
        <v>9505128</v>
      </c>
      <c r="C110" s="123">
        <f t="shared" si="18"/>
        <v>30</v>
      </c>
      <c r="D110" s="124" t="str">
        <f t="shared" si="21"/>
        <v>2056</v>
      </c>
      <c r="E110" s="122">
        <f t="shared" si="22"/>
        <v>9505</v>
      </c>
      <c r="F110" s="123">
        <f t="shared" si="23"/>
        <v>30</v>
      </c>
      <c r="G110" s="123">
        <f t="shared" si="19"/>
        <v>-1</v>
      </c>
      <c r="H110" s="123">
        <f t="shared" si="15"/>
        <v>-2</v>
      </c>
      <c r="I110" s="123">
        <f t="shared" si="30"/>
        <v>34</v>
      </c>
      <c r="J110" s="122">
        <f t="shared" si="30"/>
        <v>9656</v>
      </c>
      <c r="K110" s="119"/>
      <c r="L110" s="119"/>
      <c r="M110" s="122">
        <v>9943123</v>
      </c>
      <c r="N110" s="122">
        <f t="shared" si="20"/>
        <v>35</v>
      </c>
      <c r="O110" s="122">
        <f t="shared" si="24"/>
        <v>-1</v>
      </c>
      <c r="P110" s="122">
        <f t="shared" si="28"/>
        <v>-4</v>
      </c>
      <c r="Q110" s="122">
        <f t="shared" si="16"/>
        <v>9943</v>
      </c>
      <c r="R110" s="123">
        <f t="shared" si="27"/>
        <v>-15</v>
      </c>
      <c r="S110" s="122">
        <f t="shared" si="25"/>
        <v>9069</v>
      </c>
      <c r="T110" s="119" t="str">
        <f t="shared" si="17"/>
        <v>2056</v>
      </c>
      <c r="U110" s="119"/>
      <c r="V110" s="119"/>
      <c r="W110" s="119"/>
      <c r="X110" s="119"/>
      <c r="Y110" s="119"/>
      <c r="Z110" s="119"/>
      <c r="AA110" s="119"/>
      <c r="AB110" s="119"/>
      <c r="AC110" s="119"/>
      <c r="AD110" s="119"/>
      <c r="AE110" s="119"/>
      <c r="AF110" s="119"/>
      <c r="AG110" s="119"/>
      <c r="AH110" s="119"/>
      <c r="AI110" s="119"/>
      <c r="AJ110" s="119"/>
      <c r="AK110" s="119"/>
      <c r="AL110" s="119"/>
      <c r="AM110" s="119"/>
      <c r="AN110" s="119"/>
      <c r="AO110" s="119"/>
      <c r="AP110" s="119"/>
      <c r="AQ110" s="119"/>
      <c r="AR110" s="119"/>
      <c r="AS110" s="119"/>
      <c r="AT110" s="119"/>
      <c r="AU110" s="119"/>
      <c r="AV110" s="119"/>
      <c r="AW110" s="119"/>
      <c r="AX110" s="119"/>
      <c r="AY110" s="119"/>
      <c r="AZ110" s="119"/>
    </row>
    <row r="111" spans="1:52" ht="14">
      <c r="A111" s="129" t="s">
        <v>1508</v>
      </c>
      <c r="B111" s="121">
        <v>9534224</v>
      </c>
      <c r="C111" s="123">
        <f t="shared" si="18"/>
        <v>29</v>
      </c>
      <c r="D111" s="124" t="str">
        <f t="shared" si="21"/>
        <v>2057</v>
      </c>
      <c r="E111" s="122">
        <f t="shared" si="22"/>
        <v>9534</v>
      </c>
      <c r="F111" s="123">
        <f t="shared" si="23"/>
        <v>29</v>
      </c>
      <c r="G111" s="123">
        <f t="shared" si="19"/>
        <v>-1</v>
      </c>
      <c r="H111" s="123">
        <f t="shared" si="15"/>
        <v>-2</v>
      </c>
      <c r="I111" s="123">
        <f t="shared" si="30"/>
        <v>32</v>
      </c>
      <c r="J111" s="122">
        <f t="shared" si="30"/>
        <v>9688</v>
      </c>
      <c r="K111" s="119"/>
      <c r="L111" s="119"/>
      <c r="M111" s="122">
        <v>9976440</v>
      </c>
      <c r="N111" s="122">
        <f t="shared" si="20"/>
        <v>33</v>
      </c>
      <c r="O111" s="122">
        <f t="shared" si="24"/>
        <v>-2</v>
      </c>
      <c r="P111" s="122">
        <f t="shared" si="28"/>
        <v>-3</v>
      </c>
      <c r="Q111" s="122">
        <f t="shared" si="16"/>
        <v>9976</v>
      </c>
      <c r="R111" s="123">
        <f t="shared" si="27"/>
        <v>-18</v>
      </c>
      <c r="S111" s="122">
        <f t="shared" si="25"/>
        <v>9051</v>
      </c>
      <c r="T111" s="119" t="str">
        <f t="shared" si="17"/>
        <v>2057</v>
      </c>
      <c r="U111" s="119"/>
      <c r="V111" s="119"/>
      <c r="W111" s="119"/>
      <c r="X111" s="119"/>
      <c r="Y111" s="119"/>
      <c r="Z111" s="119"/>
      <c r="AA111" s="119"/>
      <c r="AB111" s="119"/>
      <c r="AC111" s="119"/>
      <c r="AD111" s="119"/>
      <c r="AE111" s="119"/>
      <c r="AF111" s="119"/>
      <c r="AG111" s="119"/>
      <c r="AH111" s="119"/>
      <c r="AI111" s="119"/>
      <c r="AJ111" s="119"/>
      <c r="AK111" s="119"/>
      <c r="AL111" s="119"/>
      <c r="AM111" s="119"/>
      <c r="AN111" s="119"/>
      <c r="AO111" s="119"/>
      <c r="AP111" s="119"/>
      <c r="AQ111" s="119"/>
      <c r="AR111" s="119"/>
      <c r="AS111" s="119"/>
      <c r="AT111" s="119"/>
      <c r="AU111" s="119"/>
      <c r="AV111" s="119"/>
      <c r="AW111" s="119"/>
      <c r="AX111" s="119"/>
      <c r="AY111" s="119"/>
      <c r="AZ111" s="119"/>
    </row>
    <row r="112" spans="1:52" ht="14">
      <c r="A112" s="129" t="s">
        <v>1509</v>
      </c>
      <c r="B112" s="121">
        <v>9562238</v>
      </c>
      <c r="C112" s="123">
        <f t="shared" si="18"/>
        <v>28</v>
      </c>
      <c r="D112" s="124" t="str">
        <f t="shared" si="21"/>
        <v>2058</v>
      </c>
      <c r="E112" s="122">
        <f t="shared" si="22"/>
        <v>9562</v>
      </c>
      <c r="F112" s="123">
        <f t="shared" si="23"/>
        <v>28</v>
      </c>
      <c r="G112" s="123">
        <f t="shared" si="19"/>
        <v>-1</v>
      </c>
      <c r="H112" s="123">
        <f t="shared" si="15"/>
        <v>-2</v>
      </c>
      <c r="I112" s="123">
        <f t="shared" si="30"/>
        <v>30</v>
      </c>
      <c r="J112" s="122">
        <f t="shared" si="30"/>
        <v>9718</v>
      </c>
      <c r="K112" s="119"/>
      <c r="L112" s="119"/>
      <c r="M112" s="122">
        <v>10008310</v>
      </c>
      <c r="N112" s="122">
        <f t="shared" si="20"/>
        <v>32</v>
      </c>
      <c r="O112" s="122">
        <f t="shared" si="24"/>
        <v>-1</v>
      </c>
      <c r="P112" s="122">
        <f t="shared" si="28"/>
        <v>-4</v>
      </c>
      <c r="Q112" s="122">
        <f t="shared" si="16"/>
        <v>10008</v>
      </c>
      <c r="R112" s="123">
        <f t="shared" si="27"/>
        <v>-22</v>
      </c>
      <c r="S112" s="122">
        <f t="shared" si="25"/>
        <v>9029</v>
      </c>
      <c r="T112" s="119" t="str">
        <f t="shared" si="17"/>
        <v>2058</v>
      </c>
      <c r="U112" s="119"/>
      <c r="V112" s="119"/>
      <c r="W112" s="119"/>
      <c r="X112" s="119"/>
      <c r="Y112" s="119"/>
      <c r="Z112" s="119"/>
      <c r="AA112" s="119"/>
      <c r="AB112" s="119"/>
      <c r="AC112" s="119"/>
      <c r="AD112" s="119"/>
      <c r="AE112" s="119"/>
      <c r="AF112" s="119"/>
      <c r="AG112" s="119"/>
      <c r="AH112" s="119"/>
      <c r="AI112" s="119"/>
      <c r="AJ112" s="119"/>
      <c r="AK112" s="119"/>
      <c r="AL112" s="119"/>
      <c r="AM112" s="119"/>
      <c r="AN112" s="119"/>
      <c r="AO112" s="119"/>
      <c r="AP112" s="119"/>
      <c r="AQ112" s="119"/>
      <c r="AR112" s="119"/>
      <c r="AS112" s="119"/>
      <c r="AT112" s="119"/>
      <c r="AU112" s="119"/>
      <c r="AV112" s="119"/>
      <c r="AW112" s="119"/>
      <c r="AX112" s="119"/>
      <c r="AY112" s="119"/>
      <c r="AZ112" s="119"/>
    </row>
    <row r="113" spans="1:52" ht="14">
      <c r="A113" s="129" t="s">
        <v>1510</v>
      </c>
      <c r="B113" s="121">
        <v>9589213</v>
      </c>
      <c r="C113" s="123">
        <f t="shared" si="18"/>
        <v>27</v>
      </c>
      <c r="D113" s="124" t="str">
        <f t="shared" si="21"/>
        <v>2059</v>
      </c>
      <c r="E113" s="122">
        <f t="shared" si="22"/>
        <v>9589</v>
      </c>
      <c r="F113" s="123">
        <f t="shared" si="23"/>
        <v>27</v>
      </c>
      <c r="G113" s="123">
        <f t="shared" si="19"/>
        <v>-1</v>
      </c>
      <c r="H113" s="123">
        <f t="shared" si="15"/>
        <v>-2</v>
      </c>
      <c r="I113" s="123">
        <f t="shared" si="30"/>
        <v>28</v>
      </c>
      <c r="J113" s="122">
        <f t="shared" si="30"/>
        <v>9746</v>
      </c>
      <c r="K113" s="119"/>
      <c r="L113" s="119"/>
      <c r="M113" s="122">
        <v>10038706</v>
      </c>
      <c r="N113" s="122">
        <f t="shared" si="20"/>
        <v>30</v>
      </c>
      <c r="O113" s="122">
        <f t="shared" si="24"/>
        <v>-2</v>
      </c>
      <c r="P113" s="122">
        <f t="shared" si="28"/>
        <v>-4</v>
      </c>
      <c r="Q113" s="122">
        <f t="shared" si="16"/>
        <v>10039</v>
      </c>
      <c r="R113" s="123">
        <f t="shared" si="27"/>
        <v>-26</v>
      </c>
      <c r="S113" s="122">
        <f t="shared" si="25"/>
        <v>9003</v>
      </c>
      <c r="T113" s="119" t="str">
        <f t="shared" si="17"/>
        <v>2059</v>
      </c>
      <c r="U113" s="119"/>
      <c r="V113" s="119"/>
      <c r="W113" s="119"/>
      <c r="X113" s="119"/>
      <c r="Y113" s="119"/>
      <c r="Z113" s="119"/>
      <c r="AA113" s="119"/>
      <c r="AB113" s="119"/>
      <c r="AC113" s="119"/>
      <c r="AD113" s="119"/>
      <c r="AE113" s="119"/>
      <c r="AF113" s="119"/>
      <c r="AG113" s="119"/>
      <c r="AH113" s="119"/>
      <c r="AI113" s="119"/>
      <c r="AJ113" s="119"/>
      <c r="AK113" s="119"/>
      <c r="AL113" s="119"/>
      <c r="AM113" s="119"/>
      <c r="AN113" s="119"/>
      <c r="AO113" s="119"/>
      <c r="AP113" s="119"/>
      <c r="AQ113" s="119"/>
      <c r="AR113" s="119"/>
      <c r="AS113" s="119"/>
      <c r="AT113" s="119"/>
      <c r="AU113" s="119"/>
      <c r="AV113" s="119"/>
      <c r="AW113" s="119"/>
      <c r="AX113" s="119"/>
      <c r="AY113" s="119"/>
      <c r="AZ113" s="119"/>
    </row>
    <row r="114" spans="1:52" ht="14">
      <c r="A114" s="129" t="s">
        <v>1511</v>
      </c>
      <c r="B114" s="121">
        <v>9615189</v>
      </c>
      <c r="C114" s="123">
        <f t="shared" si="18"/>
        <v>26</v>
      </c>
      <c r="D114" s="124" t="str">
        <f t="shared" si="21"/>
        <v>2060</v>
      </c>
      <c r="E114" s="122">
        <f t="shared" si="22"/>
        <v>9615</v>
      </c>
      <c r="F114" s="123">
        <f t="shared" si="23"/>
        <v>26</v>
      </c>
      <c r="G114" s="123">
        <f t="shared" si="19"/>
        <v>-1</v>
      </c>
      <c r="H114" s="123">
        <f t="shared" si="15"/>
        <v>-3</v>
      </c>
      <c r="I114" s="123">
        <f t="shared" si="30"/>
        <v>25</v>
      </c>
      <c r="J114" s="122">
        <f t="shared" si="30"/>
        <v>9771</v>
      </c>
      <c r="K114" s="119"/>
      <c r="L114" s="119"/>
      <c r="M114" s="122">
        <v>10067734</v>
      </c>
      <c r="N114" s="122">
        <f t="shared" si="20"/>
        <v>29</v>
      </c>
      <c r="O114" s="122">
        <f t="shared" si="24"/>
        <v>-1</v>
      </c>
      <c r="P114" s="122">
        <f t="shared" si="28"/>
        <v>-5</v>
      </c>
      <c r="Q114" s="122">
        <f t="shared" si="16"/>
        <v>10068</v>
      </c>
      <c r="R114" s="123">
        <f t="shared" si="27"/>
        <v>-31</v>
      </c>
      <c r="S114" s="122">
        <f t="shared" si="25"/>
        <v>8972</v>
      </c>
      <c r="T114" s="119" t="str">
        <f t="shared" si="17"/>
        <v>2060</v>
      </c>
      <c r="U114" s="119"/>
      <c r="V114" s="119"/>
      <c r="W114" s="119"/>
      <c r="X114" s="119"/>
      <c r="Y114" s="119"/>
      <c r="Z114" s="119"/>
      <c r="AA114" s="119"/>
      <c r="AB114" s="119"/>
      <c r="AC114" s="119"/>
      <c r="AD114" s="119"/>
      <c r="AE114" s="119"/>
      <c r="AF114" s="119"/>
      <c r="AG114" s="119"/>
      <c r="AH114" s="119"/>
      <c r="AI114" s="119"/>
      <c r="AJ114" s="119"/>
      <c r="AK114" s="119"/>
      <c r="AL114" s="119"/>
      <c r="AM114" s="119"/>
      <c r="AN114" s="119"/>
      <c r="AO114" s="119"/>
      <c r="AP114" s="119"/>
      <c r="AQ114" s="119"/>
      <c r="AR114" s="119"/>
      <c r="AS114" s="119"/>
      <c r="AT114" s="119"/>
      <c r="AU114" s="119"/>
      <c r="AV114" s="119"/>
      <c r="AW114" s="119"/>
      <c r="AX114" s="119"/>
      <c r="AY114" s="119"/>
      <c r="AZ114" s="119"/>
    </row>
    <row r="115" spans="1:52" ht="14">
      <c r="A115" s="129" t="s">
        <v>1512</v>
      </c>
      <c r="B115" s="121">
        <v>9640195</v>
      </c>
      <c r="C115" s="123">
        <f t="shared" si="18"/>
        <v>25</v>
      </c>
      <c r="D115" s="124" t="str">
        <f t="shared" si="21"/>
        <v>2061</v>
      </c>
      <c r="E115" s="122">
        <f t="shared" si="22"/>
        <v>9640</v>
      </c>
      <c r="F115" s="123">
        <f t="shared" si="23"/>
        <v>25</v>
      </c>
      <c r="G115" s="123">
        <f t="shared" si="19"/>
        <v>-1</v>
      </c>
      <c r="H115" s="123">
        <f t="shared" si="15"/>
        <v>-3</v>
      </c>
      <c r="I115" s="123">
        <f t="shared" si="30"/>
        <v>22</v>
      </c>
      <c r="J115" s="122">
        <f t="shared" si="30"/>
        <v>9793</v>
      </c>
      <c r="K115" s="119"/>
      <c r="L115" s="119"/>
      <c r="M115" s="122">
        <v>10095573</v>
      </c>
      <c r="N115" s="122">
        <f t="shared" si="20"/>
        <v>28</v>
      </c>
      <c r="O115" s="122">
        <f t="shared" si="24"/>
        <v>-1</v>
      </c>
      <c r="P115" s="122">
        <f t="shared" si="28"/>
        <v>-6</v>
      </c>
      <c r="Q115" s="122">
        <f t="shared" si="16"/>
        <v>10096</v>
      </c>
      <c r="R115" s="123">
        <f t="shared" si="27"/>
        <v>-37</v>
      </c>
      <c r="S115" s="122">
        <f t="shared" si="25"/>
        <v>8935</v>
      </c>
      <c r="T115" s="119" t="str">
        <f t="shared" si="17"/>
        <v>2061</v>
      </c>
      <c r="U115" s="119"/>
      <c r="V115" s="119"/>
      <c r="W115" s="119"/>
      <c r="X115" s="119"/>
      <c r="Y115" s="119"/>
      <c r="Z115" s="119"/>
      <c r="AA115" s="119"/>
      <c r="AB115" s="119"/>
      <c r="AC115" s="119"/>
      <c r="AD115" s="119"/>
      <c r="AE115" s="119"/>
      <c r="AF115" s="119"/>
      <c r="AG115" s="119"/>
      <c r="AH115" s="119"/>
      <c r="AI115" s="119"/>
      <c r="AJ115" s="119"/>
      <c r="AK115" s="119"/>
      <c r="AL115" s="119"/>
      <c r="AM115" s="119"/>
      <c r="AN115" s="119"/>
      <c r="AO115" s="119"/>
      <c r="AP115" s="119"/>
      <c r="AQ115" s="119"/>
      <c r="AR115" s="119"/>
      <c r="AS115" s="119"/>
      <c r="AT115" s="119"/>
      <c r="AU115" s="119"/>
      <c r="AV115" s="119"/>
      <c r="AW115" s="119"/>
      <c r="AX115" s="119"/>
      <c r="AY115" s="119"/>
      <c r="AZ115" s="119"/>
    </row>
    <row r="116" spans="1:52" ht="14">
      <c r="A116" s="129" t="s">
        <v>1513</v>
      </c>
      <c r="B116" s="121">
        <v>9664258</v>
      </c>
      <c r="C116" s="123">
        <f t="shared" si="18"/>
        <v>24</v>
      </c>
      <c r="D116" s="124" t="str">
        <f t="shared" si="21"/>
        <v>2062</v>
      </c>
      <c r="E116" s="122">
        <f t="shared" si="22"/>
        <v>9664</v>
      </c>
      <c r="F116" s="123">
        <f t="shared" si="23"/>
        <v>24</v>
      </c>
      <c r="G116" s="123">
        <f t="shared" si="19"/>
        <v>-1</v>
      </c>
      <c r="H116" s="123">
        <f t="shared" si="15"/>
        <v>-1</v>
      </c>
      <c r="I116" s="123">
        <f t="shared" si="30"/>
        <v>21</v>
      </c>
      <c r="J116" s="122">
        <f t="shared" si="30"/>
        <v>9814</v>
      </c>
      <c r="K116" s="119"/>
      <c r="L116" s="119"/>
      <c r="M116" s="122">
        <v>10122308</v>
      </c>
      <c r="N116" s="122">
        <f t="shared" si="20"/>
        <v>27</v>
      </c>
      <c r="O116" s="122">
        <f t="shared" si="24"/>
        <v>-1</v>
      </c>
      <c r="P116" s="122">
        <f t="shared" si="28"/>
        <v>-5</v>
      </c>
      <c r="Q116" s="122">
        <f t="shared" si="16"/>
        <v>10122</v>
      </c>
      <c r="R116" s="123">
        <f t="shared" si="27"/>
        <v>-42</v>
      </c>
      <c r="S116" s="122">
        <f t="shared" si="25"/>
        <v>8893</v>
      </c>
      <c r="T116" s="119" t="str">
        <f t="shared" si="17"/>
        <v>2062</v>
      </c>
      <c r="U116" s="119"/>
      <c r="V116" s="119"/>
      <c r="W116" s="119"/>
      <c r="X116" s="119"/>
      <c r="Y116" s="119"/>
      <c r="Z116" s="119"/>
      <c r="AA116" s="119"/>
      <c r="AB116" s="119"/>
      <c r="AC116" s="119"/>
      <c r="AD116" s="119"/>
      <c r="AE116" s="119"/>
      <c r="AF116" s="119"/>
      <c r="AG116" s="119"/>
      <c r="AH116" s="119"/>
      <c r="AI116" s="119"/>
      <c r="AJ116" s="119"/>
      <c r="AK116" s="119"/>
      <c r="AL116" s="119"/>
      <c r="AM116" s="119"/>
      <c r="AN116" s="119"/>
      <c r="AO116" s="119"/>
      <c r="AP116" s="119"/>
      <c r="AQ116" s="119"/>
      <c r="AR116" s="119"/>
      <c r="AS116" s="119"/>
      <c r="AT116" s="119"/>
      <c r="AU116" s="119"/>
      <c r="AV116" s="119"/>
      <c r="AW116" s="119"/>
      <c r="AX116" s="119"/>
      <c r="AY116" s="119"/>
      <c r="AZ116" s="119"/>
    </row>
    <row r="117" spans="1:52" ht="14">
      <c r="A117" s="129" t="s">
        <v>1514</v>
      </c>
      <c r="B117" s="121">
        <v>9687420</v>
      </c>
      <c r="C117" s="123">
        <f t="shared" si="18"/>
        <v>23</v>
      </c>
      <c r="D117" s="124" t="str">
        <f t="shared" si="21"/>
        <v>2063</v>
      </c>
      <c r="E117" s="122">
        <f t="shared" si="22"/>
        <v>9687</v>
      </c>
      <c r="F117" s="123">
        <f t="shared" si="23"/>
        <v>23</v>
      </c>
      <c r="G117" s="123">
        <f t="shared" si="19"/>
        <v>-1</v>
      </c>
      <c r="H117" s="123">
        <f t="shared" si="15"/>
        <v>-2</v>
      </c>
      <c r="I117" s="123">
        <f t="shared" si="30"/>
        <v>19</v>
      </c>
      <c r="J117" s="122">
        <f t="shared" si="30"/>
        <v>9833</v>
      </c>
      <c r="K117" s="119"/>
      <c r="L117" s="119"/>
      <c r="M117" s="122">
        <v>10147949</v>
      </c>
      <c r="N117" s="122">
        <f t="shared" si="20"/>
        <v>26</v>
      </c>
      <c r="O117" s="122">
        <f t="shared" si="24"/>
        <v>-1</v>
      </c>
      <c r="P117" s="122">
        <f t="shared" si="28"/>
        <v>-4</v>
      </c>
      <c r="Q117" s="122">
        <f t="shared" si="16"/>
        <v>10148</v>
      </c>
      <c r="R117" s="123">
        <f t="shared" si="27"/>
        <v>-46</v>
      </c>
      <c r="S117" s="122">
        <f t="shared" si="25"/>
        <v>8847</v>
      </c>
      <c r="T117" s="119" t="str">
        <f t="shared" si="17"/>
        <v>2063</v>
      </c>
      <c r="U117" s="119"/>
      <c r="V117" s="119"/>
      <c r="W117" s="119"/>
      <c r="X117" s="119"/>
      <c r="Y117" s="119"/>
      <c r="Z117" s="119"/>
      <c r="AA117" s="119"/>
      <c r="AB117" s="119"/>
      <c r="AC117" s="119"/>
      <c r="AD117" s="119"/>
      <c r="AE117" s="119"/>
      <c r="AF117" s="119"/>
      <c r="AG117" s="119"/>
      <c r="AH117" s="119"/>
      <c r="AI117" s="119"/>
      <c r="AJ117" s="119"/>
      <c r="AK117" s="119"/>
      <c r="AL117" s="119"/>
      <c r="AM117" s="119"/>
      <c r="AN117" s="119"/>
      <c r="AO117" s="119"/>
      <c r="AP117" s="119"/>
      <c r="AQ117" s="119"/>
      <c r="AR117" s="119"/>
      <c r="AS117" s="119"/>
      <c r="AT117" s="119"/>
      <c r="AU117" s="119"/>
      <c r="AV117" s="119"/>
      <c r="AW117" s="119"/>
      <c r="AX117" s="119"/>
      <c r="AY117" s="119"/>
      <c r="AZ117" s="119"/>
    </row>
    <row r="118" spans="1:52" ht="14">
      <c r="A118" s="129" t="s">
        <v>1515</v>
      </c>
      <c r="B118" s="121">
        <v>9709722</v>
      </c>
      <c r="C118" s="123">
        <f t="shared" si="18"/>
        <v>22</v>
      </c>
      <c r="D118" s="124" t="str">
        <f t="shared" si="21"/>
        <v>2064</v>
      </c>
      <c r="E118" s="122">
        <f t="shared" si="22"/>
        <v>9710</v>
      </c>
      <c r="F118" s="123">
        <f t="shared" si="23"/>
        <v>22</v>
      </c>
      <c r="G118" s="123">
        <f t="shared" si="19"/>
        <v>-1</v>
      </c>
      <c r="H118" s="123">
        <f t="shared" si="15"/>
        <v>0</v>
      </c>
      <c r="I118" s="123">
        <f t="shared" si="30"/>
        <v>19</v>
      </c>
      <c r="J118" s="122">
        <f t="shared" si="30"/>
        <v>9852</v>
      </c>
      <c r="K118" s="119"/>
      <c r="L118" s="119"/>
      <c r="M118" s="122">
        <v>10172514</v>
      </c>
      <c r="N118" s="122">
        <f t="shared" si="20"/>
        <v>25</v>
      </c>
      <c r="O118" s="122">
        <f t="shared" si="24"/>
        <v>-1</v>
      </c>
      <c r="P118" s="122">
        <f t="shared" si="28"/>
        <v>-4</v>
      </c>
      <c r="Q118" s="122">
        <f t="shared" si="16"/>
        <v>10173</v>
      </c>
      <c r="R118" s="123">
        <f t="shared" si="27"/>
        <v>-50</v>
      </c>
      <c r="S118" s="122">
        <f t="shared" si="25"/>
        <v>8797</v>
      </c>
      <c r="T118" s="119" t="str">
        <f t="shared" si="17"/>
        <v>2064</v>
      </c>
      <c r="U118" s="119"/>
      <c r="V118" s="119"/>
      <c r="W118" s="119"/>
      <c r="X118" s="119"/>
      <c r="Y118" s="119"/>
      <c r="Z118" s="119"/>
      <c r="AA118" s="119"/>
      <c r="AB118" s="119"/>
      <c r="AC118" s="119"/>
      <c r="AD118" s="119"/>
      <c r="AE118" s="119"/>
      <c r="AF118" s="119"/>
      <c r="AG118" s="119"/>
      <c r="AH118" s="119"/>
      <c r="AI118" s="119"/>
      <c r="AJ118" s="119"/>
      <c r="AK118" s="119"/>
      <c r="AL118" s="119"/>
      <c r="AM118" s="119"/>
      <c r="AN118" s="119"/>
      <c r="AO118" s="119"/>
      <c r="AP118" s="119"/>
      <c r="AQ118" s="119"/>
      <c r="AR118" s="119"/>
      <c r="AS118" s="119"/>
      <c r="AT118" s="119"/>
      <c r="AU118" s="119"/>
      <c r="AV118" s="119"/>
      <c r="AW118" s="119"/>
      <c r="AX118" s="119"/>
      <c r="AY118" s="119"/>
      <c r="AZ118" s="119"/>
    </row>
    <row r="119" spans="1:52" ht="14">
      <c r="A119" s="129" t="s">
        <v>1516</v>
      </c>
      <c r="B119" s="121">
        <v>9731202</v>
      </c>
      <c r="C119" s="123">
        <f t="shared" si="18"/>
        <v>21</v>
      </c>
      <c r="D119" s="124" t="str">
        <f t="shared" si="21"/>
        <v>2065</v>
      </c>
      <c r="E119" s="122">
        <f t="shared" si="22"/>
        <v>9731</v>
      </c>
      <c r="F119" s="123">
        <f t="shared" si="23"/>
        <v>21</v>
      </c>
      <c r="G119" s="123">
        <f t="shared" si="19"/>
        <v>-1</v>
      </c>
      <c r="H119" s="123">
        <f t="shared" si="15"/>
        <v>0</v>
      </c>
      <c r="I119" s="123">
        <f t="shared" si="30"/>
        <v>19</v>
      </c>
      <c r="J119" s="122">
        <f t="shared" si="30"/>
        <v>9871</v>
      </c>
      <c r="K119" s="119"/>
      <c r="L119" s="119"/>
      <c r="M119" s="122">
        <v>10195965</v>
      </c>
      <c r="N119" s="122">
        <f t="shared" si="20"/>
        <v>23</v>
      </c>
      <c r="O119" s="122">
        <f t="shared" si="24"/>
        <v>-2</v>
      </c>
      <c r="P119" s="122">
        <f t="shared" si="28"/>
        <v>-3</v>
      </c>
      <c r="Q119" s="122">
        <f t="shared" si="16"/>
        <v>10196</v>
      </c>
      <c r="R119" s="123">
        <f t="shared" si="27"/>
        <v>-53</v>
      </c>
      <c r="S119" s="122">
        <f t="shared" si="25"/>
        <v>8744</v>
      </c>
      <c r="T119" s="119" t="str">
        <f t="shared" si="17"/>
        <v>2065</v>
      </c>
      <c r="U119" s="119"/>
      <c r="V119" s="119"/>
      <c r="W119" s="119"/>
      <c r="X119" s="119"/>
      <c r="Y119" s="119"/>
      <c r="Z119" s="119"/>
      <c r="AA119" s="119"/>
      <c r="AB119" s="119"/>
      <c r="AC119" s="119"/>
      <c r="AD119" s="119"/>
      <c r="AE119" s="119"/>
      <c r="AF119" s="119"/>
      <c r="AG119" s="119"/>
      <c r="AH119" s="119"/>
      <c r="AI119" s="119"/>
      <c r="AJ119" s="119"/>
      <c r="AK119" s="119"/>
      <c r="AL119" s="119"/>
      <c r="AM119" s="119"/>
      <c r="AN119" s="119"/>
      <c r="AO119" s="119"/>
      <c r="AP119" s="119"/>
      <c r="AQ119" s="119"/>
      <c r="AR119" s="119"/>
      <c r="AS119" s="119"/>
      <c r="AT119" s="119"/>
      <c r="AU119" s="119"/>
      <c r="AV119" s="119"/>
      <c r="AW119" s="119"/>
      <c r="AX119" s="119"/>
      <c r="AY119" s="119"/>
      <c r="AZ119" s="119"/>
    </row>
    <row r="120" spans="1:52" ht="14">
      <c r="A120" s="129" t="s">
        <v>1517</v>
      </c>
      <c r="B120" s="121">
        <v>9751891</v>
      </c>
      <c r="C120" s="123">
        <f t="shared" si="18"/>
        <v>21</v>
      </c>
      <c r="D120" s="124" t="str">
        <f t="shared" si="21"/>
        <v>2066</v>
      </c>
      <c r="E120" s="122">
        <f t="shared" si="22"/>
        <v>9752</v>
      </c>
      <c r="F120" s="123">
        <f t="shared" si="23"/>
        <v>21</v>
      </c>
      <c r="G120" s="123">
        <f t="shared" si="19"/>
        <v>0</v>
      </c>
      <c r="H120" s="123">
        <f t="shared" si="15"/>
        <v>-1</v>
      </c>
      <c r="I120" s="123">
        <f t="shared" ref="I120:J135" si="31">I119+H120</f>
        <v>18</v>
      </c>
      <c r="J120" s="122">
        <f t="shared" si="31"/>
        <v>9889</v>
      </c>
      <c r="K120" s="119"/>
      <c r="L120" s="119"/>
      <c r="M120" s="122">
        <v>10218273</v>
      </c>
      <c r="N120" s="122">
        <f t="shared" si="20"/>
        <v>22</v>
      </c>
      <c r="O120" s="122">
        <f t="shared" si="24"/>
        <v>-1</v>
      </c>
      <c r="P120" s="122">
        <f t="shared" si="28"/>
        <v>-4</v>
      </c>
      <c r="Q120" s="122">
        <f t="shared" si="16"/>
        <v>10218</v>
      </c>
      <c r="R120" s="123">
        <f t="shared" si="27"/>
        <v>-57</v>
      </c>
      <c r="S120" s="122">
        <f t="shared" si="25"/>
        <v>8687</v>
      </c>
      <c r="T120" s="119" t="str">
        <f t="shared" si="17"/>
        <v>2066</v>
      </c>
      <c r="U120" s="119"/>
      <c r="V120" s="119"/>
      <c r="W120" s="119"/>
      <c r="X120" s="119"/>
      <c r="Y120" s="119"/>
      <c r="Z120" s="119"/>
      <c r="AA120" s="119"/>
      <c r="AB120" s="119"/>
      <c r="AC120" s="119"/>
      <c r="AD120" s="119"/>
      <c r="AE120" s="119"/>
      <c r="AF120" s="119"/>
      <c r="AG120" s="119"/>
      <c r="AH120" s="119"/>
      <c r="AI120" s="119"/>
      <c r="AJ120" s="119"/>
      <c r="AK120" s="119"/>
      <c r="AL120" s="119"/>
      <c r="AM120" s="119"/>
      <c r="AN120" s="119"/>
      <c r="AO120" s="119"/>
      <c r="AP120" s="119"/>
      <c r="AQ120" s="119"/>
      <c r="AR120" s="119"/>
      <c r="AS120" s="119"/>
      <c r="AT120" s="119"/>
      <c r="AU120" s="119"/>
      <c r="AV120" s="119"/>
      <c r="AW120" s="119"/>
      <c r="AX120" s="119"/>
      <c r="AY120" s="119"/>
      <c r="AZ120" s="119"/>
    </row>
    <row r="121" spans="1:52" ht="14">
      <c r="A121" s="129" t="s">
        <v>1518</v>
      </c>
      <c r="B121" s="121">
        <v>9771812</v>
      </c>
      <c r="C121" s="123">
        <f t="shared" si="18"/>
        <v>20</v>
      </c>
      <c r="D121" s="124" t="str">
        <f t="shared" si="21"/>
        <v>2067</v>
      </c>
      <c r="E121" s="122">
        <f t="shared" si="22"/>
        <v>9772</v>
      </c>
      <c r="F121" s="123">
        <f t="shared" si="23"/>
        <v>20</v>
      </c>
      <c r="G121" s="123">
        <f t="shared" si="19"/>
        <v>-1</v>
      </c>
      <c r="H121" s="123">
        <f t="shared" si="15"/>
        <v>0</v>
      </c>
      <c r="I121" s="123">
        <f t="shared" si="31"/>
        <v>18</v>
      </c>
      <c r="J121" s="122">
        <f t="shared" si="31"/>
        <v>9907</v>
      </c>
      <c r="K121" s="119"/>
      <c r="L121" s="119"/>
      <c r="M121" s="122">
        <v>10239584</v>
      </c>
      <c r="N121" s="122">
        <f t="shared" si="20"/>
        <v>21</v>
      </c>
      <c r="O121" s="122">
        <f t="shared" si="24"/>
        <v>-1</v>
      </c>
      <c r="P121" s="122">
        <f t="shared" si="28"/>
        <v>-5</v>
      </c>
      <c r="Q121" s="122">
        <f t="shared" si="16"/>
        <v>10240</v>
      </c>
      <c r="R121" s="123">
        <f t="shared" si="27"/>
        <v>-62</v>
      </c>
      <c r="S121" s="122">
        <f t="shared" si="25"/>
        <v>8625</v>
      </c>
      <c r="T121" s="119" t="str">
        <f t="shared" si="17"/>
        <v>2067</v>
      </c>
      <c r="U121" s="119"/>
      <c r="V121" s="119"/>
      <c r="W121" s="119"/>
      <c r="X121" s="119"/>
      <c r="Y121" s="119"/>
      <c r="Z121" s="119"/>
      <c r="AA121" s="119"/>
      <c r="AB121" s="119"/>
      <c r="AC121" s="119"/>
      <c r="AD121" s="119"/>
      <c r="AE121" s="119"/>
      <c r="AF121" s="119"/>
      <c r="AG121" s="119"/>
      <c r="AH121" s="119"/>
      <c r="AI121" s="119"/>
      <c r="AJ121" s="119"/>
      <c r="AK121" s="119"/>
      <c r="AL121" s="119"/>
      <c r="AM121" s="119"/>
      <c r="AN121" s="119"/>
      <c r="AO121" s="119"/>
      <c r="AP121" s="119"/>
      <c r="AQ121" s="119"/>
      <c r="AR121" s="119"/>
      <c r="AS121" s="119"/>
      <c r="AT121" s="119"/>
      <c r="AU121" s="119"/>
      <c r="AV121" s="119"/>
      <c r="AW121" s="119"/>
      <c r="AX121" s="119"/>
      <c r="AY121" s="119"/>
      <c r="AZ121" s="119"/>
    </row>
    <row r="122" spans="1:52" ht="14">
      <c r="A122" s="129" t="s">
        <v>1519</v>
      </c>
      <c r="B122" s="121">
        <v>9790980</v>
      </c>
      <c r="C122" s="123">
        <f t="shared" si="18"/>
        <v>19</v>
      </c>
      <c r="D122" s="124" t="str">
        <f t="shared" si="21"/>
        <v>2068</v>
      </c>
      <c r="E122" s="122">
        <f t="shared" si="22"/>
        <v>9791</v>
      </c>
      <c r="F122" s="123">
        <f t="shared" si="23"/>
        <v>19</v>
      </c>
      <c r="G122" s="123">
        <f t="shared" si="19"/>
        <v>-1</v>
      </c>
      <c r="H122" s="123">
        <f t="shared" si="15"/>
        <v>0</v>
      </c>
      <c r="I122" s="123">
        <f t="shared" si="31"/>
        <v>18</v>
      </c>
      <c r="J122" s="122">
        <f t="shared" si="31"/>
        <v>9925</v>
      </c>
      <c r="K122" s="119"/>
      <c r="L122" s="119"/>
      <c r="M122" s="122">
        <v>10259873</v>
      </c>
      <c r="N122" s="122">
        <f t="shared" si="20"/>
        <v>20</v>
      </c>
      <c r="O122" s="122">
        <f t="shared" si="24"/>
        <v>-1</v>
      </c>
      <c r="P122" s="122">
        <f t="shared" si="28"/>
        <v>-6</v>
      </c>
      <c r="Q122" s="122">
        <f t="shared" si="16"/>
        <v>10260</v>
      </c>
      <c r="R122" s="123">
        <f t="shared" si="27"/>
        <v>-68</v>
      </c>
      <c r="S122" s="122">
        <f t="shared" si="25"/>
        <v>8557</v>
      </c>
      <c r="T122" s="119" t="str">
        <f t="shared" si="17"/>
        <v>2068</v>
      </c>
      <c r="U122" s="119"/>
      <c r="V122" s="119"/>
      <c r="W122" s="119"/>
      <c r="X122" s="119"/>
      <c r="Y122" s="119"/>
      <c r="Z122" s="119"/>
      <c r="AA122" s="119"/>
      <c r="AB122" s="119"/>
      <c r="AC122" s="119"/>
      <c r="AD122" s="119"/>
      <c r="AE122" s="119"/>
      <c r="AF122" s="119"/>
      <c r="AG122" s="119"/>
      <c r="AH122" s="119"/>
      <c r="AI122" s="119"/>
      <c r="AJ122" s="119"/>
      <c r="AK122" s="119"/>
      <c r="AL122" s="119"/>
      <c r="AM122" s="119"/>
      <c r="AN122" s="119"/>
      <c r="AO122" s="119"/>
      <c r="AP122" s="119"/>
      <c r="AQ122" s="119"/>
      <c r="AR122" s="119"/>
      <c r="AS122" s="119"/>
      <c r="AT122" s="119"/>
      <c r="AU122" s="119"/>
      <c r="AV122" s="119"/>
      <c r="AW122" s="119"/>
      <c r="AX122" s="119"/>
      <c r="AY122" s="119"/>
      <c r="AZ122" s="119"/>
    </row>
    <row r="123" spans="1:52" ht="14">
      <c r="A123" s="129" t="s">
        <v>1520</v>
      </c>
      <c r="B123" s="121">
        <v>9809409</v>
      </c>
      <c r="C123" s="123">
        <f t="shared" si="18"/>
        <v>18</v>
      </c>
      <c r="D123" s="124" t="str">
        <f t="shared" si="21"/>
        <v>2069</v>
      </c>
      <c r="E123" s="122">
        <f t="shared" si="22"/>
        <v>9809</v>
      </c>
      <c r="F123" s="123">
        <f t="shared" si="23"/>
        <v>18</v>
      </c>
      <c r="G123" s="123">
        <f t="shared" si="19"/>
        <v>-1</v>
      </c>
      <c r="H123" s="123">
        <f t="shared" si="15"/>
        <v>-1</v>
      </c>
      <c r="I123" s="123">
        <f t="shared" si="31"/>
        <v>17</v>
      </c>
      <c r="J123" s="122">
        <f t="shared" si="31"/>
        <v>9942</v>
      </c>
      <c r="K123" s="119"/>
      <c r="L123" s="119"/>
      <c r="M123" s="122">
        <v>10279075</v>
      </c>
      <c r="N123" s="122">
        <f t="shared" si="20"/>
        <v>19</v>
      </c>
      <c r="O123" s="122">
        <f t="shared" si="24"/>
        <v>-1</v>
      </c>
      <c r="P123" s="122">
        <f t="shared" si="28"/>
        <v>-4</v>
      </c>
      <c r="Q123" s="122">
        <f t="shared" si="16"/>
        <v>10279</v>
      </c>
      <c r="R123" s="123">
        <f t="shared" si="27"/>
        <v>-72</v>
      </c>
      <c r="S123" s="122">
        <f t="shared" si="25"/>
        <v>8485</v>
      </c>
      <c r="T123" s="119" t="str">
        <f t="shared" si="17"/>
        <v>2069</v>
      </c>
      <c r="U123" s="119"/>
      <c r="V123" s="119"/>
      <c r="W123" s="119"/>
      <c r="X123" s="119"/>
      <c r="Y123" s="119"/>
      <c r="Z123" s="119"/>
      <c r="AA123" s="119"/>
      <c r="AB123" s="119"/>
      <c r="AC123" s="119"/>
      <c r="AD123" s="119"/>
      <c r="AE123" s="119"/>
      <c r="AF123" s="119"/>
      <c r="AG123" s="119"/>
      <c r="AH123" s="119"/>
      <c r="AI123" s="119"/>
      <c r="AJ123" s="119"/>
      <c r="AK123" s="119"/>
      <c r="AL123" s="119"/>
      <c r="AM123" s="119"/>
      <c r="AN123" s="119"/>
      <c r="AO123" s="119"/>
      <c r="AP123" s="119"/>
      <c r="AQ123" s="119"/>
      <c r="AR123" s="119"/>
      <c r="AS123" s="119"/>
      <c r="AT123" s="119"/>
      <c r="AU123" s="119"/>
      <c r="AV123" s="119"/>
      <c r="AW123" s="119"/>
      <c r="AX123" s="119"/>
      <c r="AY123" s="119"/>
      <c r="AZ123" s="119"/>
    </row>
    <row r="124" spans="1:52" ht="14">
      <c r="A124" s="129" t="s">
        <v>1521</v>
      </c>
      <c r="B124" s="121">
        <v>9827113</v>
      </c>
      <c r="C124" s="123">
        <f t="shared" si="18"/>
        <v>18</v>
      </c>
      <c r="D124" s="124" t="str">
        <f t="shared" si="21"/>
        <v>2070</v>
      </c>
      <c r="E124" s="122">
        <f t="shared" si="22"/>
        <v>9827</v>
      </c>
      <c r="F124" s="123">
        <f t="shared" si="23"/>
        <v>18</v>
      </c>
      <c r="G124" s="123">
        <f t="shared" si="19"/>
        <v>0</v>
      </c>
      <c r="H124" s="123">
        <f t="shared" si="15"/>
        <v>0</v>
      </c>
      <c r="I124" s="123">
        <f t="shared" si="31"/>
        <v>17</v>
      </c>
      <c r="J124" s="122">
        <f t="shared" si="31"/>
        <v>9959</v>
      </c>
      <c r="K124" s="119"/>
      <c r="L124" s="119"/>
      <c r="M124" s="122">
        <v>10297167</v>
      </c>
      <c r="N124" s="122">
        <f t="shared" si="20"/>
        <v>18</v>
      </c>
      <c r="O124" s="122">
        <f t="shared" si="24"/>
        <v>-1</v>
      </c>
      <c r="P124" s="122">
        <f t="shared" si="28"/>
        <v>-4</v>
      </c>
      <c r="Q124" s="122">
        <f t="shared" si="16"/>
        <v>10297</v>
      </c>
      <c r="R124" s="123">
        <f t="shared" si="27"/>
        <v>-76</v>
      </c>
      <c r="S124" s="122">
        <f t="shared" si="25"/>
        <v>8409</v>
      </c>
      <c r="T124" s="119" t="str">
        <f t="shared" si="17"/>
        <v>2070</v>
      </c>
      <c r="U124" s="119"/>
      <c r="V124" s="119"/>
      <c r="W124" s="119"/>
      <c r="X124" s="119"/>
      <c r="Y124" s="119"/>
      <c r="Z124" s="119"/>
      <c r="AA124" s="119"/>
      <c r="AB124" s="119"/>
      <c r="AC124" s="119"/>
      <c r="AD124" s="119"/>
      <c r="AE124" s="119"/>
      <c r="AF124" s="119"/>
      <c r="AG124" s="119"/>
      <c r="AH124" s="119"/>
      <c r="AI124" s="119"/>
      <c r="AJ124" s="119"/>
      <c r="AK124" s="119"/>
      <c r="AL124" s="119"/>
      <c r="AM124" s="119"/>
      <c r="AN124" s="119"/>
      <c r="AO124" s="119"/>
      <c r="AP124" s="119"/>
      <c r="AQ124" s="119"/>
      <c r="AR124" s="119"/>
      <c r="AS124" s="119"/>
      <c r="AT124" s="119"/>
      <c r="AU124" s="119"/>
      <c r="AV124" s="119"/>
      <c r="AW124" s="119"/>
      <c r="AX124" s="119"/>
      <c r="AY124" s="119"/>
      <c r="AZ124" s="119"/>
    </row>
    <row r="125" spans="1:52" ht="14">
      <c r="A125" s="129" t="s">
        <v>1522</v>
      </c>
      <c r="B125" s="121">
        <v>9844115</v>
      </c>
      <c r="C125" s="123">
        <f t="shared" si="18"/>
        <v>17</v>
      </c>
      <c r="D125" s="124" t="str">
        <f t="shared" si="21"/>
        <v>2071</v>
      </c>
      <c r="E125" s="122">
        <f t="shared" si="22"/>
        <v>9844</v>
      </c>
      <c r="F125" s="123">
        <f t="shared" si="23"/>
        <v>17</v>
      </c>
      <c r="G125" s="123">
        <f t="shared" si="19"/>
        <v>-1</v>
      </c>
      <c r="H125" s="123">
        <f t="shared" si="15"/>
        <v>0</v>
      </c>
      <c r="I125" s="123">
        <f t="shared" si="31"/>
        <v>17</v>
      </c>
      <c r="J125" s="122">
        <f t="shared" si="31"/>
        <v>9976</v>
      </c>
      <c r="K125" s="119"/>
      <c r="L125" s="119"/>
      <c r="M125" s="122">
        <v>10314142</v>
      </c>
      <c r="N125" s="122">
        <f t="shared" si="20"/>
        <v>17</v>
      </c>
      <c r="O125" s="122">
        <f t="shared" si="24"/>
        <v>-1</v>
      </c>
      <c r="P125" s="122">
        <f t="shared" si="28"/>
        <v>-3</v>
      </c>
      <c r="Q125" s="122">
        <f t="shared" si="16"/>
        <v>10314</v>
      </c>
      <c r="R125" s="123">
        <f t="shared" si="27"/>
        <v>-79</v>
      </c>
      <c r="S125" s="122">
        <f t="shared" si="25"/>
        <v>8330</v>
      </c>
      <c r="T125" s="119" t="str">
        <f t="shared" si="17"/>
        <v>2071</v>
      </c>
      <c r="U125" s="119"/>
      <c r="V125" s="119"/>
      <c r="W125" s="119"/>
      <c r="X125" s="119"/>
      <c r="Y125" s="119"/>
      <c r="Z125" s="119"/>
      <c r="AA125" s="119"/>
      <c r="AB125" s="119"/>
      <c r="AC125" s="119"/>
      <c r="AD125" s="119"/>
      <c r="AE125" s="119"/>
      <c r="AF125" s="119"/>
      <c r="AG125" s="119"/>
      <c r="AH125" s="119"/>
      <c r="AI125" s="119"/>
      <c r="AJ125" s="119"/>
      <c r="AK125" s="119"/>
      <c r="AL125" s="119"/>
      <c r="AM125" s="119"/>
      <c r="AN125" s="119"/>
      <c r="AO125" s="119"/>
      <c r="AP125" s="119"/>
      <c r="AQ125" s="119"/>
      <c r="AR125" s="119"/>
      <c r="AS125" s="119"/>
      <c r="AT125" s="119"/>
      <c r="AU125" s="119"/>
      <c r="AV125" s="119"/>
      <c r="AW125" s="119"/>
      <c r="AX125" s="119"/>
      <c r="AY125" s="119"/>
      <c r="AZ125" s="119"/>
    </row>
    <row r="126" spans="1:52" ht="14">
      <c r="A126" s="129" t="s">
        <v>1523</v>
      </c>
      <c r="B126" s="121">
        <v>9860440</v>
      </c>
      <c r="C126" s="123">
        <f t="shared" si="18"/>
        <v>16</v>
      </c>
      <c r="D126" s="124" t="str">
        <f t="shared" si="21"/>
        <v>2072</v>
      </c>
      <c r="E126" s="122">
        <f t="shared" si="22"/>
        <v>9860</v>
      </c>
      <c r="F126" s="123">
        <f t="shared" si="23"/>
        <v>16</v>
      </c>
      <c r="G126" s="123">
        <f t="shared" si="19"/>
        <v>-1</v>
      </c>
      <c r="H126" s="123">
        <f t="shared" si="15"/>
        <v>-1</v>
      </c>
      <c r="I126" s="123">
        <f t="shared" si="31"/>
        <v>16</v>
      </c>
      <c r="J126" s="122">
        <f t="shared" si="31"/>
        <v>9992</v>
      </c>
      <c r="K126" s="119"/>
      <c r="L126" s="119"/>
      <c r="M126" s="122">
        <v>10330060</v>
      </c>
      <c r="N126" s="122">
        <f t="shared" si="20"/>
        <v>16</v>
      </c>
      <c r="O126" s="122">
        <f t="shared" si="24"/>
        <v>-1</v>
      </c>
      <c r="P126" s="122">
        <f t="shared" si="28"/>
        <v>-6</v>
      </c>
      <c r="Q126" s="122">
        <f t="shared" si="16"/>
        <v>10330</v>
      </c>
      <c r="R126" s="123">
        <f t="shared" si="27"/>
        <v>-85</v>
      </c>
      <c r="S126" s="122">
        <f t="shared" si="25"/>
        <v>8245</v>
      </c>
      <c r="T126" s="119" t="str">
        <f t="shared" si="17"/>
        <v>2072</v>
      </c>
      <c r="U126" s="119"/>
      <c r="V126" s="119"/>
      <c r="W126" s="119"/>
      <c r="X126" s="119"/>
      <c r="Y126" s="119"/>
      <c r="Z126" s="119"/>
      <c r="AA126" s="119"/>
      <c r="AB126" s="119"/>
      <c r="AC126" s="119"/>
      <c r="AD126" s="119"/>
      <c r="AE126" s="119"/>
      <c r="AF126" s="119"/>
      <c r="AG126" s="119"/>
      <c r="AH126" s="119"/>
      <c r="AI126" s="119"/>
      <c r="AJ126" s="119"/>
      <c r="AK126" s="119"/>
      <c r="AL126" s="119"/>
      <c r="AM126" s="119"/>
      <c r="AN126" s="119"/>
      <c r="AO126" s="119"/>
      <c r="AP126" s="119"/>
      <c r="AQ126" s="119"/>
      <c r="AR126" s="119"/>
      <c r="AS126" s="119"/>
      <c r="AT126" s="119"/>
      <c r="AU126" s="119"/>
      <c r="AV126" s="119"/>
      <c r="AW126" s="119"/>
      <c r="AX126" s="119"/>
      <c r="AY126" s="119"/>
      <c r="AZ126" s="119"/>
    </row>
    <row r="127" spans="1:52" ht="14">
      <c r="A127" s="129" t="s">
        <v>1524</v>
      </c>
      <c r="B127" s="121">
        <v>9876099</v>
      </c>
      <c r="C127" s="123">
        <f t="shared" si="18"/>
        <v>16</v>
      </c>
      <c r="D127" s="124" t="str">
        <f t="shared" si="21"/>
        <v>2073</v>
      </c>
      <c r="E127" s="122">
        <f t="shared" si="22"/>
        <v>9876</v>
      </c>
      <c r="F127" s="123">
        <f t="shared" si="23"/>
        <v>16</v>
      </c>
      <c r="G127" s="123">
        <f t="shared" si="19"/>
        <v>0</v>
      </c>
      <c r="H127" s="123">
        <f t="shared" si="15"/>
        <v>-3</v>
      </c>
      <c r="I127" s="123">
        <f t="shared" si="31"/>
        <v>13</v>
      </c>
      <c r="J127" s="122">
        <f t="shared" si="31"/>
        <v>10005</v>
      </c>
      <c r="K127" s="119"/>
      <c r="L127" s="119"/>
      <c r="M127" s="122">
        <v>10344892</v>
      </c>
      <c r="N127" s="122">
        <f t="shared" si="20"/>
        <v>15</v>
      </c>
      <c r="O127" s="122">
        <f t="shared" si="24"/>
        <v>-1</v>
      </c>
      <c r="P127" s="122">
        <f t="shared" si="28"/>
        <v>-6</v>
      </c>
      <c r="Q127" s="122">
        <f t="shared" si="16"/>
        <v>10345</v>
      </c>
      <c r="R127" s="123">
        <f t="shared" si="27"/>
        <v>-91</v>
      </c>
      <c r="S127" s="122">
        <f t="shared" si="25"/>
        <v>8154</v>
      </c>
      <c r="T127" s="119" t="str">
        <f t="shared" si="17"/>
        <v>2073</v>
      </c>
      <c r="U127" s="119"/>
      <c r="V127" s="119"/>
      <c r="W127" s="119"/>
      <c r="X127" s="119"/>
      <c r="Y127" s="119"/>
      <c r="Z127" s="119"/>
      <c r="AA127" s="119"/>
      <c r="AB127" s="119"/>
      <c r="AC127" s="119"/>
      <c r="AD127" s="119"/>
      <c r="AE127" s="119"/>
      <c r="AF127" s="119"/>
      <c r="AG127" s="119"/>
      <c r="AH127" s="119"/>
      <c r="AI127" s="119"/>
      <c r="AJ127" s="119"/>
      <c r="AK127" s="119"/>
      <c r="AL127" s="119"/>
      <c r="AM127" s="119"/>
      <c r="AN127" s="119"/>
      <c r="AO127" s="119"/>
      <c r="AP127" s="119"/>
      <c r="AQ127" s="119"/>
      <c r="AR127" s="119"/>
      <c r="AS127" s="119"/>
      <c r="AT127" s="119"/>
      <c r="AU127" s="119"/>
      <c r="AV127" s="119"/>
      <c r="AW127" s="119"/>
      <c r="AX127" s="119"/>
      <c r="AY127" s="119"/>
      <c r="AZ127" s="119"/>
    </row>
    <row r="128" spans="1:52" ht="14">
      <c r="A128" s="129" t="s">
        <v>1525</v>
      </c>
      <c r="B128" s="121">
        <v>9891104</v>
      </c>
      <c r="C128" s="123">
        <f t="shared" si="18"/>
        <v>15</v>
      </c>
      <c r="D128" s="124" t="str">
        <f t="shared" si="21"/>
        <v>2074</v>
      </c>
      <c r="E128" s="122">
        <f t="shared" si="22"/>
        <v>9891</v>
      </c>
      <c r="F128" s="123">
        <f t="shared" si="23"/>
        <v>15</v>
      </c>
      <c r="G128" s="123">
        <f t="shared" si="19"/>
        <v>-1</v>
      </c>
      <c r="H128" s="123">
        <f t="shared" si="15"/>
        <v>-3</v>
      </c>
      <c r="I128" s="123">
        <f t="shared" si="31"/>
        <v>10</v>
      </c>
      <c r="J128" s="122">
        <f t="shared" si="31"/>
        <v>10015</v>
      </c>
      <c r="K128" s="119"/>
      <c r="L128" s="119"/>
      <c r="M128" s="122">
        <v>10358553</v>
      </c>
      <c r="N128" s="122">
        <f t="shared" si="20"/>
        <v>14</v>
      </c>
      <c r="O128" s="122">
        <f t="shared" si="24"/>
        <v>-1</v>
      </c>
      <c r="P128" s="122">
        <f t="shared" si="28"/>
        <v>-5</v>
      </c>
      <c r="Q128" s="122">
        <f t="shared" si="16"/>
        <v>10359</v>
      </c>
      <c r="R128" s="123">
        <f t="shared" si="27"/>
        <v>-96</v>
      </c>
      <c r="S128" s="122">
        <f t="shared" si="25"/>
        <v>8058</v>
      </c>
      <c r="T128" s="119" t="str">
        <f t="shared" si="17"/>
        <v>2074</v>
      </c>
      <c r="U128" s="119"/>
      <c r="V128" s="119"/>
      <c r="W128" s="119"/>
      <c r="X128" s="119"/>
      <c r="Y128" s="119"/>
      <c r="Z128" s="119"/>
      <c r="AA128" s="119"/>
      <c r="AB128" s="119"/>
      <c r="AC128" s="119"/>
      <c r="AD128" s="119"/>
      <c r="AE128" s="119"/>
      <c r="AF128" s="119"/>
      <c r="AG128" s="119"/>
      <c r="AH128" s="119"/>
      <c r="AI128" s="119"/>
      <c r="AJ128" s="119"/>
      <c r="AK128" s="119"/>
      <c r="AL128" s="119"/>
      <c r="AM128" s="119"/>
      <c r="AN128" s="119"/>
      <c r="AO128" s="119"/>
      <c r="AP128" s="119"/>
      <c r="AQ128" s="119"/>
      <c r="AR128" s="119"/>
      <c r="AS128" s="119"/>
      <c r="AT128" s="119"/>
      <c r="AU128" s="119"/>
      <c r="AV128" s="119"/>
      <c r="AW128" s="119"/>
      <c r="AX128" s="119"/>
      <c r="AY128" s="119"/>
      <c r="AZ128" s="119"/>
    </row>
    <row r="129" spans="1:52" ht="14">
      <c r="A129" s="129" t="s">
        <v>1526</v>
      </c>
      <c r="B129" s="121">
        <v>9905469</v>
      </c>
      <c r="C129" s="123">
        <f t="shared" si="18"/>
        <v>14</v>
      </c>
      <c r="D129" s="124" t="str">
        <f t="shared" si="21"/>
        <v>2075</v>
      </c>
      <c r="E129" s="122">
        <f t="shared" si="22"/>
        <v>9905</v>
      </c>
      <c r="F129" s="123">
        <f t="shared" si="23"/>
        <v>14</v>
      </c>
      <c r="G129" s="123">
        <f t="shared" si="19"/>
        <v>-1</v>
      </c>
      <c r="H129" s="123">
        <f t="shared" si="15"/>
        <v>-3</v>
      </c>
      <c r="I129" s="123">
        <f t="shared" si="31"/>
        <v>7</v>
      </c>
      <c r="J129" s="122">
        <f t="shared" si="31"/>
        <v>10022</v>
      </c>
      <c r="K129" s="119"/>
      <c r="L129" s="119"/>
      <c r="M129" s="122">
        <v>10370994</v>
      </c>
      <c r="N129" s="122">
        <f t="shared" si="20"/>
        <v>12</v>
      </c>
      <c r="O129" s="122">
        <f t="shared" si="24"/>
        <v>-2</v>
      </c>
      <c r="P129" s="122">
        <f t="shared" si="28"/>
        <v>-8</v>
      </c>
      <c r="Q129" s="122">
        <f t="shared" si="16"/>
        <v>10371</v>
      </c>
      <c r="R129" s="123">
        <f t="shared" si="27"/>
        <v>-104</v>
      </c>
      <c r="S129" s="122">
        <f t="shared" si="25"/>
        <v>7954</v>
      </c>
      <c r="T129" s="119" t="str">
        <f t="shared" si="17"/>
        <v>2075</v>
      </c>
      <c r="U129" s="119"/>
      <c r="V129" s="119"/>
      <c r="W129" s="119"/>
      <c r="X129" s="119"/>
      <c r="Y129" s="119"/>
      <c r="Z129" s="119"/>
      <c r="AA129" s="119"/>
      <c r="AB129" s="119"/>
      <c r="AC129" s="119"/>
      <c r="AD129" s="119"/>
      <c r="AE129" s="119"/>
      <c r="AF129" s="119"/>
      <c r="AG129" s="119"/>
      <c r="AH129" s="119"/>
      <c r="AI129" s="119"/>
      <c r="AJ129" s="119"/>
      <c r="AK129" s="119"/>
      <c r="AL129" s="119"/>
      <c r="AM129" s="119"/>
      <c r="AN129" s="119"/>
      <c r="AO129" s="119"/>
      <c r="AP129" s="119"/>
      <c r="AQ129" s="119"/>
      <c r="AR129" s="119"/>
      <c r="AS129" s="119"/>
      <c r="AT129" s="119"/>
      <c r="AU129" s="119"/>
      <c r="AV129" s="119"/>
      <c r="AW129" s="119"/>
      <c r="AX129" s="119"/>
      <c r="AY129" s="119"/>
      <c r="AZ129" s="119"/>
    </row>
    <row r="130" spans="1:52" ht="14">
      <c r="A130" s="129" t="s">
        <v>1527</v>
      </c>
      <c r="B130" s="121">
        <v>9919212</v>
      </c>
      <c r="C130" s="123">
        <f t="shared" si="18"/>
        <v>14</v>
      </c>
      <c r="D130" s="124" t="str">
        <f t="shared" si="21"/>
        <v>2076</v>
      </c>
      <c r="E130" s="122">
        <f t="shared" si="22"/>
        <v>9919</v>
      </c>
      <c r="F130" s="123">
        <f t="shared" si="23"/>
        <v>14</v>
      </c>
      <c r="G130" s="123">
        <f t="shared" si="19"/>
        <v>0</v>
      </c>
      <c r="H130" s="123">
        <f t="shared" si="15"/>
        <v>-4</v>
      </c>
      <c r="I130" s="123">
        <f t="shared" si="31"/>
        <v>3</v>
      </c>
      <c r="J130" s="122">
        <f t="shared" si="31"/>
        <v>10025</v>
      </c>
      <c r="K130" s="119"/>
      <c r="L130" s="119"/>
      <c r="M130" s="122">
        <v>10382180</v>
      </c>
      <c r="N130" s="122">
        <f t="shared" si="20"/>
        <v>11</v>
      </c>
      <c r="O130" s="122">
        <f t="shared" si="24"/>
        <v>-1</v>
      </c>
      <c r="P130" s="122">
        <f t="shared" si="28"/>
        <v>-10</v>
      </c>
      <c r="Q130" s="122">
        <f t="shared" si="16"/>
        <v>10382</v>
      </c>
      <c r="R130" s="123">
        <f t="shared" si="27"/>
        <v>-114</v>
      </c>
      <c r="S130" s="122">
        <f t="shared" si="25"/>
        <v>7840</v>
      </c>
      <c r="T130" s="119" t="str">
        <f t="shared" si="17"/>
        <v>2076</v>
      </c>
      <c r="U130" s="119"/>
      <c r="V130" s="119"/>
      <c r="W130" s="119"/>
      <c r="X130" s="119"/>
      <c r="Y130" s="119"/>
      <c r="Z130" s="119"/>
      <c r="AA130" s="119"/>
      <c r="AB130" s="119"/>
      <c r="AC130" s="119"/>
      <c r="AD130" s="119"/>
      <c r="AE130" s="119"/>
      <c r="AF130" s="119"/>
      <c r="AG130" s="119"/>
      <c r="AH130" s="119"/>
      <c r="AI130" s="119"/>
      <c r="AJ130" s="119"/>
      <c r="AK130" s="119"/>
      <c r="AL130" s="119"/>
      <c r="AM130" s="119"/>
      <c r="AN130" s="119"/>
      <c r="AO130" s="119"/>
      <c r="AP130" s="119"/>
      <c r="AQ130" s="119"/>
      <c r="AR130" s="119"/>
      <c r="AS130" s="119"/>
      <c r="AT130" s="119"/>
      <c r="AU130" s="119"/>
      <c r="AV130" s="119"/>
      <c r="AW130" s="119"/>
      <c r="AX130" s="119"/>
      <c r="AY130" s="119"/>
      <c r="AZ130" s="119"/>
    </row>
    <row r="131" spans="1:52" ht="14">
      <c r="A131" s="129" t="s">
        <v>1528</v>
      </c>
      <c r="B131" s="121">
        <v>9932362</v>
      </c>
      <c r="C131" s="123">
        <f t="shared" si="18"/>
        <v>13</v>
      </c>
      <c r="D131" s="124" t="str">
        <f t="shared" si="21"/>
        <v>2077</v>
      </c>
      <c r="E131" s="122">
        <f t="shared" si="22"/>
        <v>9932</v>
      </c>
      <c r="F131" s="123">
        <f t="shared" si="23"/>
        <v>13</v>
      </c>
      <c r="G131" s="123">
        <f t="shared" si="19"/>
        <v>-1</v>
      </c>
      <c r="H131" s="123">
        <f t="shared" ref="H131:H192" si="32">H89-H88+H130</f>
        <v>-3</v>
      </c>
      <c r="I131" s="123">
        <f t="shared" si="31"/>
        <v>0</v>
      </c>
      <c r="J131" s="122">
        <f t="shared" si="31"/>
        <v>10025</v>
      </c>
      <c r="K131" s="119"/>
      <c r="L131" s="119"/>
      <c r="M131" s="122">
        <v>10392082</v>
      </c>
      <c r="N131" s="122">
        <f t="shared" si="20"/>
        <v>10</v>
      </c>
      <c r="O131" s="122">
        <f t="shared" si="24"/>
        <v>-1</v>
      </c>
      <c r="P131" s="122">
        <f t="shared" si="28"/>
        <v>-7</v>
      </c>
      <c r="Q131" s="122">
        <f t="shared" si="16"/>
        <v>10392</v>
      </c>
      <c r="R131" s="123">
        <f t="shared" si="27"/>
        <v>-121</v>
      </c>
      <c r="S131" s="122">
        <f t="shared" si="25"/>
        <v>7719</v>
      </c>
      <c r="T131" s="119" t="str">
        <f t="shared" si="17"/>
        <v>2077</v>
      </c>
      <c r="U131" s="119"/>
      <c r="V131" s="119"/>
      <c r="W131" s="119"/>
      <c r="X131" s="119"/>
      <c r="Y131" s="119"/>
      <c r="Z131" s="119"/>
      <c r="AA131" s="119"/>
      <c r="AB131" s="119"/>
      <c r="AC131" s="119"/>
      <c r="AD131" s="119"/>
      <c r="AE131" s="119"/>
      <c r="AF131" s="119"/>
      <c r="AG131" s="119"/>
      <c r="AH131" s="119"/>
      <c r="AI131" s="119"/>
      <c r="AJ131" s="119"/>
      <c r="AK131" s="119"/>
      <c r="AL131" s="119"/>
      <c r="AM131" s="119"/>
      <c r="AN131" s="119"/>
      <c r="AO131" s="119"/>
      <c r="AP131" s="119"/>
      <c r="AQ131" s="119"/>
      <c r="AR131" s="119"/>
      <c r="AS131" s="119"/>
      <c r="AT131" s="119"/>
      <c r="AU131" s="119"/>
      <c r="AV131" s="119"/>
      <c r="AW131" s="119"/>
      <c r="AX131" s="119"/>
      <c r="AY131" s="119"/>
      <c r="AZ131" s="119"/>
    </row>
    <row r="132" spans="1:52" ht="14">
      <c r="A132" s="129" t="s">
        <v>1529</v>
      </c>
      <c r="B132" s="121">
        <v>9944945</v>
      </c>
      <c r="C132" s="123">
        <f t="shared" si="18"/>
        <v>13</v>
      </c>
      <c r="D132" s="124" t="str">
        <f t="shared" si="21"/>
        <v>2078</v>
      </c>
      <c r="E132" s="122">
        <f t="shared" si="22"/>
        <v>9945</v>
      </c>
      <c r="F132" s="123">
        <f t="shared" si="23"/>
        <v>13</v>
      </c>
      <c r="G132" s="123">
        <f t="shared" si="19"/>
        <v>0</v>
      </c>
      <c r="H132" s="123">
        <f t="shared" si="32"/>
        <v>-3</v>
      </c>
      <c r="I132" s="123">
        <f t="shared" si="31"/>
        <v>-3</v>
      </c>
      <c r="J132" s="122">
        <f t="shared" si="31"/>
        <v>10022</v>
      </c>
      <c r="K132" s="119"/>
      <c r="L132" s="119"/>
      <c r="M132" s="122">
        <v>10400750</v>
      </c>
      <c r="N132" s="122">
        <f t="shared" si="20"/>
        <v>9</v>
      </c>
      <c r="O132" s="122">
        <f t="shared" si="24"/>
        <v>-1</v>
      </c>
      <c r="P132" s="122">
        <f t="shared" si="28"/>
        <v>-8</v>
      </c>
      <c r="Q132" s="122">
        <f t="shared" si="16"/>
        <v>10401</v>
      </c>
      <c r="R132" s="123">
        <f t="shared" si="27"/>
        <v>-129</v>
      </c>
      <c r="S132" s="122">
        <f t="shared" si="25"/>
        <v>7590</v>
      </c>
      <c r="T132" s="119" t="str">
        <f t="shared" si="17"/>
        <v>2078</v>
      </c>
      <c r="U132" s="119"/>
      <c r="V132" s="119"/>
      <c r="W132" s="119"/>
      <c r="X132" s="119"/>
      <c r="Y132" s="119"/>
      <c r="Z132" s="119"/>
      <c r="AA132" s="119"/>
      <c r="AB132" s="119"/>
      <c r="AC132" s="119"/>
      <c r="AD132" s="119"/>
      <c r="AE132" s="119"/>
      <c r="AF132" s="119"/>
      <c r="AG132" s="119"/>
      <c r="AH132" s="119"/>
      <c r="AI132" s="119"/>
      <c r="AJ132" s="119"/>
      <c r="AK132" s="119"/>
      <c r="AL132" s="119"/>
      <c r="AM132" s="119"/>
      <c r="AN132" s="119"/>
      <c r="AO132" s="119"/>
      <c r="AP132" s="119"/>
      <c r="AQ132" s="119"/>
      <c r="AR132" s="119"/>
      <c r="AS132" s="119"/>
      <c r="AT132" s="119"/>
      <c r="AU132" s="119"/>
      <c r="AV132" s="119"/>
      <c r="AW132" s="119"/>
      <c r="AX132" s="119"/>
      <c r="AY132" s="119"/>
      <c r="AZ132" s="119"/>
    </row>
    <row r="133" spans="1:52" ht="14">
      <c r="A133" s="129" t="s">
        <v>1530</v>
      </c>
      <c r="B133" s="121">
        <v>9956993</v>
      </c>
      <c r="C133" s="123">
        <f t="shared" si="18"/>
        <v>12</v>
      </c>
      <c r="D133" s="124" t="str">
        <f t="shared" si="21"/>
        <v>2079</v>
      </c>
      <c r="E133" s="122">
        <f t="shared" si="22"/>
        <v>9957</v>
      </c>
      <c r="F133" s="123">
        <f t="shared" si="23"/>
        <v>12</v>
      </c>
      <c r="G133" s="123">
        <f t="shared" si="19"/>
        <v>-1</v>
      </c>
      <c r="H133" s="123">
        <f t="shared" si="32"/>
        <v>-3</v>
      </c>
      <c r="I133" s="123">
        <f t="shared" si="31"/>
        <v>-6</v>
      </c>
      <c r="J133" s="122">
        <f t="shared" si="31"/>
        <v>10016</v>
      </c>
      <c r="K133" s="119"/>
      <c r="L133" s="119"/>
      <c r="M133" s="122">
        <v>10408267</v>
      </c>
      <c r="N133" s="122">
        <f t="shared" si="20"/>
        <v>8</v>
      </c>
      <c r="O133" s="122">
        <f t="shared" si="24"/>
        <v>-1</v>
      </c>
      <c r="P133" s="122">
        <f t="shared" si="28"/>
        <v>-7</v>
      </c>
      <c r="Q133" s="122">
        <f t="shared" ref="Q133:Q154" si="33">M133/1000</f>
        <v>10408</v>
      </c>
      <c r="R133" s="123">
        <f t="shared" si="27"/>
        <v>-136</v>
      </c>
      <c r="S133" s="122">
        <f t="shared" si="25"/>
        <v>7454</v>
      </c>
      <c r="T133" s="119" t="str">
        <f t="shared" ref="T133:T192" si="34">A133</f>
        <v>2079</v>
      </c>
      <c r="U133" s="119"/>
      <c r="V133" s="119"/>
      <c r="W133" s="119"/>
      <c r="X133" s="119"/>
      <c r="Y133" s="119"/>
      <c r="Z133" s="119"/>
      <c r="AA133" s="119"/>
      <c r="AB133" s="119"/>
      <c r="AC133" s="119"/>
      <c r="AD133" s="119"/>
      <c r="AE133" s="119"/>
      <c r="AF133" s="119"/>
      <c r="AG133" s="119"/>
      <c r="AH133" s="119"/>
      <c r="AI133" s="119"/>
      <c r="AJ133" s="119"/>
      <c r="AK133" s="119"/>
      <c r="AL133" s="119"/>
      <c r="AM133" s="119"/>
      <c r="AN133" s="119"/>
      <c r="AO133" s="119"/>
      <c r="AP133" s="119"/>
      <c r="AQ133" s="119"/>
      <c r="AR133" s="119"/>
      <c r="AS133" s="119"/>
      <c r="AT133" s="119"/>
      <c r="AU133" s="119"/>
      <c r="AV133" s="119"/>
      <c r="AW133" s="119"/>
      <c r="AX133" s="119"/>
      <c r="AY133" s="119"/>
      <c r="AZ133" s="119"/>
    </row>
    <row r="134" spans="1:52" ht="14">
      <c r="A134" s="129" t="s">
        <v>1531</v>
      </c>
      <c r="B134" s="121">
        <v>9968538</v>
      </c>
      <c r="C134" s="123">
        <f t="shared" ref="C134:C154" si="35">(B134-B133)/1000</f>
        <v>12</v>
      </c>
      <c r="D134" s="124" t="str">
        <f t="shared" si="21"/>
        <v>2080</v>
      </c>
      <c r="E134" s="122">
        <f t="shared" si="22"/>
        <v>9969</v>
      </c>
      <c r="F134" s="123">
        <f t="shared" si="23"/>
        <v>12</v>
      </c>
      <c r="G134" s="123">
        <f t="shared" ref="G134:G154" si="36">C134-C133</f>
        <v>0</v>
      </c>
      <c r="H134" s="123">
        <f t="shared" si="32"/>
        <v>-3</v>
      </c>
      <c r="I134" s="123">
        <f t="shared" si="31"/>
        <v>-9</v>
      </c>
      <c r="J134" s="122">
        <f t="shared" si="31"/>
        <v>10007</v>
      </c>
      <c r="K134" s="119"/>
      <c r="L134" s="119"/>
      <c r="M134" s="122">
        <v>10414637</v>
      </c>
      <c r="N134" s="122">
        <f t="shared" ref="N134:N154" si="37">(M134-M133)/1000</f>
        <v>6</v>
      </c>
      <c r="O134" s="122">
        <f t="shared" si="24"/>
        <v>-2</v>
      </c>
      <c r="P134" s="122">
        <f t="shared" si="28"/>
        <v>-6</v>
      </c>
      <c r="Q134" s="122">
        <f t="shared" si="33"/>
        <v>10415</v>
      </c>
      <c r="R134" s="123">
        <f t="shared" si="27"/>
        <v>-142</v>
      </c>
      <c r="S134" s="122">
        <f t="shared" si="25"/>
        <v>7312</v>
      </c>
      <c r="T134" s="119" t="str">
        <f t="shared" si="34"/>
        <v>2080</v>
      </c>
      <c r="U134" s="119"/>
      <c r="V134" s="119"/>
      <c r="W134" s="119"/>
      <c r="X134" s="119"/>
      <c r="Y134" s="119"/>
      <c r="Z134" s="119"/>
      <c r="AA134" s="119"/>
      <c r="AB134" s="119"/>
      <c r="AC134" s="119"/>
      <c r="AD134" s="119"/>
      <c r="AE134" s="119"/>
      <c r="AF134" s="119"/>
      <c r="AG134" s="119"/>
      <c r="AH134" s="119"/>
      <c r="AI134" s="119"/>
      <c r="AJ134" s="119"/>
      <c r="AK134" s="119"/>
      <c r="AL134" s="119"/>
      <c r="AM134" s="119"/>
      <c r="AN134" s="119"/>
      <c r="AO134" s="119"/>
      <c r="AP134" s="119"/>
      <c r="AQ134" s="119"/>
      <c r="AR134" s="119"/>
      <c r="AS134" s="119"/>
      <c r="AT134" s="119"/>
      <c r="AU134" s="119"/>
      <c r="AV134" s="119"/>
      <c r="AW134" s="119"/>
      <c r="AX134" s="119"/>
      <c r="AY134" s="119"/>
      <c r="AZ134" s="119"/>
    </row>
    <row r="135" spans="1:52" ht="14">
      <c r="A135" s="129" t="s">
        <v>1532</v>
      </c>
      <c r="B135" s="121">
        <v>9979599</v>
      </c>
      <c r="C135" s="123">
        <f t="shared" si="35"/>
        <v>11</v>
      </c>
      <c r="D135" s="124" t="str">
        <f t="shared" ref="D135:D154" si="38">A135</f>
        <v>2081</v>
      </c>
      <c r="E135" s="122">
        <f t="shared" ref="E135:E154" si="39">B135/1000</f>
        <v>9980</v>
      </c>
      <c r="F135" s="123">
        <f t="shared" ref="F135:F154" si="40">C135</f>
        <v>11</v>
      </c>
      <c r="G135" s="123">
        <f t="shared" si="36"/>
        <v>-1</v>
      </c>
      <c r="H135" s="123">
        <f t="shared" si="32"/>
        <v>-3</v>
      </c>
      <c r="I135" s="123">
        <f t="shared" si="31"/>
        <v>-12</v>
      </c>
      <c r="J135" s="122">
        <f t="shared" si="31"/>
        <v>9995</v>
      </c>
      <c r="K135" s="119"/>
      <c r="L135" s="119"/>
      <c r="M135" s="122">
        <v>10419852</v>
      </c>
      <c r="N135" s="122">
        <f t="shared" si="37"/>
        <v>5</v>
      </c>
      <c r="O135" s="122">
        <f t="shared" ref="O135:O154" si="41">N135-N134</f>
        <v>-1</v>
      </c>
      <c r="P135" s="122">
        <f t="shared" si="28"/>
        <v>-7</v>
      </c>
      <c r="Q135" s="122">
        <f t="shared" si="33"/>
        <v>10420</v>
      </c>
      <c r="R135" s="123">
        <f t="shared" si="27"/>
        <v>-149</v>
      </c>
      <c r="S135" s="122">
        <f t="shared" ref="S135:S154" si="42">S134+R135</f>
        <v>7163</v>
      </c>
      <c r="T135" s="119" t="str">
        <f t="shared" si="34"/>
        <v>2081</v>
      </c>
      <c r="U135" s="119"/>
      <c r="V135" s="119"/>
      <c r="W135" s="119"/>
      <c r="X135" s="119"/>
      <c r="Y135" s="119"/>
      <c r="Z135" s="119"/>
      <c r="AA135" s="119"/>
      <c r="AB135" s="119"/>
      <c r="AC135" s="119"/>
      <c r="AD135" s="119"/>
      <c r="AE135" s="119"/>
      <c r="AF135" s="119"/>
      <c r="AG135" s="119"/>
      <c r="AH135" s="119"/>
      <c r="AI135" s="119"/>
      <c r="AJ135" s="119"/>
      <c r="AK135" s="119"/>
      <c r="AL135" s="119"/>
      <c r="AM135" s="119"/>
      <c r="AN135" s="119"/>
      <c r="AO135" s="119"/>
      <c r="AP135" s="119"/>
      <c r="AQ135" s="119"/>
      <c r="AR135" s="119"/>
      <c r="AS135" s="119"/>
      <c r="AT135" s="119"/>
      <c r="AU135" s="119"/>
      <c r="AV135" s="119"/>
      <c r="AW135" s="119"/>
      <c r="AX135" s="119"/>
      <c r="AY135" s="119"/>
      <c r="AZ135" s="119"/>
    </row>
    <row r="136" spans="1:52" ht="14">
      <c r="A136" s="129" t="s">
        <v>1533</v>
      </c>
      <c r="B136" s="121">
        <v>9990199</v>
      </c>
      <c r="C136" s="123">
        <f t="shared" si="35"/>
        <v>11</v>
      </c>
      <c r="D136" s="124" t="str">
        <f t="shared" si="38"/>
        <v>2082</v>
      </c>
      <c r="E136" s="122">
        <f t="shared" si="39"/>
        <v>9990</v>
      </c>
      <c r="F136" s="123">
        <f t="shared" si="40"/>
        <v>11</v>
      </c>
      <c r="G136" s="123">
        <f t="shared" si="36"/>
        <v>0</v>
      </c>
      <c r="H136" s="123">
        <f t="shared" si="32"/>
        <v>-3</v>
      </c>
      <c r="I136" s="123">
        <f t="shared" ref="I136:J151" si="43">I135+H136</f>
        <v>-15</v>
      </c>
      <c r="J136" s="122">
        <f t="shared" si="43"/>
        <v>9980</v>
      </c>
      <c r="K136" s="119"/>
      <c r="L136" s="119"/>
      <c r="M136" s="122">
        <v>10424023</v>
      </c>
      <c r="N136" s="122">
        <f t="shared" si="37"/>
        <v>4</v>
      </c>
      <c r="O136" s="122">
        <f t="shared" si="41"/>
        <v>-1</v>
      </c>
      <c r="P136" s="122">
        <f t="shared" si="28"/>
        <v>-6</v>
      </c>
      <c r="Q136" s="122">
        <f t="shared" si="33"/>
        <v>10424</v>
      </c>
      <c r="R136" s="123">
        <f t="shared" ref="R136:R154" si="44">R135+P136</f>
        <v>-155</v>
      </c>
      <c r="S136" s="122">
        <f t="shared" si="42"/>
        <v>7008</v>
      </c>
      <c r="T136" s="119" t="str">
        <f t="shared" si="34"/>
        <v>2082</v>
      </c>
      <c r="U136" s="119"/>
      <c r="V136" s="119"/>
      <c r="W136" s="119"/>
      <c r="X136" s="119"/>
      <c r="Y136" s="119"/>
      <c r="Z136" s="119"/>
      <c r="AA136" s="119"/>
      <c r="AB136" s="119"/>
      <c r="AC136" s="119"/>
      <c r="AD136" s="119"/>
      <c r="AE136" s="119"/>
      <c r="AF136" s="119"/>
      <c r="AG136" s="119"/>
      <c r="AH136" s="119"/>
      <c r="AI136" s="119"/>
      <c r="AJ136" s="119"/>
      <c r="AK136" s="119"/>
      <c r="AL136" s="119"/>
      <c r="AM136" s="119"/>
      <c r="AN136" s="119"/>
      <c r="AO136" s="119"/>
      <c r="AP136" s="119"/>
      <c r="AQ136" s="119"/>
      <c r="AR136" s="119"/>
      <c r="AS136" s="119"/>
      <c r="AT136" s="119"/>
      <c r="AU136" s="119"/>
      <c r="AV136" s="119"/>
      <c r="AW136" s="119"/>
      <c r="AX136" s="119"/>
      <c r="AY136" s="119"/>
      <c r="AZ136" s="119"/>
    </row>
    <row r="137" spans="1:52" ht="14">
      <c r="A137" s="129" t="s">
        <v>1534</v>
      </c>
      <c r="B137" s="121">
        <v>10000374</v>
      </c>
      <c r="C137" s="123">
        <f t="shared" si="35"/>
        <v>10</v>
      </c>
      <c r="D137" s="124" t="str">
        <f t="shared" si="38"/>
        <v>2083</v>
      </c>
      <c r="E137" s="122">
        <f t="shared" si="39"/>
        <v>10000</v>
      </c>
      <c r="F137" s="123">
        <f t="shared" si="40"/>
        <v>10</v>
      </c>
      <c r="G137" s="123">
        <f t="shared" si="36"/>
        <v>-1</v>
      </c>
      <c r="H137" s="123">
        <f t="shared" si="32"/>
        <v>-3</v>
      </c>
      <c r="I137" s="123">
        <f t="shared" si="43"/>
        <v>-18</v>
      </c>
      <c r="J137" s="122">
        <f t="shared" si="43"/>
        <v>9962</v>
      </c>
      <c r="K137" s="119"/>
      <c r="L137" s="119"/>
      <c r="M137" s="122">
        <v>10427226</v>
      </c>
      <c r="N137" s="122">
        <f t="shared" si="37"/>
        <v>3</v>
      </c>
      <c r="O137" s="122">
        <f t="shared" si="41"/>
        <v>-1</v>
      </c>
      <c r="P137" s="122">
        <f t="shared" si="28"/>
        <v>-7</v>
      </c>
      <c r="Q137" s="122">
        <f t="shared" si="33"/>
        <v>10427</v>
      </c>
      <c r="R137" s="123">
        <f t="shared" si="44"/>
        <v>-162</v>
      </c>
      <c r="S137" s="122">
        <f t="shared" si="42"/>
        <v>6846</v>
      </c>
      <c r="T137" s="119" t="str">
        <f t="shared" si="34"/>
        <v>2083</v>
      </c>
      <c r="U137" s="119"/>
      <c r="V137" s="119"/>
      <c r="W137" s="119"/>
      <c r="X137" s="119"/>
      <c r="Y137" s="119"/>
      <c r="Z137" s="119"/>
      <c r="AA137" s="119"/>
      <c r="AB137" s="119"/>
      <c r="AC137" s="119"/>
      <c r="AD137" s="119"/>
      <c r="AE137" s="119"/>
      <c r="AF137" s="119"/>
      <c r="AG137" s="119"/>
      <c r="AH137" s="119"/>
      <c r="AI137" s="119"/>
      <c r="AJ137" s="119"/>
      <c r="AK137" s="119"/>
      <c r="AL137" s="119"/>
      <c r="AM137" s="119"/>
      <c r="AN137" s="119"/>
      <c r="AO137" s="119"/>
      <c r="AP137" s="119"/>
      <c r="AQ137" s="119"/>
      <c r="AR137" s="119"/>
      <c r="AS137" s="119"/>
      <c r="AT137" s="119"/>
      <c r="AU137" s="119"/>
      <c r="AV137" s="119"/>
      <c r="AW137" s="119"/>
      <c r="AX137" s="119"/>
      <c r="AY137" s="119"/>
      <c r="AZ137" s="119"/>
    </row>
    <row r="138" spans="1:52" ht="14">
      <c r="A138" s="129" t="s">
        <v>1535</v>
      </c>
      <c r="B138" s="121">
        <v>10010167</v>
      </c>
      <c r="C138" s="123">
        <f t="shared" si="35"/>
        <v>10</v>
      </c>
      <c r="D138" s="124" t="str">
        <f t="shared" si="38"/>
        <v>2084</v>
      </c>
      <c r="E138" s="122">
        <f t="shared" si="39"/>
        <v>10010</v>
      </c>
      <c r="F138" s="123">
        <f t="shared" si="40"/>
        <v>10</v>
      </c>
      <c r="G138" s="123">
        <f t="shared" si="36"/>
        <v>0</v>
      </c>
      <c r="H138" s="123">
        <f t="shared" si="32"/>
        <v>-2</v>
      </c>
      <c r="I138" s="123">
        <f t="shared" si="43"/>
        <v>-20</v>
      </c>
      <c r="J138" s="122">
        <f t="shared" si="43"/>
        <v>9942</v>
      </c>
      <c r="K138" s="119"/>
      <c r="L138" s="119"/>
      <c r="M138" s="122">
        <v>10429447</v>
      </c>
      <c r="N138" s="122">
        <f t="shared" si="37"/>
        <v>2</v>
      </c>
      <c r="O138" s="122">
        <f t="shared" si="41"/>
        <v>-1</v>
      </c>
      <c r="P138" s="122">
        <f t="shared" ref="P138:P192" si="45">P96-P95+P137</f>
        <v>-5</v>
      </c>
      <c r="Q138" s="122">
        <f t="shared" si="33"/>
        <v>10429</v>
      </c>
      <c r="R138" s="123">
        <f t="shared" si="44"/>
        <v>-167</v>
      </c>
      <c r="S138" s="122">
        <f t="shared" si="42"/>
        <v>6679</v>
      </c>
      <c r="T138" s="119" t="str">
        <f t="shared" si="34"/>
        <v>2084</v>
      </c>
      <c r="U138" s="119"/>
      <c r="V138" s="119"/>
      <c r="W138" s="119"/>
      <c r="X138" s="119"/>
      <c r="Y138" s="119"/>
      <c r="Z138" s="119"/>
      <c r="AA138" s="119"/>
      <c r="AB138" s="119"/>
      <c r="AC138" s="119"/>
      <c r="AD138" s="119"/>
      <c r="AE138" s="119"/>
      <c r="AF138" s="119"/>
      <c r="AG138" s="119"/>
      <c r="AH138" s="119"/>
      <c r="AI138" s="119"/>
      <c r="AJ138" s="119"/>
      <c r="AK138" s="119"/>
      <c r="AL138" s="119"/>
      <c r="AM138" s="119"/>
      <c r="AN138" s="119"/>
      <c r="AO138" s="119"/>
      <c r="AP138" s="119"/>
      <c r="AQ138" s="119"/>
      <c r="AR138" s="119"/>
      <c r="AS138" s="119"/>
      <c r="AT138" s="119"/>
      <c r="AU138" s="119"/>
      <c r="AV138" s="119"/>
      <c r="AW138" s="119"/>
      <c r="AX138" s="119"/>
      <c r="AY138" s="119"/>
      <c r="AZ138" s="119"/>
    </row>
    <row r="139" spans="1:52" ht="14">
      <c r="A139" s="129" t="s">
        <v>1536</v>
      </c>
      <c r="B139" s="121">
        <v>10019612</v>
      </c>
      <c r="C139" s="123">
        <f t="shared" si="35"/>
        <v>9</v>
      </c>
      <c r="D139" s="124" t="str">
        <f t="shared" si="38"/>
        <v>2085</v>
      </c>
      <c r="E139" s="122">
        <f t="shared" si="39"/>
        <v>10020</v>
      </c>
      <c r="F139" s="123">
        <f t="shared" si="40"/>
        <v>9</v>
      </c>
      <c r="G139" s="123">
        <f t="shared" si="36"/>
        <v>-1</v>
      </c>
      <c r="H139" s="123">
        <f t="shared" si="32"/>
        <v>-3</v>
      </c>
      <c r="I139" s="123">
        <f t="shared" si="43"/>
        <v>-23</v>
      </c>
      <c r="J139" s="122">
        <f t="shared" si="43"/>
        <v>9919</v>
      </c>
      <c r="K139" s="119"/>
      <c r="L139" s="119"/>
      <c r="M139" s="122">
        <v>10430679</v>
      </c>
      <c r="N139" s="122">
        <f t="shared" si="37"/>
        <v>1</v>
      </c>
      <c r="O139" s="122">
        <f t="shared" si="41"/>
        <v>-1</v>
      </c>
      <c r="P139" s="122">
        <f t="shared" si="45"/>
        <v>-5</v>
      </c>
      <c r="Q139" s="122">
        <f t="shared" si="33"/>
        <v>10431</v>
      </c>
      <c r="R139" s="123">
        <f t="shared" si="44"/>
        <v>-172</v>
      </c>
      <c r="S139" s="122">
        <f t="shared" si="42"/>
        <v>6507</v>
      </c>
      <c r="T139" s="119" t="str">
        <f t="shared" si="34"/>
        <v>2085</v>
      </c>
      <c r="U139" s="119"/>
      <c r="V139" s="119"/>
      <c r="W139" s="119"/>
      <c r="X139" s="119"/>
      <c r="Y139" s="119"/>
      <c r="Z139" s="119"/>
      <c r="AA139" s="119"/>
      <c r="AB139" s="119"/>
      <c r="AC139" s="119"/>
      <c r="AD139" s="119"/>
      <c r="AE139" s="119"/>
      <c r="AF139" s="119"/>
      <c r="AG139" s="119"/>
      <c r="AH139" s="119"/>
      <c r="AI139" s="119"/>
      <c r="AJ139" s="119"/>
      <c r="AK139" s="119"/>
      <c r="AL139" s="119"/>
      <c r="AM139" s="119"/>
      <c r="AN139" s="119"/>
      <c r="AO139" s="119"/>
      <c r="AP139" s="119"/>
      <c r="AQ139" s="119"/>
      <c r="AR139" s="119"/>
      <c r="AS139" s="119"/>
      <c r="AT139" s="119"/>
      <c r="AU139" s="119"/>
      <c r="AV139" s="119"/>
      <c r="AW139" s="119"/>
      <c r="AX139" s="119"/>
      <c r="AY139" s="119"/>
      <c r="AZ139" s="119"/>
    </row>
    <row r="140" spans="1:52" ht="14">
      <c r="A140" s="129" t="s">
        <v>1537</v>
      </c>
      <c r="B140" s="121">
        <v>10028730</v>
      </c>
      <c r="C140" s="123">
        <f t="shared" si="35"/>
        <v>9</v>
      </c>
      <c r="D140" s="124" t="str">
        <f t="shared" si="38"/>
        <v>2086</v>
      </c>
      <c r="E140" s="122">
        <f t="shared" si="39"/>
        <v>10029</v>
      </c>
      <c r="F140" s="123">
        <f t="shared" si="40"/>
        <v>9</v>
      </c>
      <c r="G140" s="123">
        <f t="shared" si="36"/>
        <v>0</v>
      </c>
      <c r="H140" s="123">
        <f t="shared" si="32"/>
        <v>-2</v>
      </c>
      <c r="I140" s="123">
        <f t="shared" si="43"/>
        <v>-25</v>
      </c>
      <c r="J140" s="122">
        <f t="shared" si="43"/>
        <v>9894</v>
      </c>
      <c r="K140" s="119"/>
      <c r="L140" s="119"/>
      <c r="M140" s="122">
        <v>10430926</v>
      </c>
      <c r="N140" s="122">
        <f t="shared" si="37"/>
        <v>0</v>
      </c>
      <c r="O140" s="122">
        <f t="shared" si="41"/>
        <v>-1</v>
      </c>
      <c r="P140" s="122">
        <f t="shared" si="45"/>
        <v>-6</v>
      </c>
      <c r="Q140" s="122">
        <f t="shared" si="33"/>
        <v>10431</v>
      </c>
      <c r="R140" s="123">
        <f t="shared" si="44"/>
        <v>-178</v>
      </c>
      <c r="S140" s="122">
        <f t="shared" si="42"/>
        <v>6329</v>
      </c>
      <c r="T140" s="119" t="str">
        <f t="shared" si="34"/>
        <v>2086</v>
      </c>
      <c r="U140" s="119"/>
      <c r="V140" s="119"/>
      <c r="W140" s="119"/>
      <c r="X140" s="119"/>
      <c r="Y140" s="119"/>
      <c r="Z140" s="119"/>
      <c r="AA140" s="119"/>
      <c r="AB140" s="119"/>
      <c r="AC140" s="119"/>
      <c r="AD140" s="119"/>
      <c r="AE140" s="119"/>
      <c r="AF140" s="119"/>
      <c r="AG140" s="119"/>
      <c r="AH140" s="119"/>
      <c r="AI140" s="119"/>
      <c r="AJ140" s="119"/>
      <c r="AK140" s="119"/>
      <c r="AL140" s="119"/>
      <c r="AM140" s="119"/>
      <c r="AN140" s="119"/>
      <c r="AO140" s="119"/>
      <c r="AP140" s="119"/>
      <c r="AQ140" s="119"/>
      <c r="AR140" s="119"/>
      <c r="AS140" s="119"/>
      <c r="AT140" s="119"/>
      <c r="AU140" s="119"/>
      <c r="AV140" s="119"/>
      <c r="AW140" s="119"/>
      <c r="AX140" s="119"/>
      <c r="AY140" s="119"/>
      <c r="AZ140" s="119"/>
    </row>
    <row r="141" spans="1:52" ht="14">
      <c r="A141" s="129" t="s">
        <v>1538</v>
      </c>
      <c r="B141" s="121">
        <v>10037533</v>
      </c>
      <c r="C141" s="123">
        <f t="shared" si="35"/>
        <v>9</v>
      </c>
      <c r="D141" s="124" t="str">
        <f t="shared" si="38"/>
        <v>2087</v>
      </c>
      <c r="E141" s="122">
        <f t="shared" si="39"/>
        <v>10038</v>
      </c>
      <c r="F141" s="123">
        <f t="shared" si="40"/>
        <v>9</v>
      </c>
      <c r="G141" s="123">
        <f t="shared" si="36"/>
        <v>0</v>
      </c>
      <c r="H141" s="123">
        <f t="shared" si="32"/>
        <v>-3</v>
      </c>
      <c r="I141" s="123">
        <f t="shared" si="43"/>
        <v>-28</v>
      </c>
      <c r="J141" s="122">
        <f t="shared" si="43"/>
        <v>9866</v>
      </c>
      <c r="K141" s="119"/>
      <c r="L141" s="119"/>
      <c r="M141" s="122">
        <v>10430268</v>
      </c>
      <c r="N141" s="122">
        <f t="shared" si="37"/>
        <v>-1</v>
      </c>
      <c r="O141" s="122">
        <f t="shared" si="41"/>
        <v>-1</v>
      </c>
      <c r="P141" s="122">
        <f t="shared" si="45"/>
        <v>-7</v>
      </c>
      <c r="Q141" s="122">
        <f t="shared" si="33"/>
        <v>10430</v>
      </c>
      <c r="R141" s="123">
        <f t="shared" si="44"/>
        <v>-185</v>
      </c>
      <c r="S141" s="122">
        <f t="shared" si="42"/>
        <v>6144</v>
      </c>
      <c r="T141" s="119" t="str">
        <f t="shared" si="34"/>
        <v>2087</v>
      </c>
      <c r="U141" s="119"/>
      <c r="V141" s="119"/>
      <c r="W141" s="119"/>
      <c r="X141" s="119"/>
      <c r="Y141" s="119"/>
      <c r="Z141" s="119"/>
      <c r="AA141" s="119"/>
      <c r="AB141" s="119"/>
      <c r="AC141" s="119"/>
      <c r="AD141" s="119"/>
      <c r="AE141" s="119"/>
      <c r="AF141" s="119"/>
      <c r="AG141" s="119"/>
      <c r="AH141" s="119"/>
      <c r="AI141" s="119"/>
      <c r="AJ141" s="119"/>
      <c r="AK141" s="119"/>
      <c r="AL141" s="119"/>
      <c r="AM141" s="119"/>
      <c r="AN141" s="119"/>
      <c r="AO141" s="119"/>
      <c r="AP141" s="119"/>
      <c r="AQ141" s="119"/>
      <c r="AR141" s="119"/>
      <c r="AS141" s="119"/>
      <c r="AT141" s="119"/>
      <c r="AU141" s="119"/>
      <c r="AV141" s="119"/>
      <c r="AW141" s="119"/>
      <c r="AX141" s="119"/>
      <c r="AY141" s="119"/>
      <c r="AZ141" s="119"/>
    </row>
    <row r="142" spans="1:52" ht="14">
      <c r="A142" s="129" t="s">
        <v>1539</v>
      </c>
      <c r="B142" s="121">
        <v>10046027</v>
      </c>
      <c r="C142" s="123">
        <f t="shared" si="35"/>
        <v>8</v>
      </c>
      <c r="D142" s="124" t="str">
        <f t="shared" si="38"/>
        <v>2088</v>
      </c>
      <c r="E142" s="122">
        <f t="shared" si="39"/>
        <v>10046</v>
      </c>
      <c r="F142" s="123">
        <f t="shared" si="40"/>
        <v>8</v>
      </c>
      <c r="G142" s="123">
        <f t="shared" si="36"/>
        <v>-1</v>
      </c>
      <c r="H142" s="123">
        <f t="shared" si="32"/>
        <v>-1</v>
      </c>
      <c r="I142" s="123">
        <f t="shared" si="43"/>
        <v>-29</v>
      </c>
      <c r="J142" s="122">
        <f t="shared" si="43"/>
        <v>9837</v>
      </c>
      <c r="K142" s="119"/>
      <c r="L142" s="119"/>
      <c r="M142" s="122">
        <v>10428831</v>
      </c>
      <c r="N142" s="122">
        <f t="shared" si="37"/>
        <v>-1</v>
      </c>
      <c r="O142" s="122">
        <f t="shared" si="41"/>
        <v>0</v>
      </c>
      <c r="P142" s="122">
        <f t="shared" si="45"/>
        <v>-5</v>
      </c>
      <c r="Q142" s="122">
        <f t="shared" si="33"/>
        <v>10429</v>
      </c>
      <c r="R142" s="123">
        <f t="shared" si="44"/>
        <v>-190</v>
      </c>
      <c r="S142" s="122">
        <f t="shared" si="42"/>
        <v>5954</v>
      </c>
      <c r="T142" s="119" t="str">
        <f t="shared" si="34"/>
        <v>2088</v>
      </c>
      <c r="U142" s="119"/>
      <c r="V142" s="119"/>
      <c r="W142" s="119"/>
      <c r="X142" s="119"/>
      <c r="Y142" s="119"/>
      <c r="Z142" s="119"/>
      <c r="AA142" s="119"/>
      <c r="AB142" s="119"/>
      <c r="AC142" s="119"/>
      <c r="AD142" s="119"/>
      <c r="AE142" s="119"/>
      <c r="AF142" s="119"/>
      <c r="AG142" s="119"/>
      <c r="AH142" s="119"/>
      <c r="AI142" s="119"/>
      <c r="AJ142" s="119"/>
      <c r="AK142" s="119"/>
      <c r="AL142" s="119"/>
      <c r="AM142" s="119"/>
      <c r="AN142" s="119"/>
      <c r="AO142" s="119"/>
      <c r="AP142" s="119"/>
      <c r="AQ142" s="119"/>
      <c r="AR142" s="119"/>
      <c r="AS142" s="119"/>
      <c r="AT142" s="119"/>
      <c r="AU142" s="119"/>
      <c r="AV142" s="119"/>
      <c r="AW142" s="119"/>
      <c r="AX142" s="119"/>
      <c r="AY142" s="119"/>
      <c r="AZ142" s="119"/>
    </row>
    <row r="143" spans="1:52" ht="14">
      <c r="A143" s="129" t="s">
        <v>1540</v>
      </c>
      <c r="B143" s="121">
        <v>10054212</v>
      </c>
      <c r="C143" s="123">
        <f t="shared" si="35"/>
        <v>8</v>
      </c>
      <c r="D143" s="124" t="str">
        <f t="shared" si="38"/>
        <v>2089</v>
      </c>
      <c r="E143" s="122">
        <f t="shared" si="39"/>
        <v>10054</v>
      </c>
      <c r="F143" s="123">
        <f t="shared" si="40"/>
        <v>8</v>
      </c>
      <c r="G143" s="123">
        <f t="shared" si="36"/>
        <v>0</v>
      </c>
      <c r="H143" s="123">
        <f t="shared" si="32"/>
        <v>-2</v>
      </c>
      <c r="I143" s="123">
        <f t="shared" si="43"/>
        <v>-31</v>
      </c>
      <c r="J143" s="122">
        <f t="shared" si="43"/>
        <v>9806</v>
      </c>
      <c r="K143" s="119"/>
      <c r="L143" s="119"/>
      <c r="M143" s="122">
        <v>10426601</v>
      </c>
      <c r="N143" s="122">
        <f t="shared" si="37"/>
        <v>-2</v>
      </c>
      <c r="O143" s="122">
        <f t="shared" si="41"/>
        <v>-1</v>
      </c>
      <c r="P143" s="122">
        <f t="shared" si="45"/>
        <v>-6</v>
      </c>
      <c r="Q143" s="122">
        <f t="shared" si="33"/>
        <v>10427</v>
      </c>
      <c r="R143" s="123">
        <f t="shared" si="44"/>
        <v>-196</v>
      </c>
      <c r="S143" s="122">
        <f t="shared" si="42"/>
        <v>5758</v>
      </c>
      <c r="T143" s="119" t="str">
        <f t="shared" si="34"/>
        <v>2089</v>
      </c>
      <c r="U143" s="119"/>
      <c r="V143" s="119"/>
      <c r="W143" s="119"/>
      <c r="X143" s="119"/>
      <c r="Y143" s="119"/>
      <c r="Z143" s="119"/>
      <c r="AA143" s="119"/>
      <c r="AB143" s="119"/>
      <c r="AC143" s="119"/>
      <c r="AD143" s="119"/>
      <c r="AE143" s="119"/>
      <c r="AF143" s="119"/>
      <c r="AG143" s="119"/>
      <c r="AH143" s="119"/>
      <c r="AI143" s="119"/>
      <c r="AJ143" s="119"/>
      <c r="AK143" s="119"/>
      <c r="AL143" s="119"/>
      <c r="AM143" s="119"/>
      <c r="AN143" s="119"/>
      <c r="AO143" s="119"/>
      <c r="AP143" s="119"/>
      <c r="AQ143" s="119"/>
      <c r="AR143" s="119"/>
      <c r="AS143" s="119"/>
      <c r="AT143" s="119"/>
      <c r="AU143" s="119"/>
      <c r="AV143" s="119"/>
      <c r="AW143" s="119"/>
      <c r="AX143" s="119"/>
      <c r="AY143" s="119"/>
      <c r="AZ143" s="119"/>
    </row>
    <row r="144" spans="1:52" ht="14">
      <c r="A144" s="129" t="s">
        <v>1541</v>
      </c>
      <c r="B144" s="121">
        <v>10062090</v>
      </c>
      <c r="C144" s="123">
        <f t="shared" si="35"/>
        <v>8</v>
      </c>
      <c r="D144" s="124" t="str">
        <f t="shared" si="38"/>
        <v>2090</v>
      </c>
      <c r="E144" s="122">
        <f t="shared" si="39"/>
        <v>10062</v>
      </c>
      <c r="F144" s="123">
        <f t="shared" si="40"/>
        <v>8</v>
      </c>
      <c r="G144" s="123">
        <f t="shared" si="36"/>
        <v>0</v>
      </c>
      <c r="H144" s="123">
        <f t="shared" si="32"/>
        <v>-2</v>
      </c>
      <c r="I144" s="123">
        <f t="shared" si="43"/>
        <v>-33</v>
      </c>
      <c r="J144" s="122">
        <f t="shared" si="43"/>
        <v>9773</v>
      </c>
      <c r="K144" s="119"/>
      <c r="L144" s="119"/>
      <c r="M144" s="122">
        <v>10423541</v>
      </c>
      <c r="N144" s="122">
        <f t="shared" si="37"/>
        <v>-3</v>
      </c>
      <c r="O144" s="122">
        <f t="shared" si="41"/>
        <v>-1</v>
      </c>
      <c r="P144" s="122">
        <f t="shared" si="45"/>
        <v>-5</v>
      </c>
      <c r="Q144" s="122">
        <f t="shared" si="33"/>
        <v>10424</v>
      </c>
      <c r="R144" s="123">
        <f t="shared" si="44"/>
        <v>-201</v>
      </c>
      <c r="S144" s="122">
        <f t="shared" si="42"/>
        <v>5557</v>
      </c>
      <c r="T144" s="119" t="str">
        <f t="shared" si="34"/>
        <v>2090</v>
      </c>
      <c r="U144" s="119"/>
      <c r="V144" s="119"/>
      <c r="W144" s="119"/>
      <c r="X144" s="119"/>
      <c r="Y144" s="119"/>
      <c r="Z144" s="119"/>
      <c r="AA144" s="119"/>
      <c r="AB144" s="119"/>
      <c r="AC144" s="119"/>
      <c r="AD144" s="119"/>
      <c r="AE144" s="119"/>
      <c r="AF144" s="119"/>
      <c r="AG144" s="119"/>
      <c r="AH144" s="119"/>
      <c r="AI144" s="119"/>
      <c r="AJ144" s="119"/>
      <c r="AK144" s="119"/>
      <c r="AL144" s="119"/>
      <c r="AM144" s="119"/>
      <c r="AN144" s="119"/>
      <c r="AO144" s="119"/>
      <c r="AP144" s="119"/>
      <c r="AQ144" s="119"/>
      <c r="AR144" s="119"/>
      <c r="AS144" s="119"/>
      <c r="AT144" s="119"/>
      <c r="AU144" s="119"/>
      <c r="AV144" s="119"/>
      <c r="AW144" s="119"/>
      <c r="AX144" s="119"/>
      <c r="AY144" s="119"/>
      <c r="AZ144" s="119"/>
    </row>
    <row r="145" spans="1:52" ht="14">
      <c r="A145" s="129" t="s">
        <v>1542</v>
      </c>
      <c r="B145" s="121">
        <v>10069666</v>
      </c>
      <c r="C145" s="123">
        <f t="shared" si="35"/>
        <v>8</v>
      </c>
      <c r="D145" s="124" t="str">
        <f t="shared" si="38"/>
        <v>2091</v>
      </c>
      <c r="E145" s="122">
        <f t="shared" si="39"/>
        <v>10070</v>
      </c>
      <c r="F145" s="123">
        <f t="shared" si="40"/>
        <v>8</v>
      </c>
      <c r="G145" s="123">
        <f t="shared" si="36"/>
        <v>0</v>
      </c>
      <c r="H145" s="123">
        <f t="shared" si="32"/>
        <v>-1</v>
      </c>
      <c r="I145" s="123">
        <f t="shared" si="43"/>
        <v>-34</v>
      </c>
      <c r="J145" s="122">
        <f t="shared" si="43"/>
        <v>9739</v>
      </c>
      <c r="K145" s="119"/>
      <c r="L145" s="119"/>
      <c r="M145" s="122">
        <v>10419647</v>
      </c>
      <c r="N145" s="122">
        <f t="shared" si="37"/>
        <v>-4</v>
      </c>
      <c r="O145" s="122">
        <f t="shared" si="41"/>
        <v>-1</v>
      </c>
      <c r="P145" s="122">
        <f t="shared" si="45"/>
        <v>-4</v>
      </c>
      <c r="Q145" s="122">
        <f t="shared" si="33"/>
        <v>10420</v>
      </c>
      <c r="R145" s="123">
        <f t="shared" si="44"/>
        <v>-205</v>
      </c>
      <c r="S145" s="122">
        <f t="shared" si="42"/>
        <v>5352</v>
      </c>
      <c r="T145" s="119" t="str">
        <f t="shared" si="34"/>
        <v>2091</v>
      </c>
      <c r="U145" s="119"/>
      <c r="V145" s="119"/>
      <c r="W145" s="119"/>
      <c r="X145" s="119"/>
      <c r="Y145" s="119"/>
      <c r="Z145" s="119"/>
      <c r="AA145" s="119"/>
      <c r="AB145" s="119"/>
      <c r="AC145" s="119"/>
      <c r="AD145" s="119"/>
      <c r="AE145" s="119"/>
      <c r="AF145" s="119"/>
      <c r="AG145" s="119"/>
      <c r="AH145" s="119"/>
      <c r="AI145" s="119"/>
      <c r="AJ145" s="119"/>
      <c r="AK145" s="119"/>
      <c r="AL145" s="119"/>
      <c r="AM145" s="119"/>
      <c r="AN145" s="119"/>
      <c r="AO145" s="119"/>
      <c r="AP145" s="119"/>
      <c r="AQ145" s="119"/>
      <c r="AR145" s="119"/>
      <c r="AS145" s="119"/>
      <c r="AT145" s="119"/>
      <c r="AU145" s="119"/>
      <c r="AV145" s="119"/>
      <c r="AW145" s="119"/>
      <c r="AX145" s="119"/>
      <c r="AY145" s="119"/>
      <c r="AZ145" s="119"/>
    </row>
    <row r="146" spans="1:52" ht="14">
      <c r="A146" s="129" t="s">
        <v>1543</v>
      </c>
      <c r="B146" s="121">
        <v>10076948</v>
      </c>
      <c r="C146" s="123">
        <f t="shared" si="35"/>
        <v>7</v>
      </c>
      <c r="D146" s="124" t="str">
        <f t="shared" si="38"/>
        <v>2092</v>
      </c>
      <c r="E146" s="122">
        <f t="shared" si="39"/>
        <v>10077</v>
      </c>
      <c r="F146" s="123">
        <f t="shared" si="40"/>
        <v>7</v>
      </c>
      <c r="G146" s="123">
        <f t="shared" si="36"/>
        <v>-1</v>
      </c>
      <c r="H146" s="123">
        <f t="shared" si="32"/>
        <v>-2</v>
      </c>
      <c r="I146" s="123">
        <f t="shared" si="43"/>
        <v>-36</v>
      </c>
      <c r="J146" s="122">
        <f t="shared" si="43"/>
        <v>9703</v>
      </c>
      <c r="K146" s="119"/>
      <c r="L146" s="119"/>
      <c r="M146" s="122">
        <v>10414960</v>
      </c>
      <c r="N146" s="122">
        <f t="shared" si="37"/>
        <v>-5</v>
      </c>
      <c r="O146" s="122">
        <f t="shared" si="41"/>
        <v>-1</v>
      </c>
      <c r="P146" s="122">
        <f t="shared" si="45"/>
        <v>-5</v>
      </c>
      <c r="Q146" s="122">
        <f t="shared" si="33"/>
        <v>10415</v>
      </c>
      <c r="R146" s="123">
        <f t="shared" si="44"/>
        <v>-210</v>
      </c>
      <c r="S146" s="122">
        <f t="shared" si="42"/>
        <v>5142</v>
      </c>
      <c r="T146" s="119" t="str">
        <f t="shared" si="34"/>
        <v>2092</v>
      </c>
      <c r="U146" s="119"/>
      <c r="V146" s="119"/>
      <c r="W146" s="119"/>
      <c r="X146" s="119"/>
      <c r="Y146" s="119"/>
      <c r="Z146" s="119"/>
      <c r="AA146" s="119"/>
      <c r="AB146" s="119"/>
      <c r="AC146" s="119"/>
      <c r="AD146" s="119"/>
      <c r="AE146" s="119"/>
      <c r="AF146" s="119"/>
      <c r="AG146" s="119"/>
      <c r="AH146" s="119"/>
      <c r="AI146" s="119"/>
      <c r="AJ146" s="119"/>
      <c r="AK146" s="119"/>
      <c r="AL146" s="119"/>
      <c r="AM146" s="119"/>
      <c r="AN146" s="119"/>
      <c r="AO146" s="119"/>
      <c r="AP146" s="119"/>
      <c r="AQ146" s="119"/>
      <c r="AR146" s="119"/>
      <c r="AS146" s="119"/>
      <c r="AT146" s="119"/>
      <c r="AU146" s="119"/>
      <c r="AV146" s="119"/>
      <c r="AW146" s="119"/>
      <c r="AX146" s="119"/>
      <c r="AY146" s="119"/>
      <c r="AZ146" s="119"/>
    </row>
    <row r="147" spans="1:52" ht="14">
      <c r="A147" s="129" t="s">
        <v>1544</v>
      </c>
      <c r="B147" s="121">
        <v>10083944</v>
      </c>
      <c r="C147" s="123">
        <f t="shared" si="35"/>
        <v>7</v>
      </c>
      <c r="D147" s="124" t="str">
        <f t="shared" si="38"/>
        <v>2093</v>
      </c>
      <c r="E147" s="122">
        <f t="shared" si="39"/>
        <v>10084</v>
      </c>
      <c r="F147" s="123">
        <f t="shared" si="40"/>
        <v>7</v>
      </c>
      <c r="G147" s="123">
        <f t="shared" si="36"/>
        <v>0</v>
      </c>
      <c r="H147" s="123">
        <f t="shared" si="32"/>
        <v>-2</v>
      </c>
      <c r="I147" s="123">
        <f t="shared" si="43"/>
        <v>-38</v>
      </c>
      <c r="J147" s="122">
        <f t="shared" si="43"/>
        <v>9665</v>
      </c>
      <c r="K147" s="119"/>
      <c r="L147" s="119"/>
      <c r="M147" s="122">
        <v>10409491</v>
      </c>
      <c r="N147" s="122">
        <f t="shared" si="37"/>
        <v>-5</v>
      </c>
      <c r="O147" s="122">
        <f t="shared" si="41"/>
        <v>0</v>
      </c>
      <c r="P147" s="122">
        <f t="shared" si="45"/>
        <v>-5</v>
      </c>
      <c r="Q147" s="122">
        <f t="shared" si="33"/>
        <v>10409</v>
      </c>
      <c r="R147" s="123">
        <f t="shared" si="44"/>
        <v>-215</v>
      </c>
      <c r="S147" s="122">
        <f t="shared" si="42"/>
        <v>4927</v>
      </c>
      <c r="T147" s="119" t="str">
        <f t="shared" si="34"/>
        <v>2093</v>
      </c>
      <c r="U147" s="119"/>
      <c r="V147" s="119"/>
      <c r="W147" s="119"/>
      <c r="X147" s="119"/>
      <c r="Y147" s="119"/>
      <c r="Z147" s="119"/>
      <c r="AA147" s="119"/>
      <c r="AB147" s="119"/>
      <c r="AC147" s="119"/>
      <c r="AD147" s="119"/>
      <c r="AE147" s="119"/>
      <c r="AF147" s="119"/>
      <c r="AG147" s="119"/>
      <c r="AH147" s="119"/>
      <c r="AI147" s="119"/>
      <c r="AJ147" s="119"/>
      <c r="AK147" s="119"/>
      <c r="AL147" s="119"/>
      <c r="AM147" s="119"/>
      <c r="AN147" s="119"/>
      <c r="AO147" s="119"/>
      <c r="AP147" s="119"/>
      <c r="AQ147" s="119"/>
      <c r="AR147" s="119"/>
      <c r="AS147" s="119"/>
      <c r="AT147" s="119"/>
      <c r="AU147" s="119"/>
      <c r="AV147" s="119"/>
      <c r="AW147" s="119"/>
      <c r="AX147" s="119"/>
      <c r="AY147" s="119"/>
      <c r="AZ147" s="119"/>
    </row>
    <row r="148" spans="1:52" ht="14">
      <c r="A148" s="129" t="s">
        <v>1545</v>
      </c>
      <c r="B148" s="121">
        <v>10090660</v>
      </c>
      <c r="C148" s="123">
        <f t="shared" si="35"/>
        <v>7</v>
      </c>
      <c r="D148" s="124" t="str">
        <f t="shared" si="38"/>
        <v>2094</v>
      </c>
      <c r="E148" s="122">
        <f t="shared" si="39"/>
        <v>10091</v>
      </c>
      <c r="F148" s="123">
        <f t="shared" si="40"/>
        <v>7</v>
      </c>
      <c r="G148" s="123">
        <f t="shared" si="36"/>
        <v>0</v>
      </c>
      <c r="H148" s="123">
        <f t="shared" si="32"/>
        <v>-2</v>
      </c>
      <c r="I148" s="123">
        <f t="shared" si="43"/>
        <v>-40</v>
      </c>
      <c r="J148" s="122">
        <f t="shared" si="43"/>
        <v>9625</v>
      </c>
      <c r="K148" s="119"/>
      <c r="L148" s="119"/>
      <c r="M148" s="122">
        <v>10403272</v>
      </c>
      <c r="N148" s="122">
        <f t="shared" si="37"/>
        <v>-6</v>
      </c>
      <c r="O148" s="122">
        <f t="shared" si="41"/>
        <v>-1</v>
      </c>
      <c r="P148" s="122">
        <f t="shared" si="45"/>
        <v>-6</v>
      </c>
      <c r="Q148" s="122">
        <f t="shared" si="33"/>
        <v>10403</v>
      </c>
      <c r="R148" s="123">
        <f t="shared" si="44"/>
        <v>-221</v>
      </c>
      <c r="S148" s="122">
        <f t="shared" si="42"/>
        <v>4706</v>
      </c>
      <c r="T148" s="119" t="str">
        <f t="shared" si="34"/>
        <v>2094</v>
      </c>
      <c r="U148" s="119"/>
      <c r="V148" s="119"/>
      <c r="W148" s="119"/>
      <c r="X148" s="119"/>
      <c r="Y148" s="119"/>
      <c r="Z148" s="119"/>
      <c r="AA148" s="119"/>
      <c r="AB148" s="119"/>
      <c r="AC148" s="119"/>
      <c r="AD148" s="119"/>
      <c r="AE148" s="119"/>
      <c r="AF148" s="119"/>
      <c r="AG148" s="119"/>
      <c r="AH148" s="119"/>
      <c r="AI148" s="119"/>
      <c r="AJ148" s="119"/>
      <c r="AK148" s="119"/>
      <c r="AL148" s="119"/>
      <c r="AM148" s="119"/>
      <c r="AN148" s="119"/>
      <c r="AO148" s="119"/>
      <c r="AP148" s="119"/>
      <c r="AQ148" s="119"/>
      <c r="AR148" s="119"/>
      <c r="AS148" s="119"/>
      <c r="AT148" s="119"/>
      <c r="AU148" s="119"/>
      <c r="AV148" s="119"/>
      <c r="AW148" s="119"/>
      <c r="AX148" s="119"/>
      <c r="AY148" s="119"/>
      <c r="AZ148" s="119"/>
    </row>
    <row r="149" spans="1:52" ht="14">
      <c r="A149" s="129" t="s">
        <v>1546</v>
      </c>
      <c r="B149" s="121">
        <v>10097100</v>
      </c>
      <c r="C149" s="123">
        <f t="shared" si="35"/>
        <v>6</v>
      </c>
      <c r="D149" s="124" t="str">
        <f t="shared" si="38"/>
        <v>2095</v>
      </c>
      <c r="E149" s="122">
        <f t="shared" si="39"/>
        <v>10097</v>
      </c>
      <c r="F149" s="123">
        <f t="shared" si="40"/>
        <v>6</v>
      </c>
      <c r="G149" s="123">
        <f t="shared" si="36"/>
        <v>-1</v>
      </c>
      <c r="H149" s="123">
        <f t="shared" si="32"/>
        <v>-2</v>
      </c>
      <c r="I149" s="123">
        <f t="shared" si="43"/>
        <v>-42</v>
      </c>
      <c r="J149" s="122">
        <f t="shared" si="43"/>
        <v>9583</v>
      </c>
      <c r="K149" s="119"/>
      <c r="L149" s="119"/>
      <c r="M149" s="122">
        <v>10396306</v>
      </c>
      <c r="N149" s="122">
        <f t="shared" si="37"/>
        <v>-7</v>
      </c>
      <c r="O149" s="122">
        <f t="shared" si="41"/>
        <v>-1</v>
      </c>
      <c r="P149" s="122">
        <f t="shared" si="45"/>
        <v>-5</v>
      </c>
      <c r="Q149" s="122">
        <f t="shared" si="33"/>
        <v>10396</v>
      </c>
      <c r="R149" s="123">
        <f t="shared" si="44"/>
        <v>-226</v>
      </c>
      <c r="S149" s="122">
        <f t="shared" si="42"/>
        <v>4480</v>
      </c>
      <c r="T149" s="119" t="str">
        <f t="shared" si="34"/>
        <v>2095</v>
      </c>
      <c r="U149" s="119"/>
      <c r="V149" s="119"/>
      <c r="W149" s="119"/>
      <c r="X149" s="119"/>
      <c r="Y149" s="119"/>
      <c r="Z149" s="119"/>
      <c r="AA149" s="119"/>
      <c r="AB149" s="119"/>
      <c r="AC149" s="119"/>
      <c r="AD149" s="119"/>
      <c r="AE149" s="119"/>
      <c r="AF149" s="119"/>
      <c r="AG149" s="119"/>
      <c r="AH149" s="119"/>
      <c r="AI149" s="119"/>
      <c r="AJ149" s="119"/>
      <c r="AK149" s="119"/>
      <c r="AL149" s="119"/>
      <c r="AM149" s="119"/>
      <c r="AN149" s="119"/>
      <c r="AO149" s="119"/>
      <c r="AP149" s="119"/>
      <c r="AQ149" s="119"/>
      <c r="AR149" s="119"/>
      <c r="AS149" s="119"/>
      <c r="AT149" s="119"/>
      <c r="AU149" s="119"/>
      <c r="AV149" s="119"/>
      <c r="AW149" s="119"/>
      <c r="AX149" s="119"/>
      <c r="AY149" s="119"/>
      <c r="AZ149" s="119"/>
    </row>
    <row r="150" spans="1:52" ht="14">
      <c r="A150" s="129" t="s">
        <v>1547</v>
      </c>
      <c r="B150" s="121">
        <v>10103262</v>
      </c>
      <c r="C150" s="123">
        <f t="shared" si="35"/>
        <v>6</v>
      </c>
      <c r="D150" s="124" t="str">
        <f t="shared" si="38"/>
        <v>2096</v>
      </c>
      <c r="E150" s="122">
        <f t="shared" si="39"/>
        <v>10103</v>
      </c>
      <c r="F150" s="123">
        <f t="shared" si="40"/>
        <v>6</v>
      </c>
      <c r="G150" s="123">
        <f t="shared" si="36"/>
        <v>0</v>
      </c>
      <c r="H150" s="123">
        <f t="shared" si="32"/>
        <v>-2</v>
      </c>
      <c r="I150" s="123">
        <f t="shared" si="43"/>
        <v>-44</v>
      </c>
      <c r="J150" s="122">
        <f t="shared" si="43"/>
        <v>9539</v>
      </c>
      <c r="K150" s="119"/>
      <c r="L150" s="119"/>
      <c r="M150" s="122">
        <v>10388517</v>
      </c>
      <c r="N150" s="122">
        <f t="shared" si="37"/>
        <v>-8</v>
      </c>
      <c r="O150" s="122">
        <f t="shared" si="41"/>
        <v>-1</v>
      </c>
      <c r="P150" s="122">
        <f t="shared" si="45"/>
        <v>-5</v>
      </c>
      <c r="Q150" s="122">
        <f t="shared" si="33"/>
        <v>10389</v>
      </c>
      <c r="R150" s="123">
        <f t="shared" si="44"/>
        <v>-231</v>
      </c>
      <c r="S150" s="122">
        <f t="shared" si="42"/>
        <v>4249</v>
      </c>
      <c r="T150" s="119" t="str">
        <f t="shared" si="34"/>
        <v>2096</v>
      </c>
      <c r="U150" s="119"/>
      <c r="V150" s="119"/>
      <c r="W150" s="119"/>
      <c r="X150" s="119"/>
      <c r="Y150" s="119"/>
      <c r="Z150" s="119"/>
      <c r="AA150" s="119"/>
      <c r="AB150" s="119"/>
      <c r="AC150" s="119"/>
      <c r="AD150" s="119"/>
      <c r="AE150" s="119"/>
      <c r="AF150" s="119"/>
      <c r="AG150" s="119"/>
      <c r="AH150" s="119"/>
      <c r="AI150" s="119"/>
      <c r="AJ150" s="119"/>
      <c r="AK150" s="119"/>
      <c r="AL150" s="119"/>
      <c r="AM150" s="119"/>
      <c r="AN150" s="119"/>
      <c r="AO150" s="119"/>
      <c r="AP150" s="119"/>
      <c r="AQ150" s="119"/>
      <c r="AR150" s="119"/>
      <c r="AS150" s="119"/>
      <c r="AT150" s="119"/>
      <c r="AU150" s="119"/>
      <c r="AV150" s="119"/>
      <c r="AW150" s="119"/>
      <c r="AX150" s="119"/>
      <c r="AY150" s="119"/>
      <c r="AZ150" s="119"/>
    </row>
    <row r="151" spans="1:52" ht="14">
      <c r="A151" s="129" t="s">
        <v>1548</v>
      </c>
      <c r="B151" s="121">
        <v>10109140</v>
      </c>
      <c r="C151" s="123">
        <f t="shared" si="35"/>
        <v>6</v>
      </c>
      <c r="D151" s="124" t="str">
        <f t="shared" si="38"/>
        <v>2097</v>
      </c>
      <c r="E151" s="122">
        <f t="shared" si="39"/>
        <v>10109</v>
      </c>
      <c r="F151" s="123">
        <f t="shared" si="40"/>
        <v>6</v>
      </c>
      <c r="G151" s="123">
        <f t="shared" si="36"/>
        <v>0</v>
      </c>
      <c r="H151" s="123">
        <f t="shared" si="32"/>
        <v>-3</v>
      </c>
      <c r="I151" s="123">
        <f t="shared" si="43"/>
        <v>-47</v>
      </c>
      <c r="J151" s="122">
        <f t="shared" si="43"/>
        <v>9492</v>
      </c>
      <c r="K151" s="119"/>
      <c r="L151" s="119"/>
      <c r="M151" s="122">
        <v>10379888</v>
      </c>
      <c r="N151" s="122">
        <f t="shared" si="37"/>
        <v>-9</v>
      </c>
      <c r="O151" s="122">
        <f t="shared" si="41"/>
        <v>-1</v>
      </c>
      <c r="P151" s="122">
        <f t="shared" si="45"/>
        <v>-6</v>
      </c>
      <c r="Q151" s="122">
        <f t="shared" si="33"/>
        <v>10380</v>
      </c>
      <c r="R151" s="123">
        <f t="shared" si="44"/>
        <v>-237</v>
      </c>
      <c r="S151" s="122">
        <f t="shared" si="42"/>
        <v>4012</v>
      </c>
      <c r="T151" s="119" t="str">
        <f t="shared" si="34"/>
        <v>2097</v>
      </c>
      <c r="U151" s="119"/>
      <c r="V151" s="119"/>
      <c r="W151" s="119"/>
      <c r="X151" s="119"/>
      <c r="Y151" s="119"/>
      <c r="Z151" s="119"/>
      <c r="AA151" s="119"/>
      <c r="AB151" s="119"/>
      <c r="AC151" s="119"/>
      <c r="AD151" s="119"/>
      <c r="AE151" s="119"/>
      <c r="AF151" s="119"/>
      <c r="AG151" s="119"/>
      <c r="AH151" s="119"/>
      <c r="AI151" s="119"/>
      <c r="AJ151" s="119"/>
      <c r="AK151" s="119"/>
      <c r="AL151" s="119"/>
      <c r="AM151" s="119"/>
      <c r="AN151" s="119"/>
      <c r="AO151" s="119"/>
      <c r="AP151" s="119"/>
      <c r="AQ151" s="119"/>
      <c r="AR151" s="119"/>
      <c r="AS151" s="119"/>
      <c r="AT151" s="119"/>
      <c r="AU151" s="119"/>
      <c r="AV151" s="119"/>
      <c r="AW151" s="119"/>
      <c r="AX151" s="119"/>
      <c r="AY151" s="119"/>
      <c r="AZ151" s="119"/>
    </row>
    <row r="152" spans="1:52" ht="14">
      <c r="A152" s="129" t="s">
        <v>1549</v>
      </c>
      <c r="B152" s="121">
        <v>10114722</v>
      </c>
      <c r="C152" s="123">
        <f t="shared" si="35"/>
        <v>6</v>
      </c>
      <c r="D152" s="124" t="str">
        <f t="shared" si="38"/>
        <v>2098</v>
      </c>
      <c r="E152" s="122">
        <f t="shared" si="39"/>
        <v>10115</v>
      </c>
      <c r="F152" s="123">
        <f t="shared" si="40"/>
        <v>6</v>
      </c>
      <c r="G152" s="123">
        <f t="shared" si="36"/>
        <v>0</v>
      </c>
      <c r="H152" s="123">
        <f t="shared" si="32"/>
        <v>-3</v>
      </c>
      <c r="I152" s="123">
        <f t="shared" ref="I152:J167" si="46">I151+H152</f>
        <v>-50</v>
      </c>
      <c r="J152" s="122">
        <f t="shared" si="46"/>
        <v>9442</v>
      </c>
      <c r="K152" s="119"/>
      <c r="L152" s="119"/>
      <c r="M152" s="122">
        <v>10370445</v>
      </c>
      <c r="N152" s="122">
        <f t="shared" si="37"/>
        <v>-9</v>
      </c>
      <c r="O152" s="122">
        <f t="shared" si="41"/>
        <v>0</v>
      </c>
      <c r="P152" s="122">
        <f t="shared" si="45"/>
        <v>-7</v>
      </c>
      <c r="Q152" s="122">
        <f t="shared" si="33"/>
        <v>10370</v>
      </c>
      <c r="R152" s="123">
        <f t="shared" si="44"/>
        <v>-244</v>
      </c>
      <c r="S152" s="122">
        <f t="shared" si="42"/>
        <v>3768</v>
      </c>
      <c r="T152" s="119" t="str">
        <f t="shared" si="34"/>
        <v>2098</v>
      </c>
      <c r="U152" s="119"/>
      <c r="V152" s="119"/>
      <c r="W152" s="119"/>
      <c r="X152" s="119"/>
      <c r="Y152" s="119"/>
      <c r="Z152" s="119"/>
      <c r="AA152" s="119"/>
      <c r="AB152" s="119"/>
      <c r="AC152" s="119"/>
      <c r="AD152" s="119"/>
      <c r="AE152" s="119"/>
      <c r="AF152" s="119"/>
      <c r="AG152" s="119"/>
      <c r="AH152" s="119"/>
      <c r="AI152" s="119"/>
      <c r="AJ152" s="119"/>
      <c r="AK152" s="119"/>
      <c r="AL152" s="119"/>
      <c r="AM152" s="119"/>
      <c r="AN152" s="119"/>
      <c r="AO152" s="119"/>
      <c r="AP152" s="119"/>
      <c r="AQ152" s="119"/>
      <c r="AR152" s="119"/>
      <c r="AS152" s="119"/>
      <c r="AT152" s="119"/>
      <c r="AU152" s="119"/>
      <c r="AV152" s="119"/>
      <c r="AW152" s="119"/>
      <c r="AX152" s="119"/>
      <c r="AY152" s="119"/>
      <c r="AZ152" s="119"/>
    </row>
    <row r="153" spans="1:52" ht="14">
      <c r="A153" s="129" t="s">
        <v>1550</v>
      </c>
      <c r="B153" s="121">
        <v>10119991</v>
      </c>
      <c r="C153" s="123">
        <f t="shared" si="35"/>
        <v>5</v>
      </c>
      <c r="D153" s="124" t="str">
        <f t="shared" si="38"/>
        <v>2099</v>
      </c>
      <c r="E153" s="122">
        <f t="shared" si="39"/>
        <v>10120</v>
      </c>
      <c r="F153" s="123">
        <f t="shared" si="40"/>
        <v>5</v>
      </c>
      <c r="G153" s="123">
        <f t="shared" si="36"/>
        <v>-1</v>
      </c>
      <c r="H153" s="123">
        <f t="shared" si="32"/>
        <v>-3</v>
      </c>
      <c r="I153" s="123">
        <f t="shared" si="46"/>
        <v>-53</v>
      </c>
      <c r="J153" s="122">
        <f t="shared" si="46"/>
        <v>9389</v>
      </c>
      <c r="K153" s="119"/>
      <c r="L153" s="119"/>
      <c r="M153" s="122">
        <v>10360269</v>
      </c>
      <c r="N153" s="122">
        <f t="shared" si="37"/>
        <v>-10</v>
      </c>
      <c r="O153" s="122">
        <f t="shared" si="41"/>
        <v>-1</v>
      </c>
      <c r="P153" s="122">
        <f t="shared" si="45"/>
        <v>-6</v>
      </c>
      <c r="Q153" s="122">
        <f t="shared" si="33"/>
        <v>10360</v>
      </c>
      <c r="R153" s="123">
        <f t="shared" si="44"/>
        <v>-250</v>
      </c>
      <c r="S153" s="122">
        <f t="shared" si="42"/>
        <v>3518</v>
      </c>
      <c r="T153" s="119" t="str">
        <f t="shared" si="34"/>
        <v>2099</v>
      </c>
      <c r="U153" s="119"/>
      <c r="V153" s="119"/>
      <c r="W153" s="119"/>
      <c r="X153" s="119"/>
      <c r="Y153" s="119"/>
      <c r="Z153" s="119"/>
      <c r="AA153" s="119"/>
      <c r="AB153" s="119"/>
      <c r="AC153" s="119"/>
      <c r="AD153" s="119"/>
      <c r="AE153" s="119"/>
      <c r="AF153" s="119"/>
      <c r="AG153" s="119"/>
      <c r="AH153" s="119"/>
      <c r="AI153" s="119"/>
      <c r="AJ153" s="119"/>
      <c r="AK153" s="119"/>
      <c r="AL153" s="119"/>
      <c r="AM153" s="119"/>
      <c r="AN153" s="119"/>
      <c r="AO153" s="119"/>
      <c r="AP153" s="119"/>
      <c r="AQ153" s="119"/>
      <c r="AR153" s="119"/>
      <c r="AS153" s="119"/>
      <c r="AT153" s="119"/>
      <c r="AU153" s="119"/>
      <c r="AV153" s="119"/>
      <c r="AW153" s="119"/>
      <c r="AX153" s="119"/>
      <c r="AY153" s="119"/>
      <c r="AZ153" s="119"/>
    </row>
    <row r="154" spans="1:52" ht="14">
      <c r="A154" s="130" t="s">
        <v>1551</v>
      </c>
      <c r="B154" s="121">
        <v>10124926</v>
      </c>
      <c r="C154" s="123">
        <f t="shared" si="35"/>
        <v>5</v>
      </c>
      <c r="D154" s="124" t="str">
        <f t="shared" si="38"/>
        <v>2100</v>
      </c>
      <c r="E154" s="122">
        <f t="shared" si="39"/>
        <v>10125</v>
      </c>
      <c r="F154" s="123">
        <f t="shared" si="40"/>
        <v>5</v>
      </c>
      <c r="G154" s="123">
        <f t="shared" si="36"/>
        <v>0</v>
      </c>
      <c r="H154" s="123">
        <f t="shared" si="32"/>
        <v>-3</v>
      </c>
      <c r="I154" s="123">
        <f t="shared" si="46"/>
        <v>-56</v>
      </c>
      <c r="J154" s="122">
        <f t="shared" si="46"/>
        <v>9333</v>
      </c>
      <c r="K154" s="119"/>
      <c r="L154" s="119"/>
      <c r="M154" s="122">
        <v>10349323</v>
      </c>
      <c r="N154" s="122">
        <f t="shared" si="37"/>
        <v>-11</v>
      </c>
      <c r="O154" s="122">
        <f t="shared" si="41"/>
        <v>-1</v>
      </c>
      <c r="P154" s="122">
        <f t="shared" si="45"/>
        <v>-7</v>
      </c>
      <c r="Q154" s="122">
        <f t="shared" si="33"/>
        <v>10349</v>
      </c>
      <c r="R154" s="123">
        <f t="shared" si="44"/>
        <v>-257</v>
      </c>
      <c r="S154" s="122">
        <f t="shared" si="42"/>
        <v>3261</v>
      </c>
      <c r="T154" s="119" t="str">
        <f t="shared" si="34"/>
        <v>2100</v>
      </c>
      <c r="U154" s="119"/>
      <c r="V154" s="119"/>
      <c r="W154" s="119"/>
      <c r="X154" s="119"/>
      <c r="Y154" s="119"/>
      <c r="Z154" s="119"/>
      <c r="AA154" s="119"/>
      <c r="AB154" s="119"/>
      <c r="AC154" s="119"/>
      <c r="AD154" s="119"/>
      <c r="AE154" s="119"/>
      <c r="AF154" s="119"/>
      <c r="AG154" s="119"/>
      <c r="AH154" s="119"/>
      <c r="AI154" s="119"/>
      <c r="AJ154" s="119"/>
      <c r="AK154" s="119"/>
      <c r="AL154" s="119"/>
      <c r="AM154" s="119"/>
      <c r="AN154" s="119"/>
      <c r="AO154" s="119"/>
      <c r="AP154" s="119"/>
      <c r="AQ154" s="119"/>
      <c r="AR154" s="119"/>
      <c r="AS154" s="119"/>
      <c r="AT154" s="119"/>
      <c r="AU154" s="119"/>
      <c r="AV154" s="119"/>
      <c r="AW154" s="119"/>
      <c r="AX154" s="119"/>
      <c r="AY154" s="119"/>
      <c r="AZ154" s="119"/>
    </row>
    <row r="155" spans="1:52" ht="14">
      <c r="A155" s="129" t="s">
        <v>1552</v>
      </c>
      <c r="B155" s="119"/>
      <c r="C155" s="119"/>
      <c r="D155" s="119"/>
      <c r="E155" s="119"/>
      <c r="F155" s="123"/>
      <c r="G155" s="123"/>
      <c r="H155" s="123">
        <f t="shared" si="32"/>
        <v>-3</v>
      </c>
      <c r="I155" s="123">
        <f t="shared" si="46"/>
        <v>-59</v>
      </c>
      <c r="J155" s="122">
        <f t="shared" si="46"/>
        <v>9274</v>
      </c>
      <c r="K155" s="119"/>
      <c r="L155" s="119"/>
      <c r="M155" s="122"/>
      <c r="N155" s="122"/>
      <c r="O155" s="122"/>
      <c r="P155" s="122">
        <f t="shared" si="45"/>
        <v>-7</v>
      </c>
      <c r="Q155" s="119"/>
      <c r="R155" s="119"/>
      <c r="S155" s="119"/>
      <c r="T155" s="119" t="str">
        <f t="shared" si="34"/>
        <v>2101</v>
      </c>
      <c r="U155" s="119"/>
      <c r="V155" s="119"/>
      <c r="W155" s="119"/>
      <c r="X155" s="119"/>
      <c r="Y155" s="119"/>
      <c r="Z155" s="119"/>
      <c r="AA155" s="119"/>
      <c r="AB155" s="119"/>
      <c r="AC155" s="119"/>
      <c r="AD155" s="119"/>
      <c r="AE155" s="119"/>
      <c r="AF155" s="119"/>
      <c r="AG155" s="119"/>
      <c r="AH155" s="119"/>
      <c r="AI155" s="119"/>
      <c r="AJ155" s="119"/>
      <c r="AK155" s="119"/>
      <c r="AL155" s="119"/>
      <c r="AM155" s="119"/>
      <c r="AN155" s="119"/>
      <c r="AO155" s="119"/>
      <c r="AP155" s="119"/>
      <c r="AQ155" s="119"/>
      <c r="AR155" s="119"/>
      <c r="AS155" s="119"/>
      <c r="AT155" s="119"/>
      <c r="AU155" s="119"/>
      <c r="AV155" s="119"/>
      <c r="AW155" s="119"/>
      <c r="AX155" s="119"/>
      <c r="AY155" s="119"/>
      <c r="AZ155" s="119"/>
    </row>
    <row r="156" spans="1:52" ht="14">
      <c r="A156" s="130" t="s">
        <v>1553</v>
      </c>
      <c r="B156" s="119"/>
      <c r="C156" s="119"/>
      <c r="D156" s="119"/>
      <c r="E156" s="119"/>
      <c r="F156" s="123"/>
      <c r="G156" s="123"/>
      <c r="H156" s="123">
        <f t="shared" si="32"/>
        <v>-4</v>
      </c>
      <c r="I156" s="123">
        <f t="shared" si="46"/>
        <v>-63</v>
      </c>
      <c r="J156" s="122">
        <f t="shared" si="46"/>
        <v>9211</v>
      </c>
      <c r="K156" s="119"/>
      <c r="L156" s="119"/>
      <c r="M156" s="122"/>
      <c r="N156" s="122"/>
      <c r="O156" s="122"/>
      <c r="P156" s="122">
        <f t="shared" si="45"/>
        <v>-8</v>
      </c>
      <c r="Q156" s="119"/>
      <c r="R156" s="119"/>
      <c r="S156" s="119"/>
      <c r="T156" s="119" t="str">
        <f t="shared" si="34"/>
        <v>2102</v>
      </c>
      <c r="U156" s="119"/>
      <c r="V156" s="119"/>
      <c r="W156" s="119"/>
      <c r="X156" s="119"/>
      <c r="Y156" s="119"/>
      <c r="Z156" s="119"/>
      <c r="AA156" s="119"/>
      <c r="AB156" s="119"/>
      <c r="AC156" s="119"/>
      <c r="AD156" s="119"/>
      <c r="AE156" s="119"/>
      <c r="AF156" s="119"/>
      <c r="AG156" s="119"/>
      <c r="AH156" s="119"/>
      <c r="AI156" s="119"/>
      <c r="AJ156" s="119"/>
      <c r="AK156" s="119"/>
      <c r="AL156" s="119"/>
      <c r="AM156" s="119"/>
      <c r="AN156" s="119"/>
      <c r="AO156" s="119"/>
      <c r="AP156" s="119"/>
      <c r="AQ156" s="119"/>
      <c r="AR156" s="119"/>
      <c r="AS156" s="119"/>
      <c r="AT156" s="119"/>
      <c r="AU156" s="119"/>
      <c r="AV156" s="119"/>
      <c r="AW156" s="119"/>
      <c r="AX156" s="119"/>
      <c r="AY156" s="119"/>
      <c r="AZ156" s="119"/>
    </row>
    <row r="157" spans="1:52" ht="14">
      <c r="A157" s="129" t="s">
        <v>1554</v>
      </c>
      <c r="B157" s="119"/>
      <c r="C157" s="119"/>
      <c r="D157" s="119"/>
      <c r="E157" s="119"/>
      <c r="F157" s="123"/>
      <c r="G157" s="123"/>
      <c r="H157" s="123">
        <f t="shared" si="32"/>
        <v>-4</v>
      </c>
      <c r="I157" s="123">
        <f t="shared" si="46"/>
        <v>-67</v>
      </c>
      <c r="J157" s="122">
        <f t="shared" si="46"/>
        <v>9144</v>
      </c>
      <c r="K157" s="119"/>
      <c r="L157" s="119"/>
      <c r="M157" s="122"/>
      <c r="N157" s="122"/>
      <c r="O157" s="122"/>
      <c r="P157" s="122">
        <f t="shared" si="45"/>
        <v>-9</v>
      </c>
      <c r="Q157" s="119"/>
      <c r="R157" s="119"/>
      <c r="S157" s="119"/>
      <c r="T157" s="119" t="str">
        <f t="shared" si="34"/>
        <v>2103</v>
      </c>
      <c r="U157" s="119"/>
      <c r="V157" s="119"/>
      <c r="W157" s="119"/>
      <c r="X157" s="119"/>
      <c r="Y157" s="119"/>
      <c r="Z157" s="119"/>
      <c r="AA157" s="119"/>
      <c r="AB157" s="119"/>
      <c r="AC157" s="119"/>
      <c r="AD157" s="119"/>
      <c r="AE157" s="119"/>
      <c r="AF157" s="119"/>
      <c r="AG157" s="119"/>
      <c r="AH157" s="119"/>
      <c r="AI157" s="119"/>
      <c r="AJ157" s="119"/>
      <c r="AK157" s="119"/>
      <c r="AL157" s="119"/>
      <c r="AM157" s="119"/>
      <c r="AN157" s="119"/>
      <c r="AO157" s="119"/>
      <c r="AP157" s="119"/>
      <c r="AQ157" s="119"/>
      <c r="AR157" s="119"/>
      <c r="AS157" s="119"/>
      <c r="AT157" s="119"/>
      <c r="AU157" s="119"/>
      <c r="AV157" s="119"/>
      <c r="AW157" s="119"/>
      <c r="AX157" s="119"/>
      <c r="AY157" s="119"/>
      <c r="AZ157" s="119"/>
    </row>
    <row r="158" spans="1:52" ht="14">
      <c r="A158" s="130" t="s">
        <v>1555</v>
      </c>
      <c r="B158" s="119"/>
      <c r="C158" s="119"/>
      <c r="D158" s="119"/>
      <c r="E158" s="119"/>
      <c r="F158" s="123"/>
      <c r="G158" s="123"/>
      <c r="H158" s="123">
        <f t="shared" si="32"/>
        <v>-2</v>
      </c>
      <c r="I158" s="123">
        <f t="shared" si="46"/>
        <v>-69</v>
      </c>
      <c r="J158" s="122">
        <f t="shared" si="46"/>
        <v>9075</v>
      </c>
      <c r="K158" s="119"/>
      <c r="L158" s="119"/>
      <c r="M158" s="122"/>
      <c r="N158" s="122"/>
      <c r="O158" s="122"/>
      <c r="P158" s="122">
        <f t="shared" si="45"/>
        <v>-8</v>
      </c>
      <c r="Q158" s="119"/>
      <c r="R158" s="119"/>
      <c r="S158" s="119"/>
      <c r="T158" s="119" t="str">
        <f t="shared" si="34"/>
        <v>2104</v>
      </c>
      <c r="U158" s="119"/>
      <c r="V158" s="119"/>
      <c r="W158" s="119"/>
      <c r="X158" s="119"/>
      <c r="Y158" s="119"/>
      <c r="Z158" s="119"/>
      <c r="AA158" s="119"/>
      <c r="AB158" s="119"/>
      <c r="AC158" s="119"/>
      <c r="AD158" s="119"/>
      <c r="AE158" s="119"/>
      <c r="AF158" s="119"/>
      <c r="AG158" s="119"/>
      <c r="AH158" s="119"/>
      <c r="AI158" s="119"/>
      <c r="AJ158" s="119"/>
      <c r="AK158" s="119"/>
      <c r="AL158" s="119"/>
      <c r="AM158" s="119"/>
      <c r="AN158" s="119"/>
      <c r="AO158" s="119"/>
      <c r="AP158" s="119"/>
      <c r="AQ158" s="119"/>
      <c r="AR158" s="119"/>
      <c r="AS158" s="119"/>
      <c r="AT158" s="119"/>
      <c r="AU158" s="119"/>
      <c r="AV158" s="119"/>
      <c r="AW158" s="119"/>
      <c r="AX158" s="119"/>
      <c r="AY158" s="119"/>
      <c r="AZ158" s="119"/>
    </row>
    <row r="159" spans="1:52" ht="14">
      <c r="A159" s="129" t="s">
        <v>1556</v>
      </c>
      <c r="B159" s="119"/>
      <c r="C159" s="119"/>
      <c r="D159" s="119"/>
      <c r="E159" s="119"/>
      <c r="F159" s="123"/>
      <c r="G159" s="123"/>
      <c r="H159" s="123">
        <f t="shared" si="32"/>
        <v>-3</v>
      </c>
      <c r="I159" s="123">
        <f t="shared" si="46"/>
        <v>-72</v>
      </c>
      <c r="J159" s="122">
        <f t="shared" si="46"/>
        <v>9003</v>
      </c>
      <c r="K159" s="119"/>
      <c r="L159" s="119"/>
      <c r="M159" s="122"/>
      <c r="N159" s="122"/>
      <c r="O159" s="122"/>
      <c r="P159" s="122">
        <f t="shared" si="45"/>
        <v>-7</v>
      </c>
      <c r="Q159" s="119"/>
      <c r="R159" s="119"/>
      <c r="S159" s="119"/>
      <c r="T159" s="119" t="str">
        <f t="shared" si="34"/>
        <v>2105</v>
      </c>
      <c r="U159" s="119"/>
      <c r="V159" s="119"/>
      <c r="W159" s="119"/>
      <c r="X159" s="119"/>
      <c r="Y159" s="119"/>
      <c r="Z159" s="119"/>
      <c r="AA159" s="119"/>
      <c r="AB159" s="119"/>
      <c r="AC159" s="119"/>
      <c r="AD159" s="119"/>
      <c r="AE159" s="119"/>
      <c r="AF159" s="119"/>
      <c r="AG159" s="119"/>
      <c r="AH159" s="119"/>
      <c r="AI159" s="119"/>
      <c r="AJ159" s="119"/>
      <c r="AK159" s="119"/>
      <c r="AL159" s="119"/>
      <c r="AM159" s="119"/>
      <c r="AN159" s="119"/>
      <c r="AO159" s="119"/>
      <c r="AP159" s="119"/>
      <c r="AQ159" s="119"/>
      <c r="AR159" s="119"/>
      <c r="AS159" s="119"/>
      <c r="AT159" s="119"/>
      <c r="AU159" s="119"/>
      <c r="AV159" s="119"/>
      <c r="AW159" s="119"/>
      <c r="AX159" s="119"/>
      <c r="AY159" s="119"/>
      <c r="AZ159" s="119"/>
    </row>
    <row r="160" spans="1:52" ht="14">
      <c r="A160" s="130" t="s">
        <v>1557</v>
      </c>
      <c r="B160" s="119"/>
      <c r="C160" s="119"/>
      <c r="D160" s="119"/>
      <c r="E160" s="119"/>
      <c r="F160" s="123"/>
      <c r="G160" s="123"/>
      <c r="H160" s="123">
        <f t="shared" si="32"/>
        <v>-1</v>
      </c>
      <c r="I160" s="123">
        <f t="shared" si="46"/>
        <v>-73</v>
      </c>
      <c r="J160" s="122">
        <f t="shared" si="46"/>
        <v>8930</v>
      </c>
      <c r="K160" s="119"/>
      <c r="L160" s="119"/>
      <c r="M160" s="122"/>
      <c r="N160" s="122"/>
      <c r="O160" s="122"/>
      <c r="P160" s="122">
        <f t="shared" si="45"/>
        <v>-7</v>
      </c>
      <c r="Q160" s="119"/>
      <c r="R160" s="119"/>
      <c r="S160" s="119"/>
      <c r="T160" s="119" t="str">
        <f t="shared" si="34"/>
        <v>2106</v>
      </c>
      <c r="U160" s="119"/>
      <c r="V160" s="119"/>
      <c r="W160" s="119"/>
      <c r="X160" s="119"/>
      <c r="Y160" s="119"/>
      <c r="Z160" s="119"/>
      <c r="AA160" s="119"/>
      <c r="AB160" s="119"/>
      <c r="AC160" s="119"/>
      <c r="AD160" s="119"/>
      <c r="AE160" s="119"/>
      <c r="AF160" s="119"/>
      <c r="AG160" s="119"/>
      <c r="AH160" s="119"/>
      <c r="AI160" s="119"/>
      <c r="AJ160" s="119"/>
      <c r="AK160" s="119"/>
      <c r="AL160" s="119"/>
      <c r="AM160" s="119"/>
      <c r="AN160" s="119"/>
      <c r="AO160" s="119"/>
      <c r="AP160" s="119"/>
      <c r="AQ160" s="119"/>
      <c r="AR160" s="119"/>
      <c r="AS160" s="119"/>
      <c r="AT160" s="119"/>
      <c r="AU160" s="119"/>
      <c r="AV160" s="119"/>
      <c r="AW160" s="119"/>
      <c r="AX160" s="119"/>
      <c r="AY160" s="119"/>
      <c r="AZ160" s="119"/>
    </row>
    <row r="161" spans="1:52" ht="14">
      <c r="A161" s="129" t="s">
        <v>1558</v>
      </c>
      <c r="B161" s="119"/>
      <c r="C161" s="119"/>
      <c r="D161" s="119"/>
      <c r="E161" s="119"/>
      <c r="F161" s="123"/>
      <c r="G161" s="123"/>
      <c r="H161" s="123">
        <f t="shared" si="32"/>
        <v>-1</v>
      </c>
      <c r="I161" s="123">
        <f t="shared" si="46"/>
        <v>-74</v>
      </c>
      <c r="J161" s="122">
        <f t="shared" si="46"/>
        <v>8856</v>
      </c>
      <c r="K161" s="119"/>
      <c r="L161" s="119"/>
      <c r="M161" s="122"/>
      <c r="N161" s="122"/>
      <c r="O161" s="122"/>
      <c r="P161" s="122">
        <f t="shared" si="45"/>
        <v>-6</v>
      </c>
      <c r="Q161" s="119"/>
      <c r="R161" s="119"/>
      <c r="S161" s="119"/>
      <c r="T161" s="119" t="str">
        <f t="shared" si="34"/>
        <v>2107</v>
      </c>
      <c r="U161" s="119"/>
      <c r="V161" s="119"/>
      <c r="W161" s="119"/>
      <c r="X161" s="119"/>
      <c r="Y161" s="119"/>
      <c r="Z161" s="119"/>
      <c r="AA161" s="119"/>
      <c r="AB161" s="119"/>
      <c r="AC161" s="119"/>
      <c r="AD161" s="119"/>
      <c r="AE161" s="119"/>
      <c r="AF161" s="119"/>
      <c r="AG161" s="119"/>
      <c r="AH161" s="119"/>
      <c r="AI161" s="119"/>
      <c r="AJ161" s="119"/>
      <c r="AK161" s="119"/>
      <c r="AL161" s="119"/>
      <c r="AM161" s="119"/>
      <c r="AN161" s="119"/>
      <c r="AO161" s="119"/>
      <c r="AP161" s="119"/>
      <c r="AQ161" s="119"/>
      <c r="AR161" s="119"/>
      <c r="AS161" s="119"/>
      <c r="AT161" s="119"/>
      <c r="AU161" s="119"/>
      <c r="AV161" s="119"/>
      <c r="AW161" s="119"/>
      <c r="AX161" s="119"/>
      <c r="AY161" s="119"/>
      <c r="AZ161" s="119"/>
    </row>
    <row r="162" spans="1:52" ht="14">
      <c r="A162" s="130" t="s">
        <v>1559</v>
      </c>
      <c r="B162" s="119"/>
      <c r="C162" s="119"/>
      <c r="D162" s="119"/>
      <c r="E162" s="119"/>
      <c r="F162" s="123"/>
      <c r="G162" s="123"/>
      <c r="H162" s="123">
        <f t="shared" si="32"/>
        <v>-2</v>
      </c>
      <c r="I162" s="123">
        <f t="shared" si="46"/>
        <v>-76</v>
      </c>
      <c r="J162" s="122">
        <f t="shared" si="46"/>
        <v>8780</v>
      </c>
      <c r="K162" s="119"/>
      <c r="L162" s="119"/>
      <c r="M162" s="122"/>
      <c r="N162" s="122"/>
      <c r="O162" s="122"/>
      <c r="P162" s="122">
        <f t="shared" si="45"/>
        <v>-7</v>
      </c>
      <c r="Q162" s="119"/>
      <c r="R162" s="119"/>
      <c r="S162" s="119"/>
      <c r="T162" s="119" t="str">
        <f t="shared" si="34"/>
        <v>2108</v>
      </c>
      <c r="U162" s="119"/>
      <c r="V162" s="119"/>
      <c r="W162" s="119"/>
      <c r="X162" s="119"/>
      <c r="Y162" s="119"/>
      <c r="Z162" s="119"/>
      <c r="AA162" s="119"/>
      <c r="AB162" s="119"/>
      <c r="AC162" s="119"/>
      <c r="AD162" s="119"/>
      <c r="AE162" s="119"/>
      <c r="AF162" s="119"/>
      <c r="AG162" s="119"/>
      <c r="AH162" s="119"/>
      <c r="AI162" s="119"/>
      <c r="AJ162" s="119"/>
      <c r="AK162" s="119"/>
      <c r="AL162" s="119"/>
      <c r="AM162" s="119"/>
      <c r="AN162" s="119"/>
      <c r="AO162" s="119"/>
      <c r="AP162" s="119"/>
      <c r="AQ162" s="119"/>
      <c r="AR162" s="119"/>
      <c r="AS162" s="119"/>
      <c r="AT162" s="119"/>
      <c r="AU162" s="119"/>
      <c r="AV162" s="119"/>
      <c r="AW162" s="119"/>
      <c r="AX162" s="119"/>
      <c r="AY162" s="119"/>
      <c r="AZ162" s="119"/>
    </row>
    <row r="163" spans="1:52" ht="14">
      <c r="A163" s="129" t="s">
        <v>1560</v>
      </c>
      <c r="B163" s="119"/>
      <c r="C163" s="119"/>
      <c r="D163" s="119"/>
      <c r="E163" s="119"/>
      <c r="F163" s="123"/>
      <c r="G163" s="123"/>
      <c r="H163" s="123">
        <f t="shared" si="32"/>
        <v>-1</v>
      </c>
      <c r="I163" s="123">
        <f t="shared" si="46"/>
        <v>-77</v>
      </c>
      <c r="J163" s="122">
        <f t="shared" si="46"/>
        <v>8703</v>
      </c>
      <c r="K163" s="119"/>
      <c r="L163" s="119"/>
      <c r="M163" s="122"/>
      <c r="N163" s="122"/>
      <c r="O163" s="122"/>
      <c r="P163" s="122">
        <f t="shared" si="45"/>
        <v>-8</v>
      </c>
      <c r="Q163" s="119"/>
      <c r="R163" s="119"/>
      <c r="S163" s="119"/>
      <c r="T163" s="119" t="str">
        <f t="shared" si="34"/>
        <v>2109</v>
      </c>
      <c r="U163" s="119"/>
      <c r="V163" s="119"/>
      <c r="W163" s="119"/>
      <c r="X163" s="119"/>
      <c r="Y163" s="119"/>
      <c r="Z163" s="119"/>
      <c r="AA163" s="119"/>
      <c r="AB163" s="119"/>
      <c r="AC163" s="119"/>
      <c r="AD163" s="119"/>
      <c r="AE163" s="119"/>
      <c r="AF163" s="119"/>
      <c r="AG163" s="119"/>
      <c r="AH163" s="119"/>
      <c r="AI163" s="119"/>
      <c r="AJ163" s="119"/>
      <c r="AK163" s="119"/>
      <c r="AL163" s="119"/>
      <c r="AM163" s="119"/>
      <c r="AN163" s="119"/>
      <c r="AO163" s="119"/>
      <c r="AP163" s="119"/>
      <c r="AQ163" s="119"/>
      <c r="AR163" s="119"/>
      <c r="AS163" s="119"/>
      <c r="AT163" s="119"/>
      <c r="AU163" s="119"/>
      <c r="AV163" s="119"/>
      <c r="AW163" s="119"/>
      <c r="AX163" s="119"/>
      <c r="AY163" s="119"/>
      <c r="AZ163" s="119"/>
    </row>
    <row r="164" spans="1:52" ht="14">
      <c r="A164" s="130" t="s">
        <v>1561</v>
      </c>
      <c r="B164" s="119"/>
      <c r="C164" s="119"/>
      <c r="D164" s="119"/>
      <c r="E164" s="119"/>
      <c r="F164" s="123"/>
      <c r="G164" s="123"/>
      <c r="H164" s="123">
        <f t="shared" si="32"/>
        <v>-1</v>
      </c>
      <c r="I164" s="123">
        <f t="shared" si="46"/>
        <v>-78</v>
      </c>
      <c r="J164" s="122">
        <f t="shared" si="46"/>
        <v>8625</v>
      </c>
      <c r="K164" s="119"/>
      <c r="L164" s="119"/>
      <c r="M164" s="122"/>
      <c r="N164" s="122"/>
      <c r="O164" s="122"/>
      <c r="P164" s="122">
        <f t="shared" si="45"/>
        <v>-9</v>
      </c>
      <c r="Q164" s="119"/>
      <c r="R164" s="119"/>
      <c r="S164" s="119"/>
      <c r="T164" s="119" t="str">
        <f t="shared" si="34"/>
        <v>2110</v>
      </c>
      <c r="U164" s="119"/>
      <c r="V164" s="119"/>
      <c r="W164" s="119"/>
      <c r="X164" s="119"/>
      <c r="Y164" s="119"/>
      <c r="Z164" s="119"/>
      <c r="AA164" s="119"/>
      <c r="AB164" s="119"/>
      <c r="AC164" s="119"/>
      <c r="AD164" s="119"/>
      <c r="AE164" s="119"/>
      <c r="AF164" s="119"/>
      <c r="AG164" s="119"/>
      <c r="AH164" s="119"/>
      <c r="AI164" s="119"/>
      <c r="AJ164" s="119"/>
      <c r="AK164" s="119"/>
      <c r="AL164" s="119"/>
      <c r="AM164" s="119"/>
      <c r="AN164" s="119"/>
      <c r="AO164" s="119"/>
      <c r="AP164" s="119"/>
      <c r="AQ164" s="119"/>
      <c r="AR164" s="119"/>
      <c r="AS164" s="119"/>
      <c r="AT164" s="119"/>
      <c r="AU164" s="119"/>
      <c r="AV164" s="119"/>
      <c r="AW164" s="119"/>
      <c r="AX164" s="119"/>
      <c r="AY164" s="119"/>
      <c r="AZ164" s="119"/>
    </row>
    <row r="165" spans="1:52" ht="14">
      <c r="A165" s="129" t="s">
        <v>1562</v>
      </c>
      <c r="B165" s="119"/>
      <c r="C165" s="119"/>
      <c r="D165" s="119"/>
      <c r="E165" s="119"/>
      <c r="F165" s="123"/>
      <c r="G165" s="123"/>
      <c r="H165" s="123">
        <f t="shared" si="32"/>
        <v>-2</v>
      </c>
      <c r="I165" s="123">
        <f t="shared" si="46"/>
        <v>-80</v>
      </c>
      <c r="J165" s="122">
        <f t="shared" si="46"/>
        <v>8545</v>
      </c>
      <c r="K165" s="119"/>
      <c r="L165" s="119"/>
      <c r="M165" s="122"/>
      <c r="N165" s="122"/>
      <c r="O165" s="122"/>
      <c r="P165" s="122">
        <f t="shared" si="45"/>
        <v>-7</v>
      </c>
      <c r="Q165" s="119"/>
      <c r="R165" s="119"/>
      <c r="S165" s="119"/>
      <c r="T165" s="119" t="str">
        <f t="shared" si="34"/>
        <v>2111</v>
      </c>
      <c r="U165" s="119"/>
      <c r="V165" s="119"/>
      <c r="W165" s="119"/>
      <c r="X165" s="119"/>
      <c r="Y165" s="119"/>
      <c r="Z165" s="119"/>
      <c r="AA165" s="119"/>
      <c r="AB165" s="119"/>
      <c r="AC165" s="119"/>
      <c r="AD165" s="119"/>
      <c r="AE165" s="119"/>
      <c r="AF165" s="119"/>
      <c r="AG165" s="119"/>
      <c r="AH165" s="119"/>
      <c r="AI165" s="119"/>
      <c r="AJ165" s="119"/>
      <c r="AK165" s="119"/>
      <c r="AL165" s="119"/>
      <c r="AM165" s="119"/>
      <c r="AN165" s="119"/>
      <c r="AO165" s="119"/>
      <c r="AP165" s="119"/>
      <c r="AQ165" s="119"/>
      <c r="AR165" s="119"/>
      <c r="AS165" s="119"/>
      <c r="AT165" s="119"/>
      <c r="AU165" s="119"/>
      <c r="AV165" s="119"/>
      <c r="AW165" s="119"/>
      <c r="AX165" s="119"/>
      <c r="AY165" s="119"/>
      <c r="AZ165" s="119"/>
    </row>
    <row r="166" spans="1:52" ht="14">
      <c r="A166" s="130" t="s">
        <v>1563</v>
      </c>
      <c r="B166" s="119"/>
      <c r="C166" s="119"/>
      <c r="D166" s="119"/>
      <c r="E166" s="119"/>
      <c r="F166" s="123"/>
      <c r="G166" s="123"/>
      <c r="H166" s="123">
        <f t="shared" si="32"/>
        <v>-1</v>
      </c>
      <c r="I166" s="123">
        <f t="shared" si="46"/>
        <v>-81</v>
      </c>
      <c r="J166" s="122">
        <f t="shared" si="46"/>
        <v>8464</v>
      </c>
      <c r="K166" s="119"/>
      <c r="L166" s="119"/>
      <c r="M166" s="122"/>
      <c r="N166" s="122"/>
      <c r="O166" s="122"/>
      <c r="P166" s="122">
        <f t="shared" si="45"/>
        <v>-7</v>
      </c>
      <c r="Q166" s="119"/>
      <c r="R166" s="119"/>
      <c r="S166" s="119"/>
      <c r="T166" s="119" t="str">
        <f t="shared" si="34"/>
        <v>2112</v>
      </c>
      <c r="U166" s="119"/>
      <c r="V166" s="119"/>
      <c r="W166" s="119"/>
      <c r="X166" s="119"/>
      <c r="Y166" s="119"/>
      <c r="Z166" s="119"/>
      <c r="AA166" s="119"/>
      <c r="AB166" s="119"/>
      <c r="AC166" s="119"/>
      <c r="AD166" s="119"/>
      <c r="AE166" s="119"/>
      <c r="AF166" s="119"/>
      <c r="AG166" s="119"/>
      <c r="AH166" s="119"/>
      <c r="AI166" s="119"/>
      <c r="AJ166" s="119"/>
      <c r="AK166" s="119"/>
      <c r="AL166" s="119"/>
      <c r="AM166" s="119"/>
      <c r="AN166" s="119"/>
      <c r="AO166" s="119"/>
      <c r="AP166" s="119"/>
      <c r="AQ166" s="119"/>
      <c r="AR166" s="119"/>
      <c r="AS166" s="119"/>
      <c r="AT166" s="119"/>
      <c r="AU166" s="119"/>
      <c r="AV166" s="119"/>
      <c r="AW166" s="119"/>
      <c r="AX166" s="119"/>
      <c r="AY166" s="119"/>
      <c r="AZ166" s="119"/>
    </row>
    <row r="167" spans="1:52" ht="14">
      <c r="A167" s="129" t="s">
        <v>1564</v>
      </c>
      <c r="B167" s="119"/>
      <c r="C167" s="119"/>
      <c r="D167" s="119"/>
      <c r="E167" s="119"/>
      <c r="F167" s="123"/>
      <c r="G167" s="123"/>
      <c r="H167" s="123">
        <f t="shared" si="32"/>
        <v>-1</v>
      </c>
      <c r="I167" s="123">
        <f t="shared" si="46"/>
        <v>-82</v>
      </c>
      <c r="J167" s="122">
        <f t="shared" si="46"/>
        <v>8382</v>
      </c>
      <c r="K167" s="119"/>
      <c r="L167" s="119"/>
      <c r="M167" s="122"/>
      <c r="N167" s="122"/>
      <c r="O167" s="122"/>
      <c r="P167" s="122">
        <f t="shared" si="45"/>
        <v>-6</v>
      </c>
      <c r="Q167" s="119"/>
      <c r="R167" s="119"/>
      <c r="S167" s="119"/>
      <c r="T167" s="119" t="str">
        <f t="shared" si="34"/>
        <v>2113</v>
      </c>
      <c r="U167" s="119"/>
      <c r="V167" s="119"/>
      <c r="W167" s="119"/>
      <c r="X167" s="119"/>
      <c r="Y167" s="119"/>
      <c r="Z167" s="119"/>
      <c r="AA167" s="119"/>
      <c r="AB167" s="119"/>
      <c r="AC167" s="119"/>
      <c r="AD167" s="119"/>
      <c r="AE167" s="119"/>
      <c r="AF167" s="119"/>
      <c r="AG167" s="119"/>
      <c r="AH167" s="119"/>
      <c r="AI167" s="119"/>
      <c r="AJ167" s="119"/>
      <c r="AK167" s="119"/>
      <c r="AL167" s="119"/>
      <c r="AM167" s="119"/>
      <c r="AN167" s="119"/>
      <c r="AO167" s="119"/>
      <c r="AP167" s="119"/>
      <c r="AQ167" s="119"/>
      <c r="AR167" s="119"/>
      <c r="AS167" s="119"/>
      <c r="AT167" s="119"/>
      <c r="AU167" s="119"/>
      <c r="AV167" s="119"/>
      <c r="AW167" s="119"/>
      <c r="AX167" s="119"/>
      <c r="AY167" s="119"/>
      <c r="AZ167" s="119"/>
    </row>
    <row r="168" spans="1:52" ht="14">
      <c r="A168" s="130" t="s">
        <v>1565</v>
      </c>
      <c r="B168" s="119"/>
      <c r="C168" s="119"/>
      <c r="D168" s="119"/>
      <c r="E168" s="119"/>
      <c r="F168" s="123"/>
      <c r="G168" s="123"/>
      <c r="H168" s="123">
        <f t="shared" si="32"/>
        <v>-2</v>
      </c>
      <c r="I168" s="123">
        <f t="shared" ref="I168:J183" si="47">I167+H168</f>
        <v>-84</v>
      </c>
      <c r="J168" s="122">
        <f t="shared" si="47"/>
        <v>8298</v>
      </c>
      <c r="K168" s="119"/>
      <c r="L168" s="119"/>
      <c r="M168" s="122"/>
      <c r="N168" s="122"/>
      <c r="O168" s="122"/>
      <c r="P168" s="122">
        <f t="shared" si="45"/>
        <v>-9</v>
      </c>
      <c r="Q168" s="119"/>
      <c r="R168" s="119"/>
      <c r="S168" s="119"/>
      <c r="T168" s="119" t="str">
        <f t="shared" si="34"/>
        <v>2114</v>
      </c>
      <c r="U168" s="119"/>
      <c r="V168" s="119"/>
      <c r="W168" s="119"/>
      <c r="X168" s="119"/>
      <c r="Y168" s="119"/>
      <c r="Z168" s="119"/>
      <c r="AA168" s="119"/>
      <c r="AB168" s="119"/>
      <c r="AC168" s="119"/>
      <c r="AD168" s="119"/>
      <c r="AE168" s="119"/>
      <c r="AF168" s="119"/>
      <c r="AG168" s="119"/>
      <c r="AH168" s="119"/>
      <c r="AI168" s="119"/>
      <c r="AJ168" s="119"/>
      <c r="AK168" s="119"/>
      <c r="AL168" s="119"/>
      <c r="AM168" s="119"/>
      <c r="AN168" s="119"/>
      <c r="AO168" s="119"/>
      <c r="AP168" s="119"/>
      <c r="AQ168" s="119"/>
      <c r="AR168" s="119"/>
      <c r="AS168" s="119"/>
      <c r="AT168" s="119"/>
      <c r="AU168" s="119"/>
      <c r="AV168" s="119"/>
      <c r="AW168" s="119"/>
      <c r="AX168" s="119"/>
      <c r="AY168" s="119"/>
      <c r="AZ168" s="119"/>
    </row>
    <row r="169" spans="1:52" ht="14">
      <c r="A169" s="129" t="s">
        <v>1566</v>
      </c>
      <c r="B169" s="119"/>
      <c r="C169" s="119"/>
      <c r="D169" s="119"/>
      <c r="E169" s="119"/>
      <c r="F169" s="123"/>
      <c r="G169" s="123"/>
      <c r="H169" s="123">
        <f t="shared" si="32"/>
        <v>-4</v>
      </c>
      <c r="I169" s="123">
        <f t="shared" si="47"/>
        <v>-88</v>
      </c>
      <c r="J169" s="122">
        <f t="shared" si="47"/>
        <v>8210</v>
      </c>
      <c r="K169" s="119"/>
      <c r="L169" s="119"/>
      <c r="M169" s="122"/>
      <c r="N169" s="122"/>
      <c r="O169" s="122"/>
      <c r="P169" s="122">
        <f t="shared" si="45"/>
        <v>-9</v>
      </c>
      <c r="Q169" s="119"/>
      <c r="R169" s="119"/>
      <c r="S169" s="119"/>
      <c r="T169" s="119" t="str">
        <f t="shared" si="34"/>
        <v>2115</v>
      </c>
      <c r="U169" s="119"/>
      <c r="V169" s="119"/>
      <c r="W169" s="119"/>
      <c r="X169" s="119"/>
      <c r="Y169" s="119"/>
      <c r="Z169" s="119"/>
      <c r="AA169" s="119"/>
      <c r="AB169" s="119"/>
      <c r="AC169" s="119"/>
      <c r="AD169" s="119"/>
      <c r="AE169" s="119"/>
      <c r="AF169" s="119"/>
      <c r="AG169" s="119"/>
      <c r="AH169" s="119"/>
      <c r="AI169" s="119"/>
      <c r="AJ169" s="119"/>
      <c r="AK169" s="119"/>
      <c r="AL169" s="119"/>
      <c r="AM169" s="119"/>
      <c r="AN169" s="119"/>
      <c r="AO169" s="119"/>
      <c r="AP169" s="119"/>
      <c r="AQ169" s="119"/>
      <c r="AR169" s="119"/>
      <c r="AS169" s="119"/>
      <c r="AT169" s="119"/>
      <c r="AU169" s="119"/>
      <c r="AV169" s="119"/>
      <c r="AW169" s="119"/>
      <c r="AX169" s="119"/>
      <c r="AY169" s="119"/>
      <c r="AZ169" s="119"/>
    </row>
    <row r="170" spans="1:52" ht="14">
      <c r="A170" s="130" t="s">
        <v>1567</v>
      </c>
      <c r="B170" s="119"/>
      <c r="C170" s="119"/>
      <c r="D170" s="119"/>
      <c r="E170" s="119"/>
      <c r="F170" s="123"/>
      <c r="G170" s="123"/>
      <c r="H170" s="123">
        <f t="shared" si="32"/>
        <v>-4</v>
      </c>
      <c r="I170" s="123">
        <f t="shared" si="47"/>
        <v>-92</v>
      </c>
      <c r="J170" s="122">
        <f t="shared" si="47"/>
        <v>8118</v>
      </c>
      <c r="K170" s="119"/>
      <c r="L170" s="119"/>
      <c r="M170" s="122"/>
      <c r="N170" s="122"/>
      <c r="O170" s="122"/>
      <c r="P170" s="122">
        <f t="shared" si="45"/>
        <v>-8</v>
      </c>
      <c r="Q170" s="119"/>
      <c r="R170" s="119"/>
      <c r="S170" s="119"/>
      <c r="T170" s="119" t="str">
        <f t="shared" si="34"/>
        <v>2116</v>
      </c>
      <c r="U170" s="119"/>
      <c r="V170" s="119"/>
      <c r="W170" s="119"/>
      <c r="X170" s="119"/>
      <c r="Y170" s="119"/>
      <c r="Z170" s="119"/>
      <c r="AA170" s="119"/>
      <c r="AB170" s="119"/>
      <c r="AC170" s="119"/>
      <c r="AD170" s="119"/>
      <c r="AE170" s="119"/>
      <c r="AF170" s="119"/>
      <c r="AG170" s="119"/>
      <c r="AH170" s="119"/>
      <c r="AI170" s="119"/>
      <c r="AJ170" s="119"/>
      <c r="AK170" s="119"/>
      <c r="AL170" s="119"/>
      <c r="AM170" s="119"/>
      <c r="AN170" s="119"/>
      <c r="AO170" s="119"/>
      <c r="AP170" s="119"/>
      <c r="AQ170" s="119"/>
      <c r="AR170" s="119"/>
      <c r="AS170" s="119"/>
      <c r="AT170" s="119"/>
      <c r="AU170" s="119"/>
      <c r="AV170" s="119"/>
      <c r="AW170" s="119"/>
      <c r="AX170" s="119"/>
      <c r="AY170" s="119"/>
      <c r="AZ170" s="119"/>
    </row>
    <row r="171" spans="1:52" ht="14">
      <c r="A171" s="129" t="s">
        <v>1568</v>
      </c>
      <c r="B171" s="119"/>
      <c r="C171" s="119"/>
      <c r="D171" s="119"/>
      <c r="E171" s="119"/>
      <c r="F171" s="123"/>
      <c r="G171" s="123"/>
      <c r="H171" s="123">
        <f t="shared" si="32"/>
        <v>-4</v>
      </c>
      <c r="I171" s="123">
        <f t="shared" si="47"/>
        <v>-96</v>
      </c>
      <c r="J171" s="122">
        <f t="shared" si="47"/>
        <v>8022</v>
      </c>
      <c r="K171" s="119"/>
      <c r="L171" s="119"/>
      <c r="M171" s="122"/>
      <c r="N171" s="122"/>
      <c r="O171" s="122"/>
      <c r="P171" s="122">
        <f t="shared" si="45"/>
        <v>-11</v>
      </c>
      <c r="Q171" s="119"/>
      <c r="R171" s="119"/>
      <c r="S171" s="119"/>
      <c r="T171" s="119" t="str">
        <f t="shared" si="34"/>
        <v>2117</v>
      </c>
      <c r="U171" s="119"/>
      <c r="V171" s="119"/>
      <c r="W171" s="119"/>
      <c r="X171" s="119"/>
      <c r="Y171" s="119"/>
      <c r="Z171" s="119"/>
      <c r="AA171" s="119"/>
      <c r="AB171" s="119"/>
      <c r="AC171" s="119"/>
      <c r="AD171" s="119"/>
      <c r="AE171" s="119"/>
      <c r="AF171" s="119"/>
      <c r="AG171" s="119"/>
      <c r="AH171" s="119"/>
      <c r="AI171" s="119"/>
      <c r="AJ171" s="119"/>
      <c r="AK171" s="119"/>
      <c r="AL171" s="119"/>
      <c r="AM171" s="119"/>
      <c r="AN171" s="119"/>
      <c r="AO171" s="119"/>
      <c r="AP171" s="119"/>
      <c r="AQ171" s="119"/>
      <c r="AR171" s="119"/>
      <c r="AS171" s="119"/>
      <c r="AT171" s="119"/>
      <c r="AU171" s="119"/>
      <c r="AV171" s="119"/>
      <c r="AW171" s="119"/>
      <c r="AX171" s="119"/>
      <c r="AY171" s="119"/>
      <c r="AZ171" s="119"/>
    </row>
    <row r="172" spans="1:52" ht="14">
      <c r="A172" s="130" t="s">
        <v>1569</v>
      </c>
      <c r="B172" s="119"/>
      <c r="C172" s="119"/>
      <c r="D172" s="119"/>
      <c r="E172" s="119"/>
      <c r="F172" s="123"/>
      <c r="G172" s="123"/>
      <c r="H172" s="123">
        <f t="shared" si="32"/>
        <v>-5</v>
      </c>
      <c r="I172" s="123">
        <f t="shared" si="47"/>
        <v>-101</v>
      </c>
      <c r="J172" s="122">
        <f t="shared" si="47"/>
        <v>7921</v>
      </c>
      <c r="K172" s="119"/>
      <c r="L172" s="119"/>
      <c r="M172" s="122"/>
      <c r="N172" s="122"/>
      <c r="O172" s="122"/>
      <c r="P172" s="122">
        <f t="shared" si="45"/>
        <v>-13</v>
      </c>
      <c r="Q172" s="119"/>
      <c r="R172" s="119"/>
      <c r="S172" s="119"/>
      <c r="T172" s="119" t="str">
        <f t="shared" si="34"/>
        <v>2118</v>
      </c>
      <c r="U172" s="119"/>
      <c r="V172" s="119"/>
      <c r="W172" s="119"/>
      <c r="X172" s="119"/>
      <c r="Y172" s="119"/>
      <c r="Z172" s="119"/>
      <c r="AA172" s="119"/>
      <c r="AB172" s="119"/>
      <c r="AC172" s="119"/>
      <c r="AD172" s="119"/>
      <c r="AE172" s="119"/>
      <c r="AF172" s="119"/>
      <c r="AG172" s="119"/>
      <c r="AH172" s="119"/>
      <c r="AI172" s="119"/>
      <c r="AJ172" s="119"/>
      <c r="AK172" s="119"/>
      <c r="AL172" s="119"/>
      <c r="AM172" s="119"/>
      <c r="AN172" s="119"/>
      <c r="AO172" s="119"/>
      <c r="AP172" s="119"/>
      <c r="AQ172" s="119"/>
      <c r="AR172" s="119"/>
      <c r="AS172" s="119"/>
      <c r="AT172" s="119"/>
      <c r="AU172" s="119"/>
      <c r="AV172" s="119"/>
      <c r="AW172" s="119"/>
      <c r="AX172" s="119"/>
      <c r="AY172" s="119"/>
      <c r="AZ172" s="119"/>
    </row>
    <row r="173" spans="1:52" ht="14">
      <c r="A173" s="129" t="s">
        <v>1570</v>
      </c>
      <c r="B173" s="119"/>
      <c r="C173" s="119"/>
      <c r="D173" s="119"/>
      <c r="E173" s="119"/>
      <c r="F173" s="123"/>
      <c r="G173" s="123"/>
      <c r="H173" s="123">
        <f t="shared" si="32"/>
        <v>-4</v>
      </c>
      <c r="I173" s="123">
        <f t="shared" si="47"/>
        <v>-105</v>
      </c>
      <c r="J173" s="122">
        <f t="shared" si="47"/>
        <v>7816</v>
      </c>
      <c r="K173" s="119"/>
      <c r="L173" s="119"/>
      <c r="M173" s="122"/>
      <c r="N173" s="122"/>
      <c r="O173" s="122"/>
      <c r="P173" s="122">
        <f t="shared" si="45"/>
        <v>-10</v>
      </c>
      <c r="Q173" s="119"/>
      <c r="R173" s="119"/>
      <c r="S173" s="119"/>
      <c r="T173" s="119" t="str">
        <f t="shared" si="34"/>
        <v>2119</v>
      </c>
      <c r="U173" s="119"/>
      <c r="V173" s="119"/>
      <c r="W173" s="119"/>
      <c r="X173" s="119"/>
      <c r="Y173" s="119"/>
      <c r="Z173" s="119"/>
      <c r="AA173" s="119"/>
      <c r="AB173" s="119"/>
      <c r="AC173" s="119"/>
      <c r="AD173" s="119"/>
      <c r="AE173" s="119"/>
      <c r="AF173" s="119"/>
      <c r="AG173" s="119"/>
      <c r="AH173" s="119"/>
      <c r="AI173" s="119"/>
      <c r="AJ173" s="119"/>
      <c r="AK173" s="119"/>
      <c r="AL173" s="119"/>
      <c r="AM173" s="119"/>
      <c r="AN173" s="119"/>
      <c r="AO173" s="119"/>
      <c r="AP173" s="119"/>
      <c r="AQ173" s="119"/>
      <c r="AR173" s="119"/>
      <c r="AS173" s="119"/>
      <c r="AT173" s="119"/>
      <c r="AU173" s="119"/>
      <c r="AV173" s="119"/>
      <c r="AW173" s="119"/>
      <c r="AX173" s="119"/>
      <c r="AY173" s="119"/>
      <c r="AZ173" s="119"/>
    </row>
    <row r="174" spans="1:52" ht="14">
      <c r="A174" s="130" t="s">
        <v>1571</v>
      </c>
      <c r="B174" s="119"/>
      <c r="C174" s="119"/>
      <c r="D174" s="119"/>
      <c r="E174" s="119"/>
      <c r="F174" s="123"/>
      <c r="G174" s="123"/>
      <c r="H174" s="123">
        <f t="shared" si="32"/>
        <v>-4</v>
      </c>
      <c r="I174" s="123">
        <f t="shared" si="47"/>
        <v>-109</v>
      </c>
      <c r="J174" s="122">
        <f t="shared" si="47"/>
        <v>7707</v>
      </c>
      <c r="K174" s="119"/>
      <c r="L174" s="119"/>
      <c r="M174" s="122"/>
      <c r="N174" s="122"/>
      <c r="O174" s="122"/>
      <c r="P174" s="122">
        <f t="shared" si="45"/>
        <v>-11</v>
      </c>
      <c r="Q174" s="119"/>
      <c r="R174" s="119"/>
      <c r="S174" s="119"/>
      <c r="T174" s="119" t="str">
        <f t="shared" si="34"/>
        <v>2120</v>
      </c>
      <c r="U174" s="119"/>
      <c r="V174" s="119"/>
      <c r="W174" s="119"/>
      <c r="X174" s="119"/>
      <c r="Y174" s="119"/>
      <c r="Z174" s="119"/>
      <c r="AA174" s="119"/>
      <c r="AB174" s="119"/>
      <c r="AC174" s="119"/>
      <c r="AD174" s="119"/>
      <c r="AE174" s="119"/>
      <c r="AF174" s="119"/>
      <c r="AG174" s="119"/>
      <c r="AH174" s="119"/>
      <c r="AI174" s="119"/>
      <c r="AJ174" s="119"/>
      <c r="AK174" s="119"/>
      <c r="AL174" s="119"/>
      <c r="AM174" s="119"/>
      <c r="AN174" s="119"/>
      <c r="AO174" s="119"/>
      <c r="AP174" s="119"/>
      <c r="AQ174" s="119"/>
      <c r="AR174" s="119"/>
      <c r="AS174" s="119"/>
      <c r="AT174" s="119"/>
      <c r="AU174" s="119"/>
      <c r="AV174" s="119"/>
      <c r="AW174" s="119"/>
      <c r="AX174" s="119"/>
      <c r="AY174" s="119"/>
      <c r="AZ174" s="119"/>
    </row>
    <row r="175" spans="1:52" ht="14">
      <c r="A175" s="129" t="s">
        <v>1572</v>
      </c>
      <c r="B175" s="119"/>
      <c r="C175" s="119"/>
      <c r="D175" s="119"/>
      <c r="E175" s="119"/>
      <c r="F175" s="123"/>
      <c r="G175" s="123"/>
      <c r="H175" s="123">
        <f t="shared" si="32"/>
        <v>-4</v>
      </c>
      <c r="I175" s="123">
        <f t="shared" si="47"/>
        <v>-113</v>
      </c>
      <c r="J175" s="122">
        <f t="shared" si="47"/>
        <v>7594</v>
      </c>
      <c r="K175" s="119"/>
      <c r="L175" s="119"/>
      <c r="M175" s="122"/>
      <c r="N175" s="122"/>
      <c r="O175" s="122"/>
      <c r="P175" s="122">
        <f t="shared" si="45"/>
        <v>-10</v>
      </c>
      <c r="Q175" s="119"/>
      <c r="R175" s="119"/>
      <c r="S175" s="119"/>
      <c r="T175" s="119" t="str">
        <f t="shared" si="34"/>
        <v>2121</v>
      </c>
      <c r="U175" s="119"/>
      <c r="V175" s="119"/>
      <c r="W175" s="119"/>
      <c r="X175" s="119"/>
      <c r="Y175" s="119"/>
      <c r="Z175" s="119"/>
      <c r="AA175" s="119"/>
      <c r="AB175" s="119"/>
      <c r="AC175" s="119"/>
      <c r="AD175" s="119"/>
      <c r="AE175" s="119"/>
      <c r="AF175" s="119"/>
      <c r="AG175" s="119"/>
      <c r="AH175" s="119"/>
      <c r="AI175" s="119"/>
      <c r="AJ175" s="119"/>
      <c r="AK175" s="119"/>
      <c r="AL175" s="119"/>
      <c r="AM175" s="119"/>
      <c r="AN175" s="119"/>
      <c r="AO175" s="119"/>
      <c r="AP175" s="119"/>
      <c r="AQ175" s="119"/>
      <c r="AR175" s="119"/>
      <c r="AS175" s="119"/>
      <c r="AT175" s="119"/>
      <c r="AU175" s="119"/>
      <c r="AV175" s="119"/>
      <c r="AW175" s="119"/>
      <c r="AX175" s="119"/>
      <c r="AY175" s="119"/>
      <c r="AZ175" s="119"/>
    </row>
    <row r="176" spans="1:52" ht="14">
      <c r="A176" s="130" t="s">
        <v>1573</v>
      </c>
      <c r="B176" s="119"/>
      <c r="C176" s="119"/>
      <c r="D176" s="119"/>
      <c r="E176" s="119"/>
      <c r="F176" s="123"/>
      <c r="G176" s="123"/>
      <c r="H176" s="123">
        <f t="shared" si="32"/>
        <v>-4</v>
      </c>
      <c r="I176" s="123">
        <f t="shared" si="47"/>
        <v>-117</v>
      </c>
      <c r="J176" s="122">
        <f t="shared" si="47"/>
        <v>7477</v>
      </c>
      <c r="K176" s="119"/>
      <c r="L176" s="119"/>
      <c r="M176" s="122"/>
      <c r="N176" s="122"/>
      <c r="O176" s="122"/>
      <c r="P176" s="122">
        <f t="shared" si="45"/>
        <v>-9</v>
      </c>
      <c r="Q176" s="119"/>
      <c r="R176" s="119"/>
      <c r="S176" s="119"/>
      <c r="T176" s="119" t="str">
        <f t="shared" si="34"/>
        <v>2122</v>
      </c>
      <c r="U176" s="119"/>
      <c r="V176" s="119"/>
      <c r="W176" s="119"/>
      <c r="X176" s="119"/>
      <c r="Y176" s="119"/>
      <c r="Z176" s="119"/>
      <c r="AA176" s="119"/>
      <c r="AB176" s="119"/>
      <c r="AC176" s="119"/>
      <c r="AD176" s="119"/>
      <c r="AE176" s="119"/>
      <c r="AF176" s="119"/>
      <c r="AG176" s="119"/>
      <c r="AH176" s="119"/>
      <c r="AI176" s="119"/>
      <c r="AJ176" s="119"/>
      <c r="AK176" s="119"/>
      <c r="AL176" s="119"/>
      <c r="AM176" s="119"/>
      <c r="AN176" s="119"/>
      <c r="AO176" s="119"/>
      <c r="AP176" s="119"/>
      <c r="AQ176" s="119"/>
      <c r="AR176" s="119"/>
      <c r="AS176" s="119"/>
      <c r="AT176" s="119"/>
      <c r="AU176" s="119"/>
      <c r="AV176" s="119"/>
      <c r="AW176" s="119"/>
      <c r="AX176" s="119"/>
      <c r="AY176" s="119"/>
      <c r="AZ176" s="119"/>
    </row>
    <row r="177" spans="1:52" ht="14">
      <c r="A177" s="129" t="s">
        <v>1574</v>
      </c>
      <c r="B177" s="119"/>
      <c r="C177" s="119"/>
      <c r="D177" s="119"/>
      <c r="E177" s="119"/>
      <c r="F177" s="123"/>
      <c r="G177" s="123"/>
      <c r="H177" s="123">
        <f t="shared" si="32"/>
        <v>-4</v>
      </c>
      <c r="I177" s="123">
        <f t="shared" si="47"/>
        <v>-121</v>
      </c>
      <c r="J177" s="122">
        <f t="shared" si="47"/>
        <v>7356</v>
      </c>
      <c r="K177" s="119"/>
      <c r="L177" s="119"/>
      <c r="M177" s="122"/>
      <c r="N177" s="122"/>
      <c r="O177" s="122"/>
      <c r="P177" s="122">
        <f t="shared" si="45"/>
        <v>-10</v>
      </c>
      <c r="Q177" s="119"/>
      <c r="R177" s="119"/>
      <c r="S177" s="119"/>
      <c r="T177" s="119" t="str">
        <f t="shared" si="34"/>
        <v>2123</v>
      </c>
      <c r="U177" s="119"/>
      <c r="V177" s="119"/>
      <c r="W177" s="119"/>
      <c r="X177" s="119"/>
      <c r="Y177" s="119"/>
      <c r="Z177" s="119"/>
      <c r="AA177" s="119"/>
      <c r="AB177" s="119"/>
      <c r="AC177" s="119"/>
      <c r="AD177" s="119"/>
      <c r="AE177" s="119"/>
      <c r="AF177" s="119"/>
      <c r="AG177" s="119"/>
      <c r="AH177" s="119"/>
      <c r="AI177" s="119"/>
      <c r="AJ177" s="119"/>
      <c r="AK177" s="119"/>
      <c r="AL177" s="119"/>
      <c r="AM177" s="119"/>
      <c r="AN177" s="119"/>
      <c r="AO177" s="119"/>
      <c r="AP177" s="119"/>
      <c r="AQ177" s="119"/>
      <c r="AR177" s="119"/>
      <c r="AS177" s="119"/>
      <c r="AT177" s="119"/>
      <c r="AU177" s="119"/>
      <c r="AV177" s="119"/>
      <c r="AW177" s="119"/>
      <c r="AX177" s="119"/>
      <c r="AY177" s="119"/>
      <c r="AZ177" s="119"/>
    </row>
    <row r="178" spans="1:52" ht="14">
      <c r="A178" s="130" t="s">
        <v>1575</v>
      </c>
      <c r="B178" s="119"/>
      <c r="C178" s="119"/>
      <c r="D178" s="119"/>
      <c r="E178" s="119"/>
      <c r="F178" s="123"/>
      <c r="G178" s="123"/>
      <c r="H178" s="123">
        <f t="shared" si="32"/>
        <v>-4</v>
      </c>
      <c r="I178" s="123">
        <f t="shared" si="47"/>
        <v>-125</v>
      </c>
      <c r="J178" s="122">
        <f t="shared" si="47"/>
        <v>7231</v>
      </c>
      <c r="K178" s="119"/>
      <c r="L178" s="119"/>
      <c r="M178" s="122"/>
      <c r="N178" s="122"/>
      <c r="O178" s="122"/>
      <c r="P178" s="122">
        <f t="shared" si="45"/>
        <v>-9</v>
      </c>
      <c r="Q178" s="119"/>
      <c r="R178" s="119"/>
      <c r="S178" s="119"/>
      <c r="T178" s="119" t="str">
        <f t="shared" si="34"/>
        <v>2124</v>
      </c>
      <c r="U178" s="119"/>
      <c r="V178" s="119"/>
      <c r="W178" s="119"/>
      <c r="X178" s="119"/>
      <c r="Y178" s="119"/>
      <c r="Z178" s="119"/>
      <c r="AA178" s="119"/>
      <c r="AB178" s="119"/>
      <c r="AC178" s="119"/>
      <c r="AD178" s="119"/>
      <c r="AE178" s="119"/>
      <c r="AF178" s="119"/>
      <c r="AG178" s="119"/>
      <c r="AH178" s="119"/>
      <c r="AI178" s="119"/>
      <c r="AJ178" s="119"/>
      <c r="AK178" s="119"/>
      <c r="AL178" s="119"/>
      <c r="AM178" s="119"/>
      <c r="AN178" s="119"/>
      <c r="AO178" s="119"/>
      <c r="AP178" s="119"/>
      <c r="AQ178" s="119"/>
      <c r="AR178" s="119"/>
      <c r="AS178" s="119"/>
      <c r="AT178" s="119"/>
      <c r="AU178" s="119"/>
      <c r="AV178" s="119"/>
      <c r="AW178" s="119"/>
      <c r="AX178" s="119"/>
      <c r="AY178" s="119"/>
      <c r="AZ178" s="119"/>
    </row>
    <row r="179" spans="1:52" ht="14">
      <c r="A179" s="129" t="s">
        <v>1576</v>
      </c>
      <c r="B179" s="119"/>
      <c r="C179" s="119"/>
      <c r="D179" s="119"/>
      <c r="E179" s="119"/>
      <c r="F179" s="123"/>
      <c r="G179" s="123"/>
      <c r="H179" s="123">
        <f t="shared" si="32"/>
        <v>-4</v>
      </c>
      <c r="I179" s="123">
        <f t="shared" si="47"/>
        <v>-129</v>
      </c>
      <c r="J179" s="122">
        <f t="shared" si="47"/>
        <v>7102</v>
      </c>
      <c r="K179" s="119"/>
      <c r="L179" s="119"/>
      <c r="M179" s="122"/>
      <c r="N179" s="122"/>
      <c r="O179" s="122"/>
      <c r="P179" s="122">
        <f t="shared" si="45"/>
        <v>-10</v>
      </c>
      <c r="Q179" s="119"/>
      <c r="R179" s="119"/>
      <c r="S179" s="119"/>
      <c r="T179" s="119" t="str">
        <f t="shared" si="34"/>
        <v>2125</v>
      </c>
      <c r="U179" s="119"/>
      <c r="V179" s="119"/>
      <c r="W179" s="119"/>
      <c r="X179" s="119"/>
      <c r="Y179" s="119"/>
      <c r="Z179" s="119"/>
      <c r="AA179" s="119"/>
      <c r="AB179" s="119"/>
      <c r="AC179" s="119"/>
      <c r="AD179" s="119"/>
      <c r="AE179" s="119"/>
      <c r="AF179" s="119"/>
      <c r="AG179" s="119"/>
      <c r="AH179" s="119"/>
      <c r="AI179" s="119"/>
      <c r="AJ179" s="119"/>
      <c r="AK179" s="119"/>
      <c r="AL179" s="119"/>
      <c r="AM179" s="119"/>
      <c r="AN179" s="119"/>
      <c r="AO179" s="119"/>
      <c r="AP179" s="119"/>
      <c r="AQ179" s="119"/>
      <c r="AR179" s="119"/>
      <c r="AS179" s="119"/>
      <c r="AT179" s="119"/>
      <c r="AU179" s="119"/>
      <c r="AV179" s="119"/>
      <c r="AW179" s="119"/>
      <c r="AX179" s="119"/>
      <c r="AY179" s="119"/>
      <c r="AZ179" s="119"/>
    </row>
    <row r="180" spans="1:52" ht="14">
      <c r="A180" s="130" t="s">
        <v>1577</v>
      </c>
      <c r="B180" s="119"/>
      <c r="C180" s="119"/>
      <c r="D180" s="119"/>
      <c r="E180" s="119"/>
      <c r="F180" s="123"/>
      <c r="G180" s="123"/>
      <c r="H180" s="123">
        <f t="shared" si="32"/>
        <v>-3</v>
      </c>
      <c r="I180" s="123">
        <f t="shared" si="47"/>
        <v>-132</v>
      </c>
      <c r="J180" s="122">
        <f t="shared" si="47"/>
        <v>6970</v>
      </c>
      <c r="K180" s="119"/>
      <c r="L180" s="119"/>
      <c r="M180" s="122"/>
      <c r="N180" s="122"/>
      <c r="O180" s="122"/>
      <c r="P180" s="122">
        <f t="shared" si="45"/>
        <v>-8</v>
      </c>
      <c r="Q180" s="119"/>
      <c r="R180" s="119"/>
      <c r="S180" s="119"/>
      <c r="T180" s="119" t="str">
        <f t="shared" si="34"/>
        <v>2126</v>
      </c>
      <c r="U180" s="119"/>
      <c r="V180" s="119"/>
      <c r="W180" s="119"/>
      <c r="X180" s="119"/>
      <c r="Y180" s="119"/>
      <c r="Z180" s="119"/>
      <c r="AA180" s="119"/>
      <c r="AB180" s="119"/>
      <c r="AC180" s="119"/>
      <c r="AD180" s="119"/>
      <c r="AE180" s="119"/>
      <c r="AF180" s="119"/>
      <c r="AG180" s="119"/>
      <c r="AH180" s="119"/>
      <c r="AI180" s="119"/>
      <c r="AJ180" s="119"/>
      <c r="AK180" s="119"/>
      <c r="AL180" s="119"/>
      <c r="AM180" s="119"/>
      <c r="AN180" s="119"/>
      <c r="AO180" s="119"/>
      <c r="AP180" s="119"/>
      <c r="AQ180" s="119"/>
      <c r="AR180" s="119"/>
      <c r="AS180" s="119"/>
      <c r="AT180" s="119"/>
      <c r="AU180" s="119"/>
      <c r="AV180" s="119"/>
      <c r="AW180" s="119"/>
      <c r="AX180" s="119"/>
      <c r="AY180" s="119"/>
      <c r="AZ180" s="119"/>
    </row>
    <row r="181" spans="1:52" ht="14">
      <c r="A181" s="129" t="s">
        <v>1578</v>
      </c>
      <c r="B181" s="119"/>
      <c r="C181" s="119"/>
      <c r="D181" s="119"/>
      <c r="E181" s="119"/>
      <c r="F181" s="123"/>
      <c r="G181" s="123"/>
      <c r="H181" s="123">
        <f t="shared" si="32"/>
        <v>-4</v>
      </c>
      <c r="I181" s="123">
        <f t="shared" si="47"/>
        <v>-136</v>
      </c>
      <c r="J181" s="122">
        <f t="shared" si="47"/>
        <v>6834</v>
      </c>
      <c r="K181" s="119"/>
      <c r="L181" s="119"/>
      <c r="M181" s="122"/>
      <c r="N181" s="122"/>
      <c r="O181" s="122"/>
      <c r="P181" s="122">
        <f t="shared" si="45"/>
        <v>-8</v>
      </c>
      <c r="Q181" s="119"/>
      <c r="R181" s="119"/>
      <c r="S181" s="119"/>
      <c r="T181" s="119" t="str">
        <f t="shared" si="34"/>
        <v>2127</v>
      </c>
      <c r="U181" s="119"/>
      <c r="V181" s="119"/>
      <c r="W181" s="119"/>
      <c r="X181" s="119"/>
      <c r="Y181" s="119"/>
      <c r="Z181" s="119"/>
      <c r="AA181" s="119"/>
      <c r="AB181" s="119"/>
      <c r="AC181" s="119"/>
      <c r="AD181" s="119"/>
      <c r="AE181" s="119"/>
      <c r="AF181" s="119"/>
      <c r="AG181" s="119"/>
      <c r="AH181" s="119"/>
      <c r="AI181" s="119"/>
      <c r="AJ181" s="119"/>
      <c r="AK181" s="119"/>
      <c r="AL181" s="119"/>
      <c r="AM181" s="119"/>
      <c r="AN181" s="119"/>
      <c r="AO181" s="119"/>
      <c r="AP181" s="119"/>
      <c r="AQ181" s="119"/>
      <c r="AR181" s="119"/>
      <c r="AS181" s="119"/>
      <c r="AT181" s="119"/>
      <c r="AU181" s="119"/>
      <c r="AV181" s="119"/>
      <c r="AW181" s="119"/>
      <c r="AX181" s="119"/>
      <c r="AY181" s="119"/>
      <c r="AZ181" s="119"/>
    </row>
    <row r="182" spans="1:52" ht="14">
      <c r="A182" s="130" t="s">
        <v>1579</v>
      </c>
      <c r="B182" s="119"/>
      <c r="C182" s="119"/>
      <c r="D182" s="119"/>
      <c r="E182" s="119"/>
      <c r="F182" s="123"/>
      <c r="G182" s="123"/>
      <c r="H182" s="123">
        <f t="shared" si="32"/>
        <v>-3</v>
      </c>
      <c r="I182" s="123">
        <f t="shared" si="47"/>
        <v>-139</v>
      </c>
      <c r="J182" s="122">
        <f t="shared" si="47"/>
        <v>6695</v>
      </c>
      <c r="K182" s="119"/>
      <c r="L182" s="119"/>
      <c r="M182" s="122"/>
      <c r="N182" s="122"/>
      <c r="O182" s="122"/>
      <c r="P182" s="122">
        <f t="shared" si="45"/>
        <v>-9</v>
      </c>
      <c r="Q182" s="119"/>
      <c r="R182" s="119"/>
      <c r="S182" s="119"/>
      <c r="T182" s="119" t="str">
        <f t="shared" si="34"/>
        <v>2128</v>
      </c>
      <c r="U182" s="119"/>
      <c r="V182" s="119"/>
      <c r="W182" s="119"/>
      <c r="X182" s="119"/>
      <c r="Y182" s="119"/>
      <c r="Z182" s="119"/>
      <c r="AA182" s="119"/>
      <c r="AB182" s="119"/>
      <c r="AC182" s="119"/>
      <c r="AD182" s="119"/>
      <c r="AE182" s="119"/>
      <c r="AF182" s="119"/>
      <c r="AG182" s="119"/>
      <c r="AH182" s="119"/>
      <c r="AI182" s="119"/>
      <c r="AJ182" s="119"/>
      <c r="AK182" s="119"/>
      <c r="AL182" s="119"/>
      <c r="AM182" s="119"/>
      <c r="AN182" s="119"/>
      <c r="AO182" s="119"/>
      <c r="AP182" s="119"/>
      <c r="AQ182" s="119"/>
      <c r="AR182" s="119"/>
      <c r="AS182" s="119"/>
      <c r="AT182" s="119"/>
      <c r="AU182" s="119"/>
      <c r="AV182" s="119"/>
      <c r="AW182" s="119"/>
      <c r="AX182" s="119"/>
      <c r="AY182" s="119"/>
      <c r="AZ182" s="119"/>
    </row>
    <row r="183" spans="1:52" ht="14">
      <c r="A183" s="129" t="s">
        <v>1580</v>
      </c>
      <c r="B183" s="119"/>
      <c r="C183" s="119"/>
      <c r="D183" s="119"/>
      <c r="E183" s="119"/>
      <c r="F183" s="123"/>
      <c r="G183" s="123"/>
      <c r="H183" s="123">
        <f t="shared" si="32"/>
        <v>-4</v>
      </c>
      <c r="I183" s="123">
        <f t="shared" si="47"/>
        <v>-143</v>
      </c>
      <c r="J183" s="122">
        <f t="shared" si="47"/>
        <v>6552</v>
      </c>
      <c r="K183" s="119"/>
      <c r="L183" s="119"/>
      <c r="M183" s="122"/>
      <c r="N183" s="122"/>
      <c r="O183" s="122"/>
      <c r="P183" s="122">
        <f t="shared" si="45"/>
        <v>-10</v>
      </c>
      <c r="Q183" s="119"/>
      <c r="R183" s="119"/>
      <c r="S183" s="119"/>
      <c r="T183" s="119" t="str">
        <f t="shared" si="34"/>
        <v>2129</v>
      </c>
      <c r="U183" s="119"/>
      <c r="V183" s="119"/>
      <c r="W183" s="119"/>
      <c r="X183" s="119"/>
      <c r="Y183" s="119"/>
      <c r="Z183" s="119"/>
      <c r="AA183" s="119"/>
      <c r="AB183" s="119"/>
      <c r="AC183" s="119"/>
      <c r="AD183" s="119"/>
      <c r="AE183" s="119"/>
      <c r="AF183" s="119"/>
      <c r="AG183" s="119"/>
      <c r="AH183" s="119"/>
      <c r="AI183" s="119"/>
      <c r="AJ183" s="119"/>
      <c r="AK183" s="119"/>
      <c r="AL183" s="119"/>
      <c r="AM183" s="119"/>
      <c r="AN183" s="119"/>
      <c r="AO183" s="119"/>
      <c r="AP183" s="119"/>
      <c r="AQ183" s="119"/>
      <c r="AR183" s="119"/>
      <c r="AS183" s="119"/>
      <c r="AT183" s="119"/>
      <c r="AU183" s="119"/>
      <c r="AV183" s="119"/>
      <c r="AW183" s="119"/>
      <c r="AX183" s="119"/>
      <c r="AY183" s="119"/>
      <c r="AZ183" s="119"/>
    </row>
    <row r="184" spans="1:52" ht="14">
      <c r="A184" s="130" t="s">
        <v>1581</v>
      </c>
      <c r="B184" s="119"/>
      <c r="C184" s="119"/>
      <c r="D184" s="119"/>
      <c r="E184" s="119"/>
      <c r="F184" s="123"/>
      <c r="G184" s="123"/>
      <c r="H184" s="123">
        <f t="shared" si="32"/>
        <v>-2</v>
      </c>
      <c r="I184" s="123">
        <f t="shared" ref="I184:J192" si="48">I183+H184</f>
        <v>-145</v>
      </c>
      <c r="J184" s="122">
        <f t="shared" si="48"/>
        <v>6407</v>
      </c>
      <c r="K184" s="119"/>
      <c r="L184" s="119"/>
      <c r="M184" s="122"/>
      <c r="N184" s="122"/>
      <c r="O184" s="122"/>
      <c r="P184" s="122">
        <f t="shared" si="45"/>
        <v>-8</v>
      </c>
      <c r="Q184" s="119"/>
      <c r="R184" s="119"/>
      <c r="S184" s="119"/>
      <c r="T184" s="119" t="str">
        <f t="shared" si="34"/>
        <v>2130</v>
      </c>
      <c r="U184" s="119"/>
      <c r="V184" s="119"/>
      <c r="W184" s="119"/>
      <c r="X184" s="119"/>
      <c r="Y184" s="119"/>
      <c r="Z184" s="119"/>
      <c r="AA184" s="119"/>
      <c r="AB184" s="119"/>
      <c r="AC184" s="119"/>
      <c r="AD184" s="119"/>
      <c r="AE184" s="119"/>
      <c r="AF184" s="119"/>
      <c r="AG184" s="119"/>
      <c r="AH184" s="119"/>
      <c r="AI184" s="119"/>
      <c r="AJ184" s="119"/>
      <c r="AK184" s="119"/>
      <c r="AL184" s="119"/>
      <c r="AM184" s="119"/>
      <c r="AN184" s="119"/>
      <c r="AO184" s="119"/>
      <c r="AP184" s="119"/>
      <c r="AQ184" s="119"/>
      <c r="AR184" s="119"/>
      <c r="AS184" s="119"/>
      <c r="AT184" s="119"/>
      <c r="AU184" s="119"/>
      <c r="AV184" s="119"/>
      <c r="AW184" s="119"/>
      <c r="AX184" s="119"/>
      <c r="AY184" s="119"/>
      <c r="AZ184" s="119"/>
    </row>
    <row r="185" spans="1:52" ht="14">
      <c r="A185" s="129" t="s">
        <v>1582</v>
      </c>
      <c r="B185" s="119"/>
      <c r="C185" s="119"/>
      <c r="D185" s="119"/>
      <c r="E185" s="119"/>
      <c r="F185" s="123"/>
      <c r="G185" s="123"/>
      <c r="H185" s="123">
        <f t="shared" si="32"/>
        <v>-3</v>
      </c>
      <c r="I185" s="123">
        <f t="shared" si="48"/>
        <v>-148</v>
      </c>
      <c r="J185" s="122">
        <f t="shared" si="48"/>
        <v>6259</v>
      </c>
      <c r="K185" s="119"/>
      <c r="L185" s="119"/>
      <c r="M185" s="122"/>
      <c r="N185" s="122"/>
      <c r="O185" s="122"/>
      <c r="P185" s="122">
        <f t="shared" si="45"/>
        <v>-9</v>
      </c>
      <c r="Q185" s="119"/>
      <c r="R185" s="119"/>
      <c r="S185" s="119"/>
      <c r="T185" s="119" t="str">
        <f t="shared" si="34"/>
        <v>2131</v>
      </c>
      <c r="U185" s="119"/>
      <c r="V185" s="119"/>
      <c r="W185" s="119"/>
      <c r="X185" s="119"/>
      <c r="Y185" s="119"/>
      <c r="Z185" s="119"/>
      <c r="AA185" s="119"/>
      <c r="AB185" s="119"/>
      <c r="AC185" s="119"/>
      <c r="AD185" s="119"/>
      <c r="AE185" s="119"/>
      <c r="AF185" s="119"/>
      <c r="AG185" s="119"/>
      <c r="AH185" s="119"/>
      <c r="AI185" s="119"/>
      <c r="AJ185" s="119"/>
      <c r="AK185" s="119"/>
      <c r="AL185" s="119"/>
      <c r="AM185" s="119"/>
      <c r="AN185" s="119"/>
      <c r="AO185" s="119"/>
      <c r="AP185" s="119"/>
      <c r="AQ185" s="119"/>
      <c r="AR185" s="119"/>
      <c r="AS185" s="119"/>
      <c r="AT185" s="119"/>
      <c r="AU185" s="119"/>
      <c r="AV185" s="119"/>
      <c r="AW185" s="119"/>
      <c r="AX185" s="119"/>
      <c r="AY185" s="119"/>
      <c r="AZ185" s="119"/>
    </row>
    <row r="186" spans="1:52" ht="14">
      <c r="A186" s="130" t="s">
        <v>1583</v>
      </c>
      <c r="B186" s="119"/>
      <c r="C186" s="119"/>
      <c r="D186" s="119"/>
      <c r="E186" s="119"/>
      <c r="F186" s="123"/>
      <c r="G186" s="123"/>
      <c r="H186" s="123">
        <f t="shared" si="32"/>
        <v>-3</v>
      </c>
      <c r="I186" s="123">
        <f t="shared" si="48"/>
        <v>-151</v>
      </c>
      <c r="J186" s="122">
        <f t="shared" si="48"/>
        <v>6108</v>
      </c>
      <c r="K186" s="119"/>
      <c r="L186" s="119"/>
      <c r="M186" s="122"/>
      <c r="N186" s="122"/>
      <c r="O186" s="122"/>
      <c r="P186" s="122">
        <f t="shared" si="45"/>
        <v>-8</v>
      </c>
      <c r="Q186" s="119"/>
      <c r="R186" s="119"/>
      <c r="S186" s="119"/>
      <c r="T186" s="119" t="str">
        <f t="shared" si="34"/>
        <v>2132</v>
      </c>
      <c r="U186" s="119"/>
      <c r="V186" s="119"/>
      <c r="W186" s="119"/>
      <c r="X186" s="119"/>
      <c r="Y186" s="119"/>
      <c r="Z186" s="119"/>
      <c r="AA186" s="119"/>
      <c r="AB186" s="119"/>
      <c r="AC186" s="119"/>
      <c r="AD186" s="119"/>
      <c r="AE186" s="119"/>
      <c r="AF186" s="119"/>
      <c r="AG186" s="119"/>
      <c r="AH186" s="119"/>
      <c r="AI186" s="119"/>
      <c r="AJ186" s="119"/>
      <c r="AK186" s="119"/>
      <c r="AL186" s="119"/>
      <c r="AM186" s="119"/>
      <c r="AN186" s="119"/>
      <c r="AO186" s="119"/>
      <c r="AP186" s="119"/>
      <c r="AQ186" s="119"/>
      <c r="AR186" s="119"/>
      <c r="AS186" s="119"/>
      <c r="AT186" s="119"/>
      <c r="AU186" s="119"/>
      <c r="AV186" s="119"/>
      <c r="AW186" s="119"/>
      <c r="AX186" s="119"/>
      <c r="AY186" s="119"/>
      <c r="AZ186" s="119"/>
    </row>
    <row r="187" spans="1:52" ht="14">
      <c r="A187" s="129" t="s">
        <v>1584</v>
      </c>
      <c r="B187" s="119"/>
      <c r="C187" s="119"/>
      <c r="D187" s="119"/>
      <c r="E187" s="119"/>
      <c r="F187" s="123"/>
      <c r="G187" s="123"/>
      <c r="H187" s="123">
        <f t="shared" si="32"/>
        <v>-2</v>
      </c>
      <c r="I187" s="123">
        <f t="shared" si="48"/>
        <v>-153</v>
      </c>
      <c r="J187" s="122">
        <f t="shared" si="48"/>
        <v>5955</v>
      </c>
      <c r="K187" s="119"/>
      <c r="L187" s="119"/>
      <c r="M187" s="122"/>
      <c r="N187" s="122"/>
      <c r="O187" s="122"/>
      <c r="P187" s="122">
        <f t="shared" si="45"/>
        <v>-7</v>
      </c>
      <c r="Q187" s="119"/>
      <c r="R187" s="119"/>
      <c r="S187" s="119"/>
      <c r="T187" s="119" t="str">
        <f t="shared" si="34"/>
        <v>2133</v>
      </c>
      <c r="U187" s="119"/>
      <c r="V187" s="119"/>
      <c r="W187" s="119"/>
      <c r="X187" s="119"/>
      <c r="Y187" s="119"/>
      <c r="Z187" s="119"/>
      <c r="AA187" s="119"/>
      <c r="AB187" s="119"/>
      <c r="AC187" s="119"/>
      <c r="AD187" s="119"/>
      <c r="AE187" s="119"/>
      <c r="AF187" s="119"/>
      <c r="AG187" s="119"/>
      <c r="AH187" s="119"/>
      <c r="AI187" s="119"/>
      <c r="AJ187" s="119"/>
      <c r="AK187" s="119"/>
      <c r="AL187" s="119"/>
      <c r="AM187" s="119"/>
      <c r="AN187" s="119"/>
      <c r="AO187" s="119"/>
      <c r="AP187" s="119"/>
      <c r="AQ187" s="119"/>
      <c r="AR187" s="119"/>
      <c r="AS187" s="119"/>
      <c r="AT187" s="119"/>
      <c r="AU187" s="119"/>
      <c r="AV187" s="119"/>
      <c r="AW187" s="119"/>
      <c r="AX187" s="119"/>
      <c r="AY187" s="119"/>
      <c r="AZ187" s="119"/>
    </row>
    <row r="188" spans="1:52" ht="14">
      <c r="A188" s="130" t="s">
        <v>1585</v>
      </c>
      <c r="B188" s="119"/>
      <c r="C188" s="119"/>
      <c r="D188" s="119"/>
      <c r="E188" s="119"/>
      <c r="F188" s="123"/>
      <c r="G188" s="123"/>
      <c r="H188" s="123">
        <f t="shared" si="32"/>
        <v>-3</v>
      </c>
      <c r="I188" s="123">
        <f t="shared" si="48"/>
        <v>-156</v>
      </c>
      <c r="J188" s="122">
        <f t="shared" si="48"/>
        <v>5799</v>
      </c>
      <c r="K188" s="119"/>
      <c r="L188" s="119"/>
      <c r="M188" s="122"/>
      <c r="N188" s="122"/>
      <c r="O188" s="122"/>
      <c r="P188" s="122">
        <f t="shared" si="45"/>
        <v>-8</v>
      </c>
      <c r="Q188" s="119"/>
      <c r="R188" s="119"/>
      <c r="S188" s="119"/>
      <c r="T188" s="119" t="str">
        <f t="shared" si="34"/>
        <v>2134</v>
      </c>
      <c r="U188" s="119"/>
      <c r="V188" s="119"/>
      <c r="W188" s="119"/>
      <c r="X188" s="119"/>
      <c r="Y188" s="119"/>
      <c r="Z188" s="119"/>
      <c r="AA188" s="119"/>
      <c r="AB188" s="119"/>
      <c r="AC188" s="119"/>
      <c r="AD188" s="119"/>
      <c r="AE188" s="119"/>
      <c r="AF188" s="119"/>
      <c r="AG188" s="119"/>
      <c r="AH188" s="119"/>
      <c r="AI188" s="119"/>
      <c r="AJ188" s="119"/>
      <c r="AK188" s="119"/>
      <c r="AL188" s="119"/>
      <c r="AM188" s="119"/>
      <c r="AN188" s="119"/>
      <c r="AO188" s="119"/>
      <c r="AP188" s="119"/>
      <c r="AQ188" s="119"/>
      <c r="AR188" s="119"/>
      <c r="AS188" s="119"/>
      <c r="AT188" s="119"/>
      <c r="AU188" s="119"/>
      <c r="AV188" s="119"/>
      <c r="AW188" s="119"/>
      <c r="AX188" s="119"/>
      <c r="AY188" s="119"/>
      <c r="AZ188" s="119"/>
    </row>
    <row r="189" spans="1:52" ht="14">
      <c r="A189" s="129" t="s">
        <v>1586</v>
      </c>
      <c r="B189" s="119"/>
      <c r="C189" s="119"/>
      <c r="D189" s="119"/>
      <c r="E189" s="119"/>
      <c r="F189" s="123"/>
      <c r="G189" s="123"/>
      <c r="H189" s="123">
        <f t="shared" si="32"/>
        <v>-3</v>
      </c>
      <c r="I189" s="123">
        <f t="shared" si="48"/>
        <v>-159</v>
      </c>
      <c r="J189" s="122">
        <f t="shared" si="48"/>
        <v>5640</v>
      </c>
      <c r="K189" s="119"/>
      <c r="L189" s="119"/>
      <c r="M189" s="122"/>
      <c r="N189" s="122"/>
      <c r="O189" s="122"/>
      <c r="P189" s="122">
        <f t="shared" si="45"/>
        <v>-8</v>
      </c>
      <c r="Q189" s="119"/>
      <c r="R189" s="119"/>
      <c r="S189" s="119"/>
      <c r="T189" s="119" t="str">
        <f t="shared" si="34"/>
        <v>2135</v>
      </c>
      <c r="U189" s="119"/>
      <c r="V189" s="119"/>
      <c r="W189" s="119"/>
      <c r="X189" s="119"/>
      <c r="Y189" s="119"/>
      <c r="Z189" s="119"/>
      <c r="AA189" s="119"/>
      <c r="AB189" s="119"/>
      <c r="AC189" s="119"/>
      <c r="AD189" s="119"/>
      <c r="AE189" s="119"/>
      <c r="AF189" s="119"/>
      <c r="AG189" s="119"/>
      <c r="AH189" s="119"/>
      <c r="AI189" s="119"/>
      <c r="AJ189" s="119"/>
      <c r="AK189" s="119"/>
      <c r="AL189" s="119"/>
      <c r="AM189" s="119"/>
      <c r="AN189" s="119"/>
      <c r="AO189" s="119"/>
      <c r="AP189" s="119"/>
      <c r="AQ189" s="119"/>
      <c r="AR189" s="119"/>
      <c r="AS189" s="119"/>
      <c r="AT189" s="119"/>
      <c r="AU189" s="119"/>
      <c r="AV189" s="119"/>
      <c r="AW189" s="119"/>
      <c r="AX189" s="119"/>
      <c r="AY189" s="119"/>
      <c r="AZ189" s="119"/>
    </row>
    <row r="190" spans="1:52" ht="14">
      <c r="A190" s="130" t="s">
        <v>1587</v>
      </c>
      <c r="B190" s="119"/>
      <c r="C190" s="119"/>
      <c r="D190" s="119"/>
      <c r="E190" s="119"/>
      <c r="F190" s="123"/>
      <c r="G190" s="123"/>
      <c r="H190" s="123">
        <f t="shared" si="32"/>
        <v>-3</v>
      </c>
      <c r="I190" s="123">
        <f t="shared" si="48"/>
        <v>-162</v>
      </c>
      <c r="J190" s="122">
        <f t="shared" si="48"/>
        <v>5478</v>
      </c>
      <c r="K190" s="119"/>
      <c r="L190" s="119"/>
      <c r="M190" s="122"/>
      <c r="N190" s="122"/>
      <c r="O190" s="122"/>
      <c r="P190" s="122">
        <f t="shared" si="45"/>
        <v>-9</v>
      </c>
      <c r="Q190" s="119"/>
      <c r="R190" s="119"/>
      <c r="S190" s="119"/>
      <c r="T190" s="119" t="str">
        <f t="shared" si="34"/>
        <v>2136</v>
      </c>
      <c r="U190" s="119"/>
      <c r="V190" s="119"/>
      <c r="W190" s="119"/>
      <c r="X190" s="119"/>
      <c r="Y190" s="119"/>
      <c r="Z190" s="119"/>
      <c r="AA190" s="119"/>
      <c r="AB190" s="119"/>
      <c r="AC190" s="119"/>
      <c r="AD190" s="119"/>
      <c r="AE190" s="119"/>
      <c r="AF190" s="119"/>
      <c r="AG190" s="119"/>
      <c r="AH190" s="119"/>
      <c r="AI190" s="119"/>
      <c r="AJ190" s="119"/>
      <c r="AK190" s="119"/>
      <c r="AL190" s="119"/>
      <c r="AM190" s="119"/>
      <c r="AN190" s="119"/>
      <c r="AO190" s="119"/>
      <c r="AP190" s="119"/>
      <c r="AQ190" s="119"/>
      <c r="AR190" s="119"/>
      <c r="AS190" s="119"/>
      <c r="AT190" s="119"/>
      <c r="AU190" s="119"/>
      <c r="AV190" s="119"/>
      <c r="AW190" s="119"/>
      <c r="AX190" s="119"/>
      <c r="AY190" s="119"/>
      <c r="AZ190" s="119"/>
    </row>
    <row r="191" spans="1:52" ht="14">
      <c r="A191" s="129" t="s">
        <v>1588</v>
      </c>
      <c r="B191" s="119"/>
      <c r="C191" s="119"/>
      <c r="D191" s="119"/>
      <c r="E191" s="119"/>
      <c r="F191" s="123"/>
      <c r="G191" s="123"/>
      <c r="H191" s="123">
        <f t="shared" si="32"/>
        <v>-3</v>
      </c>
      <c r="I191" s="123">
        <f t="shared" si="48"/>
        <v>-165</v>
      </c>
      <c r="J191" s="122">
        <f t="shared" si="48"/>
        <v>5313</v>
      </c>
      <c r="K191" s="119"/>
      <c r="L191" s="119"/>
      <c r="M191" s="122"/>
      <c r="N191" s="122"/>
      <c r="O191" s="122"/>
      <c r="P191" s="122">
        <f t="shared" si="45"/>
        <v>-8</v>
      </c>
      <c r="Q191" s="119"/>
      <c r="R191" s="119"/>
      <c r="S191" s="119"/>
      <c r="T191" s="119" t="str">
        <f t="shared" si="34"/>
        <v>2137</v>
      </c>
      <c r="U191" s="119"/>
      <c r="V191" s="119"/>
      <c r="W191" s="119"/>
      <c r="X191" s="119"/>
      <c r="Y191" s="119"/>
      <c r="Z191" s="119"/>
      <c r="AA191" s="119"/>
      <c r="AB191" s="119"/>
      <c r="AC191" s="119"/>
      <c r="AD191" s="119"/>
      <c r="AE191" s="119"/>
      <c r="AF191" s="119"/>
      <c r="AG191" s="119"/>
      <c r="AH191" s="119"/>
      <c r="AI191" s="119"/>
      <c r="AJ191" s="119"/>
      <c r="AK191" s="119"/>
      <c r="AL191" s="119"/>
      <c r="AM191" s="119"/>
      <c r="AN191" s="119"/>
      <c r="AO191" s="119"/>
      <c r="AP191" s="119"/>
      <c r="AQ191" s="119"/>
      <c r="AR191" s="119"/>
      <c r="AS191" s="119"/>
      <c r="AT191" s="119"/>
      <c r="AU191" s="119"/>
      <c r="AV191" s="119"/>
      <c r="AW191" s="119"/>
      <c r="AX191" s="119"/>
      <c r="AY191" s="119"/>
      <c r="AZ191" s="119"/>
    </row>
    <row r="192" spans="1:52" ht="14">
      <c r="A192" s="130" t="s">
        <v>1589</v>
      </c>
      <c r="B192" s="119"/>
      <c r="C192" s="119"/>
      <c r="D192" s="119"/>
      <c r="E192" s="119"/>
      <c r="F192" s="123"/>
      <c r="G192" s="123"/>
      <c r="H192" s="123">
        <f t="shared" si="32"/>
        <v>-3</v>
      </c>
      <c r="I192" s="123">
        <f t="shared" si="48"/>
        <v>-168</v>
      </c>
      <c r="J192" s="122">
        <f t="shared" si="48"/>
        <v>5145</v>
      </c>
      <c r="K192" s="119"/>
      <c r="L192" s="119"/>
      <c r="M192" s="122"/>
      <c r="N192" s="122"/>
      <c r="O192" s="122"/>
      <c r="P192" s="122">
        <f t="shared" si="45"/>
        <v>-8</v>
      </c>
      <c r="Q192" s="119"/>
      <c r="R192" s="119"/>
      <c r="S192" s="119"/>
      <c r="T192" s="119" t="str">
        <f t="shared" si="34"/>
        <v>2138</v>
      </c>
      <c r="U192" s="119"/>
      <c r="V192" s="119"/>
      <c r="W192" s="119"/>
      <c r="X192" s="119"/>
      <c r="Y192" s="119"/>
      <c r="Z192" s="119"/>
      <c r="AA192" s="119"/>
      <c r="AB192" s="119"/>
      <c r="AC192" s="119"/>
      <c r="AD192" s="119"/>
      <c r="AE192" s="119"/>
      <c r="AF192" s="119"/>
      <c r="AG192" s="119"/>
      <c r="AH192" s="119"/>
      <c r="AI192" s="119"/>
      <c r="AJ192" s="119"/>
      <c r="AK192" s="119"/>
      <c r="AL192" s="119"/>
      <c r="AM192" s="119"/>
      <c r="AN192" s="119"/>
      <c r="AO192" s="119"/>
      <c r="AP192" s="119"/>
      <c r="AQ192" s="119"/>
      <c r="AR192" s="119"/>
      <c r="AS192" s="119"/>
      <c r="AT192" s="119"/>
      <c r="AU192" s="119"/>
      <c r="AV192" s="119"/>
      <c r="AW192" s="119"/>
      <c r="AX192" s="119"/>
      <c r="AY192" s="119"/>
      <c r="AZ192" s="119"/>
    </row>
  </sheetData>
  <mergeCells count="4">
    <mergeCell ref="H3:H4"/>
    <mergeCell ref="P3:P4"/>
    <mergeCell ref="U1:AE2"/>
    <mergeCell ref="U47:AE48"/>
  </mergeCells>
  <pageMargins left="0.7" right="0.7" top="0.75" bottom="0.75" header="0.3" footer="0.3"/>
  <drawing r:id="rId1"/>
</worksheet>
</file>

<file path=xl/worksheets/sheet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99754DB-2CC6-2C40-8BDB-F52675D88D6A}">
  <dimension ref="A1:AZ192"/>
  <sheetViews>
    <sheetView workbookViewId="0">
      <selection activeCell="A2" sqref="A2"/>
    </sheetView>
  </sheetViews>
  <sheetFormatPr baseColWidth="10" defaultRowHeight="13"/>
  <sheetData>
    <row r="1" spans="1:52" ht="25">
      <c r="A1" s="194" t="s">
        <v>2808</v>
      </c>
      <c r="B1" s="71"/>
      <c r="C1" s="119"/>
      <c r="D1" s="119"/>
      <c r="E1" s="119"/>
      <c r="F1" s="119"/>
      <c r="G1" s="119"/>
      <c r="H1" s="119"/>
      <c r="I1" s="119"/>
      <c r="J1" s="119"/>
      <c r="K1" s="119"/>
      <c r="L1" s="119"/>
      <c r="M1" s="119" t="s">
        <v>59</v>
      </c>
      <c r="N1" s="119"/>
      <c r="O1" s="119"/>
      <c r="P1" s="119"/>
      <c r="Q1" s="119"/>
      <c r="R1" s="119"/>
      <c r="S1" s="119"/>
      <c r="T1" s="119"/>
      <c r="U1" s="247" t="s">
        <v>1595</v>
      </c>
      <c r="V1" s="247"/>
      <c r="W1" s="247"/>
      <c r="X1" s="247"/>
      <c r="Y1" s="247"/>
      <c r="Z1" s="247"/>
      <c r="AA1" s="247"/>
      <c r="AB1" s="247"/>
      <c r="AC1" s="247"/>
      <c r="AD1" s="247"/>
      <c r="AE1" s="247"/>
      <c r="AF1" s="247"/>
      <c r="AG1" s="119"/>
      <c r="AH1" s="119"/>
      <c r="AI1" s="119"/>
      <c r="AJ1" s="119"/>
      <c r="AK1" s="119"/>
      <c r="AL1" s="119"/>
      <c r="AM1" s="119"/>
      <c r="AN1" s="119"/>
      <c r="AO1" s="119"/>
      <c r="AP1" s="119"/>
      <c r="AQ1" s="119"/>
      <c r="AR1" s="119"/>
      <c r="AS1" s="119"/>
      <c r="AT1" s="119"/>
      <c r="AU1" s="119"/>
      <c r="AV1" s="119"/>
      <c r="AW1" s="119"/>
      <c r="AX1" s="119"/>
      <c r="AY1" s="119"/>
      <c r="AZ1" s="119"/>
    </row>
    <row r="2" spans="1:52" ht="14">
      <c r="A2" s="120" t="s">
        <v>59</v>
      </c>
      <c r="B2" s="119"/>
      <c r="C2" s="119"/>
      <c r="D2" s="119"/>
      <c r="E2" s="119"/>
      <c r="F2" s="119"/>
      <c r="G2" s="119"/>
      <c r="H2" s="119" t="s">
        <v>1397</v>
      </c>
      <c r="I2" s="119"/>
      <c r="J2" s="119"/>
      <c r="K2" s="119"/>
      <c r="L2" s="119"/>
      <c r="M2" s="119" t="s">
        <v>1591</v>
      </c>
      <c r="N2" s="119"/>
      <c r="O2" s="119"/>
      <c r="P2" s="119" t="s">
        <v>1397</v>
      </c>
      <c r="Q2" s="119"/>
      <c r="R2" s="119"/>
      <c r="S2" s="119"/>
      <c r="T2" s="119"/>
      <c r="U2" s="247"/>
      <c r="V2" s="247"/>
      <c r="W2" s="247"/>
      <c r="X2" s="247"/>
      <c r="Y2" s="247"/>
      <c r="Z2" s="247"/>
      <c r="AA2" s="247"/>
      <c r="AB2" s="247"/>
      <c r="AC2" s="247"/>
      <c r="AD2" s="247"/>
      <c r="AE2" s="247"/>
      <c r="AF2" s="247"/>
      <c r="AG2" s="119"/>
      <c r="AH2" s="119"/>
      <c r="AI2" s="119"/>
      <c r="AJ2" s="119"/>
      <c r="AK2" s="119"/>
      <c r="AL2" s="119"/>
      <c r="AM2" s="119"/>
      <c r="AN2" s="119"/>
      <c r="AO2" s="119"/>
      <c r="AP2" s="119"/>
      <c r="AQ2" s="119"/>
      <c r="AR2" s="119"/>
      <c r="AS2" s="119"/>
      <c r="AT2" s="119"/>
      <c r="AU2" s="119"/>
      <c r="AV2" s="119"/>
      <c r="AW2" s="119"/>
      <c r="AX2" s="119"/>
      <c r="AY2" s="119"/>
      <c r="AZ2" s="119"/>
    </row>
    <row r="3" spans="1:52" ht="14">
      <c r="A3" s="118" t="s">
        <v>1124</v>
      </c>
      <c r="B3" s="71" t="s">
        <v>1590</v>
      </c>
      <c r="C3" s="119"/>
      <c r="D3" s="119"/>
      <c r="E3" s="119"/>
      <c r="F3" s="119"/>
      <c r="G3" s="119"/>
      <c r="H3" s="248" t="s">
        <v>1398</v>
      </c>
      <c r="I3" s="119" t="s">
        <v>1399</v>
      </c>
      <c r="J3" s="119" t="s">
        <v>1400</v>
      </c>
      <c r="K3" s="119"/>
      <c r="L3" s="119"/>
      <c r="M3" s="122">
        <v>45108</v>
      </c>
      <c r="N3" s="122"/>
      <c r="O3" s="122"/>
      <c r="P3" s="249" t="s">
        <v>1398</v>
      </c>
      <c r="Q3" s="119"/>
      <c r="R3" s="119" t="s">
        <v>1399</v>
      </c>
      <c r="S3" s="119" t="s">
        <v>1400</v>
      </c>
      <c r="T3" s="119"/>
      <c r="U3" s="247"/>
      <c r="V3" s="247"/>
      <c r="W3" s="247"/>
      <c r="X3" s="247"/>
      <c r="Y3" s="247"/>
      <c r="Z3" s="247"/>
      <c r="AA3" s="247"/>
      <c r="AB3" s="247"/>
      <c r="AC3" s="247"/>
      <c r="AD3" s="247"/>
      <c r="AE3" s="247"/>
      <c r="AF3" s="247"/>
      <c r="AG3" s="119"/>
      <c r="AH3" s="119"/>
      <c r="AI3" s="119"/>
      <c r="AJ3" s="119"/>
      <c r="AK3" s="119"/>
      <c r="AL3" s="119"/>
      <c r="AM3" s="119"/>
      <c r="AN3" s="119"/>
      <c r="AO3" s="119"/>
      <c r="AP3" s="119"/>
      <c r="AQ3" s="119"/>
      <c r="AR3" s="119"/>
      <c r="AS3" s="119"/>
      <c r="AT3" s="119"/>
      <c r="AU3" s="119"/>
      <c r="AV3" s="119"/>
      <c r="AW3" s="119"/>
      <c r="AX3" s="119"/>
      <c r="AY3" s="119"/>
      <c r="AZ3" s="119"/>
    </row>
    <row r="4" spans="1:52" ht="14">
      <c r="A4" s="128" t="s">
        <v>1402</v>
      </c>
      <c r="B4" s="121">
        <v>2532229</v>
      </c>
      <c r="C4" s="119"/>
      <c r="D4" s="119"/>
      <c r="E4" s="122">
        <f>B4/1000</f>
        <v>2532</v>
      </c>
      <c r="F4" s="119"/>
      <c r="G4" s="119"/>
      <c r="H4" s="248"/>
      <c r="I4" s="119"/>
      <c r="J4" s="122">
        <f>B4/1000</f>
        <v>2532</v>
      </c>
      <c r="K4" s="119"/>
      <c r="L4" s="119"/>
      <c r="M4" s="122">
        <v>2499322</v>
      </c>
      <c r="N4" s="122"/>
      <c r="O4" s="122"/>
      <c r="P4" s="249"/>
      <c r="Q4" s="122">
        <f>M4/1000</f>
        <v>2499</v>
      </c>
      <c r="R4" s="119"/>
      <c r="S4" s="122">
        <f>Q4</f>
        <v>2499</v>
      </c>
      <c r="T4" s="119" t="str">
        <f>A4</f>
        <v>1950</v>
      </c>
      <c r="U4" s="119"/>
      <c r="V4" s="119"/>
      <c r="W4" s="119"/>
      <c r="X4" s="119"/>
      <c r="Y4" s="119"/>
      <c r="Z4" s="119"/>
      <c r="AA4" s="119"/>
      <c r="AB4" s="119"/>
      <c r="AC4" s="119"/>
      <c r="AD4" s="119"/>
      <c r="AE4" s="119"/>
      <c r="AF4" s="119"/>
      <c r="AG4" s="119"/>
      <c r="AH4" s="119"/>
      <c r="AI4" s="119"/>
      <c r="AJ4" s="119"/>
      <c r="AK4" s="119"/>
      <c r="AL4" s="119"/>
      <c r="AM4" s="119"/>
      <c r="AN4" s="119"/>
      <c r="AO4" s="119"/>
      <c r="AP4" s="119"/>
      <c r="AQ4" s="119"/>
      <c r="AR4" s="119"/>
      <c r="AS4" s="119"/>
      <c r="AT4" s="119"/>
      <c r="AU4" s="119"/>
      <c r="AV4" s="119"/>
      <c r="AW4" s="119"/>
      <c r="AX4" s="119"/>
      <c r="AY4" s="119"/>
      <c r="AZ4" s="119"/>
    </row>
    <row r="5" spans="1:52" ht="14">
      <c r="A5" s="129" t="s">
        <v>1403</v>
      </c>
      <c r="B5" s="121">
        <v>2580960</v>
      </c>
      <c r="C5" s="123">
        <f>(B5-B4)/1000</f>
        <v>49</v>
      </c>
      <c r="D5" s="123"/>
      <c r="E5" s="122">
        <f>B5/1000</f>
        <v>2581</v>
      </c>
      <c r="F5" s="123">
        <f>C5</f>
        <v>49</v>
      </c>
      <c r="G5" s="123"/>
      <c r="H5" s="123"/>
      <c r="I5" s="119"/>
      <c r="J5" s="122">
        <f>B5/1000</f>
        <v>2581</v>
      </c>
      <c r="K5" s="119"/>
      <c r="L5" s="119"/>
      <c r="M5" s="122">
        <v>2543130</v>
      </c>
      <c r="N5" s="122">
        <f>(M5-M4)/1000</f>
        <v>44</v>
      </c>
      <c r="O5" s="122"/>
      <c r="P5" s="122"/>
      <c r="Q5" s="122">
        <f t="shared" ref="Q5:Q68" si="0">M5/1000</f>
        <v>2543</v>
      </c>
      <c r="R5" s="119"/>
      <c r="S5" s="122">
        <f>Q5</f>
        <v>2543</v>
      </c>
      <c r="T5" s="119" t="str">
        <f t="shared" ref="T5:T68" si="1">A5</f>
        <v>1951</v>
      </c>
      <c r="U5" s="119"/>
      <c r="V5" s="119"/>
      <c r="W5" s="119"/>
      <c r="X5" s="119"/>
      <c r="Y5" s="119"/>
      <c r="Z5" s="119"/>
      <c r="AA5" s="119"/>
      <c r="AB5" s="119"/>
      <c r="AC5" s="119"/>
      <c r="AD5" s="119"/>
      <c r="AE5" s="119"/>
      <c r="AF5" s="119"/>
      <c r="AG5" s="119"/>
      <c r="AH5" s="119"/>
      <c r="AI5" s="119"/>
      <c r="AJ5" s="119"/>
      <c r="AK5" s="119"/>
      <c r="AL5" s="119"/>
      <c r="AM5" s="119"/>
      <c r="AN5" s="119"/>
      <c r="AO5" s="119"/>
      <c r="AP5" s="119"/>
      <c r="AQ5" s="119"/>
      <c r="AR5" s="119"/>
      <c r="AS5" s="119"/>
      <c r="AT5" s="119"/>
      <c r="AU5" s="119"/>
      <c r="AV5" s="119"/>
      <c r="AW5" s="119"/>
      <c r="AX5" s="119"/>
      <c r="AY5" s="119"/>
      <c r="AZ5" s="119"/>
    </row>
    <row r="6" spans="1:52" ht="14">
      <c r="A6" s="129" t="s">
        <v>1404</v>
      </c>
      <c r="B6" s="121">
        <v>2628448</v>
      </c>
      <c r="C6" s="123">
        <f t="shared" ref="C6:C69" si="2">(B6-B5)/1000</f>
        <v>47</v>
      </c>
      <c r="D6" s="124" t="str">
        <f>A6</f>
        <v>1952</v>
      </c>
      <c r="E6" s="122">
        <f>B6/1000</f>
        <v>2628</v>
      </c>
      <c r="F6" s="123">
        <f>C6</f>
        <v>47</v>
      </c>
      <c r="G6" s="123">
        <f t="shared" ref="G6:G69" si="3">C6-C5</f>
        <v>-2</v>
      </c>
      <c r="H6" s="123">
        <f>G6</f>
        <v>-2</v>
      </c>
      <c r="I6" s="123">
        <f>F5+H6</f>
        <v>47</v>
      </c>
      <c r="J6" s="122">
        <f>J5+I6</f>
        <v>2628</v>
      </c>
      <c r="K6" s="119"/>
      <c r="L6" s="119"/>
      <c r="M6" s="122">
        <v>2590271</v>
      </c>
      <c r="N6" s="122">
        <f t="shared" ref="N6:N69" si="4">(M6-M5)/1000</f>
        <v>47</v>
      </c>
      <c r="O6" s="122">
        <f>N6-N5</f>
        <v>3</v>
      </c>
      <c r="P6" s="122">
        <f>O6</f>
        <v>3</v>
      </c>
      <c r="Q6" s="122">
        <f t="shared" si="0"/>
        <v>2590</v>
      </c>
      <c r="R6" s="123">
        <f>N5+P6</f>
        <v>47</v>
      </c>
      <c r="S6" s="122">
        <f>S5+R6</f>
        <v>2590</v>
      </c>
      <c r="T6" s="119" t="str">
        <f t="shared" si="1"/>
        <v>1952</v>
      </c>
      <c r="U6" s="119"/>
      <c r="V6" s="119"/>
      <c r="W6" s="119"/>
      <c r="X6" s="119"/>
      <c r="Y6" s="119"/>
      <c r="Z6" s="119"/>
      <c r="AA6" s="119"/>
      <c r="AB6" s="119"/>
      <c r="AC6" s="119"/>
      <c r="AD6" s="119"/>
      <c r="AE6" s="119"/>
      <c r="AF6" s="119"/>
      <c r="AG6" s="119"/>
      <c r="AH6" s="119"/>
      <c r="AI6" s="119"/>
      <c r="AJ6" s="119"/>
      <c r="AK6" s="119"/>
      <c r="AL6" s="119"/>
      <c r="AM6" s="119"/>
      <c r="AN6" s="119"/>
      <c r="AO6" s="119"/>
      <c r="AP6" s="119"/>
      <c r="AQ6" s="119"/>
      <c r="AR6" s="119"/>
      <c r="AS6" s="119"/>
      <c r="AT6" s="119"/>
      <c r="AU6" s="119"/>
      <c r="AV6" s="119"/>
      <c r="AW6" s="119"/>
      <c r="AX6" s="119"/>
      <c r="AY6" s="119"/>
      <c r="AZ6" s="119"/>
    </row>
    <row r="7" spans="1:52" ht="14">
      <c r="A7" s="129" t="s">
        <v>1405</v>
      </c>
      <c r="B7" s="121">
        <v>2675766</v>
      </c>
      <c r="C7" s="123">
        <f t="shared" si="2"/>
        <v>47</v>
      </c>
      <c r="D7" s="124" t="str">
        <f t="shared" ref="D7:D70" si="5">A7</f>
        <v>1953</v>
      </c>
      <c r="E7" s="122">
        <f t="shared" ref="E7:E70" si="6">B7/1000</f>
        <v>2676</v>
      </c>
      <c r="F7" s="123">
        <f t="shared" ref="F7:F70" si="7">C7</f>
        <v>47</v>
      </c>
      <c r="G7" s="123">
        <f t="shared" si="3"/>
        <v>0</v>
      </c>
      <c r="H7" s="123">
        <f t="shared" ref="H7:H65" si="8">G7</f>
        <v>0</v>
      </c>
      <c r="I7" s="123">
        <f>I6+H7</f>
        <v>47</v>
      </c>
      <c r="J7" s="122">
        <f t="shared" ref="J7:J70" si="9">J6+I7</f>
        <v>2675</v>
      </c>
      <c r="K7" s="119"/>
      <c r="L7" s="119"/>
      <c r="M7" s="122">
        <v>2640279</v>
      </c>
      <c r="N7" s="122">
        <f t="shared" si="4"/>
        <v>50</v>
      </c>
      <c r="O7" s="122">
        <f t="shared" ref="O7:O70" si="10">N7-N6</f>
        <v>3</v>
      </c>
      <c r="P7" s="122">
        <f t="shared" ref="P7:P71" si="11">O7</f>
        <v>3</v>
      </c>
      <c r="Q7" s="122">
        <f t="shared" si="0"/>
        <v>2640</v>
      </c>
      <c r="R7" s="123">
        <f>R6+P7</f>
        <v>50</v>
      </c>
      <c r="S7" s="122">
        <f t="shared" ref="S7:S70" si="12">S6+R7</f>
        <v>2640</v>
      </c>
      <c r="T7" s="119" t="str">
        <f t="shared" si="1"/>
        <v>1953</v>
      </c>
      <c r="U7" s="119"/>
      <c r="V7" s="119"/>
      <c r="W7" s="119"/>
      <c r="X7" s="119"/>
      <c r="Y7" s="119"/>
      <c r="Z7" s="119"/>
      <c r="AA7" s="119"/>
      <c r="AB7" s="119"/>
      <c r="AC7" s="119"/>
      <c r="AD7" s="119"/>
      <c r="AE7" s="119"/>
      <c r="AF7" s="119"/>
      <c r="AG7" s="119"/>
      <c r="AH7" s="119"/>
      <c r="AI7" s="119"/>
      <c r="AJ7" s="119"/>
      <c r="AK7" s="119"/>
      <c r="AL7" s="119"/>
      <c r="AM7" s="119"/>
      <c r="AN7" s="119"/>
      <c r="AO7" s="119"/>
      <c r="AP7" s="119"/>
      <c r="AQ7" s="119"/>
      <c r="AR7" s="119"/>
      <c r="AS7" s="119"/>
      <c r="AT7" s="119"/>
      <c r="AU7" s="119"/>
      <c r="AV7" s="119"/>
      <c r="AW7" s="119"/>
      <c r="AX7" s="119"/>
      <c r="AY7" s="119"/>
      <c r="AZ7" s="119"/>
    </row>
    <row r="8" spans="1:52" ht="14">
      <c r="A8" s="129" t="s">
        <v>1406</v>
      </c>
      <c r="B8" s="121">
        <v>2723726</v>
      </c>
      <c r="C8" s="123">
        <f t="shared" si="2"/>
        <v>48</v>
      </c>
      <c r="D8" s="124" t="str">
        <f t="shared" si="5"/>
        <v>1954</v>
      </c>
      <c r="E8" s="122">
        <f t="shared" si="6"/>
        <v>2724</v>
      </c>
      <c r="F8" s="123">
        <f t="shared" si="7"/>
        <v>48</v>
      </c>
      <c r="G8" s="123">
        <f t="shared" si="3"/>
        <v>1</v>
      </c>
      <c r="H8" s="123">
        <f t="shared" si="8"/>
        <v>1</v>
      </c>
      <c r="I8" s="123">
        <f t="shared" ref="I8:J71" si="13">I7+H8</f>
        <v>48</v>
      </c>
      <c r="J8" s="122">
        <f t="shared" si="9"/>
        <v>2723</v>
      </c>
      <c r="K8" s="119"/>
      <c r="L8" s="119"/>
      <c r="M8" s="122">
        <v>2691979</v>
      </c>
      <c r="N8" s="122">
        <f t="shared" si="4"/>
        <v>52</v>
      </c>
      <c r="O8" s="122">
        <f t="shared" si="10"/>
        <v>2</v>
      </c>
      <c r="P8" s="122">
        <f t="shared" si="11"/>
        <v>2</v>
      </c>
      <c r="Q8" s="122">
        <f t="shared" si="0"/>
        <v>2692</v>
      </c>
      <c r="R8" s="123">
        <f t="shared" ref="R8:R71" si="14">R7+P8</f>
        <v>52</v>
      </c>
      <c r="S8" s="122">
        <f t="shared" si="12"/>
        <v>2692</v>
      </c>
      <c r="T8" s="119" t="str">
        <f t="shared" si="1"/>
        <v>1954</v>
      </c>
      <c r="U8" s="119"/>
      <c r="V8" s="119"/>
      <c r="W8" s="119"/>
      <c r="X8" s="119"/>
      <c r="Y8" s="119"/>
      <c r="Z8" s="119"/>
      <c r="AA8" s="119"/>
      <c r="AB8" s="119"/>
      <c r="AC8" s="119"/>
      <c r="AD8" s="119"/>
      <c r="AE8" s="119"/>
      <c r="AF8" s="119"/>
      <c r="AG8" s="119"/>
      <c r="AH8" s="119"/>
      <c r="AI8" s="119"/>
      <c r="AJ8" s="119"/>
      <c r="AK8" s="119"/>
      <c r="AL8" s="119"/>
      <c r="AM8" s="119"/>
      <c r="AN8" s="119"/>
      <c r="AO8" s="119"/>
      <c r="AP8" s="119"/>
      <c r="AQ8" s="119"/>
      <c r="AR8" s="119"/>
      <c r="AS8" s="119"/>
      <c r="AT8" s="119"/>
      <c r="AU8" s="119"/>
      <c r="AV8" s="119"/>
      <c r="AW8" s="119"/>
      <c r="AX8" s="119"/>
      <c r="AY8" s="119"/>
      <c r="AZ8" s="119"/>
    </row>
    <row r="9" spans="1:52" ht="14">
      <c r="A9" s="129" t="s">
        <v>1407</v>
      </c>
      <c r="B9" s="121">
        <v>2772882</v>
      </c>
      <c r="C9" s="123">
        <f t="shared" si="2"/>
        <v>49</v>
      </c>
      <c r="D9" s="124" t="str">
        <f t="shared" si="5"/>
        <v>1955</v>
      </c>
      <c r="E9" s="122">
        <f t="shared" si="6"/>
        <v>2773</v>
      </c>
      <c r="F9" s="123">
        <f t="shared" si="7"/>
        <v>49</v>
      </c>
      <c r="G9" s="123">
        <f t="shared" si="3"/>
        <v>1</v>
      </c>
      <c r="H9" s="123">
        <f t="shared" si="8"/>
        <v>1</v>
      </c>
      <c r="I9" s="123">
        <f t="shared" si="13"/>
        <v>49</v>
      </c>
      <c r="J9" s="122">
        <f t="shared" si="9"/>
        <v>2772</v>
      </c>
      <c r="K9" s="119"/>
      <c r="L9" s="119"/>
      <c r="M9" s="122">
        <v>2746072</v>
      </c>
      <c r="N9" s="122">
        <f t="shared" si="4"/>
        <v>54</v>
      </c>
      <c r="O9" s="122">
        <f t="shared" si="10"/>
        <v>2</v>
      </c>
      <c r="P9" s="122">
        <f t="shared" si="11"/>
        <v>2</v>
      </c>
      <c r="Q9" s="122">
        <f t="shared" si="0"/>
        <v>2746</v>
      </c>
      <c r="R9" s="123">
        <f t="shared" si="14"/>
        <v>54</v>
      </c>
      <c r="S9" s="122">
        <f t="shared" si="12"/>
        <v>2746</v>
      </c>
      <c r="T9" s="119" t="str">
        <f t="shared" si="1"/>
        <v>1955</v>
      </c>
      <c r="U9" s="119"/>
      <c r="V9" s="119"/>
      <c r="W9" s="119"/>
      <c r="X9" s="119"/>
      <c r="Y9" s="119"/>
      <c r="Z9" s="119"/>
      <c r="AA9" s="119"/>
      <c r="AB9" s="119"/>
      <c r="AC9" s="119"/>
      <c r="AD9" s="119"/>
      <c r="AE9" s="119"/>
      <c r="AF9" s="119"/>
      <c r="AG9" s="119"/>
      <c r="AH9" s="119"/>
      <c r="AI9" s="119"/>
      <c r="AJ9" s="119"/>
      <c r="AK9" s="119"/>
      <c r="AL9" s="119"/>
      <c r="AM9" s="119"/>
      <c r="AN9" s="119"/>
      <c r="AO9" s="119"/>
      <c r="AP9" s="119"/>
      <c r="AQ9" s="119"/>
      <c r="AR9" s="119"/>
      <c r="AS9" s="119"/>
      <c r="AT9" s="119"/>
      <c r="AU9" s="119"/>
      <c r="AV9" s="119"/>
      <c r="AW9" s="119"/>
      <c r="AX9" s="119"/>
      <c r="AY9" s="119"/>
      <c r="AZ9" s="119"/>
    </row>
    <row r="10" spans="1:52" ht="14">
      <c r="A10" s="129" t="s">
        <v>1408</v>
      </c>
      <c r="B10" s="121">
        <v>2823513</v>
      </c>
      <c r="C10" s="123">
        <f t="shared" si="2"/>
        <v>51</v>
      </c>
      <c r="D10" s="124" t="str">
        <f t="shared" si="5"/>
        <v>1956</v>
      </c>
      <c r="E10" s="122">
        <f t="shared" si="6"/>
        <v>2824</v>
      </c>
      <c r="F10" s="123">
        <f t="shared" si="7"/>
        <v>51</v>
      </c>
      <c r="G10" s="123">
        <f t="shared" si="3"/>
        <v>2</v>
      </c>
      <c r="H10" s="123">
        <f t="shared" si="8"/>
        <v>2</v>
      </c>
      <c r="I10" s="123">
        <f t="shared" si="13"/>
        <v>51</v>
      </c>
      <c r="J10" s="122">
        <f t="shared" si="9"/>
        <v>2823</v>
      </c>
      <c r="K10" s="119"/>
      <c r="L10" s="119"/>
      <c r="M10" s="122">
        <v>2801003</v>
      </c>
      <c r="N10" s="122">
        <f t="shared" si="4"/>
        <v>55</v>
      </c>
      <c r="O10" s="122">
        <f t="shared" si="10"/>
        <v>1</v>
      </c>
      <c r="P10" s="122">
        <f t="shared" si="11"/>
        <v>1</v>
      </c>
      <c r="Q10" s="122">
        <f t="shared" si="0"/>
        <v>2801</v>
      </c>
      <c r="R10" s="123">
        <f t="shared" si="14"/>
        <v>55</v>
      </c>
      <c r="S10" s="122">
        <f t="shared" si="12"/>
        <v>2801</v>
      </c>
      <c r="T10" s="119" t="str">
        <f t="shared" si="1"/>
        <v>1956</v>
      </c>
      <c r="U10" s="119"/>
      <c r="V10" s="119"/>
      <c r="W10" s="119"/>
      <c r="X10" s="119"/>
      <c r="Y10" s="119"/>
      <c r="Z10" s="119"/>
      <c r="AA10" s="119"/>
      <c r="AB10" s="119"/>
      <c r="AC10" s="119"/>
      <c r="AD10" s="119"/>
      <c r="AE10" s="119"/>
      <c r="AF10" s="119"/>
      <c r="AG10" s="119"/>
      <c r="AH10" s="119"/>
      <c r="AI10" s="119"/>
      <c r="AJ10" s="119"/>
      <c r="AK10" s="119"/>
      <c r="AL10" s="119"/>
      <c r="AM10" s="119"/>
      <c r="AN10" s="119"/>
      <c r="AO10" s="119"/>
      <c r="AP10" s="119"/>
      <c r="AQ10" s="119"/>
      <c r="AR10" s="119"/>
      <c r="AS10" s="119"/>
      <c r="AT10" s="119"/>
      <c r="AU10" s="119"/>
      <c r="AV10" s="119"/>
      <c r="AW10" s="119"/>
      <c r="AX10" s="119"/>
      <c r="AY10" s="119"/>
      <c r="AZ10" s="119"/>
    </row>
    <row r="11" spans="1:52" ht="14">
      <c r="A11" s="129" t="s">
        <v>1409</v>
      </c>
      <c r="B11" s="121">
        <v>2875642</v>
      </c>
      <c r="C11" s="123">
        <f t="shared" si="2"/>
        <v>52</v>
      </c>
      <c r="D11" s="124" t="str">
        <f t="shared" si="5"/>
        <v>1957</v>
      </c>
      <c r="E11" s="122">
        <f t="shared" si="6"/>
        <v>2876</v>
      </c>
      <c r="F11" s="123">
        <f t="shared" si="7"/>
        <v>52</v>
      </c>
      <c r="G11" s="123">
        <f t="shared" si="3"/>
        <v>1</v>
      </c>
      <c r="H11" s="123">
        <f t="shared" si="8"/>
        <v>1</v>
      </c>
      <c r="I11" s="123">
        <f t="shared" si="13"/>
        <v>52</v>
      </c>
      <c r="J11" s="122">
        <f t="shared" si="9"/>
        <v>2875</v>
      </c>
      <c r="K11" s="119"/>
      <c r="L11" s="119"/>
      <c r="M11" s="122">
        <v>2857867</v>
      </c>
      <c r="N11" s="122">
        <f t="shared" si="4"/>
        <v>57</v>
      </c>
      <c r="O11" s="122">
        <f t="shared" si="10"/>
        <v>2</v>
      </c>
      <c r="P11" s="122">
        <f t="shared" si="11"/>
        <v>2</v>
      </c>
      <c r="Q11" s="122">
        <f t="shared" si="0"/>
        <v>2858</v>
      </c>
      <c r="R11" s="123">
        <f t="shared" si="14"/>
        <v>57</v>
      </c>
      <c r="S11" s="122">
        <f t="shared" si="12"/>
        <v>2858</v>
      </c>
      <c r="T11" s="119" t="str">
        <f t="shared" si="1"/>
        <v>1957</v>
      </c>
      <c r="U11" s="119"/>
      <c r="V11" s="119"/>
      <c r="W11" s="119"/>
      <c r="X11" s="119"/>
      <c r="Y11" s="119"/>
      <c r="Z11" s="119"/>
      <c r="AA11" s="119"/>
      <c r="AB11" s="119"/>
      <c r="AC11" s="119"/>
      <c r="AD11" s="119"/>
      <c r="AE11" s="119"/>
      <c r="AF11" s="119"/>
      <c r="AG11" s="119"/>
      <c r="AH11" s="119"/>
      <c r="AI11" s="119"/>
      <c r="AJ11" s="119"/>
      <c r="AK11" s="119"/>
      <c r="AL11" s="119"/>
      <c r="AM11" s="119"/>
      <c r="AN11" s="119"/>
      <c r="AO11" s="119"/>
      <c r="AP11" s="119"/>
      <c r="AQ11" s="119"/>
      <c r="AR11" s="119"/>
      <c r="AS11" s="119"/>
      <c r="AT11" s="119"/>
      <c r="AU11" s="119"/>
      <c r="AV11" s="119"/>
      <c r="AW11" s="119"/>
      <c r="AX11" s="119"/>
      <c r="AY11" s="119"/>
      <c r="AZ11" s="119"/>
    </row>
    <row r="12" spans="1:52" ht="14">
      <c r="A12" s="129" t="s">
        <v>1410</v>
      </c>
      <c r="B12" s="121">
        <v>2929069</v>
      </c>
      <c r="C12" s="123">
        <f t="shared" si="2"/>
        <v>53</v>
      </c>
      <c r="D12" s="124" t="str">
        <f t="shared" si="5"/>
        <v>1958</v>
      </c>
      <c r="E12" s="122">
        <f t="shared" si="6"/>
        <v>2929</v>
      </c>
      <c r="F12" s="123">
        <f t="shared" si="7"/>
        <v>53</v>
      </c>
      <c r="G12" s="123">
        <f t="shared" si="3"/>
        <v>1</v>
      </c>
      <c r="H12" s="123">
        <f t="shared" si="8"/>
        <v>1</v>
      </c>
      <c r="I12" s="123">
        <f t="shared" si="13"/>
        <v>53</v>
      </c>
      <c r="J12" s="122">
        <f t="shared" si="9"/>
        <v>2928</v>
      </c>
      <c r="K12" s="119"/>
      <c r="L12" s="119"/>
      <c r="M12" s="122">
        <v>2916108</v>
      </c>
      <c r="N12" s="122">
        <f t="shared" si="4"/>
        <v>58</v>
      </c>
      <c r="O12" s="122">
        <f t="shared" si="10"/>
        <v>1</v>
      </c>
      <c r="P12" s="122">
        <f t="shared" si="11"/>
        <v>1</v>
      </c>
      <c r="Q12" s="122">
        <f t="shared" si="0"/>
        <v>2916</v>
      </c>
      <c r="R12" s="123">
        <f t="shared" si="14"/>
        <v>58</v>
      </c>
      <c r="S12" s="122">
        <f t="shared" si="12"/>
        <v>2916</v>
      </c>
      <c r="T12" s="119" t="str">
        <f t="shared" si="1"/>
        <v>1958</v>
      </c>
      <c r="U12" s="119"/>
      <c r="V12" s="119"/>
      <c r="W12" s="119"/>
      <c r="X12" s="119"/>
      <c r="Y12" s="119"/>
      <c r="Z12" s="119"/>
      <c r="AA12" s="119"/>
      <c r="AB12" s="119"/>
      <c r="AC12" s="119"/>
      <c r="AD12" s="119"/>
      <c r="AE12" s="119"/>
      <c r="AF12" s="119"/>
      <c r="AG12" s="119"/>
      <c r="AH12" s="119"/>
      <c r="AI12" s="119"/>
      <c r="AJ12" s="119"/>
      <c r="AK12" s="119"/>
      <c r="AL12" s="119"/>
      <c r="AM12" s="119"/>
      <c r="AN12" s="119"/>
      <c r="AO12" s="119"/>
      <c r="AP12" s="119"/>
      <c r="AQ12" s="119"/>
      <c r="AR12" s="119"/>
      <c r="AS12" s="119"/>
      <c r="AT12" s="119"/>
      <c r="AU12" s="119"/>
      <c r="AV12" s="119"/>
      <c r="AW12" s="119"/>
      <c r="AX12" s="119"/>
      <c r="AY12" s="119"/>
      <c r="AZ12" s="119"/>
    </row>
    <row r="13" spans="1:52" ht="14">
      <c r="A13" s="129" t="s">
        <v>1411</v>
      </c>
      <c r="B13" s="121">
        <v>2983435</v>
      </c>
      <c r="C13" s="123">
        <f t="shared" si="2"/>
        <v>54</v>
      </c>
      <c r="D13" s="124" t="str">
        <f t="shared" si="5"/>
        <v>1959</v>
      </c>
      <c r="E13" s="122">
        <f t="shared" si="6"/>
        <v>2983</v>
      </c>
      <c r="F13" s="123">
        <f t="shared" si="7"/>
        <v>54</v>
      </c>
      <c r="G13" s="123">
        <f t="shared" si="3"/>
        <v>1</v>
      </c>
      <c r="H13" s="123">
        <f t="shared" si="8"/>
        <v>1</v>
      </c>
      <c r="I13" s="123">
        <f t="shared" si="13"/>
        <v>54</v>
      </c>
      <c r="J13" s="122">
        <f t="shared" si="9"/>
        <v>2982</v>
      </c>
      <c r="K13" s="119"/>
      <c r="L13" s="119"/>
      <c r="M13" s="122">
        <v>2970292</v>
      </c>
      <c r="N13" s="122">
        <f t="shared" si="4"/>
        <v>54</v>
      </c>
      <c r="O13" s="122">
        <f t="shared" si="10"/>
        <v>-4</v>
      </c>
      <c r="P13" s="122">
        <f t="shared" si="11"/>
        <v>-4</v>
      </c>
      <c r="Q13" s="122">
        <f t="shared" si="0"/>
        <v>2970</v>
      </c>
      <c r="R13" s="123">
        <f t="shared" si="14"/>
        <v>54</v>
      </c>
      <c r="S13" s="122">
        <f t="shared" si="12"/>
        <v>2970</v>
      </c>
      <c r="T13" s="119" t="str">
        <f t="shared" si="1"/>
        <v>1959</v>
      </c>
      <c r="U13" s="119"/>
      <c r="V13" s="119"/>
      <c r="W13" s="119"/>
      <c r="X13" s="119"/>
      <c r="Y13" s="119"/>
      <c r="Z13" s="119"/>
      <c r="AA13" s="119"/>
      <c r="AB13" s="119"/>
      <c r="AC13" s="119"/>
      <c r="AD13" s="119"/>
      <c r="AE13" s="119"/>
      <c r="AF13" s="119"/>
      <c r="AG13" s="119"/>
      <c r="AH13" s="119"/>
      <c r="AI13" s="119"/>
      <c r="AJ13" s="119"/>
      <c r="AK13" s="119"/>
      <c r="AL13" s="119"/>
      <c r="AM13" s="119"/>
      <c r="AN13" s="119"/>
      <c r="AO13" s="119"/>
      <c r="AP13" s="119"/>
      <c r="AQ13" s="119"/>
      <c r="AR13" s="119"/>
      <c r="AS13" s="119"/>
      <c r="AT13" s="119"/>
      <c r="AU13" s="119"/>
      <c r="AV13" s="119"/>
      <c r="AW13" s="119"/>
      <c r="AX13" s="119"/>
      <c r="AY13" s="119"/>
      <c r="AZ13" s="119"/>
    </row>
    <row r="14" spans="1:52" ht="14">
      <c r="A14" s="129" t="s">
        <v>1412</v>
      </c>
      <c r="B14" s="121">
        <v>3038413</v>
      </c>
      <c r="C14" s="123">
        <f t="shared" si="2"/>
        <v>55</v>
      </c>
      <c r="D14" s="124" t="str">
        <f t="shared" si="5"/>
        <v>1960</v>
      </c>
      <c r="E14" s="122">
        <f t="shared" si="6"/>
        <v>3038</v>
      </c>
      <c r="F14" s="123">
        <f t="shared" si="7"/>
        <v>55</v>
      </c>
      <c r="G14" s="123">
        <f t="shared" si="3"/>
        <v>1</v>
      </c>
      <c r="H14" s="123">
        <f t="shared" si="8"/>
        <v>1</v>
      </c>
      <c r="I14" s="123">
        <f t="shared" si="13"/>
        <v>55</v>
      </c>
      <c r="J14" s="122">
        <f t="shared" si="9"/>
        <v>3037</v>
      </c>
      <c r="K14" s="119"/>
      <c r="L14" s="119"/>
      <c r="M14" s="122">
        <v>3019233</v>
      </c>
      <c r="N14" s="122">
        <f t="shared" si="4"/>
        <v>49</v>
      </c>
      <c r="O14" s="122">
        <f t="shared" si="10"/>
        <v>-5</v>
      </c>
      <c r="P14" s="122">
        <f t="shared" si="11"/>
        <v>-5</v>
      </c>
      <c r="Q14" s="122">
        <f t="shared" si="0"/>
        <v>3019</v>
      </c>
      <c r="R14" s="123">
        <f t="shared" si="14"/>
        <v>49</v>
      </c>
      <c r="S14" s="122">
        <f t="shared" si="12"/>
        <v>3019</v>
      </c>
      <c r="T14" s="119" t="str">
        <f t="shared" si="1"/>
        <v>1960</v>
      </c>
      <c r="U14" s="119"/>
      <c r="V14" s="119"/>
      <c r="W14" s="119"/>
      <c r="X14" s="119"/>
      <c r="Y14" s="119"/>
      <c r="Z14" s="119"/>
      <c r="AA14" s="119"/>
      <c r="AB14" s="119"/>
      <c r="AC14" s="119"/>
      <c r="AD14" s="119"/>
      <c r="AE14" s="119"/>
      <c r="AF14" s="119"/>
      <c r="AG14" s="119"/>
      <c r="AH14" s="119"/>
      <c r="AI14" s="119"/>
      <c r="AJ14" s="119"/>
      <c r="AK14" s="119"/>
      <c r="AL14" s="119"/>
      <c r="AM14" s="119"/>
      <c r="AN14" s="119"/>
      <c r="AO14" s="119"/>
      <c r="AP14" s="119"/>
      <c r="AQ14" s="119"/>
      <c r="AR14" s="119"/>
      <c r="AS14" s="119"/>
      <c r="AT14" s="119"/>
      <c r="AU14" s="119"/>
      <c r="AV14" s="119"/>
      <c r="AW14" s="119"/>
      <c r="AX14" s="119"/>
      <c r="AY14" s="119"/>
      <c r="AZ14" s="119"/>
    </row>
    <row r="15" spans="1:52" ht="14">
      <c r="A15" s="129" t="s">
        <v>1413</v>
      </c>
      <c r="B15" s="121">
        <v>3093909</v>
      </c>
      <c r="C15" s="123">
        <f t="shared" si="2"/>
        <v>55</v>
      </c>
      <c r="D15" s="124" t="str">
        <f t="shared" si="5"/>
        <v>1961</v>
      </c>
      <c r="E15" s="122">
        <f t="shared" si="6"/>
        <v>3094</v>
      </c>
      <c r="F15" s="123">
        <f t="shared" si="7"/>
        <v>55</v>
      </c>
      <c r="G15" s="123">
        <f t="shared" si="3"/>
        <v>0</v>
      </c>
      <c r="H15" s="123">
        <f t="shared" si="8"/>
        <v>0</v>
      </c>
      <c r="I15" s="123">
        <f t="shared" si="13"/>
        <v>55</v>
      </c>
      <c r="J15" s="122">
        <f t="shared" si="9"/>
        <v>3092</v>
      </c>
      <c r="K15" s="119"/>
      <c r="L15" s="119"/>
      <c r="M15" s="122">
        <v>3068371</v>
      </c>
      <c r="N15" s="122">
        <f t="shared" si="4"/>
        <v>49</v>
      </c>
      <c r="O15" s="122">
        <f t="shared" si="10"/>
        <v>0</v>
      </c>
      <c r="P15" s="122">
        <f t="shared" si="11"/>
        <v>0</v>
      </c>
      <c r="Q15" s="122">
        <f t="shared" si="0"/>
        <v>3068</v>
      </c>
      <c r="R15" s="123">
        <f t="shared" si="14"/>
        <v>49</v>
      </c>
      <c r="S15" s="122">
        <f t="shared" si="12"/>
        <v>3068</v>
      </c>
      <c r="T15" s="119" t="str">
        <f t="shared" si="1"/>
        <v>1961</v>
      </c>
      <c r="U15" s="119"/>
      <c r="V15" s="119"/>
      <c r="W15" s="119"/>
      <c r="X15" s="119"/>
      <c r="Y15" s="119"/>
      <c r="Z15" s="119"/>
      <c r="AA15" s="119"/>
      <c r="AB15" s="119"/>
      <c r="AC15" s="119"/>
      <c r="AD15" s="119"/>
      <c r="AE15" s="119"/>
      <c r="AF15" s="119"/>
      <c r="AG15" s="119"/>
      <c r="AH15" s="119"/>
      <c r="AI15" s="119"/>
      <c r="AJ15" s="119"/>
      <c r="AK15" s="119"/>
      <c r="AL15" s="119"/>
      <c r="AM15" s="119"/>
      <c r="AN15" s="119"/>
      <c r="AO15" s="119"/>
      <c r="AP15" s="119"/>
      <c r="AQ15" s="119"/>
      <c r="AR15" s="119"/>
      <c r="AS15" s="119"/>
      <c r="AT15" s="119"/>
      <c r="AU15" s="119"/>
      <c r="AV15" s="119"/>
      <c r="AW15" s="119"/>
      <c r="AX15" s="119"/>
      <c r="AY15" s="119"/>
      <c r="AZ15" s="119"/>
    </row>
    <row r="16" spans="1:52" ht="14">
      <c r="A16" s="129" t="s">
        <v>1414</v>
      </c>
      <c r="B16" s="121">
        <v>3150242</v>
      </c>
      <c r="C16" s="123">
        <f t="shared" si="2"/>
        <v>56</v>
      </c>
      <c r="D16" s="124" t="str">
        <f t="shared" si="5"/>
        <v>1962</v>
      </c>
      <c r="E16" s="122">
        <f t="shared" si="6"/>
        <v>3150</v>
      </c>
      <c r="F16" s="123">
        <f t="shared" si="7"/>
        <v>56</v>
      </c>
      <c r="G16" s="123">
        <f t="shared" si="3"/>
        <v>1</v>
      </c>
      <c r="H16" s="123">
        <f t="shared" si="8"/>
        <v>1</v>
      </c>
      <c r="I16" s="123">
        <f t="shared" si="13"/>
        <v>56</v>
      </c>
      <c r="J16" s="122">
        <f t="shared" si="9"/>
        <v>3148</v>
      </c>
      <c r="K16" s="119"/>
      <c r="L16" s="119"/>
      <c r="M16" s="122">
        <v>3126687</v>
      </c>
      <c r="N16" s="122">
        <f t="shared" si="4"/>
        <v>58</v>
      </c>
      <c r="O16" s="122">
        <f t="shared" si="10"/>
        <v>9</v>
      </c>
      <c r="P16" s="122">
        <f t="shared" si="11"/>
        <v>9</v>
      </c>
      <c r="Q16" s="122">
        <f t="shared" si="0"/>
        <v>3127</v>
      </c>
      <c r="R16" s="123">
        <f t="shared" si="14"/>
        <v>58</v>
      </c>
      <c r="S16" s="122">
        <f t="shared" si="12"/>
        <v>3126</v>
      </c>
      <c r="T16" s="119" t="str">
        <f t="shared" si="1"/>
        <v>1962</v>
      </c>
      <c r="U16" s="119"/>
      <c r="V16" s="119"/>
      <c r="W16" s="119"/>
      <c r="X16" s="119"/>
      <c r="Y16" s="119"/>
      <c r="Z16" s="119"/>
      <c r="AA16" s="119"/>
      <c r="AB16" s="119"/>
      <c r="AC16" s="119"/>
      <c r="AD16" s="119"/>
      <c r="AE16" s="119"/>
      <c r="AF16" s="119"/>
      <c r="AG16" s="119"/>
      <c r="AH16" s="119"/>
      <c r="AI16" s="119"/>
      <c r="AJ16" s="119"/>
      <c r="AK16" s="119"/>
      <c r="AL16" s="119"/>
      <c r="AM16" s="119"/>
      <c r="AN16" s="119"/>
      <c r="AO16" s="119"/>
      <c r="AP16" s="119"/>
      <c r="AQ16" s="119"/>
      <c r="AR16" s="119"/>
      <c r="AS16" s="119"/>
      <c r="AT16" s="119"/>
      <c r="AU16" s="119"/>
      <c r="AV16" s="119"/>
      <c r="AW16" s="119"/>
      <c r="AX16" s="119"/>
      <c r="AY16" s="119"/>
      <c r="AZ16" s="119"/>
    </row>
    <row r="17" spans="1:52" ht="14">
      <c r="A17" s="129" t="s">
        <v>1415</v>
      </c>
      <c r="B17" s="121">
        <v>3208212</v>
      </c>
      <c r="C17" s="123">
        <f t="shared" si="2"/>
        <v>58</v>
      </c>
      <c r="D17" s="124" t="str">
        <f t="shared" si="5"/>
        <v>1963</v>
      </c>
      <c r="E17" s="122">
        <f t="shared" si="6"/>
        <v>3208</v>
      </c>
      <c r="F17" s="123">
        <f t="shared" si="7"/>
        <v>58</v>
      </c>
      <c r="G17" s="123">
        <f t="shared" si="3"/>
        <v>2</v>
      </c>
      <c r="H17" s="123">
        <f t="shared" si="8"/>
        <v>2</v>
      </c>
      <c r="I17" s="123">
        <f t="shared" si="13"/>
        <v>58</v>
      </c>
      <c r="J17" s="122">
        <f t="shared" si="9"/>
        <v>3206</v>
      </c>
      <c r="K17" s="119"/>
      <c r="L17" s="119"/>
      <c r="M17" s="122">
        <v>3195779</v>
      </c>
      <c r="N17" s="122">
        <f t="shared" si="4"/>
        <v>69</v>
      </c>
      <c r="O17" s="122">
        <f t="shared" si="10"/>
        <v>11</v>
      </c>
      <c r="P17" s="122">
        <f t="shared" si="11"/>
        <v>11</v>
      </c>
      <c r="Q17" s="122">
        <f t="shared" si="0"/>
        <v>3196</v>
      </c>
      <c r="R17" s="123">
        <f t="shared" si="14"/>
        <v>69</v>
      </c>
      <c r="S17" s="122">
        <f t="shared" si="12"/>
        <v>3195</v>
      </c>
      <c r="T17" s="119" t="str">
        <f t="shared" si="1"/>
        <v>1963</v>
      </c>
      <c r="U17" s="119"/>
      <c r="V17" s="119"/>
      <c r="W17" s="119"/>
      <c r="X17" s="119"/>
      <c r="Y17" s="119"/>
      <c r="Z17" s="119"/>
      <c r="AA17" s="119"/>
      <c r="AB17" s="119"/>
      <c r="AC17" s="119"/>
      <c r="AD17" s="119"/>
      <c r="AE17" s="119"/>
      <c r="AF17" s="119"/>
      <c r="AG17" s="119"/>
      <c r="AH17" s="119"/>
      <c r="AI17" s="119"/>
      <c r="AJ17" s="119"/>
      <c r="AK17" s="119"/>
      <c r="AL17" s="119"/>
      <c r="AM17" s="119"/>
      <c r="AN17" s="119"/>
      <c r="AO17" s="119"/>
      <c r="AP17" s="119"/>
      <c r="AQ17" s="119"/>
      <c r="AR17" s="119"/>
      <c r="AS17" s="119"/>
      <c r="AT17" s="119"/>
      <c r="AU17" s="119"/>
      <c r="AV17" s="119"/>
      <c r="AW17" s="119"/>
      <c r="AX17" s="119"/>
      <c r="AY17" s="119"/>
      <c r="AZ17" s="119"/>
    </row>
    <row r="18" spans="1:52" ht="14">
      <c r="A18" s="129" t="s">
        <v>1416</v>
      </c>
      <c r="B18" s="121">
        <v>3268896</v>
      </c>
      <c r="C18" s="123">
        <f t="shared" si="2"/>
        <v>61</v>
      </c>
      <c r="D18" s="124" t="str">
        <f t="shared" si="5"/>
        <v>1964</v>
      </c>
      <c r="E18" s="122">
        <f t="shared" si="6"/>
        <v>3269</v>
      </c>
      <c r="F18" s="123">
        <f t="shared" si="7"/>
        <v>61</v>
      </c>
      <c r="G18" s="123">
        <f t="shared" si="3"/>
        <v>3</v>
      </c>
      <c r="H18" s="123">
        <f t="shared" si="8"/>
        <v>3</v>
      </c>
      <c r="I18" s="123">
        <f t="shared" si="13"/>
        <v>61</v>
      </c>
      <c r="J18" s="122">
        <f t="shared" si="9"/>
        <v>3267</v>
      </c>
      <c r="K18" s="119"/>
      <c r="L18" s="119"/>
      <c r="M18" s="122">
        <v>3267212</v>
      </c>
      <c r="N18" s="122">
        <f t="shared" si="4"/>
        <v>71</v>
      </c>
      <c r="O18" s="122">
        <f t="shared" si="10"/>
        <v>2</v>
      </c>
      <c r="P18" s="122">
        <f t="shared" si="11"/>
        <v>2</v>
      </c>
      <c r="Q18" s="122">
        <f t="shared" si="0"/>
        <v>3267</v>
      </c>
      <c r="R18" s="123">
        <f t="shared" si="14"/>
        <v>71</v>
      </c>
      <c r="S18" s="122">
        <f t="shared" si="12"/>
        <v>3266</v>
      </c>
      <c r="T18" s="119" t="str">
        <f t="shared" si="1"/>
        <v>1964</v>
      </c>
      <c r="U18" s="119"/>
      <c r="V18" s="119"/>
      <c r="W18" s="119"/>
      <c r="X18" s="119"/>
      <c r="Y18" s="119"/>
      <c r="Z18" s="119"/>
      <c r="AA18" s="119"/>
      <c r="AB18" s="119"/>
      <c r="AC18" s="119"/>
      <c r="AD18" s="119"/>
      <c r="AE18" s="119"/>
      <c r="AF18" s="119"/>
      <c r="AG18" s="119"/>
      <c r="AH18" s="119"/>
      <c r="AI18" s="119"/>
      <c r="AJ18" s="119"/>
      <c r="AK18" s="119"/>
      <c r="AL18" s="119"/>
      <c r="AM18" s="119"/>
      <c r="AN18" s="119"/>
      <c r="AO18" s="119"/>
      <c r="AP18" s="119"/>
      <c r="AQ18" s="119"/>
      <c r="AR18" s="119"/>
      <c r="AS18" s="119"/>
      <c r="AT18" s="119"/>
      <c r="AU18" s="119"/>
      <c r="AV18" s="119"/>
      <c r="AW18" s="119"/>
      <c r="AX18" s="119"/>
      <c r="AY18" s="119"/>
      <c r="AZ18" s="119"/>
    </row>
    <row r="19" spans="1:52" ht="14">
      <c r="A19" s="129" t="s">
        <v>1417</v>
      </c>
      <c r="B19" s="121">
        <v>3333007</v>
      </c>
      <c r="C19" s="123">
        <f t="shared" si="2"/>
        <v>64</v>
      </c>
      <c r="D19" s="124" t="str">
        <f t="shared" si="5"/>
        <v>1965</v>
      </c>
      <c r="E19" s="122">
        <f t="shared" si="6"/>
        <v>3333</v>
      </c>
      <c r="F19" s="123">
        <f t="shared" si="7"/>
        <v>64</v>
      </c>
      <c r="G19" s="123">
        <f t="shared" si="3"/>
        <v>3</v>
      </c>
      <c r="H19" s="123">
        <f t="shared" si="8"/>
        <v>3</v>
      </c>
      <c r="I19" s="123">
        <f t="shared" si="13"/>
        <v>64</v>
      </c>
      <c r="J19" s="122">
        <f t="shared" si="9"/>
        <v>3331</v>
      </c>
      <c r="K19" s="119"/>
      <c r="L19" s="119"/>
      <c r="M19" s="122">
        <v>3337112</v>
      </c>
      <c r="N19" s="122">
        <f t="shared" si="4"/>
        <v>70</v>
      </c>
      <c r="O19" s="122">
        <f t="shared" si="10"/>
        <v>-1</v>
      </c>
      <c r="P19" s="122">
        <f t="shared" si="11"/>
        <v>-1</v>
      </c>
      <c r="Q19" s="122">
        <f t="shared" si="0"/>
        <v>3337</v>
      </c>
      <c r="R19" s="123">
        <f t="shared" si="14"/>
        <v>70</v>
      </c>
      <c r="S19" s="122">
        <f t="shared" si="12"/>
        <v>3336</v>
      </c>
      <c r="T19" s="119" t="str">
        <f t="shared" si="1"/>
        <v>1965</v>
      </c>
      <c r="U19" s="119"/>
      <c r="V19" s="119"/>
      <c r="W19" s="119"/>
      <c r="X19" s="119"/>
      <c r="Y19" s="119"/>
      <c r="Z19" s="119"/>
      <c r="AA19" s="119"/>
      <c r="AB19" s="119"/>
      <c r="AC19" s="119"/>
      <c r="AD19" s="119"/>
      <c r="AE19" s="119"/>
      <c r="AF19" s="119"/>
      <c r="AG19" s="119"/>
      <c r="AH19" s="119"/>
      <c r="AI19" s="119"/>
      <c r="AJ19" s="119"/>
      <c r="AK19" s="119"/>
      <c r="AL19" s="119"/>
      <c r="AM19" s="119"/>
      <c r="AN19" s="119"/>
      <c r="AO19" s="119"/>
      <c r="AP19" s="119"/>
      <c r="AQ19" s="119"/>
      <c r="AR19" s="119"/>
      <c r="AS19" s="119"/>
      <c r="AT19" s="119"/>
      <c r="AU19" s="119"/>
      <c r="AV19" s="119"/>
      <c r="AW19" s="119"/>
      <c r="AX19" s="119"/>
      <c r="AY19" s="119"/>
      <c r="AZ19" s="119"/>
    </row>
    <row r="20" spans="1:52" ht="14">
      <c r="A20" s="129" t="s">
        <v>1418</v>
      </c>
      <c r="B20" s="121">
        <v>3400823</v>
      </c>
      <c r="C20" s="123">
        <f t="shared" si="2"/>
        <v>68</v>
      </c>
      <c r="D20" s="124" t="str">
        <f t="shared" si="5"/>
        <v>1966</v>
      </c>
      <c r="E20" s="122">
        <f t="shared" si="6"/>
        <v>3401</v>
      </c>
      <c r="F20" s="123">
        <f t="shared" si="7"/>
        <v>68</v>
      </c>
      <c r="G20" s="123">
        <f t="shared" si="3"/>
        <v>4</v>
      </c>
      <c r="H20" s="123">
        <f t="shared" si="8"/>
        <v>4</v>
      </c>
      <c r="I20" s="123">
        <f t="shared" si="13"/>
        <v>68</v>
      </c>
      <c r="J20" s="122">
        <f t="shared" si="9"/>
        <v>3399</v>
      </c>
      <c r="K20" s="119"/>
      <c r="L20" s="119"/>
      <c r="M20" s="122">
        <v>3406417</v>
      </c>
      <c r="N20" s="122">
        <f t="shared" si="4"/>
        <v>69</v>
      </c>
      <c r="O20" s="122">
        <f t="shared" si="10"/>
        <v>-1</v>
      </c>
      <c r="P20" s="122">
        <f t="shared" si="11"/>
        <v>-1</v>
      </c>
      <c r="Q20" s="122">
        <f t="shared" si="0"/>
        <v>3406</v>
      </c>
      <c r="R20" s="123">
        <f t="shared" si="14"/>
        <v>69</v>
      </c>
      <c r="S20" s="122">
        <f t="shared" si="12"/>
        <v>3405</v>
      </c>
      <c r="T20" s="119" t="str">
        <f t="shared" si="1"/>
        <v>1966</v>
      </c>
      <c r="U20" s="119"/>
      <c r="V20" s="119"/>
      <c r="W20" s="119"/>
      <c r="X20" s="119"/>
      <c r="Y20" s="119"/>
      <c r="Z20" s="119"/>
      <c r="AA20" s="119"/>
      <c r="AB20" s="119"/>
      <c r="AC20" s="119"/>
      <c r="AD20" s="119"/>
      <c r="AE20" s="119"/>
      <c r="AF20" s="119"/>
      <c r="AG20" s="119"/>
      <c r="AH20" s="119"/>
      <c r="AI20" s="119"/>
      <c r="AJ20" s="119"/>
      <c r="AK20" s="119"/>
      <c r="AL20" s="119"/>
      <c r="AM20" s="119"/>
      <c r="AN20" s="119"/>
      <c r="AO20" s="119"/>
      <c r="AP20" s="119"/>
      <c r="AQ20" s="119"/>
      <c r="AR20" s="119"/>
      <c r="AS20" s="119"/>
      <c r="AT20" s="119"/>
      <c r="AU20" s="119"/>
      <c r="AV20" s="119"/>
      <c r="AW20" s="119"/>
      <c r="AX20" s="119"/>
      <c r="AY20" s="119"/>
      <c r="AZ20" s="119"/>
    </row>
    <row r="21" spans="1:52" ht="14">
      <c r="A21" s="129" t="s">
        <v>1419</v>
      </c>
      <c r="B21" s="121">
        <v>3471955</v>
      </c>
      <c r="C21" s="123">
        <f t="shared" si="2"/>
        <v>71</v>
      </c>
      <c r="D21" s="124" t="str">
        <f t="shared" si="5"/>
        <v>1967</v>
      </c>
      <c r="E21" s="122">
        <f t="shared" si="6"/>
        <v>3472</v>
      </c>
      <c r="F21" s="123">
        <f t="shared" si="7"/>
        <v>71</v>
      </c>
      <c r="G21" s="123">
        <f t="shared" si="3"/>
        <v>3</v>
      </c>
      <c r="H21" s="123">
        <f t="shared" si="8"/>
        <v>3</v>
      </c>
      <c r="I21" s="123">
        <f t="shared" si="13"/>
        <v>71</v>
      </c>
      <c r="J21" s="122">
        <f t="shared" si="9"/>
        <v>3470</v>
      </c>
      <c r="K21" s="119"/>
      <c r="L21" s="119"/>
      <c r="M21" s="122">
        <v>3475448</v>
      </c>
      <c r="N21" s="122">
        <f t="shared" si="4"/>
        <v>69</v>
      </c>
      <c r="O21" s="122">
        <f t="shared" si="10"/>
        <v>0</v>
      </c>
      <c r="P21" s="122">
        <f t="shared" si="11"/>
        <v>0</v>
      </c>
      <c r="Q21" s="122">
        <f t="shared" si="0"/>
        <v>3475</v>
      </c>
      <c r="R21" s="123">
        <f t="shared" si="14"/>
        <v>69</v>
      </c>
      <c r="S21" s="122">
        <f t="shared" si="12"/>
        <v>3474</v>
      </c>
      <c r="T21" s="119" t="str">
        <f t="shared" si="1"/>
        <v>1967</v>
      </c>
      <c r="U21" s="119"/>
      <c r="V21" s="119"/>
      <c r="W21" s="119"/>
      <c r="X21" s="119"/>
      <c r="Y21" s="119"/>
      <c r="Z21" s="119"/>
      <c r="AA21" s="119"/>
      <c r="AB21" s="119"/>
      <c r="AC21" s="119"/>
      <c r="AD21" s="119"/>
      <c r="AE21" s="119"/>
      <c r="AF21" s="119"/>
      <c r="AG21" s="119"/>
      <c r="AH21" s="119"/>
      <c r="AI21" s="119"/>
      <c r="AJ21" s="119"/>
      <c r="AK21" s="119"/>
      <c r="AL21" s="119"/>
      <c r="AM21" s="119"/>
      <c r="AN21" s="119"/>
      <c r="AO21" s="119"/>
      <c r="AP21" s="119"/>
      <c r="AQ21" s="119"/>
      <c r="AR21" s="119"/>
      <c r="AS21" s="119"/>
      <c r="AT21" s="119"/>
      <c r="AU21" s="119"/>
      <c r="AV21" s="119"/>
      <c r="AW21" s="119"/>
      <c r="AX21" s="119"/>
      <c r="AY21" s="119"/>
      <c r="AZ21" s="119"/>
    </row>
    <row r="22" spans="1:52" ht="14">
      <c r="A22" s="129" t="s">
        <v>1420</v>
      </c>
      <c r="B22" s="121">
        <v>3545613</v>
      </c>
      <c r="C22" s="123">
        <f t="shared" si="2"/>
        <v>74</v>
      </c>
      <c r="D22" s="124" t="str">
        <f t="shared" si="5"/>
        <v>1968</v>
      </c>
      <c r="E22" s="122">
        <f t="shared" si="6"/>
        <v>3546</v>
      </c>
      <c r="F22" s="123">
        <f t="shared" si="7"/>
        <v>74</v>
      </c>
      <c r="G22" s="123">
        <f t="shared" si="3"/>
        <v>3</v>
      </c>
      <c r="H22" s="123">
        <f t="shared" si="8"/>
        <v>3</v>
      </c>
      <c r="I22" s="123">
        <f t="shared" si="13"/>
        <v>74</v>
      </c>
      <c r="J22" s="122">
        <f t="shared" si="9"/>
        <v>3544</v>
      </c>
      <c r="K22" s="119"/>
      <c r="L22" s="119"/>
      <c r="M22" s="122">
        <v>3546811</v>
      </c>
      <c r="N22" s="122">
        <f t="shared" si="4"/>
        <v>71</v>
      </c>
      <c r="O22" s="122">
        <f t="shared" si="10"/>
        <v>2</v>
      </c>
      <c r="P22" s="122">
        <f t="shared" si="11"/>
        <v>2</v>
      </c>
      <c r="Q22" s="122">
        <f t="shared" si="0"/>
        <v>3547</v>
      </c>
      <c r="R22" s="123">
        <f t="shared" si="14"/>
        <v>71</v>
      </c>
      <c r="S22" s="122">
        <f t="shared" si="12"/>
        <v>3545</v>
      </c>
      <c r="T22" s="119" t="str">
        <f t="shared" si="1"/>
        <v>1968</v>
      </c>
      <c r="U22" s="119"/>
      <c r="V22" s="119"/>
      <c r="W22" s="119"/>
      <c r="X22" s="119"/>
      <c r="Y22" s="119"/>
      <c r="Z22" s="119"/>
      <c r="AA22" s="119"/>
      <c r="AB22" s="119"/>
      <c r="AC22" s="119"/>
      <c r="AD22" s="119"/>
      <c r="AE22" s="119"/>
      <c r="AF22" s="119"/>
      <c r="AG22" s="119"/>
      <c r="AH22" s="119"/>
      <c r="AI22" s="119"/>
      <c r="AJ22" s="119"/>
      <c r="AK22" s="119"/>
      <c r="AL22" s="119"/>
      <c r="AM22" s="119"/>
      <c r="AN22" s="119"/>
      <c r="AO22" s="119"/>
      <c r="AP22" s="119"/>
      <c r="AQ22" s="119"/>
      <c r="AR22" s="119"/>
      <c r="AS22" s="119"/>
      <c r="AT22" s="119"/>
      <c r="AU22" s="119"/>
      <c r="AV22" s="119"/>
      <c r="AW22" s="119"/>
      <c r="AX22" s="119"/>
      <c r="AY22" s="119"/>
      <c r="AZ22" s="119"/>
    </row>
    <row r="23" spans="1:52" ht="14">
      <c r="A23" s="129" t="s">
        <v>1421</v>
      </c>
      <c r="B23" s="121">
        <v>3620652</v>
      </c>
      <c r="C23" s="123">
        <f t="shared" si="2"/>
        <v>75</v>
      </c>
      <c r="D23" s="124" t="str">
        <f t="shared" si="5"/>
        <v>1969</v>
      </c>
      <c r="E23" s="122">
        <f t="shared" si="6"/>
        <v>3621</v>
      </c>
      <c r="F23" s="123">
        <f t="shared" si="7"/>
        <v>75</v>
      </c>
      <c r="G23" s="123">
        <f t="shared" si="3"/>
        <v>1</v>
      </c>
      <c r="H23" s="123">
        <f t="shared" si="8"/>
        <v>1</v>
      </c>
      <c r="I23" s="123">
        <f t="shared" si="13"/>
        <v>75</v>
      </c>
      <c r="J23" s="122">
        <f t="shared" si="9"/>
        <v>3619</v>
      </c>
      <c r="K23" s="119"/>
      <c r="L23" s="119"/>
      <c r="M23" s="122">
        <v>3620655</v>
      </c>
      <c r="N23" s="122">
        <f t="shared" si="4"/>
        <v>74</v>
      </c>
      <c r="O23" s="122">
        <f t="shared" si="10"/>
        <v>3</v>
      </c>
      <c r="P23" s="122">
        <f t="shared" si="11"/>
        <v>3</v>
      </c>
      <c r="Q23" s="122">
        <f t="shared" si="0"/>
        <v>3621</v>
      </c>
      <c r="R23" s="123">
        <f t="shared" si="14"/>
        <v>74</v>
      </c>
      <c r="S23" s="122">
        <f t="shared" si="12"/>
        <v>3619</v>
      </c>
      <c r="T23" s="119" t="str">
        <f t="shared" si="1"/>
        <v>1969</v>
      </c>
      <c r="U23" s="119"/>
      <c r="V23" s="119"/>
      <c r="W23" s="119"/>
      <c r="X23" s="119"/>
      <c r="Y23" s="119"/>
      <c r="Z23" s="119"/>
      <c r="AA23" s="119"/>
      <c r="AB23" s="119"/>
      <c r="AC23" s="119"/>
      <c r="AD23" s="119"/>
      <c r="AE23" s="119"/>
      <c r="AF23" s="119"/>
      <c r="AG23" s="119"/>
      <c r="AH23" s="119"/>
      <c r="AI23" s="119"/>
      <c r="AJ23" s="119"/>
      <c r="AK23" s="119"/>
      <c r="AL23" s="119"/>
      <c r="AM23" s="119"/>
      <c r="AN23" s="119"/>
      <c r="AO23" s="119"/>
      <c r="AP23" s="119"/>
      <c r="AQ23" s="119"/>
      <c r="AR23" s="119"/>
      <c r="AS23" s="119"/>
      <c r="AT23" s="119"/>
      <c r="AU23" s="119"/>
      <c r="AV23" s="119"/>
      <c r="AW23" s="119"/>
      <c r="AX23" s="119"/>
      <c r="AY23" s="119"/>
      <c r="AZ23" s="119"/>
    </row>
    <row r="24" spans="1:52" ht="14">
      <c r="A24" s="129" t="s">
        <v>1422</v>
      </c>
      <c r="B24" s="121">
        <v>3696186</v>
      </c>
      <c r="C24" s="123">
        <f t="shared" si="2"/>
        <v>76</v>
      </c>
      <c r="D24" s="124" t="str">
        <f t="shared" si="5"/>
        <v>1970</v>
      </c>
      <c r="E24" s="122">
        <f t="shared" si="6"/>
        <v>3696</v>
      </c>
      <c r="F24" s="123">
        <f t="shared" si="7"/>
        <v>76</v>
      </c>
      <c r="G24" s="123">
        <f t="shared" si="3"/>
        <v>1</v>
      </c>
      <c r="H24" s="123">
        <f t="shared" si="8"/>
        <v>1</v>
      </c>
      <c r="I24" s="123">
        <f t="shared" si="13"/>
        <v>76</v>
      </c>
      <c r="J24" s="122">
        <f t="shared" si="9"/>
        <v>3695</v>
      </c>
      <c r="K24" s="119"/>
      <c r="L24" s="119"/>
      <c r="M24" s="122">
        <v>3695390</v>
      </c>
      <c r="N24" s="122">
        <f t="shared" si="4"/>
        <v>75</v>
      </c>
      <c r="O24" s="122">
        <f t="shared" si="10"/>
        <v>1</v>
      </c>
      <c r="P24" s="122">
        <f t="shared" si="11"/>
        <v>1</v>
      </c>
      <c r="Q24" s="122">
        <f t="shared" si="0"/>
        <v>3695</v>
      </c>
      <c r="R24" s="123">
        <f t="shared" si="14"/>
        <v>75</v>
      </c>
      <c r="S24" s="122">
        <f t="shared" si="12"/>
        <v>3694</v>
      </c>
      <c r="T24" s="119" t="str">
        <f t="shared" si="1"/>
        <v>1970</v>
      </c>
      <c r="U24" s="119"/>
      <c r="V24" s="119"/>
      <c r="W24" s="119"/>
      <c r="X24" s="119"/>
      <c r="Y24" s="119"/>
      <c r="Z24" s="119"/>
      <c r="AA24" s="119"/>
      <c r="AB24" s="119"/>
      <c r="AC24" s="119"/>
      <c r="AD24" s="119"/>
      <c r="AE24" s="119"/>
      <c r="AF24" s="119"/>
      <c r="AG24" s="119"/>
      <c r="AH24" s="119"/>
      <c r="AI24" s="119"/>
      <c r="AJ24" s="119"/>
      <c r="AK24" s="119"/>
      <c r="AL24" s="119"/>
      <c r="AM24" s="119"/>
      <c r="AN24" s="119"/>
      <c r="AO24" s="119"/>
      <c r="AP24" s="119"/>
      <c r="AQ24" s="119"/>
      <c r="AR24" s="119"/>
      <c r="AS24" s="119"/>
      <c r="AT24" s="119"/>
      <c r="AU24" s="119"/>
      <c r="AV24" s="119"/>
      <c r="AW24" s="119"/>
      <c r="AX24" s="119"/>
      <c r="AY24" s="119"/>
      <c r="AZ24" s="119"/>
    </row>
    <row r="25" spans="1:52" ht="14">
      <c r="A25" s="129" t="s">
        <v>1423</v>
      </c>
      <c r="B25" s="121">
        <v>3772048</v>
      </c>
      <c r="C25" s="123">
        <f t="shared" si="2"/>
        <v>76</v>
      </c>
      <c r="D25" s="124" t="str">
        <f t="shared" si="5"/>
        <v>1971</v>
      </c>
      <c r="E25" s="122">
        <f t="shared" si="6"/>
        <v>3772</v>
      </c>
      <c r="F25" s="123">
        <f t="shared" si="7"/>
        <v>76</v>
      </c>
      <c r="G25" s="123">
        <f t="shared" si="3"/>
        <v>0</v>
      </c>
      <c r="H25" s="123">
        <f t="shared" si="8"/>
        <v>0</v>
      </c>
      <c r="I25" s="123">
        <f t="shared" si="13"/>
        <v>76</v>
      </c>
      <c r="J25" s="122">
        <f t="shared" si="9"/>
        <v>3771</v>
      </c>
      <c r="K25" s="119"/>
      <c r="L25" s="119"/>
      <c r="M25" s="122">
        <v>3770163</v>
      </c>
      <c r="N25" s="122">
        <f t="shared" si="4"/>
        <v>75</v>
      </c>
      <c r="O25" s="122">
        <f t="shared" si="10"/>
        <v>0</v>
      </c>
      <c r="P25" s="122">
        <f t="shared" si="11"/>
        <v>0</v>
      </c>
      <c r="Q25" s="122">
        <f t="shared" si="0"/>
        <v>3770</v>
      </c>
      <c r="R25" s="123">
        <f t="shared" si="14"/>
        <v>75</v>
      </c>
      <c r="S25" s="122">
        <f t="shared" si="12"/>
        <v>3769</v>
      </c>
      <c r="T25" s="119" t="str">
        <f t="shared" si="1"/>
        <v>1971</v>
      </c>
      <c r="U25" s="119"/>
      <c r="V25" s="119"/>
      <c r="W25" s="119"/>
      <c r="X25" s="119"/>
      <c r="Y25" s="119"/>
      <c r="Z25" s="119"/>
      <c r="AA25" s="119"/>
      <c r="AB25" s="119"/>
      <c r="AC25" s="119"/>
      <c r="AD25" s="119"/>
      <c r="AE25" s="119"/>
      <c r="AF25" s="119"/>
      <c r="AG25" s="119"/>
      <c r="AH25" s="119"/>
      <c r="AI25" s="119"/>
      <c r="AJ25" s="119"/>
      <c r="AK25" s="119"/>
      <c r="AL25" s="119"/>
      <c r="AM25" s="119"/>
      <c r="AN25" s="119"/>
      <c r="AO25" s="119"/>
      <c r="AP25" s="119"/>
      <c r="AQ25" s="119"/>
      <c r="AR25" s="119"/>
      <c r="AS25" s="119"/>
      <c r="AT25" s="119"/>
      <c r="AU25" s="119"/>
      <c r="AV25" s="119"/>
      <c r="AW25" s="119"/>
      <c r="AX25" s="119"/>
      <c r="AY25" s="119"/>
      <c r="AZ25" s="119"/>
    </row>
    <row r="26" spans="1:52" ht="14">
      <c r="A26" s="129" t="s">
        <v>1424</v>
      </c>
      <c r="B26" s="121">
        <v>3848319</v>
      </c>
      <c r="C26" s="123">
        <f t="shared" si="2"/>
        <v>76</v>
      </c>
      <c r="D26" s="124" t="str">
        <f t="shared" si="5"/>
        <v>1972</v>
      </c>
      <c r="E26" s="122">
        <f t="shared" si="6"/>
        <v>3848</v>
      </c>
      <c r="F26" s="123">
        <f t="shared" si="7"/>
        <v>76</v>
      </c>
      <c r="G26" s="123">
        <f t="shared" si="3"/>
        <v>0</v>
      </c>
      <c r="H26" s="123">
        <f t="shared" si="8"/>
        <v>0</v>
      </c>
      <c r="I26" s="123">
        <f t="shared" si="13"/>
        <v>76</v>
      </c>
      <c r="J26" s="122">
        <f t="shared" si="9"/>
        <v>3847</v>
      </c>
      <c r="K26" s="119"/>
      <c r="L26" s="119"/>
      <c r="M26" s="122">
        <v>3844801</v>
      </c>
      <c r="N26" s="122">
        <f t="shared" si="4"/>
        <v>75</v>
      </c>
      <c r="O26" s="122">
        <f t="shared" si="10"/>
        <v>0</v>
      </c>
      <c r="P26" s="122">
        <f t="shared" si="11"/>
        <v>0</v>
      </c>
      <c r="Q26" s="122">
        <f t="shared" si="0"/>
        <v>3845</v>
      </c>
      <c r="R26" s="123">
        <f t="shared" si="14"/>
        <v>75</v>
      </c>
      <c r="S26" s="122">
        <f t="shared" si="12"/>
        <v>3844</v>
      </c>
      <c r="T26" s="119" t="str">
        <f t="shared" si="1"/>
        <v>1972</v>
      </c>
      <c r="U26" s="119"/>
      <c r="V26" s="119"/>
      <c r="W26" s="119"/>
      <c r="X26" s="119"/>
      <c r="Y26" s="119"/>
      <c r="Z26" s="119"/>
      <c r="AA26" s="119"/>
      <c r="AB26" s="119"/>
      <c r="AC26" s="119"/>
      <c r="AD26" s="119"/>
      <c r="AE26" s="119"/>
      <c r="AF26" s="119"/>
      <c r="AG26" s="119"/>
      <c r="AH26" s="119"/>
      <c r="AI26" s="119"/>
      <c r="AJ26" s="119"/>
      <c r="AK26" s="119"/>
      <c r="AL26" s="119"/>
      <c r="AM26" s="119"/>
      <c r="AN26" s="119"/>
      <c r="AO26" s="119"/>
      <c r="AP26" s="119"/>
      <c r="AQ26" s="119"/>
      <c r="AR26" s="119"/>
      <c r="AS26" s="119"/>
      <c r="AT26" s="119"/>
      <c r="AU26" s="119"/>
      <c r="AV26" s="119"/>
      <c r="AW26" s="119"/>
      <c r="AX26" s="119"/>
      <c r="AY26" s="119"/>
      <c r="AZ26" s="119"/>
    </row>
    <row r="27" spans="1:52" ht="14">
      <c r="A27" s="129" t="s">
        <v>1425</v>
      </c>
      <c r="B27" s="121">
        <v>3924668</v>
      </c>
      <c r="C27" s="123">
        <f t="shared" si="2"/>
        <v>76</v>
      </c>
      <c r="D27" s="124" t="str">
        <f t="shared" si="5"/>
        <v>1973</v>
      </c>
      <c r="E27" s="122">
        <f t="shared" si="6"/>
        <v>3925</v>
      </c>
      <c r="F27" s="123">
        <f t="shared" si="7"/>
        <v>76</v>
      </c>
      <c r="G27" s="123">
        <f t="shared" si="3"/>
        <v>0</v>
      </c>
      <c r="H27" s="123">
        <f t="shared" si="8"/>
        <v>0</v>
      </c>
      <c r="I27" s="123">
        <f t="shared" si="13"/>
        <v>76</v>
      </c>
      <c r="J27" s="122">
        <f t="shared" si="9"/>
        <v>3923</v>
      </c>
      <c r="K27" s="119"/>
      <c r="L27" s="119"/>
      <c r="M27" s="122">
        <v>3920252</v>
      </c>
      <c r="N27" s="122">
        <f t="shared" si="4"/>
        <v>75</v>
      </c>
      <c r="O27" s="122">
        <f t="shared" si="10"/>
        <v>0</v>
      </c>
      <c r="P27" s="122">
        <f t="shared" si="11"/>
        <v>0</v>
      </c>
      <c r="Q27" s="122">
        <f t="shared" si="0"/>
        <v>3920</v>
      </c>
      <c r="R27" s="123">
        <f t="shared" si="14"/>
        <v>75</v>
      </c>
      <c r="S27" s="122">
        <f t="shared" si="12"/>
        <v>3919</v>
      </c>
      <c r="T27" s="119" t="str">
        <f t="shared" si="1"/>
        <v>1973</v>
      </c>
      <c r="U27" s="119"/>
      <c r="V27" s="119"/>
      <c r="W27" s="119"/>
      <c r="X27" s="119"/>
      <c r="Y27" s="119"/>
      <c r="Z27" s="119"/>
      <c r="AA27" s="119"/>
      <c r="AB27" s="119"/>
      <c r="AC27" s="119"/>
      <c r="AD27" s="119"/>
      <c r="AE27" s="119"/>
      <c r="AF27" s="119"/>
      <c r="AG27" s="119"/>
      <c r="AH27" s="119"/>
      <c r="AI27" s="119"/>
      <c r="AJ27" s="119"/>
      <c r="AK27" s="119"/>
      <c r="AL27" s="119"/>
      <c r="AM27" s="119"/>
      <c r="AN27" s="119"/>
      <c r="AO27" s="119"/>
      <c r="AP27" s="119"/>
      <c r="AQ27" s="119"/>
      <c r="AR27" s="119"/>
      <c r="AS27" s="119"/>
      <c r="AT27" s="119"/>
      <c r="AU27" s="119"/>
      <c r="AV27" s="119"/>
      <c r="AW27" s="119"/>
      <c r="AX27" s="119"/>
      <c r="AY27" s="119"/>
      <c r="AZ27" s="119"/>
    </row>
    <row r="28" spans="1:52" ht="14">
      <c r="A28" s="129" t="s">
        <v>1426</v>
      </c>
      <c r="B28" s="121">
        <v>4000764</v>
      </c>
      <c r="C28" s="123">
        <f t="shared" si="2"/>
        <v>76</v>
      </c>
      <c r="D28" s="124" t="str">
        <f t="shared" si="5"/>
        <v>1974</v>
      </c>
      <c r="E28" s="122">
        <f t="shared" si="6"/>
        <v>4001</v>
      </c>
      <c r="F28" s="123">
        <f t="shared" si="7"/>
        <v>76</v>
      </c>
      <c r="G28" s="123">
        <f t="shared" si="3"/>
        <v>0</v>
      </c>
      <c r="H28" s="123">
        <f t="shared" si="8"/>
        <v>0</v>
      </c>
      <c r="I28" s="123">
        <f t="shared" si="13"/>
        <v>76</v>
      </c>
      <c r="J28" s="122">
        <f t="shared" si="9"/>
        <v>3999</v>
      </c>
      <c r="K28" s="119"/>
      <c r="L28" s="119"/>
      <c r="M28" s="122">
        <v>3995517</v>
      </c>
      <c r="N28" s="122">
        <f t="shared" si="4"/>
        <v>75</v>
      </c>
      <c r="O28" s="122">
        <f t="shared" si="10"/>
        <v>0</v>
      </c>
      <c r="P28" s="122">
        <f t="shared" si="11"/>
        <v>0</v>
      </c>
      <c r="Q28" s="122">
        <f t="shared" si="0"/>
        <v>3996</v>
      </c>
      <c r="R28" s="123">
        <f t="shared" si="14"/>
        <v>75</v>
      </c>
      <c r="S28" s="122">
        <f t="shared" si="12"/>
        <v>3994</v>
      </c>
      <c r="T28" s="119" t="str">
        <f t="shared" si="1"/>
        <v>1974</v>
      </c>
      <c r="U28" s="119"/>
      <c r="V28" s="119"/>
      <c r="W28" s="119"/>
      <c r="X28" s="119"/>
      <c r="Y28" s="119"/>
      <c r="Z28" s="119"/>
      <c r="AA28" s="119"/>
      <c r="AB28" s="119"/>
      <c r="AC28" s="119"/>
      <c r="AD28" s="119"/>
      <c r="AE28" s="119"/>
      <c r="AF28" s="119"/>
      <c r="AG28" s="119"/>
      <c r="AH28" s="119"/>
      <c r="AI28" s="119"/>
      <c r="AJ28" s="119"/>
      <c r="AK28" s="119"/>
      <c r="AL28" s="119"/>
      <c r="AM28" s="119"/>
      <c r="AN28" s="119"/>
      <c r="AO28" s="119"/>
      <c r="AP28" s="119"/>
      <c r="AQ28" s="119"/>
      <c r="AR28" s="119"/>
      <c r="AS28" s="119"/>
      <c r="AT28" s="119"/>
      <c r="AU28" s="119"/>
      <c r="AV28" s="119"/>
      <c r="AW28" s="119"/>
      <c r="AX28" s="119"/>
      <c r="AY28" s="119"/>
      <c r="AZ28" s="119"/>
    </row>
    <row r="29" spans="1:52" ht="14">
      <c r="A29" s="129" t="s">
        <v>1427</v>
      </c>
      <c r="B29" s="121">
        <v>4076419</v>
      </c>
      <c r="C29" s="123">
        <f t="shared" si="2"/>
        <v>76</v>
      </c>
      <c r="D29" s="124" t="str">
        <f t="shared" si="5"/>
        <v>1975</v>
      </c>
      <c r="E29" s="122">
        <f t="shared" si="6"/>
        <v>4076</v>
      </c>
      <c r="F29" s="123">
        <f t="shared" si="7"/>
        <v>76</v>
      </c>
      <c r="G29" s="123">
        <f t="shared" si="3"/>
        <v>0</v>
      </c>
      <c r="H29" s="123">
        <f t="shared" si="8"/>
        <v>0</v>
      </c>
      <c r="I29" s="123">
        <f t="shared" si="13"/>
        <v>76</v>
      </c>
      <c r="J29" s="122">
        <f t="shared" si="9"/>
        <v>4075</v>
      </c>
      <c r="K29" s="119"/>
      <c r="L29" s="119"/>
      <c r="M29" s="122">
        <v>4069437</v>
      </c>
      <c r="N29" s="122">
        <f t="shared" si="4"/>
        <v>74</v>
      </c>
      <c r="O29" s="122">
        <f t="shared" si="10"/>
        <v>-1</v>
      </c>
      <c r="P29" s="122">
        <f t="shared" si="11"/>
        <v>-1</v>
      </c>
      <c r="Q29" s="122">
        <f t="shared" si="0"/>
        <v>4069</v>
      </c>
      <c r="R29" s="123">
        <f t="shared" si="14"/>
        <v>74</v>
      </c>
      <c r="S29" s="122">
        <f t="shared" si="12"/>
        <v>4068</v>
      </c>
      <c r="T29" s="119" t="str">
        <f t="shared" si="1"/>
        <v>1975</v>
      </c>
      <c r="U29" s="119"/>
      <c r="V29" s="119"/>
      <c r="W29" s="119"/>
      <c r="X29" s="119"/>
      <c r="Y29" s="119"/>
      <c r="Z29" s="119"/>
      <c r="AA29" s="119"/>
      <c r="AB29" s="119"/>
      <c r="AC29" s="119"/>
      <c r="AD29" s="119"/>
      <c r="AE29" s="119"/>
      <c r="AF29" s="119"/>
      <c r="AG29" s="119"/>
      <c r="AH29" s="119"/>
      <c r="AI29" s="119"/>
      <c r="AJ29" s="119"/>
      <c r="AK29" s="119"/>
      <c r="AL29" s="119"/>
      <c r="AM29" s="119"/>
      <c r="AN29" s="119"/>
      <c r="AO29" s="119"/>
      <c r="AP29" s="119"/>
      <c r="AQ29" s="119"/>
      <c r="AR29" s="119"/>
      <c r="AS29" s="119"/>
      <c r="AT29" s="119"/>
      <c r="AU29" s="119"/>
      <c r="AV29" s="119"/>
      <c r="AW29" s="119"/>
      <c r="AX29" s="119"/>
      <c r="AY29" s="119"/>
      <c r="AZ29" s="119"/>
    </row>
    <row r="30" spans="1:52" ht="14">
      <c r="A30" s="129" t="s">
        <v>1428</v>
      </c>
      <c r="B30" s="121">
        <v>4151410</v>
      </c>
      <c r="C30" s="123">
        <f t="shared" si="2"/>
        <v>75</v>
      </c>
      <c r="D30" s="124" t="str">
        <f t="shared" si="5"/>
        <v>1976</v>
      </c>
      <c r="E30" s="122">
        <f t="shared" si="6"/>
        <v>4151</v>
      </c>
      <c r="F30" s="123">
        <f t="shared" si="7"/>
        <v>75</v>
      </c>
      <c r="G30" s="123">
        <f t="shared" si="3"/>
        <v>-1</v>
      </c>
      <c r="H30" s="123">
        <f t="shared" si="8"/>
        <v>-1</v>
      </c>
      <c r="I30" s="123">
        <f t="shared" si="13"/>
        <v>75</v>
      </c>
      <c r="J30" s="122">
        <f t="shared" si="9"/>
        <v>4150</v>
      </c>
      <c r="K30" s="119"/>
      <c r="L30" s="119"/>
      <c r="M30" s="122">
        <v>4142506</v>
      </c>
      <c r="N30" s="122">
        <f t="shared" si="4"/>
        <v>73</v>
      </c>
      <c r="O30" s="122">
        <f t="shared" si="10"/>
        <v>-1</v>
      </c>
      <c r="P30" s="122">
        <f t="shared" si="11"/>
        <v>-1</v>
      </c>
      <c r="Q30" s="122">
        <f t="shared" si="0"/>
        <v>4143</v>
      </c>
      <c r="R30" s="123">
        <f t="shared" si="14"/>
        <v>73</v>
      </c>
      <c r="S30" s="122">
        <f t="shared" si="12"/>
        <v>4141</v>
      </c>
      <c r="T30" s="119" t="str">
        <f t="shared" si="1"/>
        <v>1976</v>
      </c>
      <c r="U30" s="119"/>
      <c r="V30" s="119"/>
      <c r="W30" s="119"/>
      <c r="X30" s="119"/>
      <c r="Y30" s="119"/>
      <c r="Z30" s="119"/>
      <c r="AA30" s="119"/>
      <c r="AB30" s="119"/>
      <c r="AC30" s="119"/>
      <c r="AD30" s="119"/>
      <c r="AE30" s="119"/>
      <c r="AF30" s="119"/>
      <c r="AG30" s="119"/>
      <c r="AH30" s="119"/>
      <c r="AI30" s="119"/>
      <c r="AJ30" s="119"/>
      <c r="AK30" s="119"/>
      <c r="AL30" s="119"/>
      <c r="AM30" s="119"/>
      <c r="AN30" s="119"/>
      <c r="AO30" s="119"/>
      <c r="AP30" s="119"/>
      <c r="AQ30" s="119"/>
      <c r="AR30" s="119"/>
      <c r="AS30" s="119"/>
      <c r="AT30" s="119"/>
      <c r="AU30" s="119"/>
      <c r="AV30" s="119"/>
      <c r="AW30" s="119"/>
      <c r="AX30" s="119"/>
      <c r="AY30" s="119"/>
      <c r="AZ30" s="119"/>
    </row>
    <row r="31" spans="1:52" ht="14">
      <c r="A31" s="129" t="s">
        <v>1429</v>
      </c>
      <c r="B31" s="121">
        <v>4225864</v>
      </c>
      <c r="C31" s="123">
        <f t="shared" si="2"/>
        <v>74</v>
      </c>
      <c r="D31" s="124" t="str">
        <f t="shared" si="5"/>
        <v>1977</v>
      </c>
      <c r="E31" s="122">
        <f t="shared" si="6"/>
        <v>4226</v>
      </c>
      <c r="F31" s="123">
        <f t="shared" si="7"/>
        <v>74</v>
      </c>
      <c r="G31" s="123">
        <f t="shared" si="3"/>
        <v>-1</v>
      </c>
      <c r="H31" s="123">
        <f t="shared" si="8"/>
        <v>-1</v>
      </c>
      <c r="I31" s="123">
        <f t="shared" si="13"/>
        <v>74</v>
      </c>
      <c r="J31" s="122">
        <f t="shared" si="9"/>
        <v>4224</v>
      </c>
      <c r="K31" s="119"/>
      <c r="L31" s="119"/>
      <c r="M31" s="122">
        <v>4215773</v>
      </c>
      <c r="N31" s="122">
        <f t="shared" si="4"/>
        <v>73</v>
      </c>
      <c r="O31" s="122">
        <f t="shared" si="10"/>
        <v>0</v>
      </c>
      <c r="P31" s="122">
        <f t="shared" si="11"/>
        <v>0</v>
      </c>
      <c r="Q31" s="122">
        <f t="shared" si="0"/>
        <v>4216</v>
      </c>
      <c r="R31" s="123">
        <f t="shared" si="14"/>
        <v>73</v>
      </c>
      <c r="S31" s="122">
        <f t="shared" si="12"/>
        <v>4214</v>
      </c>
      <c r="T31" s="119" t="str">
        <f t="shared" si="1"/>
        <v>1977</v>
      </c>
      <c r="U31" s="119"/>
      <c r="V31" s="119"/>
      <c r="W31" s="119"/>
      <c r="X31" s="119"/>
      <c r="Y31" s="119"/>
      <c r="Z31" s="119"/>
      <c r="AA31" s="119"/>
      <c r="AB31" s="119"/>
      <c r="AC31" s="119"/>
      <c r="AD31" s="119"/>
      <c r="AE31" s="119"/>
      <c r="AF31" s="119"/>
      <c r="AG31" s="119"/>
      <c r="AH31" s="119"/>
      <c r="AI31" s="119"/>
      <c r="AJ31" s="119"/>
      <c r="AK31" s="119"/>
      <c r="AL31" s="119"/>
      <c r="AM31" s="119"/>
      <c r="AN31" s="119"/>
      <c r="AO31" s="119"/>
      <c r="AP31" s="119"/>
      <c r="AQ31" s="119"/>
      <c r="AR31" s="119"/>
      <c r="AS31" s="119"/>
      <c r="AT31" s="119"/>
      <c r="AU31" s="119"/>
      <c r="AV31" s="119"/>
      <c r="AW31" s="119"/>
      <c r="AX31" s="119"/>
      <c r="AY31" s="119"/>
      <c r="AZ31" s="119"/>
    </row>
    <row r="32" spans="1:52" ht="14">
      <c r="A32" s="129" t="s">
        <v>1430</v>
      </c>
      <c r="B32" s="121">
        <v>4300402</v>
      </c>
      <c r="C32" s="123">
        <f t="shared" si="2"/>
        <v>75</v>
      </c>
      <c r="D32" s="124" t="str">
        <f t="shared" si="5"/>
        <v>1978</v>
      </c>
      <c r="E32" s="122">
        <f t="shared" si="6"/>
        <v>4300</v>
      </c>
      <c r="F32" s="123">
        <f t="shared" si="7"/>
        <v>75</v>
      </c>
      <c r="G32" s="123">
        <f t="shared" si="3"/>
        <v>1</v>
      </c>
      <c r="H32" s="123">
        <f t="shared" si="8"/>
        <v>1</v>
      </c>
      <c r="I32" s="123">
        <f t="shared" si="13"/>
        <v>75</v>
      </c>
      <c r="J32" s="122">
        <f t="shared" si="9"/>
        <v>4299</v>
      </c>
      <c r="K32" s="119"/>
      <c r="L32" s="119"/>
      <c r="M32" s="122">
        <v>4289658</v>
      </c>
      <c r="N32" s="122">
        <f t="shared" si="4"/>
        <v>74</v>
      </c>
      <c r="O32" s="122">
        <f t="shared" si="10"/>
        <v>1</v>
      </c>
      <c r="P32" s="122">
        <f t="shared" si="11"/>
        <v>1</v>
      </c>
      <c r="Q32" s="122">
        <f t="shared" si="0"/>
        <v>4290</v>
      </c>
      <c r="R32" s="123">
        <f t="shared" si="14"/>
        <v>74</v>
      </c>
      <c r="S32" s="122">
        <f t="shared" si="12"/>
        <v>4288</v>
      </c>
      <c r="T32" s="119" t="str">
        <f t="shared" si="1"/>
        <v>1978</v>
      </c>
      <c r="U32" s="119"/>
      <c r="V32" s="119"/>
      <c r="W32" s="119"/>
      <c r="X32" s="119"/>
      <c r="Y32" s="119"/>
      <c r="Z32" s="119"/>
      <c r="AA32" s="119"/>
      <c r="AB32" s="119"/>
      <c r="AC32" s="119"/>
      <c r="AD32" s="119"/>
      <c r="AE32" s="119"/>
      <c r="AF32" s="119"/>
      <c r="AG32" s="119"/>
      <c r="AH32" s="119"/>
      <c r="AI32" s="119"/>
      <c r="AJ32" s="119"/>
      <c r="AK32" s="119"/>
      <c r="AL32" s="119"/>
      <c r="AM32" s="119"/>
      <c r="AN32" s="119"/>
      <c r="AO32" s="119"/>
      <c r="AP32" s="119"/>
      <c r="AQ32" s="119"/>
      <c r="AR32" s="119"/>
      <c r="AS32" s="119"/>
      <c r="AT32" s="119"/>
      <c r="AU32" s="119"/>
      <c r="AV32" s="119"/>
      <c r="AW32" s="119"/>
      <c r="AX32" s="119"/>
      <c r="AY32" s="119"/>
      <c r="AZ32" s="119"/>
    </row>
    <row r="33" spans="1:52" ht="14">
      <c r="A33" s="129" t="s">
        <v>1431</v>
      </c>
      <c r="B33" s="121">
        <v>4375899</v>
      </c>
      <c r="C33" s="123">
        <f t="shared" si="2"/>
        <v>75</v>
      </c>
      <c r="D33" s="124" t="str">
        <f t="shared" si="5"/>
        <v>1979</v>
      </c>
      <c r="E33" s="122">
        <f t="shared" si="6"/>
        <v>4376</v>
      </c>
      <c r="F33" s="123">
        <f t="shared" si="7"/>
        <v>75</v>
      </c>
      <c r="G33" s="123">
        <f t="shared" si="3"/>
        <v>0</v>
      </c>
      <c r="H33" s="123">
        <f t="shared" si="8"/>
        <v>0</v>
      </c>
      <c r="I33" s="123">
        <f t="shared" si="13"/>
        <v>75</v>
      </c>
      <c r="J33" s="122">
        <f t="shared" si="9"/>
        <v>4374</v>
      </c>
      <c r="K33" s="119"/>
      <c r="L33" s="119"/>
      <c r="M33" s="122">
        <v>4365583</v>
      </c>
      <c r="N33" s="122">
        <f t="shared" si="4"/>
        <v>76</v>
      </c>
      <c r="O33" s="122">
        <f t="shared" si="10"/>
        <v>2</v>
      </c>
      <c r="P33" s="122">
        <f t="shared" si="11"/>
        <v>2</v>
      </c>
      <c r="Q33" s="122">
        <f t="shared" si="0"/>
        <v>4366</v>
      </c>
      <c r="R33" s="123">
        <f t="shared" si="14"/>
        <v>76</v>
      </c>
      <c r="S33" s="122">
        <f t="shared" si="12"/>
        <v>4364</v>
      </c>
      <c r="T33" s="119" t="str">
        <f t="shared" si="1"/>
        <v>1979</v>
      </c>
      <c r="U33" s="119"/>
      <c r="V33" s="119"/>
      <c r="W33" s="119"/>
      <c r="X33" s="119"/>
      <c r="Y33" s="119"/>
      <c r="Z33" s="119"/>
      <c r="AA33" s="119"/>
      <c r="AB33" s="119"/>
      <c r="AC33" s="119"/>
      <c r="AD33" s="119"/>
      <c r="AE33" s="119"/>
      <c r="AF33" s="119"/>
      <c r="AG33" s="119"/>
      <c r="AH33" s="119"/>
      <c r="AI33" s="119"/>
      <c r="AJ33" s="119"/>
      <c r="AK33" s="119"/>
      <c r="AL33" s="119"/>
      <c r="AM33" s="119"/>
      <c r="AN33" s="119"/>
      <c r="AO33" s="119"/>
      <c r="AP33" s="119"/>
      <c r="AQ33" s="119"/>
      <c r="AR33" s="119"/>
      <c r="AS33" s="119"/>
      <c r="AT33" s="119"/>
      <c r="AU33" s="119"/>
      <c r="AV33" s="119"/>
      <c r="AW33" s="119"/>
      <c r="AX33" s="119"/>
      <c r="AY33" s="119"/>
      <c r="AZ33" s="119"/>
    </row>
    <row r="34" spans="1:52" ht="14">
      <c r="A34" s="129" t="s">
        <v>1432</v>
      </c>
      <c r="B34" s="121">
        <v>4453007</v>
      </c>
      <c r="C34" s="123">
        <f t="shared" si="2"/>
        <v>77</v>
      </c>
      <c r="D34" s="124" t="str">
        <f t="shared" si="5"/>
        <v>1980</v>
      </c>
      <c r="E34" s="122">
        <f t="shared" si="6"/>
        <v>4453</v>
      </c>
      <c r="F34" s="123">
        <f t="shared" si="7"/>
        <v>77</v>
      </c>
      <c r="G34" s="123">
        <f t="shared" si="3"/>
        <v>2</v>
      </c>
      <c r="H34" s="123">
        <f t="shared" si="8"/>
        <v>2</v>
      </c>
      <c r="I34" s="123">
        <f t="shared" si="13"/>
        <v>77</v>
      </c>
      <c r="J34" s="122">
        <f t="shared" si="9"/>
        <v>4451</v>
      </c>
      <c r="K34" s="119"/>
      <c r="L34" s="119"/>
      <c r="M34" s="122">
        <v>4444008</v>
      </c>
      <c r="N34" s="122">
        <f t="shared" si="4"/>
        <v>78</v>
      </c>
      <c r="O34" s="122">
        <f t="shared" si="10"/>
        <v>2</v>
      </c>
      <c r="P34" s="122">
        <f t="shared" si="11"/>
        <v>2</v>
      </c>
      <c r="Q34" s="122">
        <f t="shared" si="0"/>
        <v>4444</v>
      </c>
      <c r="R34" s="123">
        <f t="shared" si="14"/>
        <v>78</v>
      </c>
      <c r="S34" s="122">
        <f t="shared" si="12"/>
        <v>4442</v>
      </c>
      <c r="T34" s="119" t="str">
        <f t="shared" si="1"/>
        <v>1980</v>
      </c>
      <c r="U34" s="119"/>
      <c r="V34" s="119"/>
      <c r="W34" s="119"/>
      <c r="X34" s="119"/>
      <c r="Y34" s="119"/>
      <c r="Z34" s="119"/>
      <c r="AA34" s="119"/>
      <c r="AB34" s="119"/>
      <c r="AC34" s="119"/>
      <c r="AD34" s="119"/>
      <c r="AE34" s="119"/>
      <c r="AF34" s="119"/>
      <c r="AG34" s="119"/>
      <c r="AH34" s="119"/>
      <c r="AI34" s="119"/>
      <c r="AJ34" s="119"/>
      <c r="AK34" s="119"/>
      <c r="AL34" s="119"/>
      <c r="AM34" s="119"/>
      <c r="AN34" s="119"/>
      <c r="AO34" s="119"/>
      <c r="AP34" s="119"/>
      <c r="AQ34" s="119"/>
      <c r="AR34" s="119"/>
      <c r="AS34" s="119"/>
      <c r="AT34" s="119"/>
      <c r="AU34" s="119"/>
      <c r="AV34" s="119"/>
      <c r="AW34" s="119"/>
      <c r="AX34" s="119"/>
      <c r="AY34" s="119"/>
      <c r="AZ34" s="119"/>
    </row>
    <row r="35" spans="1:52" ht="14">
      <c r="A35" s="129" t="s">
        <v>1433</v>
      </c>
      <c r="B35" s="121">
        <v>4531799</v>
      </c>
      <c r="C35" s="123">
        <f t="shared" si="2"/>
        <v>79</v>
      </c>
      <c r="D35" s="124" t="str">
        <f t="shared" si="5"/>
        <v>1981</v>
      </c>
      <c r="E35" s="122">
        <f t="shared" si="6"/>
        <v>4532</v>
      </c>
      <c r="F35" s="123">
        <f t="shared" si="7"/>
        <v>79</v>
      </c>
      <c r="G35" s="123">
        <f t="shared" si="3"/>
        <v>2</v>
      </c>
      <c r="H35" s="123">
        <f t="shared" si="8"/>
        <v>2</v>
      </c>
      <c r="I35" s="123">
        <f t="shared" si="13"/>
        <v>79</v>
      </c>
      <c r="J35" s="122">
        <f t="shared" si="9"/>
        <v>4530</v>
      </c>
      <c r="K35" s="119"/>
      <c r="L35" s="119"/>
      <c r="M35" s="122">
        <v>4524628</v>
      </c>
      <c r="N35" s="122">
        <f t="shared" si="4"/>
        <v>81</v>
      </c>
      <c r="O35" s="122">
        <f t="shared" si="10"/>
        <v>3</v>
      </c>
      <c r="P35" s="122">
        <f t="shared" si="11"/>
        <v>3</v>
      </c>
      <c r="Q35" s="122">
        <f t="shared" si="0"/>
        <v>4525</v>
      </c>
      <c r="R35" s="123">
        <f t="shared" si="14"/>
        <v>81</v>
      </c>
      <c r="S35" s="122">
        <f t="shared" si="12"/>
        <v>4523</v>
      </c>
      <c r="T35" s="119" t="str">
        <f t="shared" si="1"/>
        <v>1981</v>
      </c>
      <c r="U35" s="119"/>
      <c r="V35" s="119"/>
      <c r="W35" s="119"/>
      <c r="X35" s="119"/>
      <c r="Y35" s="119"/>
      <c r="Z35" s="119"/>
      <c r="AA35" s="119"/>
      <c r="AB35" s="119"/>
      <c r="AC35" s="119"/>
      <c r="AD35" s="119"/>
      <c r="AE35" s="119"/>
      <c r="AF35" s="119"/>
      <c r="AG35" s="119"/>
      <c r="AH35" s="119"/>
      <c r="AI35" s="119"/>
      <c r="AJ35" s="119"/>
      <c r="AK35" s="119"/>
      <c r="AL35" s="119"/>
      <c r="AM35" s="119"/>
      <c r="AN35" s="119"/>
      <c r="AO35" s="119"/>
      <c r="AP35" s="119"/>
      <c r="AQ35" s="119"/>
      <c r="AR35" s="119"/>
      <c r="AS35" s="119"/>
      <c r="AT35" s="119"/>
      <c r="AU35" s="119"/>
      <c r="AV35" s="119"/>
      <c r="AW35" s="119"/>
      <c r="AX35" s="119"/>
      <c r="AY35" s="119"/>
      <c r="AZ35" s="119"/>
    </row>
    <row r="36" spans="1:52" ht="14">
      <c r="A36" s="129" t="s">
        <v>1434</v>
      </c>
      <c r="B36" s="121">
        <v>4612120</v>
      </c>
      <c r="C36" s="123">
        <f t="shared" si="2"/>
        <v>80</v>
      </c>
      <c r="D36" s="124" t="str">
        <f t="shared" si="5"/>
        <v>1982</v>
      </c>
      <c r="E36" s="122">
        <f t="shared" si="6"/>
        <v>4612</v>
      </c>
      <c r="F36" s="123">
        <f t="shared" si="7"/>
        <v>80</v>
      </c>
      <c r="G36" s="123">
        <f t="shared" si="3"/>
        <v>1</v>
      </c>
      <c r="H36" s="123">
        <f t="shared" si="8"/>
        <v>1</v>
      </c>
      <c r="I36" s="123">
        <f t="shared" si="13"/>
        <v>80</v>
      </c>
      <c r="J36" s="122">
        <f t="shared" si="9"/>
        <v>4610</v>
      </c>
      <c r="K36" s="119"/>
      <c r="L36" s="119"/>
      <c r="M36" s="122">
        <v>4607985</v>
      </c>
      <c r="N36" s="122">
        <f t="shared" si="4"/>
        <v>83</v>
      </c>
      <c r="O36" s="122">
        <f t="shared" si="10"/>
        <v>2</v>
      </c>
      <c r="P36" s="122">
        <f t="shared" si="11"/>
        <v>2</v>
      </c>
      <c r="Q36" s="122">
        <f t="shared" si="0"/>
        <v>4608</v>
      </c>
      <c r="R36" s="123">
        <f t="shared" si="14"/>
        <v>83</v>
      </c>
      <c r="S36" s="122">
        <f t="shared" si="12"/>
        <v>4606</v>
      </c>
      <c r="T36" s="119" t="str">
        <f t="shared" si="1"/>
        <v>1982</v>
      </c>
      <c r="U36" s="119"/>
      <c r="V36" s="119"/>
      <c r="W36" s="119"/>
      <c r="X36" s="119"/>
      <c r="Y36" s="119"/>
      <c r="Z36" s="119"/>
      <c r="AA36" s="119"/>
      <c r="AB36" s="119"/>
      <c r="AC36" s="119"/>
      <c r="AD36" s="119"/>
      <c r="AE36" s="119"/>
      <c r="AF36" s="119"/>
      <c r="AG36" s="119"/>
      <c r="AH36" s="119"/>
      <c r="AI36" s="119"/>
      <c r="AJ36" s="119"/>
      <c r="AK36" s="119"/>
      <c r="AL36" s="119"/>
      <c r="AM36" s="119"/>
      <c r="AN36" s="119"/>
      <c r="AO36" s="119"/>
      <c r="AP36" s="119"/>
      <c r="AQ36" s="119"/>
      <c r="AR36" s="119"/>
      <c r="AS36" s="119"/>
      <c r="AT36" s="119"/>
      <c r="AU36" s="119"/>
      <c r="AV36" s="119"/>
      <c r="AW36" s="119"/>
      <c r="AX36" s="119"/>
      <c r="AY36" s="119"/>
      <c r="AZ36" s="119"/>
    </row>
    <row r="37" spans="1:52" ht="14">
      <c r="A37" s="129" t="s">
        <v>1435</v>
      </c>
      <c r="B37" s="121">
        <v>4694097</v>
      </c>
      <c r="C37" s="123">
        <f t="shared" si="2"/>
        <v>82</v>
      </c>
      <c r="D37" s="124" t="str">
        <f t="shared" si="5"/>
        <v>1983</v>
      </c>
      <c r="E37" s="122">
        <f t="shared" si="6"/>
        <v>4694</v>
      </c>
      <c r="F37" s="123">
        <f t="shared" si="7"/>
        <v>82</v>
      </c>
      <c r="G37" s="123">
        <f t="shared" si="3"/>
        <v>2</v>
      </c>
      <c r="H37" s="123">
        <f t="shared" si="8"/>
        <v>2</v>
      </c>
      <c r="I37" s="123">
        <f t="shared" si="13"/>
        <v>82</v>
      </c>
      <c r="J37" s="122">
        <f t="shared" si="9"/>
        <v>4692</v>
      </c>
      <c r="K37" s="119"/>
      <c r="L37" s="119"/>
      <c r="M37" s="122">
        <v>4691884</v>
      </c>
      <c r="N37" s="122">
        <f t="shared" si="4"/>
        <v>84</v>
      </c>
      <c r="O37" s="122">
        <f t="shared" si="10"/>
        <v>1</v>
      </c>
      <c r="P37" s="122">
        <f t="shared" si="11"/>
        <v>1</v>
      </c>
      <c r="Q37" s="122">
        <f t="shared" si="0"/>
        <v>4692</v>
      </c>
      <c r="R37" s="123">
        <f t="shared" si="14"/>
        <v>84</v>
      </c>
      <c r="S37" s="122">
        <f t="shared" si="12"/>
        <v>4690</v>
      </c>
      <c r="T37" s="119" t="str">
        <f t="shared" si="1"/>
        <v>1983</v>
      </c>
      <c r="U37" s="119"/>
      <c r="V37" s="119"/>
      <c r="W37" s="119"/>
      <c r="X37" s="119"/>
      <c r="Y37" s="119"/>
      <c r="Z37" s="119"/>
      <c r="AA37" s="119"/>
      <c r="AB37" s="119"/>
      <c r="AC37" s="119"/>
      <c r="AD37" s="119"/>
      <c r="AE37" s="119"/>
      <c r="AF37" s="119"/>
      <c r="AG37" s="119"/>
      <c r="AH37" s="119"/>
      <c r="AI37" s="119"/>
      <c r="AJ37" s="119"/>
      <c r="AK37" s="119"/>
      <c r="AL37" s="119"/>
      <c r="AM37" s="119"/>
      <c r="AN37" s="119"/>
      <c r="AO37" s="119"/>
      <c r="AP37" s="119"/>
      <c r="AQ37" s="119"/>
      <c r="AR37" s="119"/>
      <c r="AS37" s="119"/>
      <c r="AT37" s="119"/>
      <c r="AU37" s="119"/>
      <c r="AV37" s="119"/>
      <c r="AW37" s="119"/>
      <c r="AX37" s="119"/>
      <c r="AY37" s="119"/>
      <c r="AZ37" s="119"/>
    </row>
    <row r="38" spans="1:52" ht="14">
      <c r="A38" s="129" t="s">
        <v>1436</v>
      </c>
      <c r="B38" s="121">
        <v>4777828</v>
      </c>
      <c r="C38" s="123">
        <f t="shared" si="2"/>
        <v>84</v>
      </c>
      <c r="D38" s="124" t="str">
        <f t="shared" si="5"/>
        <v>1984</v>
      </c>
      <c r="E38" s="122">
        <f t="shared" si="6"/>
        <v>4778</v>
      </c>
      <c r="F38" s="123">
        <f t="shared" si="7"/>
        <v>84</v>
      </c>
      <c r="G38" s="123">
        <f t="shared" si="3"/>
        <v>2</v>
      </c>
      <c r="H38" s="123">
        <f t="shared" si="8"/>
        <v>2</v>
      </c>
      <c r="I38" s="123">
        <f t="shared" si="13"/>
        <v>84</v>
      </c>
      <c r="J38" s="122">
        <f t="shared" si="9"/>
        <v>4776</v>
      </c>
      <c r="K38" s="119"/>
      <c r="L38" s="119"/>
      <c r="M38" s="122">
        <v>4775836</v>
      </c>
      <c r="N38" s="122">
        <f t="shared" si="4"/>
        <v>84</v>
      </c>
      <c r="O38" s="122">
        <f t="shared" si="10"/>
        <v>0</v>
      </c>
      <c r="P38" s="122">
        <f t="shared" si="11"/>
        <v>0</v>
      </c>
      <c r="Q38" s="122">
        <f t="shared" si="0"/>
        <v>4776</v>
      </c>
      <c r="R38" s="123">
        <f t="shared" si="14"/>
        <v>84</v>
      </c>
      <c r="S38" s="122">
        <f t="shared" si="12"/>
        <v>4774</v>
      </c>
      <c r="T38" s="119" t="str">
        <f t="shared" si="1"/>
        <v>1984</v>
      </c>
      <c r="U38" s="119"/>
      <c r="V38" s="119"/>
      <c r="W38" s="119"/>
      <c r="X38" s="119"/>
      <c r="Y38" s="119"/>
      <c r="Z38" s="119"/>
      <c r="AA38" s="119"/>
      <c r="AB38" s="119"/>
      <c r="AC38" s="119"/>
      <c r="AD38" s="119"/>
      <c r="AE38" s="119"/>
      <c r="AF38" s="119"/>
      <c r="AG38" s="119"/>
      <c r="AH38" s="119"/>
      <c r="AI38" s="119"/>
      <c r="AJ38" s="119"/>
      <c r="AK38" s="119"/>
      <c r="AL38" s="119"/>
      <c r="AM38" s="119"/>
      <c r="AN38" s="119"/>
      <c r="AO38" s="119"/>
      <c r="AP38" s="119"/>
      <c r="AQ38" s="119"/>
      <c r="AR38" s="119"/>
      <c r="AS38" s="119"/>
      <c r="AT38" s="119"/>
      <c r="AU38" s="119"/>
      <c r="AV38" s="119"/>
      <c r="AW38" s="119"/>
      <c r="AX38" s="119"/>
      <c r="AY38" s="119"/>
      <c r="AZ38" s="119"/>
    </row>
    <row r="39" spans="1:52" ht="14">
      <c r="A39" s="129" t="s">
        <v>1437</v>
      </c>
      <c r="B39" s="121">
        <v>4863290</v>
      </c>
      <c r="C39" s="123">
        <f t="shared" si="2"/>
        <v>85</v>
      </c>
      <c r="D39" s="124" t="str">
        <f t="shared" si="5"/>
        <v>1985</v>
      </c>
      <c r="E39" s="122">
        <f t="shared" si="6"/>
        <v>4863</v>
      </c>
      <c r="F39" s="123">
        <f t="shared" si="7"/>
        <v>85</v>
      </c>
      <c r="G39" s="123">
        <f t="shared" si="3"/>
        <v>1</v>
      </c>
      <c r="H39" s="123">
        <f t="shared" si="8"/>
        <v>1</v>
      </c>
      <c r="I39" s="123">
        <f t="shared" si="13"/>
        <v>85</v>
      </c>
      <c r="J39" s="122">
        <f t="shared" si="9"/>
        <v>4861</v>
      </c>
      <c r="K39" s="119"/>
      <c r="L39" s="119"/>
      <c r="M39" s="122">
        <v>4861731</v>
      </c>
      <c r="N39" s="122">
        <f t="shared" si="4"/>
        <v>86</v>
      </c>
      <c r="O39" s="122">
        <f t="shared" si="10"/>
        <v>2</v>
      </c>
      <c r="P39" s="122">
        <f t="shared" si="11"/>
        <v>2</v>
      </c>
      <c r="Q39" s="122">
        <f t="shared" si="0"/>
        <v>4862</v>
      </c>
      <c r="R39" s="123">
        <f t="shared" si="14"/>
        <v>86</v>
      </c>
      <c r="S39" s="122">
        <f t="shared" si="12"/>
        <v>4860</v>
      </c>
      <c r="T39" s="119" t="str">
        <f t="shared" si="1"/>
        <v>1985</v>
      </c>
      <c r="U39" s="119"/>
      <c r="V39" s="119"/>
      <c r="W39" s="119"/>
      <c r="X39" s="119"/>
      <c r="Y39" s="119"/>
      <c r="Z39" s="119"/>
      <c r="AA39" s="119"/>
      <c r="AB39" s="119"/>
      <c r="AC39" s="119"/>
      <c r="AD39" s="119"/>
      <c r="AE39" s="119"/>
      <c r="AF39" s="119"/>
      <c r="AG39" s="119"/>
      <c r="AH39" s="119"/>
      <c r="AI39" s="119"/>
      <c r="AJ39" s="119"/>
      <c r="AK39" s="119"/>
      <c r="AL39" s="119"/>
      <c r="AM39" s="119"/>
      <c r="AN39" s="119"/>
      <c r="AO39" s="119"/>
      <c r="AP39" s="119"/>
      <c r="AQ39" s="119"/>
      <c r="AR39" s="119"/>
      <c r="AS39" s="119"/>
      <c r="AT39" s="119"/>
      <c r="AU39" s="119"/>
      <c r="AV39" s="119"/>
      <c r="AW39" s="119"/>
      <c r="AX39" s="119"/>
      <c r="AY39" s="119"/>
      <c r="AZ39" s="119"/>
    </row>
    <row r="40" spans="1:52" ht="14">
      <c r="A40" s="129" t="s">
        <v>1438</v>
      </c>
      <c r="B40" s="121">
        <v>4950591</v>
      </c>
      <c r="C40" s="123">
        <f t="shared" si="2"/>
        <v>87</v>
      </c>
      <c r="D40" s="124" t="str">
        <f t="shared" si="5"/>
        <v>1986</v>
      </c>
      <c r="E40" s="122">
        <f t="shared" si="6"/>
        <v>4951</v>
      </c>
      <c r="F40" s="123">
        <f t="shared" si="7"/>
        <v>87</v>
      </c>
      <c r="G40" s="123">
        <f t="shared" si="3"/>
        <v>2</v>
      </c>
      <c r="H40" s="123">
        <f t="shared" si="8"/>
        <v>2</v>
      </c>
      <c r="I40" s="123">
        <f t="shared" si="13"/>
        <v>87</v>
      </c>
      <c r="J40" s="122">
        <f t="shared" si="9"/>
        <v>4948</v>
      </c>
      <c r="K40" s="119"/>
      <c r="L40" s="119"/>
      <c r="M40" s="122">
        <v>4950063</v>
      </c>
      <c r="N40" s="122">
        <f t="shared" si="4"/>
        <v>88</v>
      </c>
      <c r="O40" s="122">
        <f t="shared" si="10"/>
        <v>2</v>
      </c>
      <c r="P40" s="122">
        <f t="shared" si="11"/>
        <v>2</v>
      </c>
      <c r="Q40" s="122">
        <f t="shared" si="0"/>
        <v>4950</v>
      </c>
      <c r="R40" s="123">
        <f t="shared" si="14"/>
        <v>88</v>
      </c>
      <c r="S40" s="122">
        <f t="shared" si="12"/>
        <v>4948</v>
      </c>
      <c r="T40" s="119" t="str">
        <f t="shared" si="1"/>
        <v>1986</v>
      </c>
      <c r="U40" s="119"/>
      <c r="V40" s="119"/>
      <c r="W40" s="119"/>
      <c r="X40" s="119"/>
      <c r="Y40" s="119"/>
      <c r="Z40" s="119"/>
      <c r="AA40" s="119"/>
      <c r="AB40" s="119"/>
      <c r="AC40" s="119"/>
      <c r="AD40" s="119"/>
      <c r="AE40" s="119"/>
      <c r="AF40" s="119"/>
      <c r="AG40" s="119"/>
      <c r="AH40" s="119"/>
      <c r="AI40" s="119"/>
      <c r="AJ40" s="119"/>
      <c r="AK40" s="119"/>
      <c r="AL40" s="119"/>
      <c r="AM40" s="119"/>
      <c r="AN40" s="119"/>
      <c r="AO40" s="119"/>
      <c r="AP40" s="119"/>
      <c r="AQ40" s="119"/>
      <c r="AR40" s="119"/>
      <c r="AS40" s="119"/>
      <c r="AT40" s="119"/>
      <c r="AU40" s="119"/>
      <c r="AV40" s="119"/>
      <c r="AW40" s="119"/>
      <c r="AX40" s="119"/>
      <c r="AY40" s="119"/>
      <c r="AZ40" s="119"/>
    </row>
    <row r="41" spans="1:52" ht="14">
      <c r="A41" s="129" t="s">
        <v>1439</v>
      </c>
      <c r="B41" s="121">
        <v>5039478</v>
      </c>
      <c r="C41" s="123">
        <f t="shared" si="2"/>
        <v>89</v>
      </c>
      <c r="D41" s="124" t="str">
        <f t="shared" si="5"/>
        <v>1987</v>
      </c>
      <c r="E41" s="122">
        <f t="shared" si="6"/>
        <v>5039</v>
      </c>
      <c r="F41" s="123">
        <f t="shared" si="7"/>
        <v>89</v>
      </c>
      <c r="G41" s="123">
        <f t="shared" si="3"/>
        <v>2</v>
      </c>
      <c r="H41" s="123">
        <f t="shared" si="8"/>
        <v>2</v>
      </c>
      <c r="I41" s="123">
        <f t="shared" si="13"/>
        <v>89</v>
      </c>
      <c r="J41" s="122">
        <f t="shared" si="9"/>
        <v>5037</v>
      </c>
      <c r="K41" s="119"/>
      <c r="L41" s="119"/>
      <c r="M41" s="122">
        <v>5040985</v>
      </c>
      <c r="N41" s="122">
        <f t="shared" si="4"/>
        <v>91</v>
      </c>
      <c r="O41" s="122">
        <f t="shared" si="10"/>
        <v>3</v>
      </c>
      <c r="P41" s="122">
        <f t="shared" si="11"/>
        <v>3</v>
      </c>
      <c r="Q41" s="122">
        <f t="shared" si="0"/>
        <v>5041</v>
      </c>
      <c r="R41" s="123">
        <f t="shared" si="14"/>
        <v>91</v>
      </c>
      <c r="S41" s="122">
        <f t="shared" si="12"/>
        <v>5039</v>
      </c>
      <c r="T41" s="119" t="str">
        <f t="shared" si="1"/>
        <v>1987</v>
      </c>
      <c r="U41" s="119"/>
      <c r="V41" s="119"/>
      <c r="W41" s="119"/>
      <c r="X41" s="119"/>
      <c r="Y41" s="119"/>
      <c r="Z41" s="119"/>
      <c r="AA41" s="119"/>
      <c r="AB41" s="119"/>
      <c r="AC41" s="119"/>
      <c r="AD41" s="119"/>
      <c r="AE41" s="119"/>
      <c r="AF41" s="119"/>
      <c r="AG41" s="119"/>
      <c r="AH41" s="119"/>
      <c r="AI41" s="119"/>
      <c r="AJ41" s="119"/>
      <c r="AK41" s="119"/>
      <c r="AL41" s="119"/>
      <c r="AM41" s="119"/>
      <c r="AN41" s="119"/>
      <c r="AO41" s="119"/>
      <c r="AP41" s="119"/>
      <c r="AQ41" s="119"/>
      <c r="AR41" s="119"/>
      <c r="AS41" s="119"/>
      <c r="AT41" s="119"/>
      <c r="AU41" s="119"/>
      <c r="AV41" s="119"/>
      <c r="AW41" s="119"/>
      <c r="AX41" s="119"/>
      <c r="AY41" s="119"/>
      <c r="AZ41" s="119"/>
    </row>
    <row r="42" spans="1:52" ht="14">
      <c r="A42" s="129" t="s">
        <v>1440</v>
      </c>
      <c r="B42" s="121">
        <v>5129113</v>
      </c>
      <c r="C42" s="123">
        <f t="shared" si="2"/>
        <v>90</v>
      </c>
      <c r="D42" s="124" t="str">
        <f t="shared" si="5"/>
        <v>1988</v>
      </c>
      <c r="E42" s="122">
        <f t="shared" si="6"/>
        <v>5129</v>
      </c>
      <c r="F42" s="123">
        <f t="shared" si="7"/>
        <v>90</v>
      </c>
      <c r="G42" s="123">
        <f t="shared" si="3"/>
        <v>1</v>
      </c>
      <c r="H42" s="123">
        <f t="shared" si="8"/>
        <v>1</v>
      </c>
      <c r="I42" s="123">
        <f t="shared" si="13"/>
        <v>90</v>
      </c>
      <c r="J42" s="122">
        <f t="shared" si="9"/>
        <v>5127</v>
      </c>
      <c r="K42" s="119"/>
      <c r="L42" s="119"/>
      <c r="M42" s="122">
        <v>5132294</v>
      </c>
      <c r="N42" s="122">
        <f t="shared" si="4"/>
        <v>91</v>
      </c>
      <c r="O42" s="122">
        <f t="shared" si="10"/>
        <v>0</v>
      </c>
      <c r="P42" s="122">
        <f t="shared" si="11"/>
        <v>0</v>
      </c>
      <c r="Q42" s="122">
        <f t="shared" si="0"/>
        <v>5132</v>
      </c>
      <c r="R42" s="123">
        <f t="shared" si="14"/>
        <v>91</v>
      </c>
      <c r="S42" s="122">
        <f t="shared" si="12"/>
        <v>5130</v>
      </c>
      <c r="T42" s="119" t="str">
        <f t="shared" si="1"/>
        <v>1988</v>
      </c>
      <c r="U42" s="119"/>
      <c r="V42" s="119"/>
      <c r="W42" s="119"/>
      <c r="X42" s="119"/>
      <c r="Y42" s="119"/>
      <c r="Z42" s="119"/>
      <c r="AA42" s="119"/>
      <c r="AB42" s="119"/>
      <c r="AC42" s="119"/>
      <c r="AD42" s="119"/>
      <c r="AE42" s="119"/>
      <c r="AF42" s="119"/>
      <c r="AG42" s="119"/>
      <c r="AH42" s="119"/>
      <c r="AI42" s="119"/>
      <c r="AJ42" s="119"/>
      <c r="AK42" s="119"/>
      <c r="AL42" s="119"/>
      <c r="AM42" s="119"/>
      <c r="AN42" s="119"/>
      <c r="AO42" s="119"/>
      <c r="AP42" s="119"/>
      <c r="AQ42" s="119"/>
      <c r="AR42" s="119"/>
      <c r="AS42" s="119"/>
      <c r="AT42" s="119"/>
      <c r="AU42" s="119"/>
      <c r="AV42" s="119"/>
      <c r="AW42" s="119"/>
      <c r="AX42" s="119"/>
      <c r="AY42" s="119"/>
      <c r="AZ42" s="119"/>
    </row>
    <row r="43" spans="1:52" ht="14">
      <c r="A43" s="129" t="s">
        <v>1441</v>
      </c>
      <c r="B43" s="121">
        <v>5218375</v>
      </c>
      <c r="C43" s="123">
        <f t="shared" si="2"/>
        <v>89</v>
      </c>
      <c r="D43" s="124" t="str">
        <f t="shared" si="5"/>
        <v>1989</v>
      </c>
      <c r="E43" s="122">
        <f t="shared" si="6"/>
        <v>5218</v>
      </c>
      <c r="F43" s="123">
        <f t="shared" si="7"/>
        <v>89</v>
      </c>
      <c r="G43" s="123">
        <f t="shared" si="3"/>
        <v>-1</v>
      </c>
      <c r="H43" s="123">
        <f t="shared" si="8"/>
        <v>-1</v>
      </c>
      <c r="I43" s="123">
        <f t="shared" si="13"/>
        <v>89</v>
      </c>
      <c r="J43" s="122">
        <f t="shared" si="9"/>
        <v>5216</v>
      </c>
      <c r="K43" s="119"/>
      <c r="L43" s="119"/>
      <c r="M43" s="122">
        <v>5223704</v>
      </c>
      <c r="N43" s="122">
        <f t="shared" si="4"/>
        <v>91</v>
      </c>
      <c r="O43" s="122">
        <f t="shared" si="10"/>
        <v>0</v>
      </c>
      <c r="P43" s="122">
        <f t="shared" si="11"/>
        <v>0</v>
      </c>
      <c r="Q43" s="122">
        <f t="shared" si="0"/>
        <v>5224</v>
      </c>
      <c r="R43" s="123">
        <f t="shared" si="14"/>
        <v>91</v>
      </c>
      <c r="S43" s="122">
        <f t="shared" si="12"/>
        <v>5221</v>
      </c>
      <c r="T43" s="119" t="str">
        <f t="shared" si="1"/>
        <v>1989</v>
      </c>
      <c r="U43" s="119"/>
      <c r="V43" s="119"/>
      <c r="W43" s="119"/>
      <c r="X43" s="119"/>
      <c r="Y43" s="119"/>
      <c r="Z43" s="119"/>
      <c r="AA43" s="119"/>
      <c r="AB43" s="119"/>
      <c r="AC43" s="119"/>
      <c r="AD43" s="119"/>
      <c r="AE43" s="119"/>
      <c r="AF43" s="119"/>
      <c r="AG43" s="119"/>
      <c r="AH43" s="119"/>
      <c r="AI43" s="119"/>
      <c r="AJ43" s="119"/>
      <c r="AK43" s="119"/>
      <c r="AL43" s="119"/>
      <c r="AM43" s="119"/>
      <c r="AN43" s="119"/>
      <c r="AO43" s="119"/>
      <c r="AP43" s="119"/>
      <c r="AQ43" s="119"/>
      <c r="AR43" s="119"/>
      <c r="AS43" s="119"/>
      <c r="AT43" s="119"/>
      <c r="AU43" s="119"/>
      <c r="AV43" s="119"/>
      <c r="AW43" s="119"/>
      <c r="AX43" s="119"/>
      <c r="AY43" s="119"/>
      <c r="AZ43" s="119"/>
    </row>
    <row r="44" spans="1:52" ht="14">
      <c r="A44" s="129" t="s">
        <v>1442</v>
      </c>
      <c r="B44" s="121">
        <v>5306425</v>
      </c>
      <c r="C44" s="123">
        <f t="shared" si="2"/>
        <v>88</v>
      </c>
      <c r="D44" s="124" t="str">
        <f t="shared" si="5"/>
        <v>1990</v>
      </c>
      <c r="E44" s="122">
        <f t="shared" si="6"/>
        <v>5306</v>
      </c>
      <c r="F44" s="123">
        <f t="shared" si="7"/>
        <v>88</v>
      </c>
      <c r="G44" s="123">
        <f t="shared" si="3"/>
        <v>-1</v>
      </c>
      <c r="H44" s="123">
        <f t="shared" si="8"/>
        <v>-1</v>
      </c>
      <c r="I44" s="123">
        <f t="shared" si="13"/>
        <v>88</v>
      </c>
      <c r="J44" s="122">
        <f t="shared" si="9"/>
        <v>5304</v>
      </c>
      <c r="K44" s="119"/>
      <c r="L44" s="119"/>
      <c r="M44" s="122">
        <v>5316176</v>
      </c>
      <c r="N44" s="122">
        <f t="shared" si="4"/>
        <v>92</v>
      </c>
      <c r="O44" s="122">
        <f t="shared" si="10"/>
        <v>1</v>
      </c>
      <c r="P44" s="122">
        <f t="shared" si="11"/>
        <v>1</v>
      </c>
      <c r="Q44" s="122">
        <f t="shared" si="0"/>
        <v>5316</v>
      </c>
      <c r="R44" s="123">
        <f t="shared" si="14"/>
        <v>92</v>
      </c>
      <c r="S44" s="122">
        <f t="shared" si="12"/>
        <v>5313</v>
      </c>
      <c r="T44" s="119" t="str">
        <f t="shared" si="1"/>
        <v>1990</v>
      </c>
      <c r="U44" s="119"/>
      <c r="V44" s="119"/>
      <c r="W44" s="119"/>
      <c r="X44" s="119"/>
      <c r="Y44" s="119"/>
      <c r="Z44" s="119"/>
      <c r="AA44" s="119"/>
      <c r="AB44" s="119"/>
      <c r="AC44" s="119"/>
      <c r="AD44" s="119"/>
      <c r="AE44" s="119"/>
      <c r="AF44" s="119"/>
      <c r="AG44" s="119"/>
      <c r="AH44" s="119"/>
      <c r="AI44" s="119"/>
      <c r="AJ44" s="119"/>
      <c r="AK44" s="119"/>
      <c r="AL44" s="119"/>
      <c r="AM44" s="119"/>
      <c r="AN44" s="119"/>
      <c r="AO44" s="119"/>
      <c r="AP44" s="119"/>
      <c r="AQ44" s="119"/>
      <c r="AR44" s="119"/>
      <c r="AS44" s="119"/>
      <c r="AT44" s="119"/>
      <c r="AU44" s="119"/>
      <c r="AV44" s="119"/>
      <c r="AW44" s="119"/>
      <c r="AX44" s="119"/>
      <c r="AY44" s="119"/>
      <c r="AZ44" s="119"/>
    </row>
    <row r="45" spans="1:52" ht="14">
      <c r="A45" s="129" t="s">
        <v>1443</v>
      </c>
      <c r="B45" s="121">
        <v>5392939</v>
      </c>
      <c r="C45" s="123">
        <f t="shared" si="2"/>
        <v>87</v>
      </c>
      <c r="D45" s="124" t="str">
        <f t="shared" si="5"/>
        <v>1991</v>
      </c>
      <c r="E45" s="122">
        <f t="shared" si="6"/>
        <v>5393</v>
      </c>
      <c r="F45" s="123">
        <f t="shared" si="7"/>
        <v>87</v>
      </c>
      <c r="G45" s="123">
        <f t="shared" si="3"/>
        <v>-1</v>
      </c>
      <c r="H45" s="123">
        <f t="shared" si="8"/>
        <v>-1</v>
      </c>
      <c r="I45" s="123">
        <f t="shared" si="13"/>
        <v>87</v>
      </c>
      <c r="J45" s="122">
        <f t="shared" si="9"/>
        <v>5391</v>
      </c>
      <c r="K45" s="119"/>
      <c r="L45" s="119"/>
      <c r="M45" s="122">
        <v>5406246</v>
      </c>
      <c r="N45" s="122">
        <f t="shared" si="4"/>
        <v>90</v>
      </c>
      <c r="O45" s="122">
        <f t="shared" si="10"/>
        <v>-2</v>
      </c>
      <c r="P45" s="122">
        <f t="shared" si="11"/>
        <v>-2</v>
      </c>
      <c r="Q45" s="122">
        <f t="shared" si="0"/>
        <v>5406</v>
      </c>
      <c r="R45" s="123">
        <f t="shared" si="14"/>
        <v>90</v>
      </c>
      <c r="S45" s="122">
        <f t="shared" si="12"/>
        <v>5403</v>
      </c>
      <c r="T45" s="119" t="str">
        <f t="shared" si="1"/>
        <v>1991</v>
      </c>
      <c r="U45" s="119"/>
      <c r="V45" s="119"/>
      <c r="W45" s="119"/>
      <c r="X45" s="119"/>
      <c r="Y45" s="119"/>
      <c r="Z45" s="119"/>
      <c r="AA45" s="119"/>
      <c r="AB45" s="119"/>
      <c r="AC45" s="119"/>
      <c r="AD45" s="119"/>
      <c r="AE45" s="119"/>
      <c r="AF45" s="119"/>
      <c r="AG45" s="119"/>
      <c r="AH45" s="119"/>
      <c r="AI45" s="119"/>
      <c r="AJ45" s="119"/>
      <c r="AK45" s="119"/>
      <c r="AL45" s="119"/>
      <c r="AM45" s="119"/>
      <c r="AN45" s="119"/>
      <c r="AO45" s="119"/>
      <c r="AP45" s="119"/>
      <c r="AQ45" s="119"/>
      <c r="AR45" s="119"/>
      <c r="AS45" s="119"/>
      <c r="AT45" s="119"/>
      <c r="AU45" s="119"/>
      <c r="AV45" s="119"/>
      <c r="AW45" s="119"/>
      <c r="AX45" s="119"/>
      <c r="AY45" s="119"/>
      <c r="AZ45" s="119"/>
    </row>
    <row r="46" spans="1:52" ht="14">
      <c r="A46" s="129" t="s">
        <v>1444</v>
      </c>
      <c r="B46" s="121">
        <v>5478009</v>
      </c>
      <c r="C46" s="123">
        <f t="shared" si="2"/>
        <v>85</v>
      </c>
      <c r="D46" s="124" t="str">
        <f t="shared" si="5"/>
        <v>1992</v>
      </c>
      <c r="E46" s="122">
        <f t="shared" si="6"/>
        <v>5478</v>
      </c>
      <c r="F46" s="123">
        <f t="shared" si="7"/>
        <v>85</v>
      </c>
      <c r="G46" s="123">
        <f t="shared" si="3"/>
        <v>-2</v>
      </c>
      <c r="H46" s="123">
        <f t="shared" si="8"/>
        <v>-2</v>
      </c>
      <c r="I46" s="123">
        <f t="shared" si="13"/>
        <v>85</v>
      </c>
      <c r="J46" s="122">
        <f t="shared" si="9"/>
        <v>5476</v>
      </c>
      <c r="K46" s="119"/>
      <c r="L46" s="119"/>
      <c r="M46" s="122">
        <v>5492686</v>
      </c>
      <c r="N46" s="122">
        <f t="shared" si="4"/>
        <v>86</v>
      </c>
      <c r="O46" s="122">
        <f t="shared" si="10"/>
        <v>-4</v>
      </c>
      <c r="P46" s="122">
        <f t="shared" si="11"/>
        <v>-4</v>
      </c>
      <c r="Q46" s="122">
        <f t="shared" si="0"/>
        <v>5493</v>
      </c>
      <c r="R46" s="123">
        <f t="shared" si="14"/>
        <v>86</v>
      </c>
      <c r="S46" s="122">
        <f t="shared" si="12"/>
        <v>5489</v>
      </c>
      <c r="T46" s="119" t="str">
        <f t="shared" si="1"/>
        <v>1992</v>
      </c>
      <c r="U46" s="119"/>
      <c r="V46" s="119"/>
      <c r="W46" s="119"/>
      <c r="X46" s="119"/>
      <c r="Y46" s="119"/>
      <c r="Z46" s="119"/>
      <c r="AA46" s="119"/>
      <c r="AB46" s="119"/>
      <c r="AC46" s="119"/>
      <c r="AD46" s="119"/>
      <c r="AE46" s="119"/>
      <c r="AF46" s="119"/>
      <c r="AG46" s="119"/>
      <c r="AH46" s="119"/>
      <c r="AI46" s="119"/>
      <c r="AJ46" s="119"/>
      <c r="AK46" s="119"/>
      <c r="AL46" s="119"/>
      <c r="AM46" s="119"/>
      <c r="AN46" s="119"/>
      <c r="AO46" s="119"/>
      <c r="AP46" s="119"/>
      <c r="AQ46" s="119"/>
      <c r="AR46" s="119"/>
      <c r="AS46" s="119"/>
      <c r="AT46" s="119"/>
      <c r="AU46" s="119"/>
      <c r="AV46" s="119"/>
      <c r="AW46" s="119"/>
      <c r="AX46" s="119"/>
      <c r="AY46" s="119"/>
      <c r="AZ46" s="119"/>
    </row>
    <row r="47" spans="1:52" ht="14">
      <c r="A47" s="129" t="s">
        <v>1445</v>
      </c>
      <c r="B47" s="121">
        <v>5561744</v>
      </c>
      <c r="C47" s="123">
        <f t="shared" si="2"/>
        <v>84</v>
      </c>
      <c r="D47" s="124" t="str">
        <f t="shared" si="5"/>
        <v>1993</v>
      </c>
      <c r="E47" s="122">
        <f t="shared" si="6"/>
        <v>5562</v>
      </c>
      <c r="F47" s="123">
        <f t="shared" si="7"/>
        <v>84</v>
      </c>
      <c r="G47" s="123">
        <f t="shared" si="3"/>
        <v>-1</v>
      </c>
      <c r="H47" s="123">
        <f t="shared" si="8"/>
        <v>-1</v>
      </c>
      <c r="I47" s="123">
        <f t="shared" si="13"/>
        <v>84</v>
      </c>
      <c r="J47" s="122">
        <f t="shared" si="9"/>
        <v>5560</v>
      </c>
      <c r="K47" s="119"/>
      <c r="L47" s="119"/>
      <c r="M47" s="122">
        <v>5577434</v>
      </c>
      <c r="N47" s="122">
        <f t="shared" si="4"/>
        <v>85</v>
      </c>
      <c r="O47" s="122">
        <f t="shared" si="10"/>
        <v>-1</v>
      </c>
      <c r="P47" s="122">
        <f t="shared" si="11"/>
        <v>-1</v>
      </c>
      <c r="Q47" s="122">
        <f t="shared" si="0"/>
        <v>5577</v>
      </c>
      <c r="R47" s="123">
        <f t="shared" si="14"/>
        <v>85</v>
      </c>
      <c r="S47" s="122">
        <f t="shared" si="12"/>
        <v>5574</v>
      </c>
      <c r="T47" s="119" t="str">
        <f t="shared" si="1"/>
        <v>1993</v>
      </c>
      <c r="U47" s="119"/>
      <c r="V47" s="119"/>
      <c r="W47" s="119"/>
      <c r="X47" s="119"/>
      <c r="Y47" s="119"/>
      <c r="Z47" s="119"/>
      <c r="AA47" s="119"/>
      <c r="AB47" s="119"/>
      <c r="AC47" s="119"/>
      <c r="AD47" s="119"/>
      <c r="AE47" s="119"/>
      <c r="AF47" s="119"/>
      <c r="AG47" s="119"/>
      <c r="AH47" s="119"/>
      <c r="AI47" s="119"/>
      <c r="AJ47" s="119"/>
      <c r="AK47" s="119"/>
      <c r="AL47" s="119"/>
      <c r="AM47" s="119"/>
      <c r="AN47" s="119"/>
      <c r="AO47" s="119"/>
      <c r="AP47" s="119"/>
      <c r="AQ47" s="119"/>
      <c r="AR47" s="119"/>
      <c r="AS47" s="119"/>
      <c r="AT47" s="119"/>
      <c r="AU47" s="119"/>
      <c r="AV47" s="119"/>
      <c r="AW47" s="119"/>
      <c r="AX47" s="119"/>
      <c r="AY47" s="119"/>
      <c r="AZ47" s="119"/>
    </row>
    <row r="48" spans="1:52" ht="14">
      <c r="A48" s="129" t="s">
        <v>1446</v>
      </c>
      <c r="B48" s="121">
        <v>5644416</v>
      </c>
      <c r="C48" s="123">
        <f t="shared" si="2"/>
        <v>83</v>
      </c>
      <c r="D48" s="124" t="str">
        <f t="shared" si="5"/>
        <v>1994</v>
      </c>
      <c r="E48" s="122">
        <f t="shared" si="6"/>
        <v>5644</v>
      </c>
      <c r="F48" s="123">
        <f t="shared" si="7"/>
        <v>83</v>
      </c>
      <c r="G48" s="123">
        <f t="shared" si="3"/>
        <v>-1</v>
      </c>
      <c r="H48" s="123">
        <f t="shared" si="8"/>
        <v>-1</v>
      </c>
      <c r="I48" s="123">
        <f t="shared" si="13"/>
        <v>83</v>
      </c>
      <c r="J48" s="122">
        <f t="shared" si="9"/>
        <v>5643</v>
      </c>
      <c r="K48" s="119"/>
      <c r="L48" s="119"/>
      <c r="M48" s="122">
        <v>5660728</v>
      </c>
      <c r="N48" s="122">
        <f t="shared" si="4"/>
        <v>83</v>
      </c>
      <c r="O48" s="122">
        <f t="shared" si="10"/>
        <v>-2</v>
      </c>
      <c r="P48" s="122">
        <f t="shared" si="11"/>
        <v>-2</v>
      </c>
      <c r="Q48" s="122">
        <f t="shared" si="0"/>
        <v>5661</v>
      </c>
      <c r="R48" s="123">
        <f t="shared" si="14"/>
        <v>83</v>
      </c>
      <c r="S48" s="122">
        <f t="shared" si="12"/>
        <v>5657</v>
      </c>
      <c r="T48" s="119" t="str">
        <f t="shared" si="1"/>
        <v>1994</v>
      </c>
      <c r="U48" s="247" t="s">
        <v>1595</v>
      </c>
      <c r="V48" s="247"/>
      <c r="W48" s="247"/>
      <c r="X48" s="247"/>
      <c r="Y48" s="247"/>
      <c r="Z48" s="247"/>
      <c r="AA48" s="247"/>
      <c r="AB48" s="247"/>
      <c r="AC48" s="247"/>
      <c r="AD48" s="247"/>
      <c r="AE48" s="247"/>
      <c r="AF48" s="247"/>
      <c r="AG48" s="119"/>
      <c r="AH48" s="119"/>
      <c r="AI48" s="119"/>
      <c r="AJ48" s="119"/>
      <c r="AK48" s="119"/>
      <c r="AL48" s="119"/>
      <c r="AM48" s="119"/>
      <c r="AN48" s="119"/>
      <c r="AO48" s="119"/>
      <c r="AP48" s="119"/>
      <c r="AQ48" s="119"/>
      <c r="AR48" s="119"/>
      <c r="AS48" s="119"/>
      <c r="AT48" s="119"/>
      <c r="AU48" s="119"/>
      <c r="AV48" s="119"/>
      <c r="AW48" s="119"/>
      <c r="AX48" s="119"/>
      <c r="AY48" s="119"/>
      <c r="AZ48" s="119"/>
    </row>
    <row r="49" spans="1:52" ht="14">
      <c r="A49" s="129" t="s">
        <v>1447</v>
      </c>
      <c r="B49" s="121">
        <v>5726239</v>
      </c>
      <c r="C49" s="123">
        <f t="shared" si="2"/>
        <v>82</v>
      </c>
      <c r="D49" s="124" t="str">
        <f t="shared" si="5"/>
        <v>1995</v>
      </c>
      <c r="E49" s="122">
        <f t="shared" si="6"/>
        <v>5726</v>
      </c>
      <c r="F49" s="123">
        <f t="shared" si="7"/>
        <v>82</v>
      </c>
      <c r="G49" s="123">
        <f t="shared" si="3"/>
        <v>-1</v>
      </c>
      <c r="H49" s="123">
        <f t="shared" si="8"/>
        <v>-1</v>
      </c>
      <c r="I49" s="123">
        <f t="shared" si="13"/>
        <v>82</v>
      </c>
      <c r="J49" s="122">
        <f t="shared" si="9"/>
        <v>5725</v>
      </c>
      <c r="K49" s="119"/>
      <c r="L49" s="119"/>
      <c r="M49" s="122">
        <v>5743220</v>
      </c>
      <c r="N49" s="122">
        <f t="shared" si="4"/>
        <v>82</v>
      </c>
      <c r="O49" s="122">
        <f t="shared" si="10"/>
        <v>-1</v>
      </c>
      <c r="P49" s="122">
        <f t="shared" si="11"/>
        <v>-1</v>
      </c>
      <c r="Q49" s="122">
        <f t="shared" si="0"/>
        <v>5743</v>
      </c>
      <c r="R49" s="123">
        <f t="shared" si="14"/>
        <v>82</v>
      </c>
      <c r="S49" s="122">
        <f t="shared" si="12"/>
        <v>5739</v>
      </c>
      <c r="T49" s="119" t="str">
        <f t="shared" si="1"/>
        <v>1995</v>
      </c>
      <c r="U49" s="247"/>
      <c r="V49" s="247"/>
      <c r="W49" s="247"/>
      <c r="X49" s="247"/>
      <c r="Y49" s="247"/>
      <c r="Z49" s="247"/>
      <c r="AA49" s="247"/>
      <c r="AB49" s="247"/>
      <c r="AC49" s="247"/>
      <c r="AD49" s="247"/>
      <c r="AE49" s="247"/>
      <c r="AF49" s="247"/>
      <c r="AG49" s="119"/>
      <c r="AH49" s="119"/>
      <c r="AI49" s="119"/>
      <c r="AJ49" s="119"/>
      <c r="AK49" s="119"/>
      <c r="AL49" s="119"/>
      <c r="AM49" s="119"/>
      <c r="AN49" s="119"/>
      <c r="AO49" s="119"/>
      <c r="AP49" s="119"/>
      <c r="AQ49" s="119"/>
      <c r="AR49" s="119"/>
      <c r="AS49" s="119"/>
      <c r="AT49" s="119"/>
      <c r="AU49" s="119"/>
      <c r="AV49" s="119"/>
      <c r="AW49" s="119"/>
      <c r="AX49" s="119"/>
      <c r="AY49" s="119"/>
      <c r="AZ49" s="119"/>
    </row>
    <row r="50" spans="1:52" ht="14">
      <c r="A50" s="129" t="s">
        <v>1448</v>
      </c>
      <c r="B50" s="121">
        <v>5807212</v>
      </c>
      <c r="C50" s="123">
        <f t="shared" si="2"/>
        <v>81</v>
      </c>
      <c r="D50" s="124" t="str">
        <f t="shared" si="5"/>
        <v>1996</v>
      </c>
      <c r="E50" s="122">
        <f t="shared" si="6"/>
        <v>5807</v>
      </c>
      <c r="F50" s="123">
        <f t="shared" si="7"/>
        <v>81</v>
      </c>
      <c r="G50" s="123">
        <f t="shared" si="3"/>
        <v>-1</v>
      </c>
      <c r="H50" s="123">
        <f t="shared" si="8"/>
        <v>-1</v>
      </c>
      <c r="I50" s="123">
        <f t="shared" si="13"/>
        <v>81</v>
      </c>
      <c r="J50" s="122">
        <f t="shared" si="9"/>
        <v>5806</v>
      </c>
      <c r="K50" s="119"/>
      <c r="L50" s="119"/>
      <c r="M50" s="122">
        <v>5825145</v>
      </c>
      <c r="N50" s="122">
        <f t="shared" si="4"/>
        <v>82</v>
      </c>
      <c r="O50" s="122">
        <f t="shared" si="10"/>
        <v>0</v>
      </c>
      <c r="P50" s="122">
        <f t="shared" si="11"/>
        <v>0</v>
      </c>
      <c r="Q50" s="122">
        <f t="shared" si="0"/>
        <v>5825</v>
      </c>
      <c r="R50" s="123">
        <f t="shared" si="14"/>
        <v>82</v>
      </c>
      <c r="S50" s="122">
        <f t="shared" si="12"/>
        <v>5821</v>
      </c>
      <c r="T50" s="119" t="str">
        <f t="shared" si="1"/>
        <v>1996</v>
      </c>
      <c r="U50" s="247"/>
      <c r="V50" s="247"/>
      <c r="W50" s="247"/>
      <c r="X50" s="247"/>
      <c r="Y50" s="247"/>
      <c r="Z50" s="247"/>
      <c r="AA50" s="247"/>
      <c r="AB50" s="247"/>
      <c r="AC50" s="247"/>
      <c r="AD50" s="247"/>
      <c r="AE50" s="247"/>
      <c r="AF50" s="247"/>
      <c r="AG50" s="119"/>
      <c r="AH50" s="119"/>
      <c r="AI50" s="119"/>
      <c r="AJ50" s="119"/>
      <c r="AK50" s="119"/>
      <c r="AL50" s="119"/>
      <c r="AM50" s="119"/>
      <c r="AN50" s="119"/>
      <c r="AO50" s="119"/>
      <c r="AP50" s="119"/>
      <c r="AQ50" s="119"/>
      <c r="AR50" s="119"/>
      <c r="AS50" s="119"/>
      <c r="AT50" s="119"/>
      <c r="AU50" s="119"/>
      <c r="AV50" s="119"/>
      <c r="AW50" s="119"/>
      <c r="AX50" s="119"/>
      <c r="AY50" s="119"/>
      <c r="AZ50" s="119"/>
    </row>
    <row r="51" spans="1:52" ht="14">
      <c r="A51" s="129" t="s">
        <v>1449</v>
      </c>
      <c r="B51" s="121">
        <v>5887260</v>
      </c>
      <c r="C51" s="123">
        <f t="shared" si="2"/>
        <v>80</v>
      </c>
      <c r="D51" s="124" t="str">
        <f t="shared" si="5"/>
        <v>1997</v>
      </c>
      <c r="E51" s="122">
        <f t="shared" si="6"/>
        <v>5887</v>
      </c>
      <c r="F51" s="123">
        <f t="shared" si="7"/>
        <v>80</v>
      </c>
      <c r="G51" s="123">
        <f t="shared" si="3"/>
        <v>-1</v>
      </c>
      <c r="H51" s="123">
        <f t="shared" si="8"/>
        <v>-1</v>
      </c>
      <c r="I51" s="123">
        <f t="shared" si="13"/>
        <v>80</v>
      </c>
      <c r="J51" s="122">
        <f t="shared" si="9"/>
        <v>5886</v>
      </c>
      <c r="K51" s="119"/>
      <c r="L51" s="119"/>
      <c r="M51" s="122">
        <v>5906481</v>
      </c>
      <c r="N51" s="122">
        <f t="shared" si="4"/>
        <v>81</v>
      </c>
      <c r="O51" s="122">
        <f t="shared" si="10"/>
        <v>-1</v>
      </c>
      <c r="P51" s="122">
        <f t="shared" si="11"/>
        <v>-1</v>
      </c>
      <c r="Q51" s="122">
        <f t="shared" si="0"/>
        <v>5906</v>
      </c>
      <c r="R51" s="123">
        <f t="shared" si="14"/>
        <v>81</v>
      </c>
      <c r="S51" s="122">
        <f t="shared" si="12"/>
        <v>5902</v>
      </c>
      <c r="T51" s="119" t="str">
        <f t="shared" si="1"/>
        <v>1997</v>
      </c>
      <c r="U51" s="119"/>
      <c r="V51" s="119"/>
      <c r="W51" s="119"/>
      <c r="X51" s="119"/>
      <c r="Y51" s="119"/>
      <c r="Z51" s="119"/>
      <c r="AA51" s="119"/>
      <c r="AB51" s="119"/>
      <c r="AC51" s="119"/>
      <c r="AD51" s="119"/>
      <c r="AE51" s="119"/>
      <c r="AF51" s="119"/>
      <c r="AG51" s="119"/>
      <c r="AH51" s="119"/>
      <c r="AI51" s="119"/>
      <c r="AJ51" s="119"/>
      <c r="AK51" s="119"/>
      <c r="AL51" s="119"/>
      <c r="AM51" s="119"/>
      <c r="AN51" s="119"/>
      <c r="AO51" s="119"/>
      <c r="AP51" s="119"/>
      <c r="AQ51" s="119"/>
      <c r="AR51" s="119"/>
      <c r="AS51" s="119"/>
      <c r="AT51" s="119"/>
      <c r="AU51" s="119"/>
      <c r="AV51" s="119"/>
      <c r="AW51" s="119"/>
      <c r="AX51" s="119"/>
      <c r="AY51" s="119"/>
      <c r="AZ51" s="119"/>
    </row>
    <row r="52" spans="1:52" ht="14">
      <c r="A52" s="129" t="s">
        <v>1450</v>
      </c>
      <c r="B52" s="121">
        <v>5966465</v>
      </c>
      <c r="C52" s="123">
        <f t="shared" si="2"/>
        <v>79</v>
      </c>
      <c r="D52" s="124" t="str">
        <f t="shared" si="5"/>
        <v>1998</v>
      </c>
      <c r="E52" s="122">
        <f t="shared" si="6"/>
        <v>5966</v>
      </c>
      <c r="F52" s="123">
        <f t="shared" si="7"/>
        <v>79</v>
      </c>
      <c r="G52" s="123">
        <f t="shared" si="3"/>
        <v>-1</v>
      </c>
      <c r="H52" s="123">
        <f t="shared" si="8"/>
        <v>-1</v>
      </c>
      <c r="I52" s="123">
        <f t="shared" si="13"/>
        <v>79</v>
      </c>
      <c r="J52" s="122">
        <f t="shared" si="9"/>
        <v>5965</v>
      </c>
      <c r="K52" s="119"/>
      <c r="L52" s="119"/>
      <c r="M52" s="122">
        <v>5987313</v>
      </c>
      <c r="N52" s="122">
        <f t="shared" si="4"/>
        <v>81</v>
      </c>
      <c r="O52" s="122">
        <f t="shared" si="10"/>
        <v>0</v>
      </c>
      <c r="P52" s="122">
        <f t="shared" si="11"/>
        <v>0</v>
      </c>
      <c r="Q52" s="122">
        <f t="shared" si="0"/>
        <v>5987</v>
      </c>
      <c r="R52" s="123">
        <f t="shared" si="14"/>
        <v>81</v>
      </c>
      <c r="S52" s="122">
        <f t="shared" si="12"/>
        <v>5983</v>
      </c>
      <c r="T52" s="119" t="str">
        <f t="shared" si="1"/>
        <v>1998</v>
      </c>
      <c r="U52" s="119"/>
      <c r="V52" s="119"/>
      <c r="W52" s="119"/>
      <c r="X52" s="119"/>
      <c r="Y52" s="119"/>
      <c r="Z52" s="119"/>
      <c r="AA52" s="119"/>
      <c r="AB52" s="119"/>
      <c r="AC52" s="119"/>
      <c r="AD52" s="119"/>
      <c r="AE52" s="119"/>
      <c r="AF52" s="119"/>
      <c r="AG52" s="119"/>
      <c r="AH52" s="119"/>
      <c r="AI52" s="119"/>
      <c r="AJ52" s="119"/>
      <c r="AK52" s="119"/>
      <c r="AL52" s="119"/>
      <c r="AM52" s="119"/>
      <c r="AN52" s="119"/>
      <c r="AO52" s="119"/>
      <c r="AP52" s="119"/>
      <c r="AQ52" s="119"/>
      <c r="AR52" s="119"/>
      <c r="AS52" s="119"/>
      <c r="AT52" s="119"/>
      <c r="AU52" s="119"/>
      <c r="AV52" s="119"/>
      <c r="AW52" s="119"/>
      <c r="AX52" s="119"/>
      <c r="AY52" s="119"/>
      <c r="AZ52" s="119"/>
    </row>
    <row r="53" spans="1:52" ht="14">
      <c r="A53" s="129" t="s">
        <v>1451</v>
      </c>
      <c r="B53" s="121">
        <v>6044931</v>
      </c>
      <c r="C53" s="123">
        <f t="shared" si="2"/>
        <v>78</v>
      </c>
      <c r="D53" s="124" t="str">
        <f t="shared" si="5"/>
        <v>1999</v>
      </c>
      <c r="E53" s="122">
        <f t="shared" si="6"/>
        <v>6045</v>
      </c>
      <c r="F53" s="123">
        <f t="shared" si="7"/>
        <v>78</v>
      </c>
      <c r="G53" s="123">
        <f t="shared" si="3"/>
        <v>-1</v>
      </c>
      <c r="H53" s="123">
        <f t="shared" si="8"/>
        <v>-1</v>
      </c>
      <c r="I53" s="123">
        <f t="shared" si="13"/>
        <v>78</v>
      </c>
      <c r="J53" s="122">
        <f t="shared" si="9"/>
        <v>6043</v>
      </c>
      <c r="K53" s="119"/>
      <c r="L53" s="119"/>
      <c r="M53" s="122">
        <v>6067759</v>
      </c>
      <c r="N53" s="122">
        <f t="shared" si="4"/>
        <v>80</v>
      </c>
      <c r="O53" s="122">
        <f t="shared" si="10"/>
        <v>-1</v>
      </c>
      <c r="P53" s="122">
        <f t="shared" si="11"/>
        <v>-1</v>
      </c>
      <c r="Q53" s="122">
        <f t="shared" si="0"/>
        <v>6068</v>
      </c>
      <c r="R53" s="123">
        <f t="shared" si="14"/>
        <v>80</v>
      </c>
      <c r="S53" s="122">
        <f t="shared" si="12"/>
        <v>6063</v>
      </c>
      <c r="T53" s="119" t="str">
        <f t="shared" si="1"/>
        <v>1999</v>
      </c>
      <c r="U53" s="119"/>
      <c r="V53" s="119"/>
      <c r="W53" s="119"/>
      <c r="X53" s="119"/>
      <c r="Y53" s="119"/>
      <c r="Z53" s="119"/>
      <c r="AA53" s="119"/>
      <c r="AB53" s="119"/>
      <c r="AC53" s="119"/>
      <c r="AD53" s="119"/>
      <c r="AE53" s="119"/>
      <c r="AF53" s="119"/>
      <c r="AG53" s="119"/>
      <c r="AH53" s="119"/>
      <c r="AI53" s="119"/>
      <c r="AJ53" s="119"/>
      <c r="AK53" s="119"/>
      <c r="AL53" s="119"/>
      <c r="AM53" s="119"/>
      <c r="AN53" s="119"/>
      <c r="AO53" s="119"/>
      <c r="AP53" s="119"/>
      <c r="AQ53" s="119"/>
      <c r="AR53" s="119"/>
      <c r="AS53" s="119"/>
      <c r="AT53" s="119"/>
      <c r="AU53" s="119"/>
      <c r="AV53" s="119"/>
      <c r="AW53" s="119"/>
      <c r="AX53" s="119"/>
      <c r="AY53" s="119"/>
      <c r="AZ53" s="119"/>
    </row>
    <row r="54" spans="1:52">
      <c r="A54" s="129">
        <v>2000</v>
      </c>
      <c r="B54" s="121">
        <v>6122770</v>
      </c>
      <c r="C54" s="123">
        <f t="shared" si="2"/>
        <v>78</v>
      </c>
      <c r="D54" s="124" t="s">
        <v>1401</v>
      </c>
      <c r="E54" s="122">
        <f t="shared" si="6"/>
        <v>6123</v>
      </c>
      <c r="F54" s="123">
        <f t="shared" si="7"/>
        <v>78</v>
      </c>
      <c r="G54" s="123">
        <f t="shared" si="3"/>
        <v>0</v>
      </c>
      <c r="H54" s="123">
        <f t="shared" si="8"/>
        <v>0</v>
      </c>
      <c r="I54" s="123">
        <f t="shared" si="13"/>
        <v>78</v>
      </c>
      <c r="J54" s="122">
        <f t="shared" si="9"/>
        <v>6121</v>
      </c>
      <c r="K54" s="119"/>
      <c r="L54" s="119"/>
      <c r="M54" s="122">
        <v>6148899</v>
      </c>
      <c r="N54" s="122">
        <f t="shared" si="4"/>
        <v>81</v>
      </c>
      <c r="O54" s="122">
        <f t="shared" si="10"/>
        <v>1</v>
      </c>
      <c r="P54" s="122">
        <f t="shared" si="11"/>
        <v>1</v>
      </c>
      <c r="Q54" s="122">
        <f t="shared" si="0"/>
        <v>6149</v>
      </c>
      <c r="R54" s="123">
        <f t="shared" si="14"/>
        <v>81</v>
      </c>
      <c r="S54" s="122">
        <f t="shared" si="12"/>
        <v>6144</v>
      </c>
      <c r="T54" s="119">
        <f t="shared" si="1"/>
        <v>2000</v>
      </c>
      <c r="U54" s="119"/>
      <c r="V54" s="119"/>
      <c r="W54" s="119"/>
      <c r="X54" s="119"/>
      <c r="Y54" s="119"/>
      <c r="Z54" s="119"/>
      <c r="AA54" s="119"/>
      <c r="AB54" s="119"/>
      <c r="AC54" s="119"/>
      <c r="AD54" s="119"/>
      <c r="AE54" s="119"/>
      <c r="AF54" s="119"/>
      <c r="AG54" s="119"/>
      <c r="AH54" s="119"/>
      <c r="AI54" s="119"/>
      <c r="AJ54" s="119"/>
      <c r="AK54" s="119"/>
      <c r="AL54" s="119"/>
      <c r="AM54" s="119"/>
      <c r="AN54" s="119"/>
      <c r="AO54" s="119"/>
      <c r="AP54" s="119"/>
      <c r="AQ54" s="119"/>
      <c r="AR54" s="119"/>
      <c r="AS54" s="119"/>
      <c r="AT54" s="119"/>
      <c r="AU54" s="119"/>
      <c r="AV54" s="119"/>
      <c r="AW54" s="119"/>
      <c r="AX54" s="119"/>
      <c r="AY54" s="119"/>
      <c r="AZ54" s="119"/>
    </row>
    <row r="55" spans="1:52" ht="14">
      <c r="A55" s="129" t="s">
        <v>1452</v>
      </c>
      <c r="B55" s="121">
        <v>6200003</v>
      </c>
      <c r="C55" s="123">
        <f t="shared" si="2"/>
        <v>77</v>
      </c>
      <c r="D55" s="124" t="str">
        <f t="shared" si="5"/>
        <v>2001</v>
      </c>
      <c r="E55" s="122">
        <f t="shared" si="6"/>
        <v>6200</v>
      </c>
      <c r="F55" s="123">
        <f t="shared" si="7"/>
        <v>77</v>
      </c>
      <c r="G55" s="123">
        <f t="shared" si="3"/>
        <v>-1</v>
      </c>
      <c r="H55" s="123">
        <f t="shared" si="8"/>
        <v>-1</v>
      </c>
      <c r="I55" s="123">
        <f t="shared" si="13"/>
        <v>77</v>
      </c>
      <c r="J55" s="122">
        <f t="shared" si="9"/>
        <v>6198</v>
      </c>
      <c r="K55" s="119"/>
      <c r="L55" s="119"/>
      <c r="M55" s="122">
        <v>6230747</v>
      </c>
      <c r="N55" s="122">
        <f t="shared" si="4"/>
        <v>82</v>
      </c>
      <c r="O55" s="122">
        <f t="shared" si="10"/>
        <v>1</v>
      </c>
      <c r="P55" s="122">
        <f t="shared" si="11"/>
        <v>1</v>
      </c>
      <c r="Q55" s="122">
        <f t="shared" si="0"/>
        <v>6231</v>
      </c>
      <c r="R55" s="123">
        <f t="shared" si="14"/>
        <v>82</v>
      </c>
      <c r="S55" s="122">
        <f t="shared" si="12"/>
        <v>6226</v>
      </c>
      <c r="T55" s="119" t="str">
        <f t="shared" si="1"/>
        <v>2001</v>
      </c>
      <c r="U55" s="119"/>
      <c r="V55" s="119"/>
      <c r="W55" s="119"/>
      <c r="X55" s="119"/>
      <c r="Y55" s="119"/>
      <c r="Z55" s="119"/>
      <c r="AA55" s="119"/>
      <c r="AB55" s="119"/>
      <c r="AC55" s="119"/>
      <c r="AD55" s="119"/>
      <c r="AE55" s="119"/>
      <c r="AF55" s="119"/>
      <c r="AG55" s="119"/>
      <c r="AH55" s="119"/>
      <c r="AI55" s="119"/>
      <c r="AJ55" s="119"/>
      <c r="AK55" s="119"/>
      <c r="AL55" s="119"/>
      <c r="AM55" s="119"/>
      <c r="AN55" s="119"/>
      <c r="AO55" s="119"/>
      <c r="AP55" s="119"/>
      <c r="AQ55" s="119"/>
      <c r="AR55" s="119"/>
      <c r="AS55" s="119"/>
      <c r="AT55" s="119"/>
      <c r="AU55" s="119"/>
      <c r="AV55" s="119"/>
      <c r="AW55" s="119"/>
      <c r="AX55" s="119"/>
      <c r="AY55" s="119"/>
      <c r="AZ55" s="119"/>
    </row>
    <row r="56" spans="1:52" ht="14">
      <c r="A56" s="129" t="s">
        <v>1453</v>
      </c>
      <c r="B56" s="121">
        <v>6276722</v>
      </c>
      <c r="C56" s="123">
        <f t="shared" si="2"/>
        <v>77</v>
      </c>
      <c r="D56" s="124" t="str">
        <f t="shared" si="5"/>
        <v>2002</v>
      </c>
      <c r="E56" s="122">
        <f t="shared" si="6"/>
        <v>6277</v>
      </c>
      <c r="F56" s="123">
        <f t="shared" si="7"/>
        <v>77</v>
      </c>
      <c r="G56" s="123">
        <f t="shared" si="3"/>
        <v>0</v>
      </c>
      <c r="H56" s="123">
        <f t="shared" si="8"/>
        <v>0</v>
      </c>
      <c r="I56" s="123">
        <f t="shared" si="13"/>
        <v>77</v>
      </c>
      <c r="J56" s="122">
        <f t="shared" si="9"/>
        <v>6275</v>
      </c>
      <c r="K56" s="119"/>
      <c r="L56" s="119"/>
      <c r="M56" s="122">
        <v>6312407</v>
      </c>
      <c r="N56" s="122">
        <f t="shared" si="4"/>
        <v>82</v>
      </c>
      <c r="O56" s="122">
        <f t="shared" si="10"/>
        <v>0</v>
      </c>
      <c r="P56" s="122">
        <f t="shared" si="11"/>
        <v>0</v>
      </c>
      <c r="Q56" s="122">
        <f t="shared" si="0"/>
        <v>6312</v>
      </c>
      <c r="R56" s="123">
        <f t="shared" si="14"/>
        <v>82</v>
      </c>
      <c r="S56" s="122">
        <f t="shared" si="12"/>
        <v>6308</v>
      </c>
      <c r="T56" s="119" t="str">
        <f t="shared" si="1"/>
        <v>2002</v>
      </c>
      <c r="U56" s="119"/>
      <c r="V56" s="119"/>
      <c r="W56" s="119"/>
      <c r="X56" s="119"/>
      <c r="Y56" s="119"/>
      <c r="Z56" s="119"/>
      <c r="AA56" s="119"/>
      <c r="AB56" s="119"/>
      <c r="AC56" s="119"/>
      <c r="AD56" s="119"/>
      <c r="AE56" s="119"/>
      <c r="AF56" s="119"/>
      <c r="AG56" s="119"/>
      <c r="AH56" s="119"/>
      <c r="AI56" s="119"/>
      <c r="AJ56" s="119"/>
      <c r="AK56" s="119"/>
      <c r="AL56" s="119"/>
      <c r="AM56" s="119"/>
      <c r="AN56" s="119"/>
      <c r="AO56" s="119"/>
      <c r="AP56" s="119"/>
      <c r="AQ56" s="119"/>
      <c r="AR56" s="119"/>
      <c r="AS56" s="119"/>
      <c r="AT56" s="119"/>
      <c r="AU56" s="119"/>
      <c r="AV56" s="119"/>
      <c r="AW56" s="119"/>
      <c r="AX56" s="119"/>
      <c r="AY56" s="119"/>
      <c r="AZ56" s="119"/>
    </row>
    <row r="57" spans="1:52" ht="14">
      <c r="A57" s="129" t="s">
        <v>1454</v>
      </c>
      <c r="B57" s="121">
        <v>6353196</v>
      </c>
      <c r="C57" s="123">
        <f t="shared" si="2"/>
        <v>76</v>
      </c>
      <c r="D57" s="124" t="str">
        <f t="shared" si="5"/>
        <v>2003</v>
      </c>
      <c r="E57" s="122">
        <f t="shared" si="6"/>
        <v>6353</v>
      </c>
      <c r="F57" s="123">
        <f t="shared" si="7"/>
        <v>76</v>
      </c>
      <c r="G57" s="123">
        <f t="shared" si="3"/>
        <v>-1</v>
      </c>
      <c r="H57" s="123">
        <f t="shared" si="8"/>
        <v>-1</v>
      </c>
      <c r="I57" s="123">
        <f t="shared" si="13"/>
        <v>76</v>
      </c>
      <c r="J57" s="122">
        <f t="shared" si="9"/>
        <v>6351</v>
      </c>
      <c r="K57" s="119"/>
      <c r="L57" s="119"/>
      <c r="M57" s="122">
        <v>6393898</v>
      </c>
      <c r="N57" s="122">
        <f t="shared" si="4"/>
        <v>81</v>
      </c>
      <c r="O57" s="122">
        <f t="shared" si="10"/>
        <v>-1</v>
      </c>
      <c r="P57" s="122">
        <f t="shared" si="11"/>
        <v>-1</v>
      </c>
      <c r="Q57" s="122">
        <f t="shared" si="0"/>
        <v>6394</v>
      </c>
      <c r="R57" s="123">
        <f t="shared" si="14"/>
        <v>81</v>
      </c>
      <c r="S57" s="122">
        <f t="shared" si="12"/>
        <v>6389</v>
      </c>
      <c r="T57" s="119" t="str">
        <f t="shared" si="1"/>
        <v>2003</v>
      </c>
      <c r="U57" s="119"/>
      <c r="V57" s="119"/>
      <c r="W57" s="119"/>
      <c r="X57" s="119"/>
      <c r="Y57" s="119"/>
      <c r="Z57" s="119"/>
      <c r="AA57" s="119"/>
      <c r="AB57" s="119"/>
      <c r="AC57" s="119"/>
      <c r="AD57" s="119"/>
      <c r="AE57" s="119"/>
      <c r="AF57" s="119"/>
      <c r="AG57" s="119"/>
      <c r="AH57" s="119"/>
      <c r="AI57" s="119"/>
      <c r="AJ57" s="119"/>
      <c r="AK57" s="119"/>
      <c r="AL57" s="119"/>
      <c r="AM57" s="119"/>
      <c r="AN57" s="119"/>
      <c r="AO57" s="119"/>
      <c r="AP57" s="119"/>
      <c r="AQ57" s="119"/>
      <c r="AR57" s="119"/>
      <c r="AS57" s="119"/>
      <c r="AT57" s="119"/>
      <c r="AU57" s="119"/>
      <c r="AV57" s="119"/>
      <c r="AW57" s="119"/>
      <c r="AX57" s="119"/>
      <c r="AY57" s="119"/>
      <c r="AZ57" s="119"/>
    </row>
    <row r="58" spans="1:52" ht="14">
      <c r="A58" s="129" t="s">
        <v>1455</v>
      </c>
      <c r="B58" s="121">
        <v>6429758</v>
      </c>
      <c r="C58" s="123">
        <f t="shared" si="2"/>
        <v>77</v>
      </c>
      <c r="D58" s="124" t="str">
        <f t="shared" si="5"/>
        <v>2004</v>
      </c>
      <c r="E58" s="122">
        <f t="shared" si="6"/>
        <v>6430</v>
      </c>
      <c r="F58" s="123">
        <f t="shared" si="7"/>
        <v>77</v>
      </c>
      <c r="G58" s="123">
        <f t="shared" si="3"/>
        <v>1</v>
      </c>
      <c r="H58" s="123">
        <f t="shared" si="8"/>
        <v>1</v>
      </c>
      <c r="I58" s="123">
        <f t="shared" si="13"/>
        <v>77</v>
      </c>
      <c r="J58" s="122">
        <f t="shared" si="9"/>
        <v>6428</v>
      </c>
      <c r="K58" s="119"/>
      <c r="L58" s="119"/>
      <c r="M58" s="122">
        <v>6475752</v>
      </c>
      <c r="N58" s="122">
        <f t="shared" si="4"/>
        <v>82</v>
      </c>
      <c r="O58" s="122">
        <f t="shared" si="10"/>
        <v>1</v>
      </c>
      <c r="P58" s="122">
        <f t="shared" si="11"/>
        <v>1</v>
      </c>
      <c r="Q58" s="122">
        <f t="shared" si="0"/>
        <v>6476</v>
      </c>
      <c r="R58" s="123">
        <f t="shared" si="14"/>
        <v>82</v>
      </c>
      <c r="S58" s="122">
        <f t="shared" si="12"/>
        <v>6471</v>
      </c>
      <c r="T58" s="119" t="str">
        <f t="shared" si="1"/>
        <v>2004</v>
      </c>
      <c r="U58" s="119"/>
      <c r="V58" s="119"/>
      <c r="W58" s="119"/>
      <c r="X58" s="119"/>
      <c r="Y58" s="119"/>
      <c r="Z58" s="119"/>
      <c r="AA58" s="119"/>
      <c r="AB58" s="119"/>
      <c r="AC58" s="119"/>
      <c r="AD58" s="119"/>
      <c r="AE58" s="119"/>
      <c r="AF58" s="119"/>
      <c r="AG58" s="119"/>
      <c r="AH58" s="119"/>
      <c r="AI58" s="119"/>
      <c r="AJ58" s="119"/>
      <c r="AK58" s="119"/>
      <c r="AL58" s="119"/>
      <c r="AM58" s="119"/>
      <c r="AN58" s="119"/>
      <c r="AO58" s="119"/>
      <c r="AP58" s="119"/>
      <c r="AQ58" s="119"/>
      <c r="AR58" s="119"/>
      <c r="AS58" s="119"/>
      <c r="AT58" s="119"/>
      <c r="AU58" s="119"/>
      <c r="AV58" s="119"/>
      <c r="AW58" s="119"/>
      <c r="AX58" s="119"/>
      <c r="AY58" s="119"/>
      <c r="AZ58" s="119"/>
    </row>
    <row r="59" spans="1:52" ht="14">
      <c r="A59" s="129" t="s">
        <v>1456</v>
      </c>
      <c r="B59" s="121">
        <v>6506649</v>
      </c>
      <c r="C59" s="123">
        <f t="shared" si="2"/>
        <v>77</v>
      </c>
      <c r="D59" s="124" t="str">
        <f t="shared" si="5"/>
        <v>2005</v>
      </c>
      <c r="E59" s="122">
        <f t="shared" si="6"/>
        <v>6507</v>
      </c>
      <c r="F59" s="123">
        <f t="shared" si="7"/>
        <v>77</v>
      </c>
      <c r="G59" s="123">
        <f t="shared" si="3"/>
        <v>0</v>
      </c>
      <c r="H59" s="123">
        <f t="shared" si="8"/>
        <v>0</v>
      </c>
      <c r="I59" s="123">
        <f t="shared" si="13"/>
        <v>77</v>
      </c>
      <c r="J59" s="122">
        <f t="shared" si="9"/>
        <v>6505</v>
      </c>
      <c r="K59" s="119"/>
      <c r="L59" s="119"/>
      <c r="M59" s="122">
        <v>6558176</v>
      </c>
      <c r="N59" s="122">
        <f t="shared" si="4"/>
        <v>82</v>
      </c>
      <c r="O59" s="122">
        <f t="shared" si="10"/>
        <v>0</v>
      </c>
      <c r="P59" s="122">
        <f t="shared" si="11"/>
        <v>0</v>
      </c>
      <c r="Q59" s="122">
        <f t="shared" si="0"/>
        <v>6558</v>
      </c>
      <c r="R59" s="123">
        <f t="shared" si="14"/>
        <v>82</v>
      </c>
      <c r="S59" s="122">
        <f t="shared" si="12"/>
        <v>6553</v>
      </c>
      <c r="T59" s="119" t="str">
        <f t="shared" si="1"/>
        <v>2005</v>
      </c>
      <c r="U59" s="119"/>
      <c r="V59" s="119"/>
      <c r="W59" s="119"/>
      <c r="X59" s="119"/>
      <c r="Y59" s="119"/>
      <c r="Z59" s="119"/>
      <c r="AA59" s="119"/>
      <c r="AB59" s="119"/>
      <c r="AC59" s="119"/>
      <c r="AD59" s="119"/>
      <c r="AE59" s="119"/>
      <c r="AF59" s="119"/>
      <c r="AG59" s="119"/>
      <c r="AH59" s="119"/>
      <c r="AI59" s="119"/>
      <c r="AJ59" s="119"/>
      <c r="AK59" s="119"/>
      <c r="AL59" s="119"/>
      <c r="AM59" s="119"/>
      <c r="AN59" s="119"/>
      <c r="AO59" s="119"/>
      <c r="AP59" s="119"/>
      <c r="AQ59" s="119"/>
      <c r="AR59" s="119"/>
      <c r="AS59" s="119"/>
      <c r="AT59" s="119"/>
      <c r="AU59" s="119"/>
      <c r="AV59" s="119"/>
      <c r="AW59" s="119"/>
      <c r="AX59" s="119"/>
      <c r="AY59" s="119"/>
      <c r="AZ59" s="119"/>
    </row>
    <row r="60" spans="1:52" ht="14">
      <c r="A60" s="129" t="s">
        <v>1457</v>
      </c>
      <c r="B60" s="121">
        <v>6583959</v>
      </c>
      <c r="C60" s="123">
        <f t="shared" si="2"/>
        <v>77</v>
      </c>
      <c r="D60" s="124" t="str">
        <f t="shared" si="5"/>
        <v>2006</v>
      </c>
      <c r="E60" s="122">
        <f t="shared" si="6"/>
        <v>6584</v>
      </c>
      <c r="F60" s="123">
        <f t="shared" si="7"/>
        <v>77</v>
      </c>
      <c r="G60" s="123">
        <f t="shared" si="3"/>
        <v>0</v>
      </c>
      <c r="H60" s="123">
        <f t="shared" si="8"/>
        <v>0</v>
      </c>
      <c r="I60" s="123">
        <f t="shared" si="13"/>
        <v>77</v>
      </c>
      <c r="J60" s="122">
        <f t="shared" si="9"/>
        <v>6582</v>
      </c>
      <c r="K60" s="119"/>
      <c r="L60" s="119"/>
      <c r="M60" s="122">
        <v>6641416</v>
      </c>
      <c r="N60" s="122">
        <f t="shared" si="4"/>
        <v>83</v>
      </c>
      <c r="O60" s="122">
        <f t="shared" si="10"/>
        <v>1</v>
      </c>
      <c r="P60" s="122">
        <f t="shared" si="11"/>
        <v>1</v>
      </c>
      <c r="Q60" s="122">
        <f t="shared" si="0"/>
        <v>6641</v>
      </c>
      <c r="R60" s="123">
        <f t="shared" si="14"/>
        <v>83</v>
      </c>
      <c r="S60" s="122">
        <f t="shared" si="12"/>
        <v>6636</v>
      </c>
      <c r="T60" s="119" t="str">
        <f t="shared" si="1"/>
        <v>2006</v>
      </c>
      <c r="U60" s="119"/>
      <c r="V60" s="119"/>
      <c r="W60" s="119"/>
      <c r="X60" s="119"/>
      <c r="Y60" s="119"/>
      <c r="Z60" s="119"/>
      <c r="AA60" s="119"/>
      <c r="AB60" s="119"/>
      <c r="AC60" s="119"/>
      <c r="AD60" s="119"/>
      <c r="AE60" s="119"/>
      <c r="AF60" s="119"/>
      <c r="AG60" s="119"/>
      <c r="AH60" s="119"/>
      <c r="AI60" s="119"/>
      <c r="AJ60" s="119"/>
      <c r="AK60" s="119"/>
      <c r="AL60" s="119"/>
      <c r="AM60" s="119"/>
      <c r="AN60" s="119"/>
      <c r="AO60" s="119"/>
      <c r="AP60" s="119"/>
      <c r="AQ60" s="119"/>
      <c r="AR60" s="119"/>
      <c r="AS60" s="119"/>
      <c r="AT60" s="119"/>
      <c r="AU60" s="119"/>
      <c r="AV60" s="119"/>
      <c r="AW60" s="119"/>
      <c r="AX60" s="119"/>
      <c r="AY60" s="119"/>
      <c r="AZ60" s="119"/>
    </row>
    <row r="61" spans="1:52" ht="14">
      <c r="A61" s="129" t="s">
        <v>1458</v>
      </c>
      <c r="B61" s="121">
        <v>6661637</v>
      </c>
      <c r="C61" s="123">
        <f t="shared" si="2"/>
        <v>78</v>
      </c>
      <c r="D61" s="124" t="str">
        <f t="shared" si="5"/>
        <v>2007</v>
      </c>
      <c r="E61" s="122">
        <f t="shared" si="6"/>
        <v>6662</v>
      </c>
      <c r="F61" s="123">
        <f t="shared" si="7"/>
        <v>78</v>
      </c>
      <c r="G61" s="123">
        <f t="shared" si="3"/>
        <v>1</v>
      </c>
      <c r="H61" s="123">
        <f t="shared" si="8"/>
        <v>1</v>
      </c>
      <c r="I61" s="123">
        <f t="shared" si="13"/>
        <v>78</v>
      </c>
      <c r="J61" s="122">
        <f t="shared" si="9"/>
        <v>6660</v>
      </c>
      <c r="K61" s="119"/>
      <c r="L61" s="119"/>
      <c r="M61" s="122">
        <v>6725949</v>
      </c>
      <c r="N61" s="122">
        <f t="shared" si="4"/>
        <v>85</v>
      </c>
      <c r="O61" s="122">
        <f t="shared" si="10"/>
        <v>2</v>
      </c>
      <c r="P61" s="122">
        <f t="shared" si="11"/>
        <v>2</v>
      </c>
      <c r="Q61" s="122">
        <f t="shared" si="0"/>
        <v>6726</v>
      </c>
      <c r="R61" s="123">
        <f t="shared" si="14"/>
        <v>85</v>
      </c>
      <c r="S61" s="122">
        <f t="shared" si="12"/>
        <v>6721</v>
      </c>
      <c r="T61" s="119" t="str">
        <f t="shared" si="1"/>
        <v>2007</v>
      </c>
      <c r="U61" s="119"/>
      <c r="V61" s="119"/>
      <c r="W61" s="119"/>
      <c r="X61" s="119"/>
      <c r="Y61" s="119"/>
      <c r="Z61" s="119"/>
      <c r="AA61" s="119"/>
      <c r="AB61" s="119"/>
      <c r="AC61" s="119"/>
      <c r="AD61" s="119"/>
      <c r="AE61" s="119"/>
      <c r="AF61" s="119"/>
      <c r="AG61" s="119"/>
      <c r="AH61" s="119"/>
      <c r="AI61" s="119"/>
      <c r="AJ61" s="119"/>
      <c r="AK61" s="119"/>
      <c r="AL61" s="119"/>
      <c r="AM61" s="119"/>
      <c r="AN61" s="119"/>
      <c r="AO61" s="119"/>
      <c r="AP61" s="119"/>
      <c r="AQ61" s="119"/>
      <c r="AR61" s="119"/>
      <c r="AS61" s="119"/>
      <c r="AT61" s="119"/>
      <c r="AU61" s="119"/>
      <c r="AV61" s="119"/>
      <c r="AW61" s="119"/>
      <c r="AX61" s="119"/>
      <c r="AY61" s="119"/>
      <c r="AZ61" s="119"/>
    </row>
    <row r="62" spans="1:52" ht="14">
      <c r="A62" s="129" t="s">
        <v>1459</v>
      </c>
      <c r="B62" s="121">
        <v>6739610</v>
      </c>
      <c r="C62" s="123">
        <f t="shared" si="2"/>
        <v>78</v>
      </c>
      <c r="D62" s="124" t="str">
        <f t="shared" si="5"/>
        <v>2008</v>
      </c>
      <c r="E62" s="122">
        <f t="shared" si="6"/>
        <v>6740</v>
      </c>
      <c r="F62" s="123">
        <f t="shared" si="7"/>
        <v>78</v>
      </c>
      <c r="G62" s="123">
        <f t="shared" si="3"/>
        <v>0</v>
      </c>
      <c r="H62" s="123">
        <f t="shared" si="8"/>
        <v>0</v>
      </c>
      <c r="I62" s="123">
        <f t="shared" si="13"/>
        <v>78</v>
      </c>
      <c r="J62" s="122">
        <f t="shared" si="9"/>
        <v>6738</v>
      </c>
      <c r="K62" s="119"/>
      <c r="L62" s="119"/>
      <c r="M62" s="122">
        <v>6811597</v>
      </c>
      <c r="N62" s="122">
        <f t="shared" si="4"/>
        <v>86</v>
      </c>
      <c r="O62" s="122">
        <f t="shared" si="10"/>
        <v>1</v>
      </c>
      <c r="P62" s="122">
        <f t="shared" si="11"/>
        <v>1</v>
      </c>
      <c r="Q62" s="122">
        <f t="shared" si="0"/>
        <v>6812</v>
      </c>
      <c r="R62" s="123">
        <f t="shared" si="14"/>
        <v>86</v>
      </c>
      <c r="S62" s="122">
        <f t="shared" si="12"/>
        <v>6807</v>
      </c>
      <c r="T62" s="119" t="str">
        <f t="shared" si="1"/>
        <v>2008</v>
      </c>
      <c r="U62" s="119"/>
      <c r="V62" s="119"/>
      <c r="W62" s="119"/>
      <c r="X62" s="119"/>
      <c r="Y62" s="119"/>
      <c r="Z62" s="119"/>
      <c r="AA62" s="119"/>
      <c r="AB62" s="119"/>
      <c r="AC62" s="119"/>
      <c r="AD62" s="119"/>
      <c r="AE62" s="119"/>
      <c r="AF62" s="119"/>
      <c r="AG62" s="119"/>
      <c r="AH62" s="119"/>
      <c r="AI62" s="119"/>
      <c r="AJ62" s="119"/>
      <c r="AK62" s="119"/>
      <c r="AL62" s="119"/>
      <c r="AM62" s="119"/>
      <c r="AN62" s="119"/>
      <c r="AO62" s="119"/>
      <c r="AP62" s="119"/>
      <c r="AQ62" s="119"/>
      <c r="AR62" s="119"/>
      <c r="AS62" s="119"/>
      <c r="AT62" s="119"/>
      <c r="AU62" s="119"/>
      <c r="AV62" s="119"/>
      <c r="AW62" s="119"/>
      <c r="AX62" s="119"/>
      <c r="AY62" s="119"/>
      <c r="AZ62" s="119"/>
    </row>
    <row r="63" spans="1:52" ht="14">
      <c r="A63" s="129" t="s">
        <v>1460</v>
      </c>
      <c r="B63" s="121">
        <v>6817737</v>
      </c>
      <c r="C63" s="123">
        <f t="shared" si="2"/>
        <v>78</v>
      </c>
      <c r="D63" s="124" t="str">
        <f t="shared" si="5"/>
        <v>2009</v>
      </c>
      <c r="E63" s="122">
        <f t="shared" si="6"/>
        <v>6818</v>
      </c>
      <c r="F63" s="123">
        <f t="shared" si="7"/>
        <v>78</v>
      </c>
      <c r="G63" s="123">
        <f t="shared" si="3"/>
        <v>0</v>
      </c>
      <c r="H63" s="123">
        <f t="shared" si="8"/>
        <v>0</v>
      </c>
      <c r="I63" s="123">
        <f t="shared" si="13"/>
        <v>78</v>
      </c>
      <c r="J63" s="122">
        <f t="shared" si="9"/>
        <v>6816</v>
      </c>
      <c r="K63" s="119"/>
      <c r="L63" s="119"/>
      <c r="M63" s="122">
        <v>6898306</v>
      </c>
      <c r="N63" s="122">
        <f t="shared" si="4"/>
        <v>87</v>
      </c>
      <c r="O63" s="122">
        <f t="shared" si="10"/>
        <v>1</v>
      </c>
      <c r="P63" s="122">
        <f t="shared" si="11"/>
        <v>1</v>
      </c>
      <c r="Q63" s="122">
        <f t="shared" si="0"/>
        <v>6898</v>
      </c>
      <c r="R63" s="123">
        <f t="shared" si="14"/>
        <v>87</v>
      </c>
      <c r="S63" s="122">
        <f t="shared" si="12"/>
        <v>6894</v>
      </c>
      <c r="T63" s="119" t="str">
        <f t="shared" si="1"/>
        <v>2009</v>
      </c>
      <c r="U63" s="119"/>
      <c r="V63" s="119"/>
      <c r="W63" s="119"/>
      <c r="X63" s="119"/>
      <c r="Y63" s="119"/>
      <c r="Z63" s="119"/>
      <c r="AA63" s="119"/>
      <c r="AB63" s="119"/>
      <c r="AC63" s="119"/>
      <c r="AD63" s="119"/>
      <c r="AE63" s="119"/>
      <c r="AF63" s="119"/>
      <c r="AG63" s="119"/>
      <c r="AH63" s="119"/>
      <c r="AI63" s="119"/>
      <c r="AJ63" s="119"/>
      <c r="AK63" s="119"/>
      <c r="AL63" s="119"/>
      <c r="AM63" s="119"/>
      <c r="AN63" s="119"/>
      <c r="AO63" s="119"/>
      <c r="AP63" s="119"/>
      <c r="AQ63" s="119"/>
      <c r="AR63" s="119"/>
      <c r="AS63" s="119"/>
      <c r="AT63" s="119"/>
      <c r="AU63" s="119"/>
      <c r="AV63" s="119"/>
      <c r="AW63" s="119"/>
      <c r="AX63" s="119"/>
      <c r="AY63" s="119"/>
      <c r="AZ63" s="119"/>
    </row>
    <row r="64" spans="1:52" ht="14">
      <c r="A64" s="129" t="s">
        <v>1461</v>
      </c>
      <c r="B64" s="121">
        <v>6895889</v>
      </c>
      <c r="C64" s="123">
        <f t="shared" si="2"/>
        <v>78</v>
      </c>
      <c r="D64" s="124" t="str">
        <f t="shared" si="5"/>
        <v>2010</v>
      </c>
      <c r="E64" s="122">
        <f t="shared" si="6"/>
        <v>6896</v>
      </c>
      <c r="F64" s="123">
        <f t="shared" si="7"/>
        <v>78</v>
      </c>
      <c r="G64" s="123">
        <f t="shared" si="3"/>
        <v>0</v>
      </c>
      <c r="H64" s="123">
        <f t="shared" si="8"/>
        <v>0</v>
      </c>
      <c r="I64" s="123">
        <f t="shared" si="13"/>
        <v>78</v>
      </c>
      <c r="J64" s="122">
        <f t="shared" si="9"/>
        <v>6894</v>
      </c>
      <c r="K64" s="119"/>
      <c r="L64" s="119"/>
      <c r="M64" s="122">
        <v>6985603</v>
      </c>
      <c r="N64" s="122">
        <f t="shared" si="4"/>
        <v>87</v>
      </c>
      <c r="O64" s="122">
        <f t="shared" si="10"/>
        <v>0</v>
      </c>
      <c r="P64" s="122">
        <f t="shared" si="11"/>
        <v>0</v>
      </c>
      <c r="Q64" s="122">
        <f t="shared" si="0"/>
        <v>6986</v>
      </c>
      <c r="R64" s="123">
        <f t="shared" si="14"/>
        <v>87</v>
      </c>
      <c r="S64" s="122">
        <f t="shared" si="12"/>
        <v>6981</v>
      </c>
      <c r="T64" s="119" t="str">
        <f t="shared" si="1"/>
        <v>2010</v>
      </c>
      <c r="U64" s="119"/>
      <c r="V64" s="119"/>
      <c r="W64" s="119"/>
      <c r="X64" s="119"/>
      <c r="Y64" s="119"/>
      <c r="Z64" s="119"/>
      <c r="AA64" s="119"/>
      <c r="AB64" s="119"/>
      <c r="AC64" s="119"/>
      <c r="AD64" s="119"/>
      <c r="AE64" s="119"/>
      <c r="AF64" s="119"/>
      <c r="AG64" s="119"/>
      <c r="AH64" s="119"/>
      <c r="AI64" s="119"/>
      <c r="AJ64" s="119"/>
      <c r="AK64" s="119"/>
      <c r="AL64" s="119"/>
      <c r="AM64" s="119"/>
      <c r="AN64" s="119"/>
      <c r="AO64" s="119"/>
      <c r="AP64" s="119"/>
      <c r="AQ64" s="119"/>
      <c r="AR64" s="119"/>
      <c r="AS64" s="119"/>
      <c r="AT64" s="119"/>
      <c r="AU64" s="119"/>
      <c r="AV64" s="119"/>
      <c r="AW64" s="119"/>
      <c r="AX64" s="119"/>
      <c r="AY64" s="119"/>
      <c r="AZ64" s="119"/>
    </row>
    <row r="65" spans="1:52" ht="14">
      <c r="A65" s="129" t="s">
        <v>1462</v>
      </c>
      <c r="B65" s="121">
        <v>6974036</v>
      </c>
      <c r="C65" s="123">
        <f t="shared" si="2"/>
        <v>78</v>
      </c>
      <c r="D65" s="124" t="str">
        <f t="shared" si="5"/>
        <v>2011</v>
      </c>
      <c r="E65" s="122">
        <f t="shared" si="6"/>
        <v>6974</v>
      </c>
      <c r="F65" s="123">
        <f t="shared" si="7"/>
        <v>78</v>
      </c>
      <c r="G65" s="123">
        <f t="shared" si="3"/>
        <v>0</v>
      </c>
      <c r="H65" s="123">
        <f t="shared" si="8"/>
        <v>0</v>
      </c>
      <c r="I65" s="123">
        <f t="shared" si="13"/>
        <v>78</v>
      </c>
      <c r="J65" s="122">
        <f t="shared" si="9"/>
        <v>6972</v>
      </c>
      <c r="K65" s="119"/>
      <c r="L65" s="119"/>
      <c r="M65" s="122">
        <v>7073125</v>
      </c>
      <c r="N65" s="122">
        <f t="shared" si="4"/>
        <v>88</v>
      </c>
      <c r="O65" s="122">
        <f t="shared" si="10"/>
        <v>1</v>
      </c>
      <c r="P65" s="122">
        <f t="shared" si="11"/>
        <v>1</v>
      </c>
      <c r="Q65" s="122">
        <f t="shared" si="0"/>
        <v>7073</v>
      </c>
      <c r="R65" s="123">
        <f t="shared" si="14"/>
        <v>88</v>
      </c>
      <c r="S65" s="122">
        <f t="shared" si="12"/>
        <v>7069</v>
      </c>
      <c r="T65" s="119" t="str">
        <f t="shared" si="1"/>
        <v>2011</v>
      </c>
      <c r="U65" s="119"/>
      <c r="V65" s="119"/>
      <c r="W65" s="119"/>
      <c r="X65" s="119"/>
      <c r="Y65" s="119"/>
      <c r="Z65" s="119"/>
      <c r="AA65" s="119"/>
      <c r="AB65" s="119"/>
      <c r="AC65" s="119"/>
      <c r="AD65" s="119"/>
      <c r="AE65" s="119"/>
      <c r="AF65" s="119"/>
      <c r="AG65" s="119"/>
      <c r="AH65" s="119"/>
      <c r="AI65" s="119"/>
      <c r="AJ65" s="119"/>
      <c r="AK65" s="119"/>
      <c r="AL65" s="119"/>
      <c r="AM65" s="119"/>
      <c r="AN65" s="119"/>
      <c r="AO65" s="119"/>
      <c r="AP65" s="119"/>
      <c r="AQ65" s="119"/>
      <c r="AR65" s="119"/>
      <c r="AS65" s="119"/>
      <c r="AT65" s="119"/>
      <c r="AU65" s="119"/>
      <c r="AV65" s="119"/>
      <c r="AW65" s="119"/>
      <c r="AX65" s="119"/>
      <c r="AY65" s="119"/>
      <c r="AZ65" s="119"/>
    </row>
    <row r="66" spans="1:52" ht="14">
      <c r="A66" s="129" t="s">
        <v>1463</v>
      </c>
      <c r="B66" s="121">
        <v>7052135</v>
      </c>
      <c r="C66" s="123">
        <f t="shared" si="2"/>
        <v>78</v>
      </c>
      <c r="D66" s="124" t="str">
        <f t="shared" si="5"/>
        <v>2012</v>
      </c>
      <c r="E66" s="122">
        <f t="shared" si="6"/>
        <v>7052</v>
      </c>
      <c r="F66" s="123">
        <f t="shared" si="7"/>
        <v>78</v>
      </c>
      <c r="G66" s="123">
        <f t="shared" si="3"/>
        <v>0</v>
      </c>
      <c r="H66" s="123">
        <f>H24-H23+H65</f>
        <v>0</v>
      </c>
      <c r="I66" s="123">
        <f t="shared" si="13"/>
        <v>78</v>
      </c>
      <c r="J66" s="122">
        <f t="shared" si="9"/>
        <v>7050</v>
      </c>
      <c r="K66" s="122" t="s">
        <v>59</v>
      </c>
      <c r="L66" s="119"/>
      <c r="M66" s="122">
        <v>7161698</v>
      </c>
      <c r="N66" s="122">
        <f t="shared" si="4"/>
        <v>89</v>
      </c>
      <c r="O66" s="122">
        <f t="shared" si="10"/>
        <v>1</v>
      </c>
      <c r="P66" s="122">
        <f t="shared" si="11"/>
        <v>1</v>
      </c>
      <c r="Q66" s="122">
        <f t="shared" si="0"/>
        <v>7162</v>
      </c>
      <c r="R66" s="123">
        <f t="shared" si="14"/>
        <v>89</v>
      </c>
      <c r="S66" s="122">
        <f t="shared" si="12"/>
        <v>7158</v>
      </c>
      <c r="T66" s="119" t="str">
        <f t="shared" si="1"/>
        <v>2012</v>
      </c>
      <c r="U66" s="119"/>
      <c r="V66" s="119"/>
      <c r="W66" s="119"/>
      <c r="X66" s="119"/>
      <c r="Y66" s="119"/>
      <c r="Z66" s="119"/>
      <c r="AA66" s="119"/>
      <c r="AB66" s="119"/>
      <c r="AC66" s="119"/>
      <c r="AD66" s="119"/>
      <c r="AE66" s="119"/>
      <c r="AF66" s="119"/>
      <c r="AG66" s="119"/>
      <c r="AH66" s="119"/>
      <c r="AI66" s="119"/>
      <c r="AJ66" s="119"/>
      <c r="AK66" s="119"/>
      <c r="AL66" s="119"/>
      <c r="AM66" s="119"/>
      <c r="AN66" s="119"/>
      <c r="AO66" s="119"/>
      <c r="AP66" s="119"/>
      <c r="AQ66" s="119"/>
      <c r="AR66" s="119"/>
      <c r="AS66" s="119"/>
      <c r="AT66" s="119"/>
      <c r="AU66" s="119"/>
      <c r="AV66" s="119"/>
      <c r="AW66" s="119"/>
      <c r="AX66" s="119"/>
      <c r="AY66" s="119"/>
      <c r="AZ66" s="119"/>
    </row>
    <row r="67" spans="1:52" ht="14">
      <c r="A67" s="129" t="s">
        <v>1464</v>
      </c>
      <c r="B67" s="121">
        <v>7130014</v>
      </c>
      <c r="C67" s="123">
        <f t="shared" si="2"/>
        <v>78</v>
      </c>
      <c r="D67" s="124" t="str">
        <f t="shared" si="5"/>
        <v>2013</v>
      </c>
      <c r="E67" s="122">
        <f t="shared" si="6"/>
        <v>7130</v>
      </c>
      <c r="F67" s="123">
        <f t="shared" si="7"/>
        <v>78</v>
      </c>
      <c r="G67" s="123">
        <f t="shared" si="3"/>
        <v>0</v>
      </c>
      <c r="H67" s="123">
        <f t="shared" ref="H67:H130" si="15">H25-H24+H66</f>
        <v>-1</v>
      </c>
      <c r="I67" s="123">
        <f t="shared" si="13"/>
        <v>77</v>
      </c>
      <c r="J67" s="122">
        <f t="shared" si="9"/>
        <v>7127</v>
      </c>
      <c r="K67" s="119"/>
      <c r="L67" s="119"/>
      <c r="M67" s="122">
        <v>7250593</v>
      </c>
      <c r="N67" s="122">
        <f t="shared" si="4"/>
        <v>89</v>
      </c>
      <c r="O67" s="122">
        <f t="shared" si="10"/>
        <v>0</v>
      </c>
      <c r="P67" s="122">
        <f t="shared" si="11"/>
        <v>0</v>
      </c>
      <c r="Q67" s="122">
        <f t="shared" si="0"/>
        <v>7251</v>
      </c>
      <c r="R67" s="123">
        <f t="shared" si="14"/>
        <v>89</v>
      </c>
      <c r="S67" s="122">
        <f t="shared" si="12"/>
        <v>7247</v>
      </c>
      <c r="T67" s="119" t="str">
        <f t="shared" si="1"/>
        <v>2013</v>
      </c>
      <c r="U67" s="119"/>
      <c r="V67" s="119"/>
      <c r="W67" s="119"/>
      <c r="X67" s="119"/>
      <c r="Y67" s="119"/>
      <c r="Z67" s="119"/>
      <c r="AA67" s="119"/>
      <c r="AB67" s="119"/>
      <c r="AC67" s="119"/>
      <c r="AD67" s="119"/>
      <c r="AE67" s="119"/>
      <c r="AF67" s="119"/>
      <c r="AG67" s="119"/>
      <c r="AH67" s="119"/>
      <c r="AI67" s="119"/>
      <c r="AJ67" s="119"/>
      <c r="AK67" s="119"/>
      <c r="AL67" s="119"/>
      <c r="AM67" s="119"/>
      <c r="AN67" s="119"/>
      <c r="AO67" s="119"/>
      <c r="AP67" s="119"/>
      <c r="AQ67" s="119"/>
      <c r="AR67" s="119"/>
      <c r="AS67" s="119"/>
      <c r="AT67" s="119"/>
      <c r="AU67" s="119"/>
      <c r="AV67" s="119"/>
      <c r="AW67" s="119"/>
      <c r="AX67" s="119"/>
      <c r="AY67" s="119"/>
      <c r="AZ67" s="119"/>
    </row>
    <row r="68" spans="1:52" ht="14">
      <c r="A68" s="129" t="s">
        <v>1465</v>
      </c>
      <c r="B68" s="121">
        <v>7207460</v>
      </c>
      <c r="C68" s="123">
        <f t="shared" si="2"/>
        <v>77</v>
      </c>
      <c r="D68" s="124" t="str">
        <f t="shared" si="5"/>
        <v>2014</v>
      </c>
      <c r="E68" s="122">
        <f t="shared" si="6"/>
        <v>7207</v>
      </c>
      <c r="F68" s="123">
        <f t="shared" si="7"/>
        <v>77</v>
      </c>
      <c r="G68" s="123">
        <f t="shared" si="3"/>
        <v>-1</v>
      </c>
      <c r="H68" s="123">
        <f t="shared" si="15"/>
        <v>-1</v>
      </c>
      <c r="I68" s="123">
        <f t="shared" si="13"/>
        <v>76</v>
      </c>
      <c r="J68" s="122">
        <f t="shared" si="9"/>
        <v>7203</v>
      </c>
      <c r="K68" s="119"/>
      <c r="L68" s="119"/>
      <c r="M68" s="122">
        <v>7339013</v>
      </c>
      <c r="N68" s="122">
        <f t="shared" si="4"/>
        <v>88</v>
      </c>
      <c r="O68" s="122">
        <f t="shared" si="10"/>
        <v>-1</v>
      </c>
      <c r="P68" s="122">
        <f t="shared" si="11"/>
        <v>-1</v>
      </c>
      <c r="Q68" s="122">
        <f t="shared" si="0"/>
        <v>7339</v>
      </c>
      <c r="R68" s="123">
        <f t="shared" si="14"/>
        <v>88</v>
      </c>
      <c r="S68" s="122">
        <f t="shared" si="12"/>
        <v>7335</v>
      </c>
      <c r="T68" s="119" t="str">
        <f t="shared" si="1"/>
        <v>2014</v>
      </c>
      <c r="U68" s="119"/>
      <c r="V68" s="119"/>
      <c r="W68" s="119"/>
      <c r="X68" s="119"/>
      <c r="Y68" s="119"/>
      <c r="Z68" s="119"/>
      <c r="AA68" s="119"/>
      <c r="AB68" s="119"/>
      <c r="AC68" s="119"/>
      <c r="AD68" s="119"/>
      <c r="AE68" s="119"/>
      <c r="AF68" s="119"/>
      <c r="AG68" s="119"/>
      <c r="AH68" s="119"/>
      <c r="AI68" s="119"/>
      <c r="AJ68" s="119"/>
      <c r="AK68" s="119"/>
      <c r="AL68" s="119"/>
      <c r="AM68" s="119"/>
      <c r="AN68" s="119"/>
      <c r="AO68" s="119"/>
      <c r="AP68" s="119"/>
      <c r="AQ68" s="119"/>
      <c r="AR68" s="119"/>
      <c r="AS68" s="119"/>
      <c r="AT68" s="119"/>
      <c r="AU68" s="119"/>
      <c r="AV68" s="119"/>
      <c r="AW68" s="119"/>
      <c r="AX68" s="119"/>
      <c r="AY68" s="119"/>
      <c r="AZ68" s="119"/>
    </row>
    <row r="69" spans="1:52" ht="14">
      <c r="A69" s="129" t="s">
        <v>1466</v>
      </c>
      <c r="B69" s="121">
        <v>7284296</v>
      </c>
      <c r="C69" s="123">
        <f t="shared" si="2"/>
        <v>77</v>
      </c>
      <c r="D69" s="124" t="str">
        <f t="shared" si="5"/>
        <v>2015</v>
      </c>
      <c r="E69" s="122">
        <f t="shared" si="6"/>
        <v>7284</v>
      </c>
      <c r="F69" s="123">
        <f t="shared" si="7"/>
        <v>77</v>
      </c>
      <c r="G69" s="123">
        <f t="shared" si="3"/>
        <v>0</v>
      </c>
      <c r="H69" s="123">
        <f t="shared" si="15"/>
        <v>-1</v>
      </c>
      <c r="I69" s="123">
        <f t="shared" si="13"/>
        <v>75</v>
      </c>
      <c r="J69" s="122">
        <f t="shared" si="9"/>
        <v>7278</v>
      </c>
      <c r="K69" s="119"/>
      <c r="L69" s="119"/>
      <c r="M69" s="122">
        <v>7426598</v>
      </c>
      <c r="N69" s="122">
        <f t="shared" si="4"/>
        <v>88</v>
      </c>
      <c r="O69" s="122">
        <f t="shared" si="10"/>
        <v>0</v>
      </c>
      <c r="P69" s="122">
        <f t="shared" si="11"/>
        <v>0</v>
      </c>
      <c r="Q69" s="122">
        <f t="shared" ref="Q69:Q132" si="16">M69/1000</f>
        <v>7427</v>
      </c>
      <c r="R69" s="123">
        <f t="shared" si="14"/>
        <v>88</v>
      </c>
      <c r="S69" s="122">
        <f t="shared" si="12"/>
        <v>7423</v>
      </c>
      <c r="T69" s="119" t="str">
        <f t="shared" ref="T69:T132" si="17">A69</f>
        <v>2015</v>
      </c>
      <c r="U69" s="119"/>
      <c r="V69" s="119"/>
      <c r="W69" s="119"/>
      <c r="X69" s="119"/>
      <c r="Y69" s="119"/>
      <c r="Z69" s="119"/>
      <c r="AA69" s="119"/>
      <c r="AB69" s="119"/>
      <c r="AC69" s="119"/>
      <c r="AD69" s="119"/>
      <c r="AE69" s="119"/>
      <c r="AF69" s="119"/>
      <c r="AG69" s="119"/>
      <c r="AH69" s="119"/>
      <c r="AI69" s="119"/>
      <c r="AJ69" s="119"/>
      <c r="AK69" s="119"/>
      <c r="AL69" s="119"/>
      <c r="AM69" s="119"/>
      <c r="AN69" s="119"/>
      <c r="AO69" s="119"/>
      <c r="AP69" s="119"/>
      <c r="AQ69" s="119"/>
      <c r="AR69" s="119"/>
      <c r="AS69" s="119"/>
      <c r="AT69" s="119"/>
      <c r="AU69" s="119"/>
      <c r="AV69" s="119"/>
      <c r="AW69" s="119"/>
      <c r="AX69" s="119"/>
      <c r="AY69" s="119"/>
      <c r="AZ69" s="119"/>
    </row>
    <row r="70" spans="1:52" ht="14">
      <c r="A70" s="129" t="s">
        <v>1467</v>
      </c>
      <c r="B70" s="121">
        <v>7360430</v>
      </c>
      <c r="C70" s="123">
        <f t="shared" ref="C70:C133" si="18">(B70-B69)/1000</f>
        <v>76</v>
      </c>
      <c r="D70" s="124" t="str">
        <f t="shared" si="5"/>
        <v>2016</v>
      </c>
      <c r="E70" s="122">
        <f t="shared" si="6"/>
        <v>7360</v>
      </c>
      <c r="F70" s="123">
        <f t="shared" si="7"/>
        <v>76</v>
      </c>
      <c r="G70" s="123">
        <f t="shared" ref="G70:G133" si="19">C70-C69</f>
        <v>-1</v>
      </c>
      <c r="H70" s="123">
        <f t="shared" si="15"/>
        <v>-1</v>
      </c>
      <c r="I70" s="123">
        <f t="shared" si="13"/>
        <v>74</v>
      </c>
      <c r="J70" s="122">
        <f t="shared" si="9"/>
        <v>7352</v>
      </c>
      <c r="K70" s="119"/>
      <c r="L70" s="119"/>
      <c r="M70" s="122">
        <v>7513474</v>
      </c>
      <c r="N70" s="122">
        <f t="shared" ref="N70:N133" si="20">(M70-M69)/1000</f>
        <v>87</v>
      </c>
      <c r="O70" s="122">
        <f t="shared" si="10"/>
        <v>-1</v>
      </c>
      <c r="P70" s="122">
        <f t="shared" si="11"/>
        <v>-1</v>
      </c>
      <c r="Q70" s="122">
        <f t="shared" si="16"/>
        <v>7513</v>
      </c>
      <c r="R70" s="123">
        <f t="shared" si="14"/>
        <v>87</v>
      </c>
      <c r="S70" s="122">
        <f t="shared" si="12"/>
        <v>7510</v>
      </c>
      <c r="T70" s="119" t="str">
        <f t="shared" si="17"/>
        <v>2016</v>
      </c>
      <c r="U70" s="119"/>
      <c r="V70" s="119"/>
      <c r="W70" s="119"/>
      <c r="X70" s="119"/>
      <c r="Y70" s="119"/>
      <c r="Z70" s="119"/>
      <c r="AA70" s="119"/>
      <c r="AB70" s="119"/>
      <c r="AC70" s="119"/>
      <c r="AD70" s="119"/>
      <c r="AE70" s="119"/>
      <c r="AF70" s="119"/>
      <c r="AG70" s="119"/>
      <c r="AH70" s="119"/>
      <c r="AI70" s="119"/>
      <c r="AJ70" s="119"/>
      <c r="AK70" s="119"/>
      <c r="AL70" s="119"/>
      <c r="AM70" s="119"/>
      <c r="AN70" s="119"/>
      <c r="AO70" s="119"/>
      <c r="AP70" s="119"/>
      <c r="AQ70" s="119"/>
      <c r="AR70" s="119"/>
      <c r="AS70" s="119"/>
      <c r="AT70" s="119"/>
      <c r="AU70" s="119"/>
      <c r="AV70" s="119"/>
      <c r="AW70" s="119"/>
      <c r="AX70" s="119"/>
      <c r="AY70" s="119"/>
      <c r="AZ70" s="119"/>
    </row>
    <row r="71" spans="1:52" ht="14">
      <c r="A71" s="129" t="s">
        <v>1468</v>
      </c>
      <c r="B71" s="121">
        <v>7435810</v>
      </c>
      <c r="C71" s="123">
        <f t="shared" si="18"/>
        <v>75</v>
      </c>
      <c r="D71" s="124" t="str">
        <f t="shared" ref="D71:D134" si="21">A71</f>
        <v>2017</v>
      </c>
      <c r="E71" s="122">
        <f t="shared" ref="E71:E134" si="22">B71/1000</f>
        <v>7436</v>
      </c>
      <c r="F71" s="123">
        <f t="shared" ref="F71:F134" si="23">C71</f>
        <v>75</v>
      </c>
      <c r="G71" s="123">
        <f t="shared" si="19"/>
        <v>-1</v>
      </c>
      <c r="H71" s="123">
        <f t="shared" si="15"/>
        <v>-1</v>
      </c>
      <c r="I71" s="123">
        <f t="shared" si="13"/>
        <v>73</v>
      </c>
      <c r="J71" s="122">
        <f t="shared" si="13"/>
        <v>7425</v>
      </c>
      <c r="K71" s="119"/>
      <c r="L71" s="119"/>
      <c r="M71" s="122">
        <v>7599822</v>
      </c>
      <c r="N71" s="122">
        <f t="shared" si="20"/>
        <v>86</v>
      </c>
      <c r="O71" s="122">
        <f t="shared" ref="O71:O134" si="24">N71-N70</f>
        <v>-1</v>
      </c>
      <c r="P71" s="122">
        <f t="shared" si="11"/>
        <v>-1</v>
      </c>
      <c r="Q71" s="122">
        <f t="shared" si="16"/>
        <v>7600</v>
      </c>
      <c r="R71" s="123">
        <f t="shared" si="14"/>
        <v>86</v>
      </c>
      <c r="S71" s="122">
        <f t="shared" ref="S71:S134" si="25">S70+R71</f>
        <v>7596</v>
      </c>
      <c r="T71" s="119" t="str">
        <f t="shared" si="17"/>
        <v>2017</v>
      </c>
      <c r="U71" s="119"/>
      <c r="V71" s="119"/>
      <c r="W71" s="119"/>
      <c r="X71" s="119"/>
      <c r="Y71" s="119"/>
      <c r="Z71" s="119"/>
      <c r="AA71" s="119"/>
      <c r="AB71" s="119"/>
      <c r="AC71" s="119"/>
      <c r="AD71" s="119"/>
      <c r="AE71" s="119"/>
      <c r="AF71" s="119"/>
      <c r="AG71" s="119"/>
      <c r="AH71" s="119"/>
      <c r="AI71" s="119"/>
      <c r="AJ71" s="119"/>
      <c r="AK71" s="119"/>
      <c r="AL71" s="119"/>
      <c r="AM71" s="119"/>
      <c r="AN71" s="119"/>
      <c r="AO71" s="119"/>
      <c r="AP71" s="119"/>
      <c r="AQ71" s="119"/>
      <c r="AR71" s="119"/>
      <c r="AS71" s="119"/>
      <c r="AT71" s="119"/>
      <c r="AU71" s="119"/>
      <c r="AV71" s="119"/>
      <c r="AW71" s="119"/>
      <c r="AX71" s="119"/>
      <c r="AY71" s="119"/>
      <c r="AZ71" s="119"/>
    </row>
    <row r="72" spans="1:52" ht="14">
      <c r="A72" s="129" t="s">
        <v>1469</v>
      </c>
      <c r="B72" s="121">
        <v>7510341</v>
      </c>
      <c r="C72" s="123">
        <f t="shared" si="18"/>
        <v>75</v>
      </c>
      <c r="D72" s="124" t="str">
        <f t="shared" si="21"/>
        <v>2018</v>
      </c>
      <c r="E72" s="122">
        <f t="shared" si="22"/>
        <v>7510</v>
      </c>
      <c r="F72" s="123">
        <f t="shared" si="23"/>
        <v>75</v>
      </c>
      <c r="G72" s="123">
        <f t="shared" si="19"/>
        <v>0</v>
      </c>
      <c r="H72" s="123">
        <f t="shared" si="15"/>
        <v>-2</v>
      </c>
      <c r="I72" s="123">
        <f t="shared" ref="I72:J87" si="26">I71+H72</f>
        <v>71</v>
      </c>
      <c r="J72" s="122">
        <f t="shared" si="26"/>
        <v>7496</v>
      </c>
      <c r="K72" s="119"/>
      <c r="L72" s="119"/>
      <c r="M72" s="122">
        <v>7683790</v>
      </c>
      <c r="N72" s="122">
        <f t="shared" si="20"/>
        <v>84</v>
      </c>
      <c r="O72" s="122">
        <f t="shared" si="24"/>
        <v>-2</v>
      </c>
      <c r="P72" s="122">
        <f>O72</f>
        <v>-2</v>
      </c>
      <c r="Q72" s="122">
        <f t="shared" si="16"/>
        <v>7684</v>
      </c>
      <c r="R72" s="123">
        <f t="shared" ref="R72:R135" si="27">R71+P72</f>
        <v>84</v>
      </c>
      <c r="S72" s="122">
        <f t="shared" si="25"/>
        <v>7680</v>
      </c>
      <c r="T72" s="119" t="str">
        <f t="shared" si="17"/>
        <v>2018</v>
      </c>
      <c r="U72" s="119"/>
      <c r="V72" s="119"/>
      <c r="W72" s="119"/>
      <c r="X72" s="119"/>
      <c r="Y72" s="119"/>
      <c r="Z72" s="119"/>
      <c r="AA72" s="119"/>
      <c r="AB72" s="119"/>
      <c r="AC72" s="119"/>
      <c r="AD72" s="119"/>
      <c r="AE72" s="119"/>
      <c r="AF72" s="119"/>
      <c r="AG72" s="119"/>
      <c r="AH72" s="119"/>
      <c r="AI72" s="119"/>
      <c r="AJ72" s="119"/>
      <c r="AK72" s="119"/>
      <c r="AL72" s="119"/>
      <c r="AM72" s="119"/>
      <c r="AN72" s="119"/>
      <c r="AO72" s="119"/>
      <c r="AP72" s="119"/>
      <c r="AQ72" s="119"/>
      <c r="AR72" s="119"/>
      <c r="AS72" s="119"/>
      <c r="AT72" s="119"/>
      <c r="AU72" s="119"/>
      <c r="AV72" s="119"/>
      <c r="AW72" s="119"/>
      <c r="AX72" s="119"/>
      <c r="AY72" s="119"/>
      <c r="AZ72" s="119"/>
    </row>
    <row r="73" spans="1:52" ht="14">
      <c r="A73" s="129" t="s">
        <v>1470</v>
      </c>
      <c r="B73" s="121">
        <v>7583938</v>
      </c>
      <c r="C73" s="123">
        <f t="shared" si="18"/>
        <v>74</v>
      </c>
      <c r="D73" s="124" t="str">
        <f t="shared" si="21"/>
        <v>2019</v>
      </c>
      <c r="E73" s="122">
        <f t="shared" si="22"/>
        <v>7584</v>
      </c>
      <c r="F73" s="123">
        <f t="shared" si="23"/>
        <v>74</v>
      </c>
      <c r="G73" s="123">
        <f t="shared" si="19"/>
        <v>-1</v>
      </c>
      <c r="H73" s="123">
        <f t="shared" si="15"/>
        <v>-2</v>
      </c>
      <c r="I73" s="123">
        <f t="shared" si="26"/>
        <v>69</v>
      </c>
      <c r="J73" s="122">
        <f t="shared" si="26"/>
        <v>7565</v>
      </c>
      <c r="K73" s="119"/>
      <c r="L73" s="119"/>
      <c r="M73" s="122">
        <v>7764951</v>
      </c>
      <c r="N73" s="122">
        <f t="shared" si="20"/>
        <v>81</v>
      </c>
      <c r="O73" s="122">
        <f t="shared" si="24"/>
        <v>-3</v>
      </c>
      <c r="P73" s="122">
        <f>O73</f>
        <v>-3</v>
      </c>
      <c r="Q73" s="122">
        <f t="shared" si="16"/>
        <v>7765</v>
      </c>
      <c r="R73" s="123">
        <f t="shared" si="27"/>
        <v>81</v>
      </c>
      <c r="S73" s="122">
        <f t="shared" si="25"/>
        <v>7761</v>
      </c>
      <c r="T73" s="119" t="str">
        <f t="shared" si="17"/>
        <v>2019</v>
      </c>
      <c r="U73" s="119"/>
      <c r="V73" s="119"/>
      <c r="W73" s="119"/>
      <c r="X73" s="119"/>
      <c r="Y73" s="119"/>
      <c r="Z73" s="119"/>
      <c r="AA73" s="119"/>
      <c r="AB73" s="119"/>
      <c r="AC73" s="119"/>
      <c r="AD73" s="119"/>
      <c r="AE73" s="119"/>
      <c r="AF73" s="119"/>
      <c r="AG73" s="119"/>
      <c r="AH73" s="119"/>
      <c r="AI73" s="119"/>
      <c r="AJ73" s="119"/>
      <c r="AK73" s="119"/>
      <c r="AL73" s="119"/>
      <c r="AM73" s="119"/>
      <c r="AN73" s="119"/>
      <c r="AO73" s="119"/>
      <c r="AP73" s="119"/>
      <c r="AQ73" s="119"/>
      <c r="AR73" s="119"/>
      <c r="AS73" s="119"/>
      <c r="AT73" s="119"/>
      <c r="AU73" s="119"/>
      <c r="AV73" s="119"/>
      <c r="AW73" s="119"/>
      <c r="AX73" s="119"/>
      <c r="AY73" s="119"/>
      <c r="AZ73" s="119"/>
    </row>
    <row r="74" spans="1:52" ht="14">
      <c r="A74" s="129" t="s">
        <v>1471</v>
      </c>
      <c r="B74" s="121">
        <v>7656528</v>
      </c>
      <c r="C74" s="123">
        <f t="shared" si="18"/>
        <v>73</v>
      </c>
      <c r="D74" s="124" t="str">
        <f t="shared" si="21"/>
        <v>2020</v>
      </c>
      <c r="E74" s="122">
        <f t="shared" si="22"/>
        <v>7657</v>
      </c>
      <c r="F74" s="123">
        <f t="shared" si="23"/>
        <v>73</v>
      </c>
      <c r="G74" s="123">
        <f t="shared" si="19"/>
        <v>-1</v>
      </c>
      <c r="H74" s="123">
        <f t="shared" si="15"/>
        <v>0</v>
      </c>
      <c r="I74" s="123">
        <f t="shared" si="26"/>
        <v>69</v>
      </c>
      <c r="J74" s="122">
        <f t="shared" si="26"/>
        <v>7634</v>
      </c>
      <c r="K74" s="119"/>
      <c r="L74" s="119"/>
      <c r="M74" s="122">
        <v>7840953</v>
      </c>
      <c r="N74" s="122">
        <f t="shared" si="20"/>
        <v>76</v>
      </c>
      <c r="O74" s="122">
        <f t="shared" si="24"/>
        <v>-5</v>
      </c>
      <c r="P74" s="122">
        <f t="shared" ref="P74:P137" si="28">P32-P31+P73</f>
        <v>-2</v>
      </c>
      <c r="Q74" s="122">
        <f t="shared" si="16"/>
        <v>7841</v>
      </c>
      <c r="R74" s="123">
        <f t="shared" si="27"/>
        <v>79</v>
      </c>
      <c r="S74" s="122">
        <f t="shared" si="25"/>
        <v>7840</v>
      </c>
      <c r="T74" s="119" t="str">
        <f t="shared" si="17"/>
        <v>2020</v>
      </c>
      <c r="U74" s="119"/>
      <c r="V74" s="119"/>
      <c r="W74" s="119"/>
      <c r="X74" s="119"/>
      <c r="Y74" s="119"/>
      <c r="Z74" s="119"/>
      <c r="AA74" s="119"/>
      <c r="AB74" s="119"/>
      <c r="AC74" s="119"/>
      <c r="AD74" s="119"/>
      <c r="AE74" s="119"/>
      <c r="AF74" s="119"/>
      <c r="AG74" s="119"/>
      <c r="AH74" s="119"/>
      <c r="AI74" s="119"/>
      <c r="AJ74" s="119"/>
      <c r="AK74" s="119"/>
      <c r="AL74" s="119"/>
      <c r="AM74" s="119"/>
      <c r="AN74" s="119"/>
      <c r="AO74" s="119"/>
      <c r="AP74" s="119"/>
      <c r="AQ74" s="119"/>
      <c r="AR74" s="119"/>
      <c r="AS74" s="119"/>
      <c r="AT74" s="119"/>
      <c r="AU74" s="119"/>
      <c r="AV74" s="119"/>
      <c r="AW74" s="119"/>
      <c r="AX74" s="119"/>
      <c r="AY74" s="119"/>
      <c r="AZ74" s="119"/>
    </row>
    <row r="75" spans="1:52" ht="14">
      <c r="A75" s="129" t="s">
        <v>1472</v>
      </c>
      <c r="B75" s="121">
        <v>7728046</v>
      </c>
      <c r="C75" s="123">
        <f t="shared" si="18"/>
        <v>72</v>
      </c>
      <c r="D75" s="124" t="str">
        <f t="shared" si="21"/>
        <v>2021</v>
      </c>
      <c r="E75" s="122">
        <f t="shared" si="22"/>
        <v>7728</v>
      </c>
      <c r="F75" s="123">
        <f t="shared" si="23"/>
        <v>72</v>
      </c>
      <c r="G75" s="123">
        <f t="shared" si="19"/>
        <v>-1</v>
      </c>
      <c r="H75" s="123">
        <f t="shared" si="15"/>
        <v>-1</v>
      </c>
      <c r="I75" s="123">
        <f t="shared" si="26"/>
        <v>68</v>
      </c>
      <c r="J75" s="122">
        <f t="shared" si="26"/>
        <v>7702</v>
      </c>
      <c r="K75" s="119"/>
      <c r="L75" s="119"/>
      <c r="M75" s="122">
        <v>7909295</v>
      </c>
      <c r="N75" s="122">
        <f t="shared" si="20"/>
        <v>68</v>
      </c>
      <c r="O75" s="122">
        <f t="shared" si="24"/>
        <v>-8</v>
      </c>
      <c r="P75" s="122">
        <f t="shared" si="28"/>
        <v>-1</v>
      </c>
      <c r="Q75" s="122">
        <f t="shared" si="16"/>
        <v>7909</v>
      </c>
      <c r="R75" s="123">
        <f t="shared" si="27"/>
        <v>78</v>
      </c>
      <c r="S75" s="122">
        <f t="shared" si="25"/>
        <v>7918</v>
      </c>
      <c r="T75" s="119" t="str">
        <f t="shared" si="17"/>
        <v>2021</v>
      </c>
      <c r="U75" s="119"/>
      <c r="V75" s="119"/>
      <c r="W75" s="119"/>
      <c r="X75" s="119"/>
      <c r="Y75" s="119"/>
      <c r="Z75" s="119"/>
      <c r="AA75" s="119"/>
      <c r="AB75" s="119"/>
      <c r="AC75" s="119"/>
      <c r="AD75" s="119"/>
      <c r="AE75" s="119"/>
      <c r="AF75" s="119"/>
      <c r="AG75" s="119"/>
      <c r="AH75" s="119"/>
      <c r="AI75" s="119"/>
      <c r="AJ75" s="119"/>
      <c r="AK75" s="119"/>
      <c r="AL75" s="119"/>
      <c r="AM75" s="119"/>
      <c r="AN75" s="119"/>
      <c r="AO75" s="119"/>
      <c r="AP75" s="119"/>
      <c r="AQ75" s="119"/>
      <c r="AR75" s="119"/>
      <c r="AS75" s="119"/>
      <c r="AT75" s="119"/>
      <c r="AU75" s="119"/>
      <c r="AV75" s="119"/>
      <c r="AW75" s="119"/>
      <c r="AX75" s="119"/>
      <c r="AY75" s="119"/>
      <c r="AZ75" s="119"/>
    </row>
    <row r="76" spans="1:52" ht="14">
      <c r="A76" s="129" t="s">
        <v>1473</v>
      </c>
      <c r="B76" s="121">
        <v>7798450</v>
      </c>
      <c r="C76" s="123">
        <f t="shared" si="18"/>
        <v>70</v>
      </c>
      <c r="D76" s="124" t="str">
        <f t="shared" si="21"/>
        <v>2022</v>
      </c>
      <c r="E76" s="122">
        <f t="shared" si="22"/>
        <v>7798</v>
      </c>
      <c r="F76" s="123">
        <f t="shared" si="23"/>
        <v>70</v>
      </c>
      <c r="G76" s="123">
        <f t="shared" si="19"/>
        <v>-2</v>
      </c>
      <c r="H76" s="123">
        <f t="shared" si="15"/>
        <v>1</v>
      </c>
      <c r="I76" s="123">
        <f t="shared" si="26"/>
        <v>69</v>
      </c>
      <c r="J76" s="122">
        <f t="shared" si="26"/>
        <v>7771</v>
      </c>
      <c r="K76" s="119"/>
      <c r="L76" s="119"/>
      <c r="M76" s="122">
        <v>7975105</v>
      </c>
      <c r="N76" s="122">
        <f t="shared" si="20"/>
        <v>66</v>
      </c>
      <c r="O76" s="122">
        <f t="shared" si="24"/>
        <v>-2</v>
      </c>
      <c r="P76" s="122">
        <f t="shared" si="28"/>
        <v>-1</v>
      </c>
      <c r="Q76" s="122">
        <f t="shared" si="16"/>
        <v>7975</v>
      </c>
      <c r="R76" s="123">
        <f t="shared" si="27"/>
        <v>77</v>
      </c>
      <c r="S76" s="122">
        <f t="shared" si="25"/>
        <v>7995</v>
      </c>
      <c r="T76" s="119" t="str">
        <f t="shared" si="17"/>
        <v>2022</v>
      </c>
      <c r="U76" s="119"/>
      <c r="V76" s="119"/>
      <c r="W76" s="119"/>
      <c r="X76" s="119"/>
      <c r="Y76" s="119"/>
      <c r="Z76" s="119"/>
      <c r="AA76" s="119"/>
      <c r="AB76" s="119"/>
      <c r="AC76" s="119"/>
      <c r="AD76" s="119"/>
      <c r="AE76" s="119"/>
      <c r="AF76" s="119"/>
      <c r="AG76" s="119"/>
      <c r="AH76" s="119"/>
      <c r="AI76" s="119"/>
      <c r="AJ76" s="119"/>
      <c r="AK76" s="119"/>
      <c r="AL76" s="119"/>
      <c r="AM76" s="119"/>
      <c r="AN76" s="119"/>
      <c r="AO76" s="119"/>
      <c r="AP76" s="119"/>
      <c r="AQ76" s="119"/>
      <c r="AR76" s="119"/>
      <c r="AS76" s="119"/>
      <c r="AT76" s="119"/>
      <c r="AU76" s="119"/>
      <c r="AV76" s="119"/>
      <c r="AW76" s="119"/>
      <c r="AX76" s="119"/>
      <c r="AY76" s="119"/>
      <c r="AZ76" s="119"/>
    </row>
    <row r="77" spans="1:52" ht="14">
      <c r="A77" s="129" t="s">
        <v>1474</v>
      </c>
      <c r="B77" s="121">
        <v>7867734</v>
      </c>
      <c r="C77" s="123">
        <f t="shared" si="18"/>
        <v>69</v>
      </c>
      <c r="D77" s="124" t="str">
        <f t="shared" si="21"/>
        <v>2023</v>
      </c>
      <c r="E77" s="122">
        <f t="shared" si="22"/>
        <v>7868</v>
      </c>
      <c r="F77" s="123">
        <f t="shared" si="23"/>
        <v>69</v>
      </c>
      <c r="G77" s="123">
        <f t="shared" si="19"/>
        <v>-1</v>
      </c>
      <c r="H77" s="123">
        <f t="shared" si="15"/>
        <v>1</v>
      </c>
      <c r="I77" s="123">
        <f t="shared" si="26"/>
        <v>70</v>
      </c>
      <c r="J77" s="122">
        <f t="shared" si="26"/>
        <v>7841</v>
      </c>
      <c r="K77" s="119"/>
      <c r="L77" s="119"/>
      <c r="M77" s="122">
        <v>8045311</v>
      </c>
      <c r="N77" s="122">
        <f t="shared" si="20"/>
        <v>70</v>
      </c>
      <c r="O77" s="122">
        <f t="shared" si="24"/>
        <v>4</v>
      </c>
      <c r="P77" s="122">
        <f t="shared" si="28"/>
        <v>0</v>
      </c>
      <c r="Q77" s="122">
        <f t="shared" si="16"/>
        <v>8045</v>
      </c>
      <c r="R77" s="123">
        <f t="shared" si="27"/>
        <v>77</v>
      </c>
      <c r="S77" s="122">
        <f t="shared" si="25"/>
        <v>8072</v>
      </c>
      <c r="T77" s="119" t="str">
        <f t="shared" si="17"/>
        <v>2023</v>
      </c>
      <c r="U77" s="119"/>
      <c r="V77" s="119"/>
      <c r="W77" s="119"/>
      <c r="X77" s="119"/>
      <c r="Y77" s="119"/>
      <c r="Z77" s="119"/>
      <c r="AA77" s="119"/>
      <c r="AB77" s="119"/>
      <c r="AC77" s="119"/>
      <c r="AD77" s="119"/>
      <c r="AE77" s="119"/>
      <c r="AF77" s="119"/>
      <c r="AG77" s="119"/>
      <c r="AH77" s="119"/>
      <c r="AI77" s="119"/>
      <c r="AJ77" s="119"/>
      <c r="AK77" s="119"/>
      <c r="AL77" s="119"/>
      <c r="AM77" s="119"/>
      <c r="AN77" s="119"/>
      <c r="AO77" s="119"/>
      <c r="AP77" s="119"/>
      <c r="AQ77" s="119"/>
      <c r="AR77" s="119"/>
      <c r="AS77" s="119"/>
      <c r="AT77" s="119"/>
      <c r="AU77" s="119"/>
      <c r="AV77" s="119"/>
      <c r="AW77" s="119"/>
      <c r="AX77" s="119"/>
      <c r="AY77" s="119"/>
      <c r="AZ77" s="119"/>
    </row>
    <row r="78" spans="1:52" ht="14">
      <c r="A78" s="129" t="s">
        <v>1475</v>
      </c>
      <c r="B78" s="121">
        <v>7935908</v>
      </c>
      <c r="C78" s="123">
        <f t="shared" si="18"/>
        <v>68</v>
      </c>
      <c r="D78" s="124" t="str">
        <f t="shared" si="21"/>
        <v>2024</v>
      </c>
      <c r="E78" s="122">
        <f t="shared" si="22"/>
        <v>7936</v>
      </c>
      <c r="F78" s="123">
        <f t="shared" si="23"/>
        <v>68</v>
      </c>
      <c r="G78" s="123">
        <f t="shared" si="19"/>
        <v>-1</v>
      </c>
      <c r="H78" s="123">
        <f t="shared" si="15"/>
        <v>0</v>
      </c>
      <c r="I78" s="123">
        <f t="shared" si="26"/>
        <v>70</v>
      </c>
      <c r="J78" s="122">
        <f t="shared" si="26"/>
        <v>7911</v>
      </c>
      <c r="K78" s="119"/>
      <c r="L78" s="119"/>
      <c r="M78" s="122">
        <v>8118836</v>
      </c>
      <c r="N78" s="122">
        <f t="shared" si="20"/>
        <v>74</v>
      </c>
      <c r="O78" s="122">
        <f t="shared" si="24"/>
        <v>4</v>
      </c>
      <c r="P78" s="122">
        <f t="shared" si="28"/>
        <v>-1</v>
      </c>
      <c r="Q78" s="122">
        <f t="shared" si="16"/>
        <v>8119</v>
      </c>
      <c r="R78" s="123">
        <f t="shared" si="27"/>
        <v>76</v>
      </c>
      <c r="S78" s="122">
        <f t="shared" si="25"/>
        <v>8148</v>
      </c>
      <c r="T78" s="119" t="str">
        <f t="shared" si="17"/>
        <v>2024</v>
      </c>
      <c r="U78" s="119"/>
      <c r="V78" s="119"/>
      <c r="W78" s="119"/>
      <c r="X78" s="119"/>
      <c r="Y78" s="119"/>
      <c r="Z78" s="119"/>
      <c r="AA78" s="119"/>
      <c r="AB78" s="119"/>
      <c r="AC78" s="119"/>
      <c r="AD78" s="119"/>
      <c r="AE78" s="119"/>
      <c r="AF78" s="119"/>
      <c r="AG78" s="119"/>
      <c r="AH78" s="119"/>
      <c r="AI78" s="119"/>
      <c r="AJ78" s="119"/>
      <c r="AK78" s="119"/>
      <c r="AL78" s="119"/>
      <c r="AM78" s="119"/>
      <c r="AN78" s="119"/>
      <c r="AO78" s="119"/>
      <c r="AP78" s="119"/>
      <c r="AQ78" s="119"/>
      <c r="AR78" s="119"/>
      <c r="AS78" s="119"/>
      <c r="AT78" s="119"/>
      <c r="AU78" s="119"/>
      <c r="AV78" s="119"/>
      <c r="AW78" s="119"/>
      <c r="AX78" s="119"/>
      <c r="AY78" s="119"/>
      <c r="AZ78" s="119"/>
    </row>
    <row r="79" spans="1:52" ht="14">
      <c r="A79" s="129" t="s">
        <v>1476</v>
      </c>
      <c r="B79" s="121">
        <v>8002978</v>
      </c>
      <c r="C79" s="123">
        <f t="shared" si="18"/>
        <v>67</v>
      </c>
      <c r="D79" s="124" t="str">
        <f t="shared" si="21"/>
        <v>2025</v>
      </c>
      <c r="E79" s="122">
        <f t="shared" si="22"/>
        <v>8003</v>
      </c>
      <c r="F79" s="123">
        <f t="shared" si="23"/>
        <v>67</v>
      </c>
      <c r="G79" s="123">
        <f t="shared" si="19"/>
        <v>-1</v>
      </c>
      <c r="H79" s="123">
        <f t="shared" si="15"/>
        <v>1</v>
      </c>
      <c r="I79" s="123">
        <f t="shared" si="26"/>
        <v>71</v>
      </c>
      <c r="J79" s="122">
        <f t="shared" si="26"/>
        <v>7982</v>
      </c>
      <c r="K79" s="119"/>
      <c r="L79" s="119"/>
      <c r="M79" s="122">
        <v>8191989</v>
      </c>
      <c r="N79" s="122">
        <f t="shared" si="20"/>
        <v>73</v>
      </c>
      <c r="O79" s="122">
        <f t="shared" si="24"/>
        <v>-1</v>
      </c>
      <c r="P79" s="122">
        <f t="shared" si="28"/>
        <v>-2</v>
      </c>
      <c r="Q79" s="122">
        <f t="shared" si="16"/>
        <v>8192</v>
      </c>
      <c r="R79" s="123">
        <f t="shared" si="27"/>
        <v>74</v>
      </c>
      <c r="S79" s="122">
        <f t="shared" si="25"/>
        <v>8222</v>
      </c>
      <c r="T79" s="119" t="str">
        <f t="shared" si="17"/>
        <v>2025</v>
      </c>
      <c r="U79" s="119"/>
      <c r="V79" s="119"/>
      <c r="W79" s="119"/>
      <c r="X79" s="119"/>
      <c r="Y79" s="119"/>
      <c r="Z79" s="119"/>
      <c r="AA79" s="119"/>
      <c r="AB79" s="119"/>
      <c r="AC79" s="119"/>
      <c r="AD79" s="119"/>
      <c r="AE79" s="119"/>
      <c r="AF79" s="119"/>
      <c r="AG79" s="119"/>
      <c r="AH79" s="119"/>
      <c r="AI79" s="119"/>
      <c r="AJ79" s="119"/>
      <c r="AK79" s="119"/>
      <c r="AL79" s="119"/>
      <c r="AM79" s="119"/>
      <c r="AN79" s="119"/>
      <c r="AO79" s="119"/>
      <c r="AP79" s="119"/>
      <c r="AQ79" s="119"/>
      <c r="AR79" s="119"/>
      <c r="AS79" s="119"/>
      <c r="AT79" s="119"/>
      <c r="AU79" s="119"/>
      <c r="AV79" s="119"/>
      <c r="AW79" s="119"/>
      <c r="AX79" s="119"/>
      <c r="AY79" s="119"/>
      <c r="AZ79" s="119"/>
    </row>
    <row r="80" spans="1:52" ht="14">
      <c r="A80" s="129" t="s">
        <v>1477</v>
      </c>
      <c r="B80" s="121">
        <v>8068925</v>
      </c>
      <c r="C80" s="123">
        <f t="shared" si="18"/>
        <v>66</v>
      </c>
      <c r="D80" s="124" t="str">
        <f t="shared" si="21"/>
        <v>2026</v>
      </c>
      <c r="E80" s="122">
        <f t="shared" si="22"/>
        <v>8069</v>
      </c>
      <c r="F80" s="123">
        <f t="shared" si="23"/>
        <v>66</v>
      </c>
      <c r="G80" s="123">
        <f t="shared" si="19"/>
        <v>-1</v>
      </c>
      <c r="H80" s="123">
        <f t="shared" si="15"/>
        <v>1</v>
      </c>
      <c r="I80" s="123">
        <f t="shared" si="26"/>
        <v>72</v>
      </c>
      <c r="J80" s="122">
        <f t="shared" si="26"/>
        <v>8054</v>
      </c>
      <c r="K80" s="119"/>
      <c r="L80" s="119"/>
      <c r="M80" s="122">
        <v>8264365</v>
      </c>
      <c r="N80" s="122">
        <f t="shared" si="20"/>
        <v>72</v>
      </c>
      <c r="O80" s="122">
        <f t="shared" si="24"/>
        <v>-1</v>
      </c>
      <c r="P80" s="122">
        <f t="shared" si="28"/>
        <v>-3</v>
      </c>
      <c r="Q80" s="122">
        <f t="shared" si="16"/>
        <v>8264</v>
      </c>
      <c r="R80" s="123">
        <f t="shared" si="27"/>
        <v>71</v>
      </c>
      <c r="S80" s="122">
        <f t="shared" si="25"/>
        <v>8293</v>
      </c>
      <c r="T80" s="119" t="str">
        <f t="shared" si="17"/>
        <v>2026</v>
      </c>
      <c r="U80" s="119"/>
      <c r="V80" s="119"/>
      <c r="W80" s="119"/>
      <c r="X80" s="119"/>
      <c r="Y80" s="119"/>
      <c r="Z80" s="119"/>
      <c r="AA80" s="119"/>
      <c r="AB80" s="119"/>
      <c r="AC80" s="119"/>
      <c r="AD80" s="119"/>
      <c r="AE80" s="119"/>
      <c r="AF80" s="119"/>
      <c r="AG80" s="119"/>
      <c r="AH80" s="119"/>
      <c r="AI80" s="119"/>
      <c r="AJ80" s="119"/>
      <c r="AK80" s="119"/>
      <c r="AL80" s="119"/>
      <c r="AM80" s="119"/>
      <c r="AN80" s="119"/>
      <c r="AO80" s="119"/>
      <c r="AP80" s="119"/>
      <c r="AQ80" s="119"/>
      <c r="AR80" s="119"/>
      <c r="AS80" s="119"/>
      <c r="AT80" s="119"/>
      <c r="AU80" s="119"/>
      <c r="AV80" s="119"/>
      <c r="AW80" s="119"/>
      <c r="AX80" s="119"/>
      <c r="AY80" s="119"/>
      <c r="AZ80" s="119"/>
    </row>
    <row r="81" spans="1:52" ht="14">
      <c r="A81" s="129" t="s">
        <v>1478</v>
      </c>
      <c r="B81" s="121">
        <v>8133725</v>
      </c>
      <c r="C81" s="123">
        <f t="shared" si="18"/>
        <v>65</v>
      </c>
      <c r="D81" s="124" t="str">
        <f t="shared" si="21"/>
        <v>2027</v>
      </c>
      <c r="E81" s="122">
        <f t="shared" si="22"/>
        <v>8134</v>
      </c>
      <c r="F81" s="123">
        <f t="shared" si="23"/>
        <v>65</v>
      </c>
      <c r="G81" s="123">
        <f t="shared" si="19"/>
        <v>-1</v>
      </c>
      <c r="H81" s="123">
        <f t="shared" si="15"/>
        <v>0</v>
      </c>
      <c r="I81" s="123">
        <f t="shared" si="26"/>
        <v>72</v>
      </c>
      <c r="J81" s="122">
        <f t="shared" si="26"/>
        <v>8126</v>
      </c>
      <c r="K81" s="119"/>
      <c r="L81" s="119"/>
      <c r="M81" s="122">
        <v>8335978</v>
      </c>
      <c r="N81" s="122">
        <f t="shared" si="20"/>
        <v>72</v>
      </c>
      <c r="O81" s="122">
        <f t="shared" si="24"/>
        <v>0</v>
      </c>
      <c r="P81" s="122">
        <f t="shared" si="28"/>
        <v>-1</v>
      </c>
      <c r="Q81" s="122">
        <f t="shared" si="16"/>
        <v>8336</v>
      </c>
      <c r="R81" s="123">
        <f t="shared" si="27"/>
        <v>70</v>
      </c>
      <c r="S81" s="122">
        <f t="shared" si="25"/>
        <v>8363</v>
      </c>
      <c r="T81" s="119" t="str">
        <f t="shared" si="17"/>
        <v>2027</v>
      </c>
      <c r="U81" s="119"/>
      <c r="V81" s="119"/>
      <c r="W81" s="119"/>
      <c r="X81" s="119"/>
      <c r="Y81" s="119"/>
      <c r="Z81" s="119"/>
      <c r="AA81" s="119"/>
      <c r="AB81" s="119"/>
      <c r="AC81" s="119"/>
      <c r="AD81" s="119"/>
      <c r="AE81" s="119"/>
      <c r="AF81" s="119"/>
      <c r="AG81" s="119"/>
      <c r="AH81" s="119"/>
      <c r="AI81" s="119"/>
      <c r="AJ81" s="119"/>
      <c r="AK81" s="119"/>
      <c r="AL81" s="119"/>
      <c r="AM81" s="119"/>
      <c r="AN81" s="119"/>
      <c r="AO81" s="119"/>
      <c r="AP81" s="119"/>
      <c r="AQ81" s="119"/>
      <c r="AR81" s="119"/>
      <c r="AS81" s="119"/>
      <c r="AT81" s="119"/>
      <c r="AU81" s="119"/>
      <c r="AV81" s="119"/>
      <c r="AW81" s="119"/>
      <c r="AX81" s="119"/>
      <c r="AY81" s="119"/>
      <c r="AZ81" s="119"/>
    </row>
    <row r="82" spans="1:52" ht="14">
      <c r="A82" s="129" t="s">
        <v>1479</v>
      </c>
      <c r="B82" s="121">
        <v>8197390</v>
      </c>
      <c r="C82" s="123">
        <f t="shared" si="18"/>
        <v>64</v>
      </c>
      <c r="D82" s="124" t="str">
        <f t="shared" si="21"/>
        <v>2028</v>
      </c>
      <c r="E82" s="122">
        <f t="shared" si="22"/>
        <v>8197</v>
      </c>
      <c r="F82" s="123">
        <f t="shared" si="23"/>
        <v>64</v>
      </c>
      <c r="G82" s="123">
        <f t="shared" si="19"/>
        <v>-1</v>
      </c>
      <c r="H82" s="123">
        <f t="shared" si="15"/>
        <v>1</v>
      </c>
      <c r="I82" s="123">
        <f t="shared" si="26"/>
        <v>73</v>
      </c>
      <c r="J82" s="122">
        <f t="shared" si="26"/>
        <v>8199</v>
      </c>
      <c r="K82" s="119"/>
      <c r="L82" s="119"/>
      <c r="M82" s="122">
        <v>8406829</v>
      </c>
      <c r="N82" s="122">
        <f t="shared" si="20"/>
        <v>71</v>
      </c>
      <c r="O82" s="122">
        <f t="shared" si="24"/>
        <v>-1</v>
      </c>
      <c r="P82" s="122">
        <f t="shared" si="28"/>
        <v>-1</v>
      </c>
      <c r="Q82" s="122">
        <f t="shared" si="16"/>
        <v>8407</v>
      </c>
      <c r="R82" s="123">
        <f t="shared" si="27"/>
        <v>69</v>
      </c>
      <c r="S82" s="122">
        <f t="shared" si="25"/>
        <v>8432</v>
      </c>
      <c r="T82" s="119" t="str">
        <f t="shared" si="17"/>
        <v>2028</v>
      </c>
      <c r="U82" s="119"/>
      <c r="V82" s="119"/>
      <c r="W82" s="119"/>
      <c r="X82" s="119"/>
      <c r="Y82" s="119"/>
      <c r="Z82" s="119"/>
      <c r="AA82" s="119"/>
      <c r="AB82" s="119"/>
      <c r="AC82" s="119"/>
      <c r="AD82" s="119"/>
      <c r="AE82" s="119"/>
      <c r="AF82" s="119"/>
      <c r="AG82" s="119"/>
      <c r="AH82" s="119"/>
      <c r="AI82" s="119"/>
      <c r="AJ82" s="119"/>
      <c r="AK82" s="119"/>
      <c r="AL82" s="119"/>
      <c r="AM82" s="119"/>
      <c r="AN82" s="119"/>
      <c r="AO82" s="119"/>
      <c r="AP82" s="119"/>
      <c r="AQ82" s="119"/>
      <c r="AR82" s="119"/>
      <c r="AS82" s="119"/>
      <c r="AT82" s="119"/>
      <c r="AU82" s="119"/>
      <c r="AV82" s="119"/>
      <c r="AW82" s="119"/>
      <c r="AX82" s="119"/>
      <c r="AY82" s="119"/>
      <c r="AZ82" s="119"/>
    </row>
    <row r="83" spans="1:52" ht="14">
      <c r="A83" s="129" t="s">
        <v>1480</v>
      </c>
      <c r="B83" s="121">
        <v>8259937</v>
      </c>
      <c r="C83" s="123">
        <f t="shared" si="18"/>
        <v>63</v>
      </c>
      <c r="D83" s="124" t="str">
        <f t="shared" si="21"/>
        <v>2029</v>
      </c>
      <c r="E83" s="122">
        <f t="shared" si="22"/>
        <v>8260</v>
      </c>
      <c r="F83" s="123">
        <f t="shared" si="23"/>
        <v>63</v>
      </c>
      <c r="G83" s="123">
        <f t="shared" si="19"/>
        <v>-1</v>
      </c>
      <c r="H83" s="123">
        <f t="shared" si="15"/>
        <v>1</v>
      </c>
      <c r="I83" s="123">
        <f t="shared" si="26"/>
        <v>74</v>
      </c>
      <c r="J83" s="122">
        <f t="shared" si="26"/>
        <v>8273</v>
      </c>
      <c r="K83" s="119"/>
      <c r="L83" s="119"/>
      <c r="M83" s="122">
        <v>8476889</v>
      </c>
      <c r="N83" s="122">
        <f t="shared" si="20"/>
        <v>70</v>
      </c>
      <c r="O83" s="122">
        <f t="shared" si="24"/>
        <v>-1</v>
      </c>
      <c r="P83" s="122">
        <f t="shared" si="28"/>
        <v>0</v>
      </c>
      <c r="Q83" s="122">
        <f t="shared" si="16"/>
        <v>8477</v>
      </c>
      <c r="R83" s="123">
        <f t="shared" si="27"/>
        <v>69</v>
      </c>
      <c r="S83" s="122">
        <f t="shared" si="25"/>
        <v>8501</v>
      </c>
      <c r="T83" s="119" t="str">
        <f t="shared" si="17"/>
        <v>2029</v>
      </c>
      <c r="U83" s="119"/>
      <c r="V83" s="119"/>
      <c r="W83" s="119"/>
      <c r="X83" s="119"/>
      <c r="Y83" s="119"/>
      <c r="Z83" s="119"/>
      <c r="AA83" s="119"/>
      <c r="AB83" s="119"/>
      <c r="AC83" s="119"/>
      <c r="AD83" s="119"/>
      <c r="AE83" s="119"/>
      <c r="AF83" s="119"/>
      <c r="AG83" s="119"/>
      <c r="AH83" s="119"/>
      <c r="AI83" s="119"/>
      <c r="AJ83" s="119"/>
      <c r="AK83" s="119"/>
      <c r="AL83" s="119"/>
      <c r="AM83" s="119"/>
      <c r="AN83" s="119"/>
      <c r="AO83" s="119"/>
      <c r="AP83" s="119"/>
      <c r="AQ83" s="119"/>
      <c r="AR83" s="119"/>
      <c r="AS83" s="119"/>
      <c r="AT83" s="119"/>
      <c r="AU83" s="119"/>
      <c r="AV83" s="119"/>
      <c r="AW83" s="119"/>
      <c r="AX83" s="119"/>
      <c r="AY83" s="119"/>
      <c r="AZ83" s="119"/>
    </row>
    <row r="84" spans="1:52" ht="14">
      <c r="A84" s="129" t="s">
        <v>1481</v>
      </c>
      <c r="B84" s="121">
        <v>8321380</v>
      </c>
      <c r="C84" s="123">
        <f t="shared" si="18"/>
        <v>61</v>
      </c>
      <c r="D84" s="124" t="str">
        <f t="shared" si="21"/>
        <v>2030</v>
      </c>
      <c r="E84" s="122">
        <f t="shared" si="22"/>
        <v>8321</v>
      </c>
      <c r="F84" s="123">
        <f t="shared" si="23"/>
        <v>61</v>
      </c>
      <c r="G84" s="123">
        <f t="shared" si="19"/>
        <v>-2</v>
      </c>
      <c r="H84" s="123">
        <f t="shared" si="15"/>
        <v>0</v>
      </c>
      <c r="I84" s="123">
        <f t="shared" si="26"/>
        <v>74</v>
      </c>
      <c r="J84" s="122">
        <f t="shared" si="26"/>
        <v>8347</v>
      </c>
      <c r="K84" s="119"/>
      <c r="L84" s="119"/>
      <c r="M84" s="122">
        <v>8546141</v>
      </c>
      <c r="N84" s="122">
        <f t="shared" si="20"/>
        <v>69</v>
      </c>
      <c r="O84" s="122">
        <f t="shared" si="24"/>
        <v>-1</v>
      </c>
      <c r="P84" s="122">
        <f t="shared" si="28"/>
        <v>-3</v>
      </c>
      <c r="Q84" s="122">
        <f t="shared" si="16"/>
        <v>8546</v>
      </c>
      <c r="R84" s="123">
        <f t="shared" si="27"/>
        <v>66</v>
      </c>
      <c r="S84" s="122">
        <f t="shared" si="25"/>
        <v>8567</v>
      </c>
      <c r="T84" s="119" t="str">
        <f t="shared" si="17"/>
        <v>2030</v>
      </c>
      <c r="U84" s="119"/>
      <c r="V84" s="119"/>
      <c r="W84" s="119"/>
      <c r="X84" s="119"/>
      <c r="Y84" s="119"/>
      <c r="Z84" s="119"/>
      <c r="AA84" s="119"/>
      <c r="AB84" s="119"/>
      <c r="AC84" s="119"/>
      <c r="AD84" s="119"/>
      <c r="AE84" s="119"/>
      <c r="AF84" s="119"/>
      <c r="AG84" s="119"/>
      <c r="AH84" s="119"/>
      <c r="AI84" s="119"/>
      <c r="AJ84" s="119"/>
      <c r="AK84" s="119"/>
      <c r="AL84" s="119"/>
      <c r="AM84" s="119"/>
      <c r="AN84" s="119"/>
      <c r="AO84" s="119"/>
      <c r="AP84" s="119"/>
      <c r="AQ84" s="119"/>
      <c r="AR84" s="119"/>
      <c r="AS84" s="119"/>
      <c r="AT84" s="119"/>
      <c r="AU84" s="119"/>
      <c r="AV84" s="119"/>
      <c r="AW84" s="119"/>
      <c r="AX84" s="119"/>
      <c r="AY84" s="119"/>
      <c r="AZ84" s="119"/>
    </row>
    <row r="85" spans="1:52" ht="14">
      <c r="A85" s="129" t="s">
        <v>1482</v>
      </c>
      <c r="B85" s="121">
        <v>8381713</v>
      </c>
      <c r="C85" s="123">
        <f t="shared" si="18"/>
        <v>60</v>
      </c>
      <c r="D85" s="124" t="str">
        <f t="shared" si="21"/>
        <v>2031</v>
      </c>
      <c r="E85" s="122">
        <f t="shared" si="22"/>
        <v>8382</v>
      </c>
      <c r="F85" s="123">
        <f t="shared" si="23"/>
        <v>60</v>
      </c>
      <c r="G85" s="123">
        <f t="shared" si="19"/>
        <v>-1</v>
      </c>
      <c r="H85" s="123">
        <f t="shared" si="15"/>
        <v>-2</v>
      </c>
      <c r="I85" s="123">
        <f t="shared" si="26"/>
        <v>72</v>
      </c>
      <c r="J85" s="122">
        <f t="shared" si="26"/>
        <v>8419</v>
      </c>
      <c r="K85" s="119"/>
      <c r="L85" s="119"/>
      <c r="M85" s="122">
        <v>8614533</v>
      </c>
      <c r="N85" s="122">
        <f t="shared" si="20"/>
        <v>68</v>
      </c>
      <c r="O85" s="122">
        <f t="shared" si="24"/>
        <v>-1</v>
      </c>
      <c r="P85" s="122">
        <f t="shared" si="28"/>
        <v>-3</v>
      </c>
      <c r="Q85" s="122">
        <f t="shared" si="16"/>
        <v>8615</v>
      </c>
      <c r="R85" s="123">
        <f t="shared" si="27"/>
        <v>63</v>
      </c>
      <c r="S85" s="122">
        <f t="shared" si="25"/>
        <v>8630</v>
      </c>
      <c r="T85" s="119" t="str">
        <f t="shared" si="17"/>
        <v>2031</v>
      </c>
      <c r="U85" s="119"/>
      <c r="V85" s="119"/>
      <c r="W85" s="119"/>
      <c r="X85" s="119"/>
      <c r="Y85" s="119"/>
      <c r="Z85" s="119"/>
      <c r="AA85" s="119"/>
      <c r="AB85" s="119"/>
      <c r="AC85" s="119"/>
      <c r="AD85" s="119"/>
      <c r="AE85" s="119"/>
      <c r="AF85" s="119"/>
      <c r="AG85" s="119"/>
      <c r="AH85" s="119"/>
      <c r="AI85" s="119"/>
      <c r="AJ85" s="119"/>
      <c r="AK85" s="119"/>
      <c r="AL85" s="119"/>
      <c r="AM85" s="119"/>
      <c r="AN85" s="119"/>
      <c r="AO85" s="119"/>
      <c r="AP85" s="119"/>
      <c r="AQ85" s="119"/>
      <c r="AR85" s="119"/>
      <c r="AS85" s="119"/>
      <c r="AT85" s="119"/>
      <c r="AU85" s="119"/>
      <c r="AV85" s="119"/>
      <c r="AW85" s="119"/>
      <c r="AX85" s="119"/>
      <c r="AY85" s="119"/>
      <c r="AZ85" s="119"/>
    </row>
    <row r="86" spans="1:52" ht="14">
      <c r="A86" s="129" t="s">
        <v>1483</v>
      </c>
      <c r="B86" s="121">
        <v>8440926</v>
      </c>
      <c r="C86" s="123">
        <f t="shared" si="18"/>
        <v>59</v>
      </c>
      <c r="D86" s="124" t="str">
        <f t="shared" si="21"/>
        <v>2032</v>
      </c>
      <c r="E86" s="122">
        <f t="shared" si="22"/>
        <v>8441</v>
      </c>
      <c r="F86" s="123">
        <f t="shared" si="23"/>
        <v>59</v>
      </c>
      <c r="G86" s="123">
        <f t="shared" si="19"/>
        <v>-1</v>
      </c>
      <c r="H86" s="123">
        <f t="shared" si="15"/>
        <v>-2</v>
      </c>
      <c r="I86" s="123">
        <f t="shared" si="26"/>
        <v>70</v>
      </c>
      <c r="J86" s="122">
        <f t="shared" si="26"/>
        <v>8489</v>
      </c>
      <c r="K86" s="119"/>
      <c r="L86" s="119"/>
      <c r="M86" s="122">
        <v>8682092</v>
      </c>
      <c r="N86" s="122">
        <f t="shared" si="20"/>
        <v>68</v>
      </c>
      <c r="O86" s="122">
        <f t="shared" si="24"/>
        <v>0</v>
      </c>
      <c r="P86" s="122">
        <f t="shared" si="28"/>
        <v>-2</v>
      </c>
      <c r="Q86" s="122">
        <f t="shared" si="16"/>
        <v>8682</v>
      </c>
      <c r="R86" s="123">
        <f t="shared" si="27"/>
        <v>61</v>
      </c>
      <c r="S86" s="122">
        <f t="shared" si="25"/>
        <v>8691</v>
      </c>
      <c r="T86" s="119" t="str">
        <f t="shared" si="17"/>
        <v>2032</v>
      </c>
      <c r="U86" s="119"/>
      <c r="V86" s="119"/>
      <c r="W86" s="119"/>
      <c r="X86" s="119"/>
      <c r="Y86" s="119"/>
      <c r="Z86" s="119"/>
      <c r="AA86" s="119"/>
      <c r="AB86" s="119"/>
      <c r="AC86" s="119"/>
      <c r="AD86" s="119"/>
      <c r="AE86" s="119"/>
      <c r="AF86" s="119"/>
      <c r="AG86" s="119"/>
      <c r="AH86" s="119"/>
      <c r="AI86" s="119"/>
      <c r="AJ86" s="119"/>
      <c r="AK86" s="119"/>
      <c r="AL86" s="119"/>
      <c r="AM86" s="119"/>
      <c r="AN86" s="119"/>
      <c r="AO86" s="119"/>
      <c r="AP86" s="119"/>
      <c r="AQ86" s="119"/>
      <c r="AR86" s="119"/>
      <c r="AS86" s="119"/>
      <c r="AT86" s="119"/>
      <c r="AU86" s="119"/>
      <c r="AV86" s="119"/>
      <c r="AW86" s="119"/>
      <c r="AX86" s="119"/>
      <c r="AY86" s="119"/>
      <c r="AZ86" s="119"/>
    </row>
    <row r="87" spans="1:52" ht="14">
      <c r="A87" s="129" t="s">
        <v>1484</v>
      </c>
      <c r="B87" s="121">
        <v>8499022</v>
      </c>
      <c r="C87" s="123">
        <f t="shared" si="18"/>
        <v>58</v>
      </c>
      <c r="D87" s="124" t="str">
        <f t="shared" si="21"/>
        <v>2033</v>
      </c>
      <c r="E87" s="122">
        <f t="shared" si="22"/>
        <v>8499</v>
      </c>
      <c r="F87" s="123">
        <f t="shared" si="23"/>
        <v>58</v>
      </c>
      <c r="G87" s="123">
        <f t="shared" si="19"/>
        <v>-1</v>
      </c>
      <c r="H87" s="123">
        <f t="shared" si="15"/>
        <v>-2</v>
      </c>
      <c r="I87" s="123">
        <f t="shared" si="26"/>
        <v>68</v>
      </c>
      <c r="J87" s="122">
        <f t="shared" si="26"/>
        <v>8557</v>
      </c>
      <c r="K87" s="119"/>
      <c r="L87" s="119"/>
      <c r="M87" s="122">
        <v>8748799</v>
      </c>
      <c r="N87" s="122">
        <f t="shared" si="20"/>
        <v>67</v>
      </c>
      <c r="O87" s="122">
        <f t="shared" si="24"/>
        <v>-1</v>
      </c>
      <c r="P87" s="122">
        <f t="shared" si="28"/>
        <v>-5</v>
      </c>
      <c r="Q87" s="122">
        <f t="shared" si="16"/>
        <v>8749</v>
      </c>
      <c r="R87" s="123">
        <f t="shared" si="27"/>
        <v>56</v>
      </c>
      <c r="S87" s="122">
        <f t="shared" si="25"/>
        <v>8747</v>
      </c>
      <c r="T87" s="119" t="str">
        <f t="shared" si="17"/>
        <v>2033</v>
      </c>
      <c r="U87" s="119"/>
      <c r="V87" s="119"/>
      <c r="W87" s="119"/>
      <c r="X87" s="119"/>
      <c r="Y87" s="119"/>
      <c r="Z87" s="119"/>
      <c r="AA87" s="119"/>
      <c r="AB87" s="119"/>
      <c r="AC87" s="119"/>
      <c r="AD87" s="119"/>
      <c r="AE87" s="119"/>
      <c r="AF87" s="119"/>
      <c r="AG87" s="119"/>
      <c r="AH87" s="119"/>
      <c r="AI87" s="119"/>
      <c r="AJ87" s="119"/>
      <c r="AK87" s="119"/>
      <c r="AL87" s="119"/>
      <c r="AM87" s="119"/>
      <c r="AN87" s="119"/>
      <c r="AO87" s="119"/>
      <c r="AP87" s="119"/>
      <c r="AQ87" s="119"/>
      <c r="AR87" s="119"/>
      <c r="AS87" s="119"/>
      <c r="AT87" s="119"/>
      <c r="AU87" s="119"/>
      <c r="AV87" s="119"/>
      <c r="AW87" s="119"/>
      <c r="AX87" s="119"/>
      <c r="AY87" s="119"/>
      <c r="AZ87" s="119"/>
    </row>
    <row r="88" spans="1:52" ht="14">
      <c r="A88" s="129" t="s">
        <v>1485</v>
      </c>
      <c r="B88" s="121">
        <v>8556003</v>
      </c>
      <c r="C88" s="123">
        <f t="shared" si="18"/>
        <v>57</v>
      </c>
      <c r="D88" s="124" t="str">
        <f t="shared" si="21"/>
        <v>2034</v>
      </c>
      <c r="E88" s="122">
        <f t="shared" si="22"/>
        <v>8556</v>
      </c>
      <c r="F88" s="123">
        <f t="shared" si="23"/>
        <v>57</v>
      </c>
      <c r="G88" s="123">
        <f t="shared" si="19"/>
        <v>-1</v>
      </c>
      <c r="H88" s="123">
        <f t="shared" si="15"/>
        <v>-3</v>
      </c>
      <c r="I88" s="123">
        <f t="shared" ref="I88:J103" si="29">I87+H88</f>
        <v>65</v>
      </c>
      <c r="J88" s="122">
        <f t="shared" si="29"/>
        <v>8622</v>
      </c>
      <c r="K88" s="119"/>
      <c r="L88" s="119"/>
      <c r="M88" s="122">
        <v>8814575</v>
      </c>
      <c r="N88" s="122">
        <f t="shared" si="20"/>
        <v>66</v>
      </c>
      <c r="O88" s="122">
        <f t="shared" si="24"/>
        <v>-1</v>
      </c>
      <c r="P88" s="122">
        <f t="shared" si="28"/>
        <v>-7</v>
      </c>
      <c r="Q88" s="122">
        <f t="shared" si="16"/>
        <v>8815</v>
      </c>
      <c r="R88" s="123">
        <f t="shared" si="27"/>
        <v>49</v>
      </c>
      <c r="S88" s="122">
        <f t="shared" si="25"/>
        <v>8796</v>
      </c>
      <c r="T88" s="119" t="str">
        <f t="shared" si="17"/>
        <v>2034</v>
      </c>
      <c r="U88" s="119"/>
      <c r="V88" s="119"/>
      <c r="W88" s="119"/>
      <c r="X88" s="119"/>
      <c r="Y88" s="119"/>
      <c r="Z88" s="119"/>
      <c r="AA88" s="119"/>
      <c r="AB88" s="119"/>
      <c r="AC88" s="119"/>
      <c r="AD88" s="119"/>
      <c r="AE88" s="119"/>
      <c r="AF88" s="119"/>
      <c r="AG88" s="119"/>
      <c r="AH88" s="119"/>
      <c r="AI88" s="119"/>
      <c r="AJ88" s="119"/>
      <c r="AK88" s="119"/>
      <c r="AL88" s="119"/>
      <c r="AM88" s="119"/>
      <c r="AN88" s="119"/>
      <c r="AO88" s="119"/>
      <c r="AP88" s="119"/>
      <c r="AQ88" s="119"/>
      <c r="AR88" s="119"/>
      <c r="AS88" s="119"/>
      <c r="AT88" s="119"/>
      <c r="AU88" s="119"/>
      <c r="AV88" s="119"/>
      <c r="AW88" s="119"/>
      <c r="AX88" s="119"/>
      <c r="AY88" s="119"/>
      <c r="AZ88" s="119"/>
    </row>
    <row r="89" spans="1:52" ht="14">
      <c r="A89" s="129" t="s">
        <v>1486</v>
      </c>
      <c r="B89" s="121">
        <v>8611867</v>
      </c>
      <c r="C89" s="123">
        <f t="shared" si="18"/>
        <v>56</v>
      </c>
      <c r="D89" s="124" t="str">
        <f t="shared" si="21"/>
        <v>2035</v>
      </c>
      <c r="E89" s="122">
        <f t="shared" si="22"/>
        <v>8612</v>
      </c>
      <c r="F89" s="123">
        <f t="shared" si="23"/>
        <v>56</v>
      </c>
      <c r="G89" s="123">
        <f t="shared" si="19"/>
        <v>-1</v>
      </c>
      <c r="H89" s="123">
        <f t="shared" si="15"/>
        <v>-2</v>
      </c>
      <c r="I89" s="123">
        <f t="shared" si="29"/>
        <v>63</v>
      </c>
      <c r="J89" s="122">
        <f t="shared" si="29"/>
        <v>8685</v>
      </c>
      <c r="K89" s="119"/>
      <c r="L89" s="119"/>
      <c r="M89" s="122">
        <v>8879397</v>
      </c>
      <c r="N89" s="122">
        <f t="shared" si="20"/>
        <v>65</v>
      </c>
      <c r="O89" s="122">
        <f t="shared" si="24"/>
        <v>-1</v>
      </c>
      <c r="P89" s="122">
        <f t="shared" si="28"/>
        <v>-4</v>
      </c>
      <c r="Q89" s="122">
        <f t="shared" si="16"/>
        <v>8879</v>
      </c>
      <c r="R89" s="123">
        <f t="shared" si="27"/>
        <v>45</v>
      </c>
      <c r="S89" s="122">
        <f t="shared" si="25"/>
        <v>8841</v>
      </c>
      <c r="T89" s="119" t="str">
        <f t="shared" si="17"/>
        <v>2035</v>
      </c>
      <c r="U89" s="119"/>
      <c r="V89" s="119"/>
      <c r="W89" s="119"/>
      <c r="X89" s="119"/>
      <c r="Y89" s="119"/>
      <c r="Z89" s="119"/>
      <c r="AA89" s="119"/>
      <c r="AB89" s="119"/>
      <c r="AC89" s="119"/>
      <c r="AD89" s="119"/>
      <c r="AE89" s="119"/>
      <c r="AF89" s="119"/>
      <c r="AG89" s="119"/>
      <c r="AH89" s="119"/>
      <c r="AI89" s="119"/>
      <c r="AJ89" s="119"/>
      <c r="AK89" s="119"/>
      <c r="AL89" s="119"/>
      <c r="AM89" s="119"/>
      <c r="AN89" s="119"/>
      <c r="AO89" s="119"/>
      <c r="AP89" s="119"/>
      <c r="AQ89" s="119"/>
      <c r="AR89" s="119"/>
      <c r="AS89" s="119"/>
      <c r="AT89" s="119"/>
      <c r="AU89" s="119"/>
      <c r="AV89" s="119"/>
      <c r="AW89" s="119"/>
      <c r="AX89" s="119"/>
      <c r="AY89" s="119"/>
      <c r="AZ89" s="119"/>
    </row>
    <row r="90" spans="1:52" ht="14">
      <c r="A90" s="129" t="s">
        <v>1487</v>
      </c>
      <c r="B90" s="121">
        <v>8666610</v>
      </c>
      <c r="C90" s="123">
        <f t="shared" si="18"/>
        <v>55</v>
      </c>
      <c r="D90" s="124" t="str">
        <f t="shared" si="21"/>
        <v>2036</v>
      </c>
      <c r="E90" s="122">
        <f t="shared" si="22"/>
        <v>8667</v>
      </c>
      <c r="F90" s="123">
        <f t="shared" si="23"/>
        <v>55</v>
      </c>
      <c r="G90" s="123">
        <f t="shared" si="19"/>
        <v>-1</v>
      </c>
      <c r="H90" s="123">
        <f t="shared" si="15"/>
        <v>-2</v>
      </c>
      <c r="I90" s="123">
        <f t="shared" si="29"/>
        <v>61</v>
      </c>
      <c r="J90" s="122">
        <f t="shared" si="29"/>
        <v>8746</v>
      </c>
      <c r="K90" s="119"/>
      <c r="L90" s="119"/>
      <c r="M90" s="122">
        <v>8943207</v>
      </c>
      <c r="N90" s="122">
        <f t="shared" si="20"/>
        <v>64</v>
      </c>
      <c r="O90" s="122">
        <f t="shared" si="24"/>
        <v>-1</v>
      </c>
      <c r="P90" s="122">
        <f t="shared" si="28"/>
        <v>-5</v>
      </c>
      <c r="Q90" s="122">
        <f t="shared" si="16"/>
        <v>8943</v>
      </c>
      <c r="R90" s="123">
        <f t="shared" si="27"/>
        <v>40</v>
      </c>
      <c r="S90" s="122">
        <f t="shared" si="25"/>
        <v>8881</v>
      </c>
      <c r="T90" s="119" t="str">
        <f t="shared" si="17"/>
        <v>2036</v>
      </c>
      <c r="U90" s="119"/>
      <c r="V90" s="119"/>
      <c r="W90" s="119"/>
      <c r="X90" s="119"/>
      <c r="Y90" s="119"/>
      <c r="Z90" s="119"/>
      <c r="AA90" s="119"/>
      <c r="AB90" s="119"/>
      <c r="AC90" s="119"/>
      <c r="AD90" s="119"/>
      <c r="AE90" s="119"/>
      <c r="AF90" s="119"/>
      <c r="AG90" s="119"/>
      <c r="AH90" s="119"/>
      <c r="AI90" s="119"/>
      <c r="AJ90" s="119"/>
      <c r="AK90" s="119"/>
      <c r="AL90" s="119"/>
      <c r="AM90" s="119"/>
      <c r="AN90" s="119"/>
      <c r="AO90" s="119"/>
      <c r="AP90" s="119"/>
      <c r="AQ90" s="119"/>
      <c r="AR90" s="119"/>
      <c r="AS90" s="119"/>
      <c r="AT90" s="119"/>
      <c r="AU90" s="119"/>
      <c r="AV90" s="119"/>
      <c r="AW90" s="119"/>
      <c r="AX90" s="119"/>
      <c r="AY90" s="119"/>
      <c r="AZ90" s="119"/>
    </row>
    <row r="91" spans="1:52" ht="14">
      <c r="A91" s="129" t="s">
        <v>1488</v>
      </c>
      <c r="B91" s="121">
        <v>8720221</v>
      </c>
      <c r="C91" s="123">
        <f t="shared" si="18"/>
        <v>54</v>
      </c>
      <c r="D91" s="124" t="str">
        <f t="shared" si="21"/>
        <v>2037</v>
      </c>
      <c r="E91" s="122">
        <f t="shared" si="22"/>
        <v>8720</v>
      </c>
      <c r="F91" s="123">
        <f t="shared" si="23"/>
        <v>54</v>
      </c>
      <c r="G91" s="123">
        <f t="shared" si="19"/>
        <v>-1</v>
      </c>
      <c r="H91" s="123">
        <f t="shared" si="15"/>
        <v>-2</v>
      </c>
      <c r="I91" s="123">
        <f t="shared" si="29"/>
        <v>59</v>
      </c>
      <c r="J91" s="122">
        <f t="shared" si="29"/>
        <v>8805</v>
      </c>
      <c r="K91" s="119"/>
      <c r="L91" s="119"/>
      <c r="M91" s="122">
        <v>9006026</v>
      </c>
      <c r="N91" s="122">
        <f t="shared" si="20"/>
        <v>63</v>
      </c>
      <c r="O91" s="122">
        <f t="shared" si="24"/>
        <v>-1</v>
      </c>
      <c r="P91" s="122">
        <f t="shared" si="28"/>
        <v>-4</v>
      </c>
      <c r="Q91" s="122">
        <f t="shared" si="16"/>
        <v>9006</v>
      </c>
      <c r="R91" s="123">
        <f t="shared" si="27"/>
        <v>36</v>
      </c>
      <c r="S91" s="122">
        <f t="shared" si="25"/>
        <v>8917</v>
      </c>
      <c r="T91" s="119" t="str">
        <f t="shared" si="17"/>
        <v>2037</v>
      </c>
      <c r="U91" s="119"/>
      <c r="V91" s="119"/>
      <c r="W91" s="119"/>
      <c r="X91" s="119"/>
      <c r="Y91" s="119"/>
      <c r="Z91" s="119"/>
      <c r="AA91" s="119"/>
      <c r="AB91" s="119"/>
      <c r="AC91" s="119"/>
      <c r="AD91" s="119"/>
      <c r="AE91" s="119"/>
      <c r="AF91" s="119"/>
      <c r="AG91" s="119"/>
      <c r="AH91" s="119"/>
      <c r="AI91" s="119"/>
      <c r="AJ91" s="119"/>
      <c r="AK91" s="119"/>
      <c r="AL91" s="119"/>
      <c r="AM91" s="119"/>
      <c r="AN91" s="119"/>
      <c r="AO91" s="119"/>
      <c r="AP91" s="119"/>
      <c r="AQ91" s="119"/>
      <c r="AR91" s="119"/>
      <c r="AS91" s="119"/>
      <c r="AT91" s="119"/>
      <c r="AU91" s="119"/>
      <c r="AV91" s="119"/>
      <c r="AW91" s="119"/>
      <c r="AX91" s="119"/>
      <c r="AY91" s="119"/>
      <c r="AZ91" s="119"/>
    </row>
    <row r="92" spans="1:52" ht="14">
      <c r="A92" s="129" t="s">
        <v>1489</v>
      </c>
      <c r="B92" s="121">
        <v>8772679</v>
      </c>
      <c r="C92" s="123">
        <f t="shared" si="18"/>
        <v>52</v>
      </c>
      <c r="D92" s="124" t="str">
        <f t="shared" si="21"/>
        <v>2038</v>
      </c>
      <c r="E92" s="122">
        <f t="shared" si="22"/>
        <v>8773</v>
      </c>
      <c r="F92" s="123">
        <f t="shared" si="23"/>
        <v>52</v>
      </c>
      <c r="G92" s="123">
        <f t="shared" si="19"/>
        <v>-2</v>
      </c>
      <c r="H92" s="123">
        <f t="shared" si="15"/>
        <v>-2</v>
      </c>
      <c r="I92" s="123">
        <f t="shared" si="29"/>
        <v>57</v>
      </c>
      <c r="J92" s="122">
        <f t="shared" si="29"/>
        <v>8862</v>
      </c>
      <c r="K92" s="119"/>
      <c r="L92" s="119"/>
      <c r="M92" s="122">
        <v>9067889</v>
      </c>
      <c r="N92" s="122">
        <f t="shared" si="20"/>
        <v>62</v>
      </c>
      <c r="O92" s="122">
        <f t="shared" si="24"/>
        <v>-1</v>
      </c>
      <c r="P92" s="122">
        <f t="shared" si="28"/>
        <v>-3</v>
      </c>
      <c r="Q92" s="122">
        <f t="shared" si="16"/>
        <v>9068</v>
      </c>
      <c r="R92" s="123">
        <f t="shared" si="27"/>
        <v>33</v>
      </c>
      <c r="S92" s="122">
        <f t="shared" si="25"/>
        <v>8950</v>
      </c>
      <c r="T92" s="119" t="str">
        <f t="shared" si="17"/>
        <v>2038</v>
      </c>
      <c r="U92" s="119"/>
      <c r="V92" s="119"/>
      <c r="W92" s="119"/>
      <c r="X92" s="119"/>
      <c r="Y92" s="119"/>
      <c r="Z92" s="119"/>
      <c r="AA92" s="119"/>
      <c r="AB92" s="119"/>
      <c r="AC92" s="119"/>
      <c r="AD92" s="119"/>
      <c r="AE92" s="119"/>
      <c r="AF92" s="119"/>
      <c r="AG92" s="119"/>
      <c r="AH92" s="119"/>
      <c r="AI92" s="119"/>
      <c r="AJ92" s="119"/>
      <c r="AK92" s="119"/>
      <c r="AL92" s="119"/>
      <c r="AM92" s="119"/>
      <c r="AN92" s="119"/>
      <c r="AO92" s="119"/>
      <c r="AP92" s="119"/>
      <c r="AQ92" s="119"/>
      <c r="AR92" s="119"/>
      <c r="AS92" s="119"/>
      <c r="AT92" s="119"/>
      <c r="AU92" s="119"/>
      <c r="AV92" s="119"/>
      <c r="AW92" s="119"/>
      <c r="AX92" s="119"/>
      <c r="AY92" s="119"/>
      <c r="AZ92" s="119"/>
    </row>
    <row r="93" spans="1:52" ht="14">
      <c r="A93" s="129" t="s">
        <v>1490</v>
      </c>
      <c r="B93" s="121">
        <v>8823960</v>
      </c>
      <c r="C93" s="123">
        <f t="shared" si="18"/>
        <v>51</v>
      </c>
      <c r="D93" s="124" t="str">
        <f t="shared" si="21"/>
        <v>2039</v>
      </c>
      <c r="E93" s="122">
        <f t="shared" si="22"/>
        <v>8824</v>
      </c>
      <c r="F93" s="123">
        <f t="shared" si="23"/>
        <v>51</v>
      </c>
      <c r="G93" s="123">
        <f t="shared" si="19"/>
        <v>-1</v>
      </c>
      <c r="H93" s="123">
        <f t="shared" si="15"/>
        <v>-2</v>
      </c>
      <c r="I93" s="123">
        <f t="shared" si="29"/>
        <v>55</v>
      </c>
      <c r="J93" s="122">
        <f t="shared" si="29"/>
        <v>8917</v>
      </c>
      <c r="K93" s="119"/>
      <c r="L93" s="119"/>
      <c r="M93" s="122">
        <v>9128661</v>
      </c>
      <c r="N93" s="122">
        <f t="shared" si="20"/>
        <v>61</v>
      </c>
      <c r="O93" s="122">
        <f t="shared" si="24"/>
        <v>-1</v>
      </c>
      <c r="P93" s="122">
        <f t="shared" si="28"/>
        <v>-4</v>
      </c>
      <c r="Q93" s="122">
        <f t="shared" si="16"/>
        <v>9129</v>
      </c>
      <c r="R93" s="123">
        <f t="shared" si="27"/>
        <v>29</v>
      </c>
      <c r="S93" s="122">
        <f t="shared" si="25"/>
        <v>8979</v>
      </c>
      <c r="T93" s="119" t="str">
        <f t="shared" si="17"/>
        <v>2039</v>
      </c>
      <c r="U93" s="119"/>
      <c r="V93" s="119"/>
      <c r="W93" s="119"/>
      <c r="X93" s="119"/>
      <c r="Y93" s="119"/>
      <c r="Z93" s="119"/>
      <c r="AA93" s="119"/>
      <c r="AB93" s="119"/>
      <c r="AC93" s="119"/>
      <c r="AD93" s="119"/>
      <c r="AE93" s="119"/>
      <c r="AF93" s="119"/>
      <c r="AG93" s="119"/>
      <c r="AH93" s="119"/>
      <c r="AI93" s="119"/>
      <c r="AJ93" s="119"/>
      <c r="AK93" s="119"/>
      <c r="AL93" s="119"/>
      <c r="AM93" s="119"/>
      <c r="AN93" s="119"/>
      <c r="AO93" s="119"/>
      <c r="AP93" s="119"/>
      <c r="AQ93" s="119"/>
      <c r="AR93" s="119"/>
      <c r="AS93" s="119"/>
      <c r="AT93" s="119"/>
      <c r="AU93" s="119"/>
      <c r="AV93" s="119"/>
      <c r="AW93" s="119"/>
      <c r="AX93" s="119"/>
      <c r="AY93" s="119"/>
      <c r="AZ93" s="119"/>
    </row>
    <row r="94" spans="1:52" ht="14">
      <c r="A94" s="129" t="s">
        <v>1491</v>
      </c>
      <c r="B94" s="121">
        <v>8874041</v>
      </c>
      <c r="C94" s="123">
        <f t="shared" si="18"/>
        <v>50</v>
      </c>
      <c r="D94" s="124" t="str">
        <f t="shared" si="21"/>
        <v>2040</v>
      </c>
      <c r="E94" s="122">
        <f t="shared" si="22"/>
        <v>8874</v>
      </c>
      <c r="F94" s="123">
        <f t="shared" si="23"/>
        <v>50</v>
      </c>
      <c r="G94" s="123">
        <f t="shared" si="19"/>
        <v>-1</v>
      </c>
      <c r="H94" s="123">
        <f t="shared" si="15"/>
        <v>-2</v>
      </c>
      <c r="I94" s="123">
        <f t="shared" si="29"/>
        <v>53</v>
      </c>
      <c r="J94" s="122">
        <f t="shared" si="29"/>
        <v>8970</v>
      </c>
      <c r="K94" s="119"/>
      <c r="L94" s="119"/>
      <c r="M94" s="122">
        <v>9188251</v>
      </c>
      <c r="N94" s="122">
        <f t="shared" si="20"/>
        <v>60</v>
      </c>
      <c r="O94" s="122">
        <f t="shared" si="24"/>
        <v>-1</v>
      </c>
      <c r="P94" s="122">
        <f t="shared" si="28"/>
        <v>-3</v>
      </c>
      <c r="Q94" s="122">
        <f t="shared" si="16"/>
        <v>9188</v>
      </c>
      <c r="R94" s="123">
        <f t="shared" si="27"/>
        <v>26</v>
      </c>
      <c r="S94" s="122">
        <f t="shared" si="25"/>
        <v>9005</v>
      </c>
      <c r="T94" s="119" t="str">
        <f t="shared" si="17"/>
        <v>2040</v>
      </c>
      <c r="U94" s="119"/>
      <c r="V94" s="119"/>
      <c r="W94" s="119"/>
      <c r="X94" s="119"/>
      <c r="Y94" s="119"/>
      <c r="Z94" s="119"/>
      <c r="AA94" s="119"/>
      <c r="AB94" s="119"/>
      <c r="AC94" s="119"/>
      <c r="AD94" s="119"/>
      <c r="AE94" s="119"/>
      <c r="AF94" s="119"/>
      <c r="AG94" s="119"/>
      <c r="AH94" s="119"/>
      <c r="AI94" s="119"/>
      <c r="AJ94" s="119"/>
      <c r="AK94" s="119"/>
      <c r="AL94" s="119"/>
      <c r="AM94" s="119"/>
      <c r="AN94" s="119"/>
      <c r="AO94" s="119"/>
      <c r="AP94" s="119"/>
      <c r="AQ94" s="119"/>
      <c r="AR94" s="119"/>
      <c r="AS94" s="119"/>
      <c r="AT94" s="119"/>
      <c r="AU94" s="119"/>
      <c r="AV94" s="119"/>
      <c r="AW94" s="119"/>
      <c r="AX94" s="119"/>
      <c r="AY94" s="119"/>
      <c r="AZ94" s="119"/>
    </row>
    <row r="95" spans="1:52" ht="14">
      <c r="A95" s="129" t="s">
        <v>1492</v>
      </c>
      <c r="B95" s="121">
        <v>8922915</v>
      </c>
      <c r="C95" s="123">
        <f t="shared" si="18"/>
        <v>49</v>
      </c>
      <c r="D95" s="124" t="str">
        <f t="shared" si="21"/>
        <v>2041</v>
      </c>
      <c r="E95" s="122">
        <f t="shared" si="22"/>
        <v>8923</v>
      </c>
      <c r="F95" s="123">
        <f t="shared" si="23"/>
        <v>49</v>
      </c>
      <c r="G95" s="123">
        <f t="shared" si="19"/>
        <v>-1</v>
      </c>
      <c r="H95" s="123">
        <f t="shared" si="15"/>
        <v>-2</v>
      </c>
      <c r="I95" s="123">
        <f t="shared" si="29"/>
        <v>51</v>
      </c>
      <c r="J95" s="122">
        <f t="shared" si="29"/>
        <v>9021</v>
      </c>
      <c r="K95" s="119"/>
      <c r="L95" s="119"/>
      <c r="M95" s="122">
        <v>9246673</v>
      </c>
      <c r="N95" s="122">
        <f t="shared" si="20"/>
        <v>58</v>
      </c>
      <c r="O95" s="122">
        <f t="shared" si="24"/>
        <v>-2</v>
      </c>
      <c r="P95" s="122">
        <f t="shared" si="28"/>
        <v>-4</v>
      </c>
      <c r="Q95" s="122">
        <f t="shared" si="16"/>
        <v>9247</v>
      </c>
      <c r="R95" s="123">
        <f t="shared" si="27"/>
        <v>22</v>
      </c>
      <c r="S95" s="122">
        <f t="shared" si="25"/>
        <v>9027</v>
      </c>
      <c r="T95" s="119" t="str">
        <f t="shared" si="17"/>
        <v>2041</v>
      </c>
      <c r="U95" s="119"/>
      <c r="V95" s="119"/>
      <c r="W95" s="119"/>
      <c r="X95" s="119"/>
      <c r="Y95" s="119"/>
      <c r="Z95" s="119"/>
      <c r="AA95" s="119"/>
      <c r="AB95" s="119"/>
      <c r="AC95" s="119"/>
      <c r="AD95" s="119"/>
      <c r="AE95" s="119"/>
      <c r="AF95" s="119"/>
      <c r="AG95" s="119"/>
      <c r="AH95" s="119"/>
      <c r="AI95" s="119"/>
      <c r="AJ95" s="119"/>
      <c r="AK95" s="119"/>
      <c r="AL95" s="119"/>
      <c r="AM95" s="119"/>
      <c r="AN95" s="119"/>
      <c r="AO95" s="119"/>
      <c r="AP95" s="119"/>
      <c r="AQ95" s="119"/>
      <c r="AR95" s="119"/>
      <c r="AS95" s="119"/>
      <c r="AT95" s="119"/>
      <c r="AU95" s="119"/>
      <c r="AV95" s="119"/>
      <c r="AW95" s="119"/>
      <c r="AX95" s="119"/>
      <c r="AY95" s="119"/>
      <c r="AZ95" s="119"/>
    </row>
    <row r="96" spans="1:52" ht="14">
      <c r="A96" s="129" t="s">
        <v>1493</v>
      </c>
      <c r="B96" s="121">
        <v>8970573</v>
      </c>
      <c r="C96" s="123">
        <f t="shared" si="18"/>
        <v>48</v>
      </c>
      <c r="D96" s="124" t="str">
        <f t="shared" si="21"/>
        <v>2042</v>
      </c>
      <c r="E96" s="122">
        <f t="shared" si="22"/>
        <v>8971</v>
      </c>
      <c r="F96" s="123">
        <f t="shared" si="23"/>
        <v>48</v>
      </c>
      <c r="G96" s="123">
        <f t="shared" si="19"/>
        <v>-1</v>
      </c>
      <c r="H96" s="123">
        <f t="shared" si="15"/>
        <v>-1</v>
      </c>
      <c r="I96" s="123">
        <f t="shared" si="29"/>
        <v>50</v>
      </c>
      <c r="J96" s="122">
        <f t="shared" si="29"/>
        <v>9071</v>
      </c>
      <c r="K96" s="119"/>
      <c r="L96" s="119"/>
      <c r="M96" s="122">
        <v>9303897</v>
      </c>
      <c r="N96" s="122">
        <f t="shared" si="20"/>
        <v>57</v>
      </c>
      <c r="O96" s="122">
        <f t="shared" si="24"/>
        <v>-1</v>
      </c>
      <c r="P96" s="122">
        <f t="shared" si="28"/>
        <v>-2</v>
      </c>
      <c r="Q96" s="122">
        <f t="shared" si="16"/>
        <v>9304</v>
      </c>
      <c r="R96" s="123">
        <f t="shared" si="27"/>
        <v>20</v>
      </c>
      <c r="S96" s="122">
        <f t="shared" si="25"/>
        <v>9047</v>
      </c>
      <c r="T96" s="119" t="str">
        <f t="shared" si="17"/>
        <v>2042</v>
      </c>
      <c r="U96" s="119"/>
      <c r="V96" s="119"/>
      <c r="W96" s="119"/>
      <c r="X96" s="119"/>
      <c r="Y96" s="119"/>
      <c r="Z96" s="119"/>
      <c r="AA96" s="119"/>
      <c r="AB96" s="119"/>
      <c r="AC96" s="119"/>
      <c r="AD96" s="119"/>
      <c r="AE96" s="119"/>
      <c r="AF96" s="119"/>
      <c r="AG96" s="119"/>
      <c r="AH96" s="119"/>
      <c r="AI96" s="119"/>
      <c r="AJ96" s="119"/>
      <c r="AK96" s="119"/>
      <c r="AL96" s="119"/>
      <c r="AM96" s="119"/>
      <c r="AN96" s="119"/>
      <c r="AO96" s="119"/>
      <c r="AP96" s="119"/>
      <c r="AQ96" s="119"/>
      <c r="AR96" s="119"/>
      <c r="AS96" s="119"/>
      <c r="AT96" s="119"/>
      <c r="AU96" s="119"/>
      <c r="AV96" s="119"/>
      <c r="AW96" s="119"/>
      <c r="AX96" s="119"/>
      <c r="AY96" s="119"/>
      <c r="AZ96" s="119"/>
    </row>
    <row r="97" spans="1:52" ht="14">
      <c r="A97" s="129" t="s">
        <v>1494</v>
      </c>
      <c r="B97" s="121">
        <v>9016993</v>
      </c>
      <c r="C97" s="123">
        <f t="shared" si="18"/>
        <v>46</v>
      </c>
      <c r="D97" s="124" t="str">
        <f t="shared" si="21"/>
        <v>2043</v>
      </c>
      <c r="E97" s="122">
        <f t="shared" si="22"/>
        <v>9017</v>
      </c>
      <c r="F97" s="123">
        <f t="shared" si="23"/>
        <v>46</v>
      </c>
      <c r="G97" s="123">
        <f t="shared" si="19"/>
        <v>-2</v>
      </c>
      <c r="H97" s="123">
        <f t="shared" si="15"/>
        <v>-2</v>
      </c>
      <c r="I97" s="123">
        <f t="shared" si="29"/>
        <v>48</v>
      </c>
      <c r="J97" s="122">
        <f t="shared" si="29"/>
        <v>9119</v>
      </c>
      <c r="K97" s="119"/>
      <c r="L97" s="119"/>
      <c r="M97" s="122">
        <v>9359836</v>
      </c>
      <c r="N97" s="122">
        <f t="shared" si="20"/>
        <v>56</v>
      </c>
      <c r="O97" s="122">
        <f t="shared" si="24"/>
        <v>-1</v>
      </c>
      <c r="P97" s="122">
        <f t="shared" si="28"/>
        <v>-2</v>
      </c>
      <c r="Q97" s="122">
        <f t="shared" si="16"/>
        <v>9360</v>
      </c>
      <c r="R97" s="123">
        <f t="shared" si="27"/>
        <v>18</v>
      </c>
      <c r="S97" s="122">
        <f t="shared" si="25"/>
        <v>9065</v>
      </c>
      <c r="T97" s="119" t="str">
        <f t="shared" si="17"/>
        <v>2043</v>
      </c>
      <c r="U97" s="119"/>
      <c r="V97" s="119"/>
      <c r="W97" s="119"/>
      <c r="X97" s="119"/>
      <c r="Y97" s="119"/>
      <c r="Z97" s="119"/>
      <c r="AA97" s="119"/>
      <c r="AB97" s="119"/>
      <c r="AC97" s="119"/>
      <c r="AD97" s="119"/>
      <c r="AE97" s="119"/>
      <c r="AF97" s="119"/>
      <c r="AG97" s="119"/>
      <c r="AH97" s="119"/>
      <c r="AI97" s="119"/>
      <c r="AJ97" s="119"/>
      <c r="AK97" s="119"/>
      <c r="AL97" s="119"/>
      <c r="AM97" s="119"/>
      <c r="AN97" s="119"/>
      <c r="AO97" s="119"/>
      <c r="AP97" s="119"/>
      <c r="AQ97" s="119"/>
      <c r="AR97" s="119"/>
      <c r="AS97" s="119"/>
      <c r="AT97" s="119"/>
      <c r="AU97" s="119"/>
      <c r="AV97" s="119"/>
      <c r="AW97" s="119"/>
      <c r="AX97" s="119"/>
      <c r="AY97" s="119"/>
      <c r="AZ97" s="119"/>
    </row>
    <row r="98" spans="1:52" ht="14">
      <c r="A98" s="129" t="s">
        <v>1495</v>
      </c>
      <c r="B98" s="121">
        <v>9062149</v>
      </c>
      <c r="C98" s="123">
        <f t="shared" si="18"/>
        <v>45</v>
      </c>
      <c r="D98" s="124" t="str">
        <f t="shared" si="21"/>
        <v>2044</v>
      </c>
      <c r="E98" s="122">
        <f t="shared" si="22"/>
        <v>9062</v>
      </c>
      <c r="F98" s="123">
        <f t="shared" si="23"/>
        <v>45</v>
      </c>
      <c r="G98" s="123">
        <f t="shared" si="19"/>
        <v>-1</v>
      </c>
      <c r="H98" s="123">
        <f t="shared" si="15"/>
        <v>-1</v>
      </c>
      <c r="I98" s="123">
        <f t="shared" si="29"/>
        <v>47</v>
      </c>
      <c r="J98" s="122">
        <f t="shared" si="29"/>
        <v>9166</v>
      </c>
      <c r="K98" s="119"/>
      <c r="L98" s="119"/>
      <c r="M98" s="122">
        <v>9414408</v>
      </c>
      <c r="N98" s="122">
        <f t="shared" si="20"/>
        <v>55</v>
      </c>
      <c r="O98" s="122">
        <f t="shared" si="24"/>
        <v>-1</v>
      </c>
      <c r="P98" s="122">
        <f t="shared" si="28"/>
        <v>-3</v>
      </c>
      <c r="Q98" s="122">
        <f t="shared" si="16"/>
        <v>9414</v>
      </c>
      <c r="R98" s="123">
        <f t="shared" si="27"/>
        <v>15</v>
      </c>
      <c r="S98" s="122">
        <f t="shared" si="25"/>
        <v>9080</v>
      </c>
      <c r="T98" s="119" t="str">
        <f t="shared" si="17"/>
        <v>2044</v>
      </c>
      <c r="U98" s="119"/>
      <c r="V98" s="119"/>
      <c r="W98" s="119"/>
      <c r="X98" s="119"/>
      <c r="Y98" s="119"/>
      <c r="Z98" s="119"/>
      <c r="AA98" s="119"/>
      <c r="AB98" s="119"/>
      <c r="AC98" s="119"/>
      <c r="AD98" s="119"/>
      <c r="AE98" s="119"/>
      <c r="AF98" s="119"/>
      <c r="AG98" s="119"/>
      <c r="AH98" s="119"/>
      <c r="AI98" s="119"/>
      <c r="AJ98" s="119"/>
      <c r="AK98" s="119"/>
      <c r="AL98" s="119"/>
      <c r="AM98" s="119"/>
      <c r="AN98" s="119"/>
      <c r="AO98" s="119"/>
      <c r="AP98" s="119"/>
      <c r="AQ98" s="119"/>
      <c r="AR98" s="119"/>
      <c r="AS98" s="119"/>
      <c r="AT98" s="119"/>
      <c r="AU98" s="119"/>
      <c r="AV98" s="119"/>
      <c r="AW98" s="119"/>
      <c r="AX98" s="119"/>
      <c r="AY98" s="119"/>
      <c r="AZ98" s="119"/>
    </row>
    <row r="99" spans="1:52" ht="14">
      <c r="A99" s="129" t="s">
        <v>1496</v>
      </c>
      <c r="B99" s="121">
        <v>9106022</v>
      </c>
      <c r="C99" s="123">
        <f t="shared" si="18"/>
        <v>44</v>
      </c>
      <c r="D99" s="124" t="str">
        <f t="shared" si="21"/>
        <v>2045</v>
      </c>
      <c r="E99" s="122">
        <f t="shared" si="22"/>
        <v>9106</v>
      </c>
      <c r="F99" s="123">
        <f t="shared" si="23"/>
        <v>44</v>
      </c>
      <c r="G99" s="123">
        <f t="shared" si="19"/>
        <v>-1</v>
      </c>
      <c r="H99" s="123">
        <f t="shared" si="15"/>
        <v>-2</v>
      </c>
      <c r="I99" s="123">
        <f t="shared" si="29"/>
        <v>45</v>
      </c>
      <c r="J99" s="122">
        <f t="shared" si="29"/>
        <v>9211</v>
      </c>
      <c r="K99" s="119"/>
      <c r="L99" s="119"/>
      <c r="M99" s="122">
        <v>9467544</v>
      </c>
      <c r="N99" s="122">
        <f t="shared" si="20"/>
        <v>53</v>
      </c>
      <c r="O99" s="122">
        <f t="shared" si="24"/>
        <v>-2</v>
      </c>
      <c r="P99" s="122">
        <f t="shared" si="28"/>
        <v>-4</v>
      </c>
      <c r="Q99" s="122">
        <f t="shared" si="16"/>
        <v>9468</v>
      </c>
      <c r="R99" s="123">
        <f t="shared" si="27"/>
        <v>11</v>
      </c>
      <c r="S99" s="122">
        <f t="shared" si="25"/>
        <v>9091</v>
      </c>
      <c r="T99" s="119" t="str">
        <f t="shared" si="17"/>
        <v>2045</v>
      </c>
      <c r="U99" s="119"/>
      <c r="V99" s="119"/>
      <c r="W99" s="119"/>
      <c r="X99" s="119"/>
      <c r="Y99" s="119"/>
      <c r="Z99" s="119"/>
      <c r="AA99" s="119"/>
      <c r="AB99" s="119"/>
      <c r="AC99" s="119"/>
      <c r="AD99" s="119"/>
      <c r="AE99" s="119"/>
      <c r="AF99" s="119"/>
      <c r="AG99" s="119"/>
      <c r="AH99" s="119"/>
      <c r="AI99" s="119"/>
      <c r="AJ99" s="119"/>
      <c r="AK99" s="119"/>
      <c r="AL99" s="119"/>
      <c r="AM99" s="119"/>
      <c r="AN99" s="119"/>
      <c r="AO99" s="119"/>
      <c r="AP99" s="119"/>
      <c r="AQ99" s="119"/>
      <c r="AR99" s="119"/>
      <c r="AS99" s="119"/>
      <c r="AT99" s="119"/>
      <c r="AU99" s="119"/>
      <c r="AV99" s="119"/>
      <c r="AW99" s="119"/>
      <c r="AX99" s="119"/>
      <c r="AY99" s="119"/>
      <c r="AZ99" s="119"/>
    </row>
    <row r="100" spans="1:52" ht="14">
      <c r="A100" s="129" t="s">
        <v>1497</v>
      </c>
      <c r="B100" s="121">
        <v>9148608</v>
      </c>
      <c r="C100" s="123">
        <f t="shared" si="18"/>
        <v>43</v>
      </c>
      <c r="D100" s="124" t="str">
        <f t="shared" si="21"/>
        <v>2046</v>
      </c>
      <c r="E100" s="122">
        <f t="shared" si="22"/>
        <v>9149</v>
      </c>
      <c r="F100" s="123">
        <f t="shared" si="23"/>
        <v>43</v>
      </c>
      <c r="G100" s="123">
        <f t="shared" si="19"/>
        <v>-1</v>
      </c>
      <c r="H100" s="123">
        <f t="shared" si="15"/>
        <v>0</v>
      </c>
      <c r="I100" s="123">
        <f t="shared" si="29"/>
        <v>45</v>
      </c>
      <c r="J100" s="122">
        <f t="shared" si="29"/>
        <v>9256</v>
      </c>
      <c r="K100" s="119"/>
      <c r="L100" s="119"/>
      <c r="M100" s="122">
        <v>9519191</v>
      </c>
      <c r="N100" s="122">
        <f t="shared" si="20"/>
        <v>52</v>
      </c>
      <c r="O100" s="122">
        <f t="shared" si="24"/>
        <v>-1</v>
      </c>
      <c r="P100" s="122">
        <f t="shared" si="28"/>
        <v>-2</v>
      </c>
      <c r="Q100" s="122">
        <f t="shared" si="16"/>
        <v>9519</v>
      </c>
      <c r="R100" s="123">
        <f t="shared" si="27"/>
        <v>9</v>
      </c>
      <c r="S100" s="122">
        <f t="shared" si="25"/>
        <v>9100</v>
      </c>
      <c r="T100" s="119" t="str">
        <f t="shared" si="17"/>
        <v>2046</v>
      </c>
      <c r="U100" s="119"/>
      <c r="V100" s="119"/>
      <c r="W100" s="119"/>
      <c r="X100" s="119"/>
      <c r="Y100" s="119"/>
      <c r="Z100" s="119"/>
      <c r="AA100" s="119"/>
      <c r="AB100" s="119"/>
      <c r="AC100" s="119"/>
      <c r="AD100" s="119"/>
      <c r="AE100" s="119"/>
      <c r="AF100" s="119"/>
      <c r="AG100" s="119"/>
      <c r="AH100" s="119"/>
      <c r="AI100" s="119"/>
      <c r="AJ100" s="119"/>
      <c r="AK100" s="119"/>
      <c r="AL100" s="119"/>
      <c r="AM100" s="119"/>
      <c r="AN100" s="119"/>
      <c r="AO100" s="119"/>
      <c r="AP100" s="119"/>
      <c r="AQ100" s="119"/>
      <c r="AR100" s="119"/>
      <c r="AS100" s="119"/>
      <c r="AT100" s="119"/>
      <c r="AU100" s="119"/>
      <c r="AV100" s="119"/>
      <c r="AW100" s="119"/>
      <c r="AX100" s="119"/>
      <c r="AY100" s="119"/>
      <c r="AZ100" s="119"/>
    </row>
    <row r="101" spans="1:52" ht="14">
      <c r="A101" s="129" t="s">
        <v>1498</v>
      </c>
      <c r="B101" s="121">
        <v>9189909</v>
      </c>
      <c r="C101" s="123">
        <f t="shared" si="18"/>
        <v>41</v>
      </c>
      <c r="D101" s="124" t="str">
        <f t="shared" si="21"/>
        <v>2047</v>
      </c>
      <c r="E101" s="122">
        <f t="shared" si="22"/>
        <v>9190</v>
      </c>
      <c r="F101" s="123">
        <f t="shared" si="23"/>
        <v>41</v>
      </c>
      <c r="G101" s="123">
        <f t="shared" si="19"/>
        <v>-2</v>
      </c>
      <c r="H101" s="123">
        <f t="shared" si="15"/>
        <v>-1</v>
      </c>
      <c r="I101" s="123">
        <f t="shared" si="29"/>
        <v>44</v>
      </c>
      <c r="J101" s="122">
        <f t="shared" si="29"/>
        <v>9300</v>
      </c>
      <c r="K101" s="119"/>
      <c r="L101" s="119"/>
      <c r="M101" s="122">
        <v>9569298</v>
      </c>
      <c r="N101" s="122">
        <f t="shared" si="20"/>
        <v>50</v>
      </c>
      <c r="O101" s="122">
        <f t="shared" si="24"/>
        <v>-2</v>
      </c>
      <c r="P101" s="122">
        <f t="shared" si="28"/>
        <v>-3</v>
      </c>
      <c r="Q101" s="122">
        <f t="shared" si="16"/>
        <v>9569</v>
      </c>
      <c r="R101" s="123">
        <f t="shared" si="27"/>
        <v>6</v>
      </c>
      <c r="S101" s="122">
        <f t="shared" si="25"/>
        <v>9106</v>
      </c>
      <c r="T101" s="119" t="str">
        <f t="shared" si="17"/>
        <v>2047</v>
      </c>
      <c r="U101" s="119"/>
      <c r="V101" s="119"/>
      <c r="W101" s="119"/>
      <c r="X101" s="119"/>
      <c r="Y101" s="119"/>
      <c r="Z101" s="119"/>
      <c r="AA101" s="119"/>
      <c r="AB101" s="119"/>
      <c r="AC101" s="119"/>
      <c r="AD101" s="119"/>
      <c r="AE101" s="119"/>
      <c r="AF101" s="119"/>
      <c r="AG101" s="119"/>
      <c r="AH101" s="119"/>
      <c r="AI101" s="119"/>
      <c r="AJ101" s="119"/>
      <c r="AK101" s="119"/>
      <c r="AL101" s="119"/>
      <c r="AM101" s="119"/>
      <c r="AN101" s="119"/>
      <c r="AO101" s="119"/>
      <c r="AP101" s="119"/>
      <c r="AQ101" s="119"/>
      <c r="AR101" s="119"/>
      <c r="AS101" s="119"/>
      <c r="AT101" s="119"/>
      <c r="AU101" s="119"/>
      <c r="AV101" s="119"/>
      <c r="AW101" s="119"/>
      <c r="AX101" s="119"/>
      <c r="AY101" s="119"/>
      <c r="AZ101" s="119"/>
    </row>
    <row r="102" spans="1:52" ht="14">
      <c r="A102" s="129" t="s">
        <v>1499</v>
      </c>
      <c r="B102" s="121">
        <v>9229926</v>
      </c>
      <c r="C102" s="123">
        <f t="shared" si="18"/>
        <v>40</v>
      </c>
      <c r="D102" s="124" t="str">
        <f t="shared" si="21"/>
        <v>2048</v>
      </c>
      <c r="E102" s="122">
        <f t="shared" si="22"/>
        <v>9230</v>
      </c>
      <c r="F102" s="123">
        <f t="shared" si="23"/>
        <v>40</v>
      </c>
      <c r="G102" s="123">
        <f t="shared" si="19"/>
        <v>-1</v>
      </c>
      <c r="H102" s="123">
        <f t="shared" si="15"/>
        <v>-1</v>
      </c>
      <c r="I102" s="123">
        <f t="shared" si="29"/>
        <v>43</v>
      </c>
      <c r="J102" s="122">
        <f t="shared" si="29"/>
        <v>9343</v>
      </c>
      <c r="K102" s="119"/>
      <c r="L102" s="119"/>
      <c r="M102" s="122">
        <v>9617775</v>
      </c>
      <c r="N102" s="122">
        <f t="shared" si="20"/>
        <v>48</v>
      </c>
      <c r="O102" s="122">
        <f t="shared" si="24"/>
        <v>-2</v>
      </c>
      <c r="P102" s="122">
        <f t="shared" si="28"/>
        <v>-2</v>
      </c>
      <c r="Q102" s="122">
        <f t="shared" si="16"/>
        <v>9618</v>
      </c>
      <c r="R102" s="123">
        <f t="shared" si="27"/>
        <v>4</v>
      </c>
      <c r="S102" s="122">
        <f t="shared" si="25"/>
        <v>9110</v>
      </c>
      <c r="T102" s="119" t="str">
        <f t="shared" si="17"/>
        <v>2048</v>
      </c>
      <c r="U102" s="119"/>
      <c r="V102" s="119"/>
      <c r="W102" s="119"/>
      <c r="X102" s="119"/>
      <c r="Y102" s="119"/>
      <c r="Z102" s="119"/>
      <c r="AA102" s="119"/>
      <c r="AB102" s="119"/>
      <c r="AC102" s="119"/>
      <c r="AD102" s="119"/>
      <c r="AE102" s="119"/>
      <c r="AF102" s="119"/>
      <c r="AG102" s="119"/>
      <c r="AH102" s="119"/>
      <c r="AI102" s="119"/>
      <c r="AJ102" s="119"/>
      <c r="AK102" s="119"/>
      <c r="AL102" s="119"/>
      <c r="AM102" s="119"/>
      <c r="AN102" s="119"/>
      <c r="AO102" s="119"/>
      <c r="AP102" s="119"/>
      <c r="AQ102" s="119"/>
      <c r="AR102" s="119"/>
      <c r="AS102" s="119"/>
      <c r="AT102" s="119"/>
      <c r="AU102" s="119"/>
      <c r="AV102" s="119"/>
      <c r="AW102" s="119"/>
      <c r="AX102" s="119"/>
      <c r="AY102" s="119"/>
      <c r="AZ102" s="119"/>
    </row>
    <row r="103" spans="1:52" ht="14">
      <c r="A103" s="129" t="s">
        <v>1500</v>
      </c>
      <c r="B103" s="121">
        <v>9268663</v>
      </c>
      <c r="C103" s="123">
        <f t="shared" si="18"/>
        <v>39</v>
      </c>
      <c r="D103" s="124" t="str">
        <f t="shared" si="21"/>
        <v>2049</v>
      </c>
      <c r="E103" s="122">
        <f t="shared" si="22"/>
        <v>9269</v>
      </c>
      <c r="F103" s="123">
        <f t="shared" si="23"/>
        <v>39</v>
      </c>
      <c r="G103" s="123">
        <f t="shared" si="19"/>
        <v>-1</v>
      </c>
      <c r="H103" s="123">
        <f t="shared" si="15"/>
        <v>0</v>
      </c>
      <c r="I103" s="123">
        <f t="shared" si="29"/>
        <v>43</v>
      </c>
      <c r="J103" s="122">
        <f t="shared" si="29"/>
        <v>9386</v>
      </c>
      <c r="K103" s="119"/>
      <c r="L103" s="119"/>
      <c r="M103" s="122">
        <v>9664516</v>
      </c>
      <c r="N103" s="122">
        <f t="shared" si="20"/>
        <v>47</v>
      </c>
      <c r="O103" s="122">
        <f t="shared" si="24"/>
        <v>-1</v>
      </c>
      <c r="P103" s="122">
        <f t="shared" si="28"/>
        <v>-1</v>
      </c>
      <c r="Q103" s="122">
        <f t="shared" si="16"/>
        <v>9665</v>
      </c>
      <c r="R103" s="123">
        <f t="shared" si="27"/>
        <v>3</v>
      </c>
      <c r="S103" s="122">
        <f t="shared" si="25"/>
        <v>9113</v>
      </c>
      <c r="T103" s="119" t="str">
        <f t="shared" si="17"/>
        <v>2049</v>
      </c>
      <c r="U103" s="119"/>
      <c r="V103" s="119"/>
      <c r="W103" s="119"/>
      <c r="X103" s="119"/>
      <c r="Y103" s="119"/>
      <c r="Z103" s="119"/>
      <c r="AA103" s="119"/>
      <c r="AB103" s="119"/>
      <c r="AC103" s="119"/>
      <c r="AD103" s="119"/>
      <c r="AE103" s="119"/>
      <c r="AF103" s="119"/>
      <c r="AG103" s="119"/>
      <c r="AH103" s="119"/>
      <c r="AI103" s="119"/>
      <c r="AJ103" s="119"/>
      <c r="AK103" s="119"/>
      <c r="AL103" s="119"/>
      <c r="AM103" s="119"/>
      <c r="AN103" s="119"/>
      <c r="AO103" s="119"/>
      <c r="AP103" s="119"/>
      <c r="AQ103" s="119"/>
      <c r="AR103" s="119"/>
      <c r="AS103" s="119"/>
      <c r="AT103" s="119"/>
      <c r="AU103" s="119"/>
      <c r="AV103" s="119"/>
      <c r="AW103" s="119"/>
      <c r="AX103" s="119"/>
      <c r="AY103" s="119"/>
      <c r="AZ103" s="119"/>
    </row>
    <row r="104" spans="1:52" ht="14">
      <c r="A104" s="129" t="s">
        <v>1501</v>
      </c>
      <c r="B104" s="121">
        <v>9306128</v>
      </c>
      <c r="C104" s="123">
        <f t="shared" si="18"/>
        <v>37</v>
      </c>
      <c r="D104" s="124" t="str">
        <f t="shared" si="21"/>
        <v>2050</v>
      </c>
      <c r="E104" s="122">
        <f t="shared" si="22"/>
        <v>9306</v>
      </c>
      <c r="F104" s="123">
        <f t="shared" si="23"/>
        <v>37</v>
      </c>
      <c r="G104" s="123">
        <f t="shared" si="19"/>
        <v>-2</v>
      </c>
      <c r="H104" s="123">
        <f t="shared" si="15"/>
        <v>-1</v>
      </c>
      <c r="I104" s="123">
        <f t="shared" ref="I104:J119" si="30">I103+H104</f>
        <v>42</v>
      </c>
      <c r="J104" s="122">
        <f t="shared" si="30"/>
        <v>9428</v>
      </c>
      <c r="K104" s="119"/>
      <c r="L104" s="119"/>
      <c r="M104" s="122">
        <v>9709492</v>
      </c>
      <c r="N104" s="122">
        <f t="shared" si="20"/>
        <v>45</v>
      </c>
      <c r="O104" s="122">
        <f t="shared" si="24"/>
        <v>-2</v>
      </c>
      <c r="P104" s="122">
        <f t="shared" si="28"/>
        <v>-2</v>
      </c>
      <c r="Q104" s="122">
        <f t="shared" si="16"/>
        <v>9709</v>
      </c>
      <c r="R104" s="123">
        <f t="shared" si="27"/>
        <v>1</v>
      </c>
      <c r="S104" s="122">
        <f t="shared" si="25"/>
        <v>9114</v>
      </c>
      <c r="T104" s="119" t="str">
        <f t="shared" si="17"/>
        <v>2050</v>
      </c>
      <c r="U104" s="119"/>
      <c r="V104" s="119"/>
      <c r="W104" s="119"/>
      <c r="X104" s="119"/>
      <c r="Y104" s="119"/>
      <c r="Z104" s="119"/>
      <c r="AA104" s="119"/>
      <c r="AB104" s="119"/>
      <c r="AC104" s="119"/>
      <c r="AD104" s="119"/>
      <c r="AE104" s="119"/>
      <c r="AF104" s="119"/>
      <c r="AG104" s="119"/>
      <c r="AH104" s="119"/>
      <c r="AI104" s="119"/>
      <c r="AJ104" s="119"/>
      <c r="AK104" s="119"/>
      <c r="AL104" s="119"/>
      <c r="AM104" s="119"/>
      <c r="AN104" s="119"/>
      <c r="AO104" s="119"/>
      <c r="AP104" s="119"/>
      <c r="AQ104" s="119"/>
      <c r="AR104" s="119"/>
      <c r="AS104" s="119"/>
      <c r="AT104" s="119"/>
      <c r="AU104" s="119"/>
      <c r="AV104" s="119"/>
      <c r="AW104" s="119"/>
      <c r="AX104" s="119"/>
      <c r="AY104" s="119"/>
      <c r="AZ104" s="119"/>
    </row>
    <row r="105" spans="1:52" ht="14">
      <c r="A105" s="129" t="s">
        <v>1502</v>
      </c>
      <c r="B105" s="121">
        <v>9342331</v>
      </c>
      <c r="C105" s="123">
        <f t="shared" si="18"/>
        <v>36</v>
      </c>
      <c r="D105" s="124" t="str">
        <f t="shared" si="21"/>
        <v>2051</v>
      </c>
      <c r="E105" s="122">
        <f t="shared" si="22"/>
        <v>9342</v>
      </c>
      <c r="F105" s="123">
        <f t="shared" si="23"/>
        <v>36</v>
      </c>
      <c r="G105" s="123">
        <f t="shared" si="19"/>
        <v>-1</v>
      </c>
      <c r="H105" s="123">
        <f t="shared" si="15"/>
        <v>-1</v>
      </c>
      <c r="I105" s="123">
        <f t="shared" si="30"/>
        <v>41</v>
      </c>
      <c r="J105" s="122">
        <f t="shared" si="30"/>
        <v>9469</v>
      </c>
      <c r="K105" s="119"/>
      <c r="L105" s="119"/>
      <c r="M105" s="122">
        <v>9752657</v>
      </c>
      <c r="N105" s="122">
        <f t="shared" si="20"/>
        <v>43</v>
      </c>
      <c r="O105" s="122">
        <f t="shared" si="24"/>
        <v>-2</v>
      </c>
      <c r="P105" s="122">
        <f t="shared" si="28"/>
        <v>-2</v>
      </c>
      <c r="Q105" s="122">
        <f t="shared" si="16"/>
        <v>9753</v>
      </c>
      <c r="R105" s="123">
        <f t="shared" si="27"/>
        <v>-1</v>
      </c>
      <c r="S105" s="122">
        <f t="shared" si="25"/>
        <v>9113</v>
      </c>
      <c r="T105" s="119" t="str">
        <f t="shared" si="17"/>
        <v>2051</v>
      </c>
      <c r="U105" s="119"/>
      <c r="V105" s="119"/>
      <c r="W105" s="119"/>
      <c r="X105" s="119"/>
      <c r="Y105" s="119"/>
      <c r="Z105" s="119"/>
      <c r="AA105" s="119"/>
      <c r="AB105" s="119"/>
      <c r="AC105" s="119"/>
      <c r="AD105" s="119"/>
      <c r="AE105" s="119"/>
      <c r="AF105" s="119"/>
      <c r="AG105" s="119"/>
      <c r="AH105" s="119"/>
      <c r="AI105" s="119"/>
      <c r="AJ105" s="119"/>
      <c r="AK105" s="119"/>
      <c r="AL105" s="119"/>
      <c r="AM105" s="119"/>
      <c r="AN105" s="119"/>
      <c r="AO105" s="119"/>
      <c r="AP105" s="119"/>
      <c r="AQ105" s="119"/>
      <c r="AR105" s="119"/>
      <c r="AS105" s="119"/>
      <c r="AT105" s="119"/>
      <c r="AU105" s="119"/>
      <c r="AV105" s="119"/>
      <c r="AW105" s="119"/>
      <c r="AX105" s="119"/>
      <c r="AY105" s="119"/>
      <c r="AZ105" s="119"/>
    </row>
    <row r="106" spans="1:52" ht="14">
      <c r="A106" s="129" t="s">
        <v>1503</v>
      </c>
      <c r="B106" s="121">
        <v>9377285</v>
      </c>
      <c r="C106" s="123">
        <f t="shared" si="18"/>
        <v>35</v>
      </c>
      <c r="D106" s="124" t="str">
        <f t="shared" si="21"/>
        <v>2052</v>
      </c>
      <c r="E106" s="122">
        <f t="shared" si="22"/>
        <v>9377</v>
      </c>
      <c r="F106" s="123">
        <f t="shared" si="23"/>
        <v>35</v>
      </c>
      <c r="G106" s="123">
        <f t="shared" si="19"/>
        <v>-1</v>
      </c>
      <c r="H106" s="123">
        <f t="shared" si="15"/>
        <v>-1</v>
      </c>
      <c r="I106" s="123">
        <f t="shared" si="30"/>
        <v>40</v>
      </c>
      <c r="J106" s="122">
        <f t="shared" si="30"/>
        <v>9509</v>
      </c>
      <c r="K106" s="119"/>
      <c r="L106" s="119"/>
      <c r="M106" s="122">
        <v>9794102</v>
      </c>
      <c r="N106" s="122">
        <f t="shared" si="20"/>
        <v>41</v>
      </c>
      <c r="O106" s="122">
        <f t="shared" si="24"/>
        <v>-2</v>
      </c>
      <c r="P106" s="122">
        <f t="shared" si="28"/>
        <v>-3</v>
      </c>
      <c r="Q106" s="122">
        <f t="shared" si="16"/>
        <v>9794</v>
      </c>
      <c r="R106" s="123">
        <f t="shared" si="27"/>
        <v>-4</v>
      </c>
      <c r="S106" s="122">
        <f t="shared" si="25"/>
        <v>9109</v>
      </c>
      <c r="T106" s="119" t="str">
        <f t="shared" si="17"/>
        <v>2052</v>
      </c>
      <c r="U106" s="119"/>
      <c r="V106" s="119"/>
      <c r="W106" s="119"/>
      <c r="X106" s="119"/>
      <c r="Y106" s="119"/>
      <c r="Z106" s="119"/>
      <c r="AA106" s="119"/>
      <c r="AB106" s="119"/>
      <c r="AC106" s="119"/>
      <c r="AD106" s="119"/>
      <c r="AE106" s="119"/>
      <c r="AF106" s="119"/>
      <c r="AG106" s="119"/>
      <c r="AH106" s="119"/>
      <c r="AI106" s="119"/>
      <c r="AJ106" s="119"/>
      <c r="AK106" s="119"/>
      <c r="AL106" s="119"/>
      <c r="AM106" s="119"/>
      <c r="AN106" s="119"/>
      <c r="AO106" s="119"/>
      <c r="AP106" s="119"/>
      <c r="AQ106" s="119"/>
      <c r="AR106" s="119"/>
      <c r="AS106" s="119"/>
      <c r="AT106" s="119"/>
      <c r="AU106" s="119"/>
      <c r="AV106" s="119"/>
      <c r="AW106" s="119"/>
      <c r="AX106" s="119"/>
      <c r="AY106" s="119"/>
      <c r="AZ106" s="119"/>
    </row>
    <row r="107" spans="1:52" ht="14">
      <c r="A107" s="129" t="s">
        <v>1504</v>
      </c>
      <c r="B107" s="121">
        <v>9411015</v>
      </c>
      <c r="C107" s="123">
        <f t="shared" si="18"/>
        <v>34</v>
      </c>
      <c r="D107" s="124" t="str">
        <f t="shared" si="21"/>
        <v>2053</v>
      </c>
      <c r="E107" s="122">
        <f t="shared" si="22"/>
        <v>9411</v>
      </c>
      <c r="F107" s="123">
        <f t="shared" si="23"/>
        <v>34</v>
      </c>
      <c r="G107" s="123">
        <f t="shared" si="19"/>
        <v>-1</v>
      </c>
      <c r="H107" s="123">
        <f t="shared" si="15"/>
        <v>-1</v>
      </c>
      <c r="I107" s="123">
        <f t="shared" si="30"/>
        <v>39</v>
      </c>
      <c r="J107" s="122">
        <f t="shared" si="30"/>
        <v>9548</v>
      </c>
      <c r="K107" s="119"/>
      <c r="L107" s="119"/>
      <c r="M107" s="122">
        <v>9833861</v>
      </c>
      <c r="N107" s="122">
        <f t="shared" si="20"/>
        <v>40</v>
      </c>
      <c r="O107" s="122">
        <f t="shared" si="24"/>
        <v>-1</v>
      </c>
      <c r="P107" s="122">
        <f t="shared" si="28"/>
        <v>-2</v>
      </c>
      <c r="Q107" s="122">
        <f t="shared" si="16"/>
        <v>9834</v>
      </c>
      <c r="R107" s="123">
        <f t="shared" si="27"/>
        <v>-6</v>
      </c>
      <c r="S107" s="122">
        <f t="shared" si="25"/>
        <v>9103</v>
      </c>
      <c r="T107" s="119" t="str">
        <f t="shared" si="17"/>
        <v>2053</v>
      </c>
      <c r="U107" s="119"/>
      <c r="V107" s="119"/>
      <c r="W107" s="119"/>
      <c r="X107" s="119"/>
      <c r="Y107" s="119"/>
      <c r="Z107" s="119"/>
      <c r="AA107" s="119"/>
      <c r="AB107" s="119"/>
      <c r="AC107" s="119"/>
      <c r="AD107" s="119"/>
      <c r="AE107" s="119"/>
      <c r="AF107" s="119"/>
      <c r="AG107" s="119"/>
      <c r="AH107" s="119"/>
      <c r="AI107" s="119"/>
      <c r="AJ107" s="119"/>
      <c r="AK107" s="119"/>
      <c r="AL107" s="119"/>
      <c r="AM107" s="119"/>
      <c r="AN107" s="119"/>
      <c r="AO107" s="119"/>
      <c r="AP107" s="119"/>
      <c r="AQ107" s="119"/>
      <c r="AR107" s="119"/>
      <c r="AS107" s="119"/>
      <c r="AT107" s="119"/>
      <c r="AU107" s="119"/>
      <c r="AV107" s="119"/>
      <c r="AW107" s="119"/>
      <c r="AX107" s="119"/>
      <c r="AY107" s="119"/>
      <c r="AZ107" s="119"/>
    </row>
    <row r="108" spans="1:52" ht="14">
      <c r="A108" s="129" t="s">
        <v>1505</v>
      </c>
      <c r="B108" s="121">
        <v>9443548</v>
      </c>
      <c r="C108" s="123">
        <f t="shared" si="18"/>
        <v>33</v>
      </c>
      <c r="D108" s="124" t="str">
        <f t="shared" si="21"/>
        <v>2054</v>
      </c>
      <c r="E108" s="122">
        <f t="shared" si="22"/>
        <v>9444</v>
      </c>
      <c r="F108" s="123">
        <f t="shared" si="23"/>
        <v>33</v>
      </c>
      <c r="G108" s="123">
        <f t="shared" si="19"/>
        <v>-1</v>
      </c>
      <c r="H108" s="123">
        <f t="shared" si="15"/>
        <v>-1</v>
      </c>
      <c r="I108" s="123">
        <f t="shared" si="30"/>
        <v>38</v>
      </c>
      <c r="J108" s="122">
        <f t="shared" si="30"/>
        <v>9586</v>
      </c>
      <c r="K108" s="119"/>
      <c r="L108" s="119"/>
      <c r="M108" s="122">
        <v>9871901</v>
      </c>
      <c r="N108" s="122">
        <f t="shared" si="20"/>
        <v>38</v>
      </c>
      <c r="O108" s="122">
        <f t="shared" si="24"/>
        <v>-2</v>
      </c>
      <c r="P108" s="122">
        <f t="shared" si="28"/>
        <v>-2</v>
      </c>
      <c r="Q108" s="122">
        <f t="shared" si="16"/>
        <v>9872</v>
      </c>
      <c r="R108" s="123">
        <f t="shared" si="27"/>
        <v>-8</v>
      </c>
      <c r="S108" s="122">
        <f t="shared" si="25"/>
        <v>9095</v>
      </c>
      <c r="T108" s="119" t="str">
        <f t="shared" si="17"/>
        <v>2054</v>
      </c>
      <c r="U108" s="119"/>
      <c r="V108" s="119"/>
      <c r="W108" s="119"/>
      <c r="X108" s="119"/>
      <c r="Y108" s="119"/>
      <c r="Z108" s="119"/>
      <c r="AA108" s="119"/>
      <c r="AB108" s="119"/>
      <c r="AC108" s="119"/>
      <c r="AD108" s="119"/>
      <c r="AE108" s="119"/>
      <c r="AF108" s="119"/>
      <c r="AG108" s="119"/>
      <c r="AH108" s="119"/>
      <c r="AI108" s="119"/>
      <c r="AJ108" s="119"/>
      <c r="AK108" s="119"/>
      <c r="AL108" s="119"/>
      <c r="AM108" s="119"/>
      <c r="AN108" s="119"/>
      <c r="AO108" s="119"/>
      <c r="AP108" s="119"/>
      <c r="AQ108" s="119"/>
      <c r="AR108" s="119"/>
      <c r="AS108" s="119"/>
      <c r="AT108" s="119"/>
      <c r="AU108" s="119"/>
      <c r="AV108" s="119"/>
      <c r="AW108" s="119"/>
      <c r="AX108" s="119"/>
      <c r="AY108" s="119"/>
      <c r="AZ108" s="119"/>
    </row>
    <row r="109" spans="1:52" ht="14">
      <c r="A109" s="129" t="s">
        <v>1506</v>
      </c>
      <c r="B109" s="121">
        <v>9474911</v>
      </c>
      <c r="C109" s="123">
        <f t="shared" si="18"/>
        <v>31</v>
      </c>
      <c r="D109" s="124" t="str">
        <f t="shared" si="21"/>
        <v>2055</v>
      </c>
      <c r="E109" s="122">
        <f t="shared" si="22"/>
        <v>9475</v>
      </c>
      <c r="F109" s="123">
        <f t="shared" si="23"/>
        <v>31</v>
      </c>
      <c r="G109" s="123">
        <f t="shared" si="19"/>
        <v>-2</v>
      </c>
      <c r="H109" s="123">
        <f t="shared" si="15"/>
        <v>-2</v>
      </c>
      <c r="I109" s="123">
        <f t="shared" si="30"/>
        <v>36</v>
      </c>
      <c r="J109" s="122">
        <f t="shared" si="30"/>
        <v>9622</v>
      </c>
      <c r="K109" s="119"/>
      <c r="L109" s="119"/>
      <c r="M109" s="122">
        <v>9908305</v>
      </c>
      <c r="N109" s="122">
        <f t="shared" si="20"/>
        <v>36</v>
      </c>
      <c r="O109" s="122">
        <f t="shared" si="24"/>
        <v>-2</v>
      </c>
      <c r="P109" s="122">
        <f t="shared" si="28"/>
        <v>-3</v>
      </c>
      <c r="Q109" s="122">
        <f t="shared" si="16"/>
        <v>9908</v>
      </c>
      <c r="R109" s="123">
        <f t="shared" si="27"/>
        <v>-11</v>
      </c>
      <c r="S109" s="122">
        <f t="shared" si="25"/>
        <v>9084</v>
      </c>
      <c r="T109" s="119" t="str">
        <f t="shared" si="17"/>
        <v>2055</v>
      </c>
      <c r="U109" s="119"/>
      <c r="V109" s="119"/>
      <c r="W109" s="119"/>
      <c r="X109" s="119"/>
      <c r="Y109" s="119"/>
      <c r="Z109" s="119"/>
      <c r="AA109" s="119"/>
      <c r="AB109" s="119"/>
      <c r="AC109" s="119"/>
      <c r="AD109" s="119"/>
      <c r="AE109" s="119"/>
      <c r="AF109" s="119"/>
      <c r="AG109" s="119"/>
      <c r="AH109" s="119"/>
      <c r="AI109" s="119"/>
      <c r="AJ109" s="119"/>
      <c r="AK109" s="119"/>
      <c r="AL109" s="119"/>
      <c r="AM109" s="119"/>
      <c r="AN109" s="119"/>
      <c r="AO109" s="119"/>
      <c r="AP109" s="119"/>
      <c r="AQ109" s="119"/>
      <c r="AR109" s="119"/>
      <c r="AS109" s="119"/>
      <c r="AT109" s="119"/>
      <c r="AU109" s="119"/>
      <c r="AV109" s="119"/>
      <c r="AW109" s="119"/>
      <c r="AX109" s="119"/>
      <c r="AY109" s="119"/>
      <c r="AZ109" s="119"/>
    </row>
    <row r="110" spans="1:52" ht="14">
      <c r="A110" s="129" t="s">
        <v>1507</v>
      </c>
      <c r="B110" s="121">
        <v>9505128</v>
      </c>
      <c r="C110" s="123">
        <f t="shared" si="18"/>
        <v>30</v>
      </c>
      <c r="D110" s="124" t="str">
        <f t="shared" si="21"/>
        <v>2056</v>
      </c>
      <c r="E110" s="122">
        <f t="shared" si="22"/>
        <v>9505</v>
      </c>
      <c r="F110" s="123">
        <f t="shared" si="23"/>
        <v>30</v>
      </c>
      <c r="G110" s="123">
        <f t="shared" si="19"/>
        <v>-1</v>
      </c>
      <c r="H110" s="123">
        <f t="shared" si="15"/>
        <v>-2</v>
      </c>
      <c r="I110" s="123">
        <f t="shared" si="30"/>
        <v>34</v>
      </c>
      <c r="J110" s="122">
        <f t="shared" si="30"/>
        <v>9656</v>
      </c>
      <c r="K110" s="119"/>
      <c r="L110" s="119"/>
      <c r="M110" s="122">
        <v>9943123</v>
      </c>
      <c r="N110" s="122">
        <f t="shared" si="20"/>
        <v>35</v>
      </c>
      <c r="O110" s="122">
        <f t="shared" si="24"/>
        <v>-1</v>
      </c>
      <c r="P110" s="122">
        <f t="shared" si="28"/>
        <v>-4</v>
      </c>
      <c r="Q110" s="122">
        <f t="shared" si="16"/>
        <v>9943</v>
      </c>
      <c r="R110" s="123">
        <f t="shared" si="27"/>
        <v>-15</v>
      </c>
      <c r="S110" s="122">
        <f t="shared" si="25"/>
        <v>9069</v>
      </c>
      <c r="T110" s="119" t="str">
        <f t="shared" si="17"/>
        <v>2056</v>
      </c>
      <c r="U110" s="119"/>
      <c r="V110" s="119"/>
      <c r="W110" s="119"/>
      <c r="X110" s="119"/>
      <c r="Y110" s="119"/>
      <c r="Z110" s="119"/>
      <c r="AA110" s="119"/>
      <c r="AB110" s="119"/>
      <c r="AC110" s="119"/>
      <c r="AD110" s="119"/>
      <c r="AE110" s="119"/>
      <c r="AF110" s="119"/>
      <c r="AG110" s="119"/>
      <c r="AH110" s="119"/>
      <c r="AI110" s="119"/>
      <c r="AJ110" s="119"/>
      <c r="AK110" s="119"/>
      <c r="AL110" s="119"/>
      <c r="AM110" s="119"/>
      <c r="AN110" s="119"/>
      <c r="AO110" s="119"/>
      <c r="AP110" s="119"/>
      <c r="AQ110" s="119"/>
      <c r="AR110" s="119"/>
      <c r="AS110" s="119"/>
      <c r="AT110" s="119"/>
      <c r="AU110" s="119"/>
      <c r="AV110" s="119"/>
      <c r="AW110" s="119"/>
      <c r="AX110" s="119"/>
      <c r="AY110" s="119"/>
      <c r="AZ110" s="119"/>
    </row>
    <row r="111" spans="1:52" ht="14">
      <c r="A111" s="129" t="s">
        <v>1508</v>
      </c>
      <c r="B111" s="121">
        <v>9534224</v>
      </c>
      <c r="C111" s="123">
        <f t="shared" si="18"/>
        <v>29</v>
      </c>
      <c r="D111" s="124" t="str">
        <f t="shared" si="21"/>
        <v>2057</v>
      </c>
      <c r="E111" s="122">
        <f t="shared" si="22"/>
        <v>9534</v>
      </c>
      <c r="F111" s="123">
        <f t="shared" si="23"/>
        <v>29</v>
      </c>
      <c r="G111" s="123">
        <f t="shared" si="19"/>
        <v>-1</v>
      </c>
      <c r="H111" s="123">
        <f t="shared" si="15"/>
        <v>-2</v>
      </c>
      <c r="I111" s="123">
        <f t="shared" si="30"/>
        <v>32</v>
      </c>
      <c r="J111" s="122">
        <f t="shared" si="30"/>
        <v>9688</v>
      </c>
      <c r="K111" s="119"/>
      <c r="L111" s="119"/>
      <c r="M111" s="122">
        <v>9976440</v>
      </c>
      <c r="N111" s="122">
        <f t="shared" si="20"/>
        <v>33</v>
      </c>
      <c r="O111" s="122">
        <f t="shared" si="24"/>
        <v>-2</v>
      </c>
      <c r="P111" s="122">
        <f t="shared" si="28"/>
        <v>-3</v>
      </c>
      <c r="Q111" s="122">
        <f t="shared" si="16"/>
        <v>9976</v>
      </c>
      <c r="R111" s="123">
        <f t="shared" si="27"/>
        <v>-18</v>
      </c>
      <c r="S111" s="122">
        <f t="shared" si="25"/>
        <v>9051</v>
      </c>
      <c r="T111" s="119" t="str">
        <f t="shared" si="17"/>
        <v>2057</v>
      </c>
      <c r="U111" s="119"/>
      <c r="V111" s="119"/>
      <c r="W111" s="119"/>
      <c r="X111" s="119"/>
      <c r="Y111" s="119"/>
      <c r="Z111" s="119"/>
      <c r="AA111" s="119"/>
      <c r="AB111" s="119"/>
      <c r="AC111" s="119"/>
      <c r="AD111" s="119"/>
      <c r="AE111" s="119"/>
      <c r="AF111" s="119"/>
      <c r="AG111" s="119"/>
      <c r="AH111" s="119"/>
      <c r="AI111" s="119"/>
      <c r="AJ111" s="119"/>
      <c r="AK111" s="119"/>
      <c r="AL111" s="119"/>
      <c r="AM111" s="119"/>
      <c r="AN111" s="119"/>
      <c r="AO111" s="119"/>
      <c r="AP111" s="119"/>
      <c r="AQ111" s="119"/>
      <c r="AR111" s="119"/>
      <c r="AS111" s="119"/>
      <c r="AT111" s="119"/>
      <c r="AU111" s="119"/>
      <c r="AV111" s="119"/>
      <c r="AW111" s="119"/>
      <c r="AX111" s="119"/>
      <c r="AY111" s="119"/>
      <c r="AZ111" s="119"/>
    </row>
    <row r="112" spans="1:52" ht="14">
      <c r="A112" s="129" t="s">
        <v>1509</v>
      </c>
      <c r="B112" s="121">
        <v>9562238</v>
      </c>
      <c r="C112" s="123">
        <f t="shared" si="18"/>
        <v>28</v>
      </c>
      <c r="D112" s="124" t="str">
        <f t="shared" si="21"/>
        <v>2058</v>
      </c>
      <c r="E112" s="122">
        <f t="shared" si="22"/>
        <v>9562</v>
      </c>
      <c r="F112" s="123">
        <f t="shared" si="23"/>
        <v>28</v>
      </c>
      <c r="G112" s="123">
        <f t="shared" si="19"/>
        <v>-1</v>
      </c>
      <c r="H112" s="123">
        <f t="shared" si="15"/>
        <v>-2</v>
      </c>
      <c r="I112" s="123">
        <f t="shared" si="30"/>
        <v>30</v>
      </c>
      <c r="J112" s="122">
        <f t="shared" si="30"/>
        <v>9718</v>
      </c>
      <c r="K112" s="119"/>
      <c r="L112" s="119"/>
      <c r="M112" s="122">
        <v>10008310</v>
      </c>
      <c r="N112" s="122">
        <f t="shared" si="20"/>
        <v>32</v>
      </c>
      <c r="O112" s="122">
        <f t="shared" si="24"/>
        <v>-1</v>
      </c>
      <c r="P112" s="122">
        <f t="shared" si="28"/>
        <v>-4</v>
      </c>
      <c r="Q112" s="122">
        <f t="shared" si="16"/>
        <v>10008</v>
      </c>
      <c r="R112" s="123">
        <f t="shared" si="27"/>
        <v>-22</v>
      </c>
      <c r="S112" s="122">
        <f t="shared" si="25"/>
        <v>9029</v>
      </c>
      <c r="T112" s="119" t="str">
        <f t="shared" si="17"/>
        <v>2058</v>
      </c>
      <c r="U112" s="119"/>
      <c r="V112" s="119"/>
      <c r="W112" s="119"/>
      <c r="X112" s="119"/>
      <c r="Y112" s="119"/>
      <c r="Z112" s="119"/>
      <c r="AA112" s="119"/>
      <c r="AB112" s="119"/>
      <c r="AC112" s="119"/>
      <c r="AD112" s="119"/>
      <c r="AE112" s="119"/>
      <c r="AF112" s="119"/>
      <c r="AG112" s="119"/>
      <c r="AH112" s="119"/>
      <c r="AI112" s="119"/>
      <c r="AJ112" s="119"/>
      <c r="AK112" s="119"/>
      <c r="AL112" s="119"/>
      <c r="AM112" s="119"/>
      <c r="AN112" s="119"/>
      <c r="AO112" s="119"/>
      <c r="AP112" s="119"/>
      <c r="AQ112" s="119"/>
      <c r="AR112" s="119"/>
      <c r="AS112" s="119"/>
      <c r="AT112" s="119"/>
      <c r="AU112" s="119"/>
      <c r="AV112" s="119"/>
      <c r="AW112" s="119"/>
      <c r="AX112" s="119"/>
      <c r="AY112" s="119"/>
      <c r="AZ112" s="119"/>
    </row>
    <row r="113" spans="1:52" ht="14">
      <c r="A113" s="129" t="s">
        <v>1510</v>
      </c>
      <c r="B113" s="121">
        <v>9589213</v>
      </c>
      <c r="C113" s="123">
        <f t="shared" si="18"/>
        <v>27</v>
      </c>
      <c r="D113" s="124" t="str">
        <f t="shared" si="21"/>
        <v>2059</v>
      </c>
      <c r="E113" s="122">
        <f t="shared" si="22"/>
        <v>9589</v>
      </c>
      <c r="F113" s="123">
        <f t="shared" si="23"/>
        <v>27</v>
      </c>
      <c r="G113" s="123">
        <f t="shared" si="19"/>
        <v>-1</v>
      </c>
      <c r="H113" s="123">
        <f t="shared" si="15"/>
        <v>-2</v>
      </c>
      <c r="I113" s="123">
        <f t="shared" si="30"/>
        <v>28</v>
      </c>
      <c r="J113" s="122">
        <f t="shared" si="30"/>
        <v>9746</v>
      </c>
      <c r="K113" s="119"/>
      <c r="L113" s="119"/>
      <c r="M113" s="122">
        <v>10038706</v>
      </c>
      <c r="N113" s="122">
        <f t="shared" si="20"/>
        <v>30</v>
      </c>
      <c r="O113" s="122">
        <f t="shared" si="24"/>
        <v>-2</v>
      </c>
      <c r="P113" s="122">
        <f t="shared" si="28"/>
        <v>-4</v>
      </c>
      <c r="Q113" s="122">
        <f t="shared" si="16"/>
        <v>10039</v>
      </c>
      <c r="R113" s="123">
        <f t="shared" si="27"/>
        <v>-26</v>
      </c>
      <c r="S113" s="122">
        <f t="shared" si="25"/>
        <v>9003</v>
      </c>
      <c r="T113" s="119" t="str">
        <f t="shared" si="17"/>
        <v>2059</v>
      </c>
      <c r="U113" s="119"/>
      <c r="V113" s="119"/>
      <c r="W113" s="119"/>
      <c r="X113" s="119"/>
      <c r="Y113" s="119"/>
      <c r="Z113" s="119"/>
      <c r="AA113" s="119"/>
      <c r="AB113" s="119"/>
      <c r="AC113" s="119"/>
      <c r="AD113" s="119"/>
      <c r="AE113" s="119"/>
      <c r="AF113" s="119"/>
      <c r="AG113" s="119"/>
      <c r="AH113" s="119"/>
      <c r="AI113" s="119"/>
      <c r="AJ113" s="119"/>
      <c r="AK113" s="119"/>
      <c r="AL113" s="119"/>
      <c r="AM113" s="119"/>
      <c r="AN113" s="119"/>
      <c r="AO113" s="119"/>
      <c r="AP113" s="119"/>
      <c r="AQ113" s="119"/>
      <c r="AR113" s="119"/>
      <c r="AS113" s="119"/>
      <c r="AT113" s="119"/>
      <c r="AU113" s="119"/>
      <c r="AV113" s="119"/>
      <c r="AW113" s="119"/>
      <c r="AX113" s="119"/>
      <c r="AY113" s="119"/>
      <c r="AZ113" s="119"/>
    </row>
    <row r="114" spans="1:52" ht="14">
      <c r="A114" s="129" t="s">
        <v>1511</v>
      </c>
      <c r="B114" s="121">
        <v>9615189</v>
      </c>
      <c r="C114" s="123">
        <f t="shared" si="18"/>
        <v>26</v>
      </c>
      <c r="D114" s="124" t="str">
        <f t="shared" si="21"/>
        <v>2060</v>
      </c>
      <c r="E114" s="122">
        <f t="shared" si="22"/>
        <v>9615</v>
      </c>
      <c r="F114" s="123">
        <f t="shared" si="23"/>
        <v>26</v>
      </c>
      <c r="G114" s="123">
        <f t="shared" si="19"/>
        <v>-1</v>
      </c>
      <c r="H114" s="123">
        <f t="shared" si="15"/>
        <v>-3</v>
      </c>
      <c r="I114" s="123">
        <f t="shared" si="30"/>
        <v>25</v>
      </c>
      <c r="J114" s="122">
        <f t="shared" si="30"/>
        <v>9771</v>
      </c>
      <c r="K114" s="119"/>
      <c r="L114" s="119"/>
      <c r="M114" s="122">
        <v>10067734</v>
      </c>
      <c r="N114" s="122">
        <f t="shared" si="20"/>
        <v>29</v>
      </c>
      <c r="O114" s="122">
        <f t="shared" si="24"/>
        <v>-1</v>
      </c>
      <c r="P114" s="122">
        <f t="shared" si="28"/>
        <v>-5</v>
      </c>
      <c r="Q114" s="122">
        <f t="shared" si="16"/>
        <v>10068</v>
      </c>
      <c r="R114" s="123">
        <f t="shared" si="27"/>
        <v>-31</v>
      </c>
      <c r="S114" s="122">
        <f t="shared" si="25"/>
        <v>8972</v>
      </c>
      <c r="T114" s="119" t="str">
        <f t="shared" si="17"/>
        <v>2060</v>
      </c>
      <c r="U114" s="119"/>
      <c r="V114" s="119"/>
      <c r="W114" s="119"/>
      <c r="X114" s="119"/>
      <c r="Y114" s="119"/>
      <c r="Z114" s="119"/>
      <c r="AA114" s="119"/>
      <c r="AB114" s="119"/>
      <c r="AC114" s="119"/>
      <c r="AD114" s="119"/>
      <c r="AE114" s="119"/>
      <c r="AF114" s="119"/>
      <c r="AG114" s="119"/>
      <c r="AH114" s="119"/>
      <c r="AI114" s="119"/>
      <c r="AJ114" s="119"/>
      <c r="AK114" s="119"/>
      <c r="AL114" s="119"/>
      <c r="AM114" s="119"/>
      <c r="AN114" s="119"/>
      <c r="AO114" s="119"/>
      <c r="AP114" s="119"/>
      <c r="AQ114" s="119"/>
      <c r="AR114" s="119"/>
      <c r="AS114" s="119"/>
      <c r="AT114" s="119"/>
      <c r="AU114" s="119"/>
      <c r="AV114" s="119"/>
      <c r="AW114" s="119"/>
      <c r="AX114" s="119"/>
      <c r="AY114" s="119"/>
      <c r="AZ114" s="119"/>
    </row>
    <row r="115" spans="1:52" ht="14">
      <c r="A115" s="129" t="s">
        <v>1512</v>
      </c>
      <c r="B115" s="121">
        <v>9640195</v>
      </c>
      <c r="C115" s="123">
        <f t="shared" si="18"/>
        <v>25</v>
      </c>
      <c r="D115" s="124" t="str">
        <f t="shared" si="21"/>
        <v>2061</v>
      </c>
      <c r="E115" s="122">
        <f t="shared" si="22"/>
        <v>9640</v>
      </c>
      <c r="F115" s="123">
        <f t="shared" si="23"/>
        <v>25</v>
      </c>
      <c r="G115" s="123">
        <f t="shared" si="19"/>
        <v>-1</v>
      </c>
      <c r="H115" s="123">
        <f t="shared" si="15"/>
        <v>-3</v>
      </c>
      <c r="I115" s="123">
        <f t="shared" si="30"/>
        <v>22</v>
      </c>
      <c r="J115" s="122">
        <f t="shared" si="30"/>
        <v>9793</v>
      </c>
      <c r="K115" s="119"/>
      <c r="L115" s="119"/>
      <c r="M115" s="122">
        <v>10095573</v>
      </c>
      <c r="N115" s="122">
        <f t="shared" si="20"/>
        <v>28</v>
      </c>
      <c r="O115" s="122">
        <f t="shared" si="24"/>
        <v>-1</v>
      </c>
      <c r="P115" s="122">
        <f t="shared" si="28"/>
        <v>-6</v>
      </c>
      <c r="Q115" s="122">
        <f t="shared" si="16"/>
        <v>10096</v>
      </c>
      <c r="R115" s="123">
        <f t="shared" si="27"/>
        <v>-37</v>
      </c>
      <c r="S115" s="122">
        <f t="shared" si="25"/>
        <v>8935</v>
      </c>
      <c r="T115" s="119" t="str">
        <f t="shared" si="17"/>
        <v>2061</v>
      </c>
      <c r="U115" s="119"/>
      <c r="V115" s="119"/>
      <c r="W115" s="119"/>
      <c r="X115" s="119"/>
      <c r="Y115" s="119"/>
      <c r="Z115" s="119"/>
      <c r="AA115" s="119"/>
      <c r="AB115" s="119"/>
      <c r="AC115" s="119"/>
      <c r="AD115" s="119"/>
      <c r="AE115" s="119"/>
      <c r="AF115" s="119"/>
      <c r="AG115" s="119"/>
      <c r="AH115" s="119"/>
      <c r="AI115" s="119"/>
      <c r="AJ115" s="119"/>
      <c r="AK115" s="119"/>
      <c r="AL115" s="119"/>
      <c r="AM115" s="119"/>
      <c r="AN115" s="119"/>
      <c r="AO115" s="119"/>
      <c r="AP115" s="119"/>
      <c r="AQ115" s="119"/>
      <c r="AR115" s="119"/>
      <c r="AS115" s="119"/>
      <c r="AT115" s="119"/>
      <c r="AU115" s="119"/>
      <c r="AV115" s="119"/>
      <c r="AW115" s="119"/>
      <c r="AX115" s="119"/>
      <c r="AY115" s="119"/>
      <c r="AZ115" s="119"/>
    </row>
    <row r="116" spans="1:52" ht="14">
      <c r="A116" s="129" t="s">
        <v>1513</v>
      </c>
      <c r="B116" s="121">
        <v>9664258</v>
      </c>
      <c r="C116" s="123">
        <f t="shared" si="18"/>
        <v>24</v>
      </c>
      <c r="D116" s="124" t="str">
        <f t="shared" si="21"/>
        <v>2062</v>
      </c>
      <c r="E116" s="122">
        <f t="shared" si="22"/>
        <v>9664</v>
      </c>
      <c r="F116" s="123">
        <f t="shared" si="23"/>
        <v>24</v>
      </c>
      <c r="G116" s="123">
        <f t="shared" si="19"/>
        <v>-1</v>
      </c>
      <c r="H116" s="123">
        <f t="shared" si="15"/>
        <v>-1</v>
      </c>
      <c r="I116" s="123">
        <f t="shared" si="30"/>
        <v>21</v>
      </c>
      <c r="J116" s="122">
        <f t="shared" si="30"/>
        <v>9814</v>
      </c>
      <c r="K116" s="119"/>
      <c r="L116" s="119"/>
      <c r="M116" s="122">
        <v>10122308</v>
      </c>
      <c r="N116" s="122">
        <f t="shared" si="20"/>
        <v>27</v>
      </c>
      <c r="O116" s="122">
        <f t="shared" si="24"/>
        <v>-1</v>
      </c>
      <c r="P116" s="122">
        <f t="shared" si="28"/>
        <v>-5</v>
      </c>
      <c r="Q116" s="122">
        <f t="shared" si="16"/>
        <v>10122</v>
      </c>
      <c r="R116" s="123">
        <f t="shared" si="27"/>
        <v>-42</v>
      </c>
      <c r="S116" s="122">
        <f t="shared" si="25"/>
        <v>8893</v>
      </c>
      <c r="T116" s="119" t="str">
        <f t="shared" si="17"/>
        <v>2062</v>
      </c>
      <c r="U116" s="119"/>
      <c r="V116" s="119"/>
      <c r="W116" s="119"/>
      <c r="X116" s="119"/>
      <c r="Y116" s="119"/>
      <c r="Z116" s="119"/>
      <c r="AA116" s="119"/>
      <c r="AB116" s="119"/>
      <c r="AC116" s="119"/>
      <c r="AD116" s="119"/>
      <c r="AE116" s="119"/>
      <c r="AF116" s="119"/>
      <c r="AG116" s="119"/>
      <c r="AH116" s="119"/>
      <c r="AI116" s="119"/>
      <c r="AJ116" s="119"/>
      <c r="AK116" s="119"/>
      <c r="AL116" s="119"/>
      <c r="AM116" s="119"/>
      <c r="AN116" s="119"/>
      <c r="AO116" s="119"/>
      <c r="AP116" s="119"/>
      <c r="AQ116" s="119"/>
      <c r="AR116" s="119"/>
      <c r="AS116" s="119"/>
      <c r="AT116" s="119"/>
      <c r="AU116" s="119"/>
      <c r="AV116" s="119"/>
      <c r="AW116" s="119"/>
      <c r="AX116" s="119"/>
      <c r="AY116" s="119"/>
      <c r="AZ116" s="119"/>
    </row>
    <row r="117" spans="1:52" ht="14">
      <c r="A117" s="129" t="s">
        <v>1514</v>
      </c>
      <c r="B117" s="121">
        <v>9687420</v>
      </c>
      <c r="C117" s="123">
        <f t="shared" si="18"/>
        <v>23</v>
      </c>
      <c r="D117" s="124" t="str">
        <f t="shared" si="21"/>
        <v>2063</v>
      </c>
      <c r="E117" s="122">
        <f t="shared" si="22"/>
        <v>9687</v>
      </c>
      <c r="F117" s="123">
        <f t="shared" si="23"/>
        <v>23</v>
      </c>
      <c r="G117" s="123">
        <f t="shared" si="19"/>
        <v>-1</v>
      </c>
      <c r="H117" s="123">
        <f t="shared" si="15"/>
        <v>-2</v>
      </c>
      <c r="I117" s="123">
        <f t="shared" si="30"/>
        <v>19</v>
      </c>
      <c r="J117" s="122">
        <f t="shared" si="30"/>
        <v>9833</v>
      </c>
      <c r="K117" s="119"/>
      <c r="L117" s="119"/>
      <c r="M117" s="122">
        <v>10147949</v>
      </c>
      <c r="N117" s="122">
        <f t="shared" si="20"/>
        <v>26</v>
      </c>
      <c r="O117" s="122">
        <f t="shared" si="24"/>
        <v>-1</v>
      </c>
      <c r="P117" s="122">
        <f t="shared" si="28"/>
        <v>-4</v>
      </c>
      <c r="Q117" s="122">
        <f t="shared" si="16"/>
        <v>10148</v>
      </c>
      <c r="R117" s="123">
        <f t="shared" si="27"/>
        <v>-46</v>
      </c>
      <c r="S117" s="122">
        <f t="shared" si="25"/>
        <v>8847</v>
      </c>
      <c r="T117" s="119" t="str">
        <f t="shared" si="17"/>
        <v>2063</v>
      </c>
      <c r="U117" s="119"/>
      <c r="V117" s="119"/>
      <c r="W117" s="119"/>
      <c r="X117" s="119"/>
      <c r="Y117" s="119"/>
      <c r="Z117" s="119"/>
      <c r="AA117" s="119"/>
      <c r="AB117" s="119"/>
      <c r="AC117" s="119"/>
      <c r="AD117" s="119"/>
      <c r="AE117" s="119"/>
      <c r="AF117" s="119"/>
      <c r="AG117" s="119"/>
      <c r="AH117" s="119"/>
      <c r="AI117" s="119"/>
      <c r="AJ117" s="119"/>
      <c r="AK117" s="119"/>
      <c r="AL117" s="119"/>
      <c r="AM117" s="119"/>
      <c r="AN117" s="119"/>
      <c r="AO117" s="119"/>
      <c r="AP117" s="119"/>
      <c r="AQ117" s="119"/>
      <c r="AR117" s="119"/>
      <c r="AS117" s="119"/>
      <c r="AT117" s="119"/>
      <c r="AU117" s="119"/>
      <c r="AV117" s="119"/>
      <c r="AW117" s="119"/>
      <c r="AX117" s="119"/>
      <c r="AY117" s="119"/>
      <c r="AZ117" s="119"/>
    </row>
    <row r="118" spans="1:52" ht="14">
      <c r="A118" s="129" t="s">
        <v>1515</v>
      </c>
      <c r="B118" s="121">
        <v>9709722</v>
      </c>
      <c r="C118" s="123">
        <f t="shared" si="18"/>
        <v>22</v>
      </c>
      <c r="D118" s="124" t="str">
        <f t="shared" si="21"/>
        <v>2064</v>
      </c>
      <c r="E118" s="122">
        <f t="shared" si="22"/>
        <v>9710</v>
      </c>
      <c r="F118" s="123">
        <f t="shared" si="23"/>
        <v>22</v>
      </c>
      <c r="G118" s="123">
        <f t="shared" si="19"/>
        <v>-1</v>
      </c>
      <c r="H118" s="123">
        <f t="shared" si="15"/>
        <v>0</v>
      </c>
      <c r="I118" s="123">
        <f t="shared" si="30"/>
        <v>19</v>
      </c>
      <c r="J118" s="122">
        <f t="shared" si="30"/>
        <v>9852</v>
      </c>
      <c r="K118" s="119"/>
      <c r="L118" s="119"/>
      <c r="M118" s="122">
        <v>10172514</v>
      </c>
      <c r="N118" s="122">
        <f t="shared" si="20"/>
        <v>25</v>
      </c>
      <c r="O118" s="122">
        <f t="shared" si="24"/>
        <v>-1</v>
      </c>
      <c r="P118" s="122">
        <f t="shared" si="28"/>
        <v>-4</v>
      </c>
      <c r="Q118" s="122">
        <f t="shared" si="16"/>
        <v>10173</v>
      </c>
      <c r="R118" s="123">
        <f t="shared" si="27"/>
        <v>-50</v>
      </c>
      <c r="S118" s="122">
        <f t="shared" si="25"/>
        <v>8797</v>
      </c>
      <c r="T118" s="119" t="str">
        <f t="shared" si="17"/>
        <v>2064</v>
      </c>
      <c r="U118" s="119"/>
      <c r="V118" s="119"/>
      <c r="W118" s="119"/>
      <c r="X118" s="119"/>
      <c r="Y118" s="119"/>
      <c r="Z118" s="119"/>
      <c r="AA118" s="119"/>
      <c r="AB118" s="119"/>
      <c r="AC118" s="119"/>
      <c r="AD118" s="119"/>
      <c r="AE118" s="119"/>
      <c r="AF118" s="119"/>
      <c r="AG118" s="119"/>
      <c r="AH118" s="119"/>
      <c r="AI118" s="119"/>
      <c r="AJ118" s="119"/>
      <c r="AK118" s="119"/>
      <c r="AL118" s="119"/>
      <c r="AM118" s="119"/>
      <c r="AN118" s="119"/>
      <c r="AO118" s="119"/>
      <c r="AP118" s="119"/>
      <c r="AQ118" s="119"/>
      <c r="AR118" s="119"/>
      <c r="AS118" s="119"/>
      <c r="AT118" s="119"/>
      <c r="AU118" s="119"/>
      <c r="AV118" s="119"/>
      <c r="AW118" s="119"/>
      <c r="AX118" s="119"/>
      <c r="AY118" s="119"/>
      <c r="AZ118" s="119"/>
    </row>
    <row r="119" spans="1:52" ht="14">
      <c r="A119" s="129" t="s">
        <v>1516</v>
      </c>
      <c r="B119" s="121">
        <v>9731202</v>
      </c>
      <c r="C119" s="123">
        <f t="shared" si="18"/>
        <v>21</v>
      </c>
      <c r="D119" s="124" t="str">
        <f t="shared" si="21"/>
        <v>2065</v>
      </c>
      <c r="E119" s="122">
        <f t="shared" si="22"/>
        <v>9731</v>
      </c>
      <c r="F119" s="123">
        <f t="shared" si="23"/>
        <v>21</v>
      </c>
      <c r="G119" s="123">
        <f t="shared" si="19"/>
        <v>-1</v>
      </c>
      <c r="H119" s="123">
        <f t="shared" si="15"/>
        <v>0</v>
      </c>
      <c r="I119" s="123">
        <f t="shared" si="30"/>
        <v>19</v>
      </c>
      <c r="J119" s="122">
        <f t="shared" si="30"/>
        <v>9871</v>
      </c>
      <c r="K119" s="119"/>
      <c r="L119" s="119"/>
      <c r="M119" s="122">
        <v>10195965</v>
      </c>
      <c r="N119" s="122">
        <f t="shared" si="20"/>
        <v>23</v>
      </c>
      <c r="O119" s="122">
        <f t="shared" si="24"/>
        <v>-2</v>
      </c>
      <c r="P119" s="122">
        <f t="shared" si="28"/>
        <v>-3</v>
      </c>
      <c r="Q119" s="122">
        <f t="shared" si="16"/>
        <v>10196</v>
      </c>
      <c r="R119" s="123">
        <f t="shared" si="27"/>
        <v>-53</v>
      </c>
      <c r="S119" s="122">
        <f t="shared" si="25"/>
        <v>8744</v>
      </c>
      <c r="T119" s="119" t="str">
        <f t="shared" si="17"/>
        <v>2065</v>
      </c>
      <c r="U119" s="119"/>
      <c r="V119" s="119"/>
      <c r="W119" s="119"/>
      <c r="X119" s="119"/>
      <c r="Y119" s="119"/>
      <c r="Z119" s="119"/>
      <c r="AA119" s="119"/>
      <c r="AB119" s="119"/>
      <c r="AC119" s="119"/>
      <c r="AD119" s="119"/>
      <c r="AE119" s="119"/>
      <c r="AF119" s="119"/>
      <c r="AG119" s="119"/>
      <c r="AH119" s="119"/>
      <c r="AI119" s="119"/>
      <c r="AJ119" s="119"/>
      <c r="AK119" s="119"/>
      <c r="AL119" s="119"/>
      <c r="AM119" s="119"/>
      <c r="AN119" s="119"/>
      <c r="AO119" s="119"/>
      <c r="AP119" s="119"/>
      <c r="AQ119" s="119"/>
      <c r="AR119" s="119"/>
      <c r="AS119" s="119"/>
      <c r="AT119" s="119"/>
      <c r="AU119" s="119"/>
      <c r="AV119" s="119"/>
      <c r="AW119" s="119"/>
      <c r="AX119" s="119"/>
      <c r="AY119" s="119"/>
      <c r="AZ119" s="119"/>
    </row>
    <row r="120" spans="1:52" ht="14">
      <c r="A120" s="129" t="s">
        <v>1517</v>
      </c>
      <c r="B120" s="121">
        <v>9751891</v>
      </c>
      <c r="C120" s="123">
        <f t="shared" si="18"/>
        <v>21</v>
      </c>
      <c r="D120" s="124" t="str">
        <f t="shared" si="21"/>
        <v>2066</v>
      </c>
      <c r="E120" s="122">
        <f t="shared" si="22"/>
        <v>9752</v>
      </c>
      <c r="F120" s="123">
        <f t="shared" si="23"/>
        <v>21</v>
      </c>
      <c r="G120" s="123">
        <f t="shared" si="19"/>
        <v>0</v>
      </c>
      <c r="H120" s="123">
        <f t="shared" si="15"/>
        <v>-1</v>
      </c>
      <c r="I120" s="123">
        <f t="shared" ref="I120:J135" si="31">I119+H120</f>
        <v>18</v>
      </c>
      <c r="J120" s="122">
        <f t="shared" si="31"/>
        <v>9889</v>
      </c>
      <c r="K120" s="119"/>
      <c r="L120" s="119"/>
      <c r="M120" s="122">
        <v>10218273</v>
      </c>
      <c r="N120" s="122">
        <f t="shared" si="20"/>
        <v>22</v>
      </c>
      <c r="O120" s="122">
        <f t="shared" si="24"/>
        <v>-1</v>
      </c>
      <c r="P120" s="122">
        <f t="shared" si="28"/>
        <v>-4</v>
      </c>
      <c r="Q120" s="122">
        <f t="shared" si="16"/>
        <v>10218</v>
      </c>
      <c r="R120" s="123">
        <f t="shared" si="27"/>
        <v>-57</v>
      </c>
      <c r="S120" s="122">
        <f t="shared" si="25"/>
        <v>8687</v>
      </c>
      <c r="T120" s="119" t="str">
        <f t="shared" si="17"/>
        <v>2066</v>
      </c>
      <c r="U120" s="119"/>
      <c r="V120" s="119"/>
      <c r="W120" s="119"/>
      <c r="X120" s="119"/>
      <c r="Y120" s="119"/>
      <c r="Z120" s="119"/>
      <c r="AA120" s="119"/>
      <c r="AB120" s="119"/>
      <c r="AC120" s="119"/>
      <c r="AD120" s="119"/>
      <c r="AE120" s="119"/>
      <c r="AF120" s="119"/>
      <c r="AG120" s="119"/>
      <c r="AH120" s="119"/>
      <c r="AI120" s="119"/>
      <c r="AJ120" s="119"/>
      <c r="AK120" s="119"/>
      <c r="AL120" s="119"/>
      <c r="AM120" s="119"/>
      <c r="AN120" s="119"/>
      <c r="AO120" s="119"/>
      <c r="AP120" s="119"/>
      <c r="AQ120" s="119"/>
      <c r="AR120" s="119"/>
      <c r="AS120" s="119"/>
      <c r="AT120" s="119"/>
      <c r="AU120" s="119"/>
      <c r="AV120" s="119"/>
      <c r="AW120" s="119"/>
      <c r="AX120" s="119"/>
      <c r="AY120" s="119"/>
      <c r="AZ120" s="119"/>
    </row>
    <row r="121" spans="1:52" ht="14">
      <c r="A121" s="129" t="s">
        <v>1518</v>
      </c>
      <c r="B121" s="121">
        <v>9771812</v>
      </c>
      <c r="C121" s="123">
        <f t="shared" si="18"/>
        <v>20</v>
      </c>
      <c r="D121" s="124" t="str">
        <f t="shared" si="21"/>
        <v>2067</v>
      </c>
      <c r="E121" s="122">
        <f t="shared" si="22"/>
        <v>9772</v>
      </c>
      <c r="F121" s="123">
        <f t="shared" si="23"/>
        <v>20</v>
      </c>
      <c r="G121" s="123">
        <f t="shared" si="19"/>
        <v>-1</v>
      </c>
      <c r="H121" s="123">
        <f t="shared" si="15"/>
        <v>0</v>
      </c>
      <c r="I121" s="123">
        <f t="shared" si="31"/>
        <v>18</v>
      </c>
      <c r="J121" s="122">
        <f t="shared" si="31"/>
        <v>9907</v>
      </c>
      <c r="K121" s="119"/>
      <c r="L121" s="119"/>
      <c r="M121" s="122">
        <v>10239584</v>
      </c>
      <c r="N121" s="122">
        <f t="shared" si="20"/>
        <v>21</v>
      </c>
      <c r="O121" s="122">
        <f t="shared" si="24"/>
        <v>-1</v>
      </c>
      <c r="P121" s="122">
        <f t="shared" si="28"/>
        <v>-5</v>
      </c>
      <c r="Q121" s="122">
        <f t="shared" si="16"/>
        <v>10240</v>
      </c>
      <c r="R121" s="123">
        <f t="shared" si="27"/>
        <v>-62</v>
      </c>
      <c r="S121" s="122">
        <f t="shared" si="25"/>
        <v>8625</v>
      </c>
      <c r="T121" s="119" t="str">
        <f t="shared" si="17"/>
        <v>2067</v>
      </c>
      <c r="U121" s="119"/>
      <c r="V121" s="119"/>
      <c r="W121" s="119"/>
      <c r="X121" s="119"/>
      <c r="Y121" s="119"/>
      <c r="Z121" s="119"/>
      <c r="AA121" s="119"/>
      <c r="AB121" s="119"/>
      <c r="AC121" s="119"/>
      <c r="AD121" s="119"/>
      <c r="AE121" s="119"/>
      <c r="AF121" s="119"/>
      <c r="AG121" s="119"/>
      <c r="AH121" s="119"/>
      <c r="AI121" s="119"/>
      <c r="AJ121" s="119"/>
      <c r="AK121" s="119"/>
      <c r="AL121" s="119"/>
      <c r="AM121" s="119"/>
      <c r="AN121" s="119"/>
      <c r="AO121" s="119"/>
      <c r="AP121" s="119"/>
      <c r="AQ121" s="119"/>
      <c r="AR121" s="119"/>
      <c r="AS121" s="119"/>
      <c r="AT121" s="119"/>
      <c r="AU121" s="119"/>
      <c r="AV121" s="119"/>
      <c r="AW121" s="119"/>
      <c r="AX121" s="119"/>
      <c r="AY121" s="119"/>
      <c r="AZ121" s="119"/>
    </row>
    <row r="122" spans="1:52" ht="14">
      <c r="A122" s="129" t="s">
        <v>1519</v>
      </c>
      <c r="B122" s="121">
        <v>9790980</v>
      </c>
      <c r="C122" s="123">
        <f t="shared" si="18"/>
        <v>19</v>
      </c>
      <c r="D122" s="124" t="str">
        <f t="shared" si="21"/>
        <v>2068</v>
      </c>
      <c r="E122" s="122">
        <f t="shared" si="22"/>
        <v>9791</v>
      </c>
      <c r="F122" s="123">
        <f t="shared" si="23"/>
        <v>19</v>
      </c>
      <c r="G122" s="123">
        <f t="shared" si="19"/>
        <v>-1</v>
      </c>
      <c r="H122" s="123">
        <f t="shared" si="15"/>
        <v>0</v>
      </c>
      <c r="I122" s="123">
        <f t="shared" si="31"/>
        <v>18</v>
      </c>
      <c r="J122" s="122">
        <f t="shared" si="31"/>
        <v>9925</v>
      </c>
      <c r="K122" s="119"/>
      <c r="L122" s="119"/>
      <c r="M122" s="122">
        <v>10259873</v>
      </c>
      <c r="N122" s="122">
        <f t="shared" si="20"/>
        <v>20</v>
      </c>
      <c r="O122" s="122">
        <f t="shared" si="24"/>
        <v>-1</v>
      </c>
      <c r="P122" s="122">
        <f t="shared" si="28"/>
        <v>-6</v>
      </c>
      <c r="Q122" s="122">
        <f t="shared" si="16"/>
        <v>10260</v>
      </c>
      <c r="R122" s="123">
        <f t="shared" si="27"/>
        <v>-68</v>
      </c>
      <c r="S122" s="122">
        <f t="shared" si="25"/>
        <v>8557</v>
      </c>
      <c r="T122" s="119" t="str">
        <f t="shared" si="17"/>
        <v>2068</v>
      </c>
      <c r="U122" s="119"/>
      <c r="V122" s="119"/>
      <c r="W122" s="119"/>
      <c r="X122" s="119"/>
      <c r="Y122" s="119"/>
      <c r="Z122" s="119"/>
      <c r="AA122" s="119"/>
      <c r="AB122" s="119"/>
      <c r="AC122" s="119"/>
      <c r="AD122" s="119"/>
      <c r="AE122" s="119"/>
      <c r="AF122" s="119"/>
      <c r="AG122" s="119"/>
      <c r="AH122" s="119"/>
      <c r="AI122" s="119"/>
      <c r="AJ122" s="119"/>
      <c r="AK122" s="119"/>
      <c r="AL122" s="119"/>
      <c r="AM122" s="119"/>
      <c r="AN122" s="119"/>
      <c r="AO122" s="119"/>
      <c r="AP122" s="119"/>
      <c r="AQ122" s="119"/>
      <c r="AR122" s="119"/>
      <c r="AS122" s="119"/>
      <c r="AT122" s="119"/>
      <c r="AU122" s="119"/>
      <c r="AV122" s="119"/>
      <c r="AW122" s="119"/>
      <c r="AX122" s="119"/>
      <c r="AY122" s="119"/>
      <c r="AZ122" s="119"/>
    </row>
    <row r="123" spans="1:52" ht="14">
      <c r="A123" s="129" t="s">
        <v>1520</v>
      </c>
      <c r="B123" s="121">
        <v>9809409</v>
      </c>
      <c r="C123" s="123">
        <f t="shared" si="18"/>
        <v>18</v>
      </c>
      <c r="D123" s="124" t="str">
        <f t="shared" si="21"/>
        <v>2069</v>
      </c>
      <c r="E123" s="122">
        <f t="shared" si="22"/>
        <v>9809</v>
      </c>
      <c r="F123" s="123">
        <f t="shared" si="23"/>
        <v>18</v>
      </c>
      <c r="G123" s="123">
        <f t="shared" si="19"/>
        <v>-1</v>
      </c>
      <c r="H123" s="123">
        <f t="shared" si="15"/>
        <v>-1</v>
      </c>
      <c r="I123" s="123">
        <f t="shared" si="31"/>
        <v>17</v>
      </c>
      <c r="J123" s="122">
        <f t="shared" si="31"/>
        <v>9942</v>
      </c>
      <c r="K123" s="119"/>
      <c r="L123" s="119"/>
      <c r="M123" s="122">
        <v>10279075</v>
      </c>
      <c r="N123" s="122">
        <f t="shared" si="20"/>
        <v>19</v>
      </c>
      <c r="O123" s="122">
        <f t="shared" si="24"/>
        <v>-1</v>
      </c>
      <c r="P123" s="122">
        <f t="shared" si="28"/>
        <v>-4</v>
      </c>
      <c r="Q123" s="122">
        <f t="shared" si="16"/>
        <v>10279</v>
      </c>
      <c r="R123" s="123">
        <f t="shared" si="27"/>
        <v>-72</v>
      </c>
      <c r="S123" s="122">
        <f t="shared" si="25"/>
        <v>8485</v>
      </c>
      <c r="T123" s="119" t="str">
        <f t="shared" si="17"/>
        <v>2069</v>
      </c>
      <c r="U123" s="119"/>
      <c r="V123" s="119"/>
      <c r="W123" s="119"/>
      <c r="X123" s="119"/>
      <c r="Y123" s="119"/>
      <c r="Z123" s="119"/>
      <c r="AA123" s="119"/>
      <c r="AB123" s="119"/>
      <c r="AC123" s="119"/>
      <c r="AD123" s="119"/>
      <c r="AE123" s="119"/>
      <c r="AF123" s="119"/>
      <c r="AG123" s="119"/>
      <c r="AH123" s="119"/>
      <c r="AI123" s="119"/>
      <c r="AJ123" s="119"/>
      <c r="AK123" s="119"/>
      <c r="AL123" s="119"/>
      <c r="AM123" s="119"/>
      <c r="AN123" s="119"/>
      <c r="AO123" s="119"/>
      <c r="AP123" s="119"/>
      <c r="AQ123" s="119"/>
      <c r="AR123" s="119"/>
      <c r="AS123" s="119"/>
      <c r="AT123" s="119"/>
      <c r="AU123" s="119"/>
      <c r="AV123" s="119"/>
      <c r="AW123" s="119"/>
      <c r="AX123" s="119"/>
      <c r="AY123" s="119"/>
      <c r="AZ123" s="119"/>
    </row>
    <row r="124" spans="1:52" ht="14">
      <c r="A124" s="129" t="s">
        <v>1521</v>
      </c>
      <c r="B124" s="121">
        <v>9827113</v>
      </c>
      <c r="C124" s="123">
        <f t="shared" si="18"/>
        <v>18</v>
      </c>
      <c r="D124" s="124" t="str">
        <f t="shared" si="21"/>
        <v>2070</v>
      </c>
      <c r="E124" s="122">
        <f t="shared" si="22"/>
        <v>9827</v>
      </c>
      <c r="F124" s="123">
        <f t="shared" si="23"/>
        <v>18</v>
      </c>
      <c r="G124" s="123">
        <f t="shared" si="19"/>
        <v>0</v>
      </c>
      <c r="H124" s="123">
        <f t="shared" si="15"/>
        <v>0</v>
      </c>
      <c r="I124" s="123">
        <f t="shared" si="31"/>
        <v>17</v>
      </c>
      <c r="J124" s="122">
        <f t="shared" si="31"/>
        <v>9959</v>
      </c>
      <c r="K124" s="119"/>
      <c r="L124" s="119"/>
      <c r="M124" s="122">
        <v>10297167</v>
      </c>
      <c r="N124" s="122">
        <f t="shared" si="20"/>
        <v>18</v>
      </c>
      <c r="O124" s="122">
        <f t="shared" si="24"/>
        <v>-1</v>
      </c>
      <c r="P124" s="122">
        <f t="shared" si="28"/>
        <v>-4</v>
      </c>
      <c r="Q124" s="122">
        <f t="shared" si="16"/>
        <v>10297</v>
      </c>
      <c r="R124" s="123">
        <f t="shared" si="27"/>
        <v>-76</v>
      </c>
      <c r="S124" s="122">
        <f t="shared" si="25"/>
        <v>8409</v>
      </c>
      <c r="T124" s="119" t="str">
        <f t="shared" si="17"/>
        <v>2070</v>
      </c>
      <c r="U124" s="119"/>
      <c r="V124" s="119"/>
      <c r="W124" s="119"/>
      <c r="X124" s="119"/>
      <c r="Y124" s="119"/>
      <c r="Z124" s="119"/>
      <c r="AA124" s="119"/>
      <c r="AB124" s="119"/>
      <c r="AC124" s="119"/>
      <c r="AD124" s="119"/>
      <c r="AE124" s="119"/>
      <c r="AF124" s="119"/>
      <c r="AG124" s="119"/>
      <c r="AH124" s="119"/>
      <c r="AI124" s="119"/>
      <c r="AJ124" s="119"/>
      <c r="AK124" s="119"/>
      <c r="AL124" s="119"/>
      <c r="AM124" s="119"/>
      <c r="AN124" s="119"/>
      <c r="AO124" s="119"/>
      <c r="AP124" s="119"/>
      <c r="AQ124" s="119"/>
      <c r="AR124" s="119"/>
      <c r="AS124" s="119"/>
      <c r="AT124" s="119"/>
      <c r="AU124" s="119"/>
      <c r="AV124" s="119"/>
      <c r="AW124" s="119"/>
      <c r="AX124" s="119"/>
      <c r="AY124" s="119"/>
      <c r="AZ124" s="119"/>
    </row>
    <row r="125" spans="1:52" ht="14">
      <c r="A125" s="129" t="s">
        <v>1522</v>
      </c>
      <c r="B125" s="121">
        <v>9844115</v>
      </c>
      <c r="C125" s="123">
        <f t="shared" si="18"/>
        <v>17</v>
      </c>
      <c r="D125" s="124" t="str">
        <f t="shared" si="21"/>
        <v>2071</v>
      </c>
      <c r="E125" s="122">
        <f t="shared" si="22"/>
        <v>9844</v>
      </c>
      <c r="F125" s="123">
        <f t="shared" si="23"/>
        <v>17</v>
      </c>
      <c r="G125" s="123">
        <f t="shared" si="19"/>
        <v>-1</v>
      </c>
      <c r="H125" s="123">
        <f t="shared" si="15"/>
        <v>0</v>
      </c>
      <c r="I125" s="123">
        <f t="shared" si="31"/>
        <v>17</v>
      </c>
      <c r="J125" s="122">
        <f t="shared" si="31"/>
        <v>9976</v>
      </c>
      <c r="K125" s="119"/>
      <c r="L125" s="119"/>
      <c r="M125" s="122">
        <v>10314142</v>
      </c>
      <c r="N125" s="122">
        <f t="shared" si="20"/>
        <v>17</v>
      </c>
      <c r="O125" s="122">
        <f t="shared" si="24"/>
        <v>-1</v>
      </c>
      <c r="P125" s="122">
        <f t="shared" si="28"/>
        <v>-3</v>
      </c>
      <c r="Q125" s="122">
        <f t="shared" si="16"/>
        <v>10314</v>
      </c>
      <c r="R125" s="123">
        <f t="shared" si="27"/>
        <v>-79</v>
      </c>
      <c r="S125" s="122">
        <f t="shared" si="25"/>
        <v>8330</v>
      </c>
      <c r="T125" s="119" t="str">
        <f t="shared" si="17"/>
        <v>2071</v>
      </c>
      <c r="U125" s="119"/>
      <c r="V125" s="119"/>
      <c r="W125" s="119"/>
      <c r="X125" s="119"/>
      <c r="Y125" s="119"/>
      <c r="Z125" s="119"/>
      <c r="AA125" s="119"/>
      <c r="AB125" s="119"/>
      <c r="AC125" s="119"/>
      <c r="AD125" s="119"/>
      <c r="AE125" s="119"/>
      <c r="AF125" s="119"/>
      <c r="AG125" s="119"/>
      <c r="AH125" s="119"/>
      <c r="AI125" s="119"/>
      <c r="AJ125" s="119"/>
      <c r="AK125" s="119"/>
      <c r="AL125" s="119"/>
      <c r="AM125" s="119"/>
      <c r="AN125" s="119"/>
      <c r="AO125" s="119"/>
      <c r="AP125" s="119"/>
      <c r="AQ125" s="119"/>
      <c r="AR125" s="119"/>
      <c r="AS125" s="119"/>
      <c r="AT125" s="119"/>
      <c r="AU125" s="119"/>
      <c r="AV125" s="119"/>
      <c r="AW125" s="119"/>
      <c r="AX125" s="119"/>
      <c r="AY125" s="119"/>
      <c r="AZ125" s="119"/>
    </row>
    <row r="126" spans="1:52" ht="14">
      <c r="A126" s="129" t="s">
        <v>1523</v>
      </c>
      <c r="B126" s="121">
        <v>9860440</v>
      </c>
      <c r="C126" s="123">
        <f t="shared" si="18"/>
        <v>16</v>
      </c>
      <c r="D126" s="124" t="str">
        <f t="shared" si="21"/>
        <v>2072</v>
      </c>
      <c r="E126" s="122">
        <f t="shared" si="22"/>
        <v>9860</v>
      </c>
      <c r="F126" s="123">
        <f t="shared" si="23"/>
        <v>16</v>
      </c>
      <c r="G126" s="123">
        <f t="shared" si="19"/>
        <v>-1</v>
      </c>
      <c r="H126" s="123">
        <f t="shared" si="15"/>
        <v>-1</v>
      </c>
      <c r="I126" s="123">
        <f t="shared" si="31"/>
        <v>16</v>
      </c>
      <c r="J126" s="122">
        <f t="shared" si="31"/>
        <v>9992</v>
      </c>
      <c r="K126" s="119"/>
      <c r="L126" s="119"/>
      <c r="M126" s="122">
        <v>10330060</v>
      </c>
      <c r="N126" s="122">
        <f t="shared" si="20"/>
        <v>16</v>
      </c>
      <c r="O126" s="122">
        <f t="shared" si="24"/>
        <v>-1</v>
      </c>
      <c r="P126" s="122">
        <f t="shared" si="28"/>
        <v>-6</v>
      </c>
      <c r="Q126" s="122">
        <f t="shared" si="16"/>
        <v>10330</v>
      </c>
      <c r="R126" s="123">
        <f t="shared" si="27"/>
        <v>-85</v>
      </c>
      <c r="S126" s="122">
        <f t="shared" si="25"/>
        <v>8245</v>
      </c>
      <c r="T126" s="119" t="str">
        <f t="shared" si="17"/>
        <v>2072</v>
      </c>
      <c r="U126" s="119"/>
      <c r="V126" s="119"/>
      <c r="W126" s="119"/>
      <c r="X126" s="119"/>
      <c r="Y126" s="119"/>
      <c r="Z126" s="119"/>
      <c r="AA126" s="119"/>
      <c r="AB126" s="119"/>
      <c r="AC126" s="119"/>
      <c r="AD126" s="119"/>
      <c r="AE126" s="119"/>
      <c r="AF126" s="119"/>
      <c r="AG126" s="119"/>
      <c r="AH126" s="119"/>
      <c r="AI126" s="119"/>
      <c r="AJ126" s="119"/>
      <c r="AK126" s="119"/>
      <c r="AL126" s="119"/>
      <c r="AM126" s="119"/>
      <c r="AN126" s="119"/>
      <c r="AO126" s="119"/>
      <c r="AP126" s="119"/>
      <c r="AQ126" s="119"/>
      <c r="AR126" s="119"/>
      <c r="AS126" s="119"/>
      <c r="AT126" s="119"/>
      <c r="AU126" s="119"/>
      <c r="AV126" s="119"/>
      <c r="AW126" s="119"/>
      <c r="AX126" s="119"/>
      <c r="AY126" s="119"/>
      <c r="AZ126" s="119"/>
    </row>
    <row r="127" spans="1:52" ht="14">
      <c r="A127" s="129" t="s">
        <v>1524</v>
      </c>
      <c r="B127" s="121">
        <v>9876099</v>
      </c>
      <c r="C127" s="123">
        <f t="shared" si="18"/>
        <v>16</v>
      </c>
      <c r="D127" s="124" t="str">
        <f t="shared" si="21"/>
        <v>2073</v>
      </c>
      <c r="E127" s="122">
        <f t="shared" si="22"/>
        <v>9876</v>
      </c>
      <c r="F127" s="123">
        <f t="shared" si="23"/>
        <v>16</v>
      </c>
      <c r="G127" s="123">
        <f t="shared" si="19"/>
        <v>0</v>
      </c>
      <c r="H127" s="123">
        <f t="shared" si="15"/>
        <v>-3</v>
      </c>
      <c r="I127" s="123">
        <f t="shared" si="31"/>
        <v>13</v>
      </c>
      <c r="J127" s="122">
        <f t="shared" si="31"/>
        <v>10005</v>
      </c>
      <c r="K127" s="119"/>
      <c r="L127" s="119"/>
      <c r="M127" s="122">
        <v>10344892</v>
      </c>
      <c r="N127" s="122">
        <f t="shared" si="20"/>
        <v>15</v>
      </c>
      <c r="O127" s="122">
        <f t="shared" si="24"/>
        <v>-1</v>
      </c>
      <c r="P127" s="122">
        <f t="shared" si="28"/>
        <v>-6</v>
      </c>
      <c r="Q127" s="122">
        <f t="shared" si="16"/>
        <v>10345</v>
      </c>
      <c r="R127" s="123">
        <f t="shared" si="27"/>
        <v>-91</v>
      </c>
      <c r="S127" s="122">
        <f t="shared" si="25"/>
        <v>8154</v>
      </c>
      <c r="T127" s="119" t="str">
        <f t="shared" si="17"/>
        <v>2073</v>
      </c>
      <c r="U127" s="119"/>
      <c r="V127" s="119"/>
      <c r="W127" s="119"/>
      <c r="X127" s="119"/>
      <c r="Y127" s="119"/>
      <c r="Z127" s="119"/>
      <c r="AA127" s="119"/>
      <c r="AB127" s="119"/>
      <c r="AC127" s="119"/>
      <c r="AD127" s="119"/>
      <c r="AE127" s="119"/>
      <c r="AF127" s="119"/>
      <c r="AG127" s="119"/>
      <c r="AH127" s="119"/>
      <c r="AI127" s="119"/>
      <c r="AJ127" s="119"/>
      <c r="AK127" s="119"/>
      <c r="AL127" s="119"/>
      <c r="AM127" s="119"/>
      <c r="AN127" s="119"/>
      <c r="AO127" s="119"/>
      <c r="AP127" s="119"/>
      <c r="AQ127" s="119"/>
      <c r="AR127" s="119"/>
      <c r="AS127" s="119"/>
      <c r="AT127" s="119"/>
      <c r="AU127" s="119"/>
      <c r="AV127" s="119"/>
      <c r="AW127" s="119"/>
      <c r="AX127" s="119"/>
      <c r="AY127" s="119"/>
      <c r="AZ127" s="119"/>
    </row>
    <row r="128" spans="1:52" ht="14">
      <c r="A128" s="129" t="s">
        <v>1525</v>
      </c>
      <c r="B128" s="121">
        <v>9891104</v>
      </c>
      <c r="C128" s="123">
        <f t="shared" si="18"/>
        <v>15</v>
      </c>
      <c r="D128" s="124" t="str">
        <f t="shared" si="21"/>
        <v>2074</v>
      </c>
      <c r="E128" s="122">
        <f t="shared" si="22"/>
        <v>9891</v>
      </c>
      <c r="F128" s="123">
        <f t="shared" si="23"/>
        <v>15</v>
      </c>
      <c r="G128" s="123">
        <f t="shared" si="19"/>
        <v>-1</v>
      </c>
      <c r="H128" s="123">
        <f t="shared" si="15"/>
        <v>-3</v>
      </c>
      <c r="I128" s="123">
        <f t="shared" si="31"/>
        <v>10</v>
      </c>
      <c r="J128" s="122">
        <f t="shared" si="31"/>
        <v>10015</v>
      </c>
      <c r="K128" s="119"/>
      <c r="L128" s="119"/>
      <c r="M128" s="122">
        <v>10358553</v>
      </c>
      <c r="N128" s="122">
        <f t="shared" si="20"/>
        <v>14</v>
      </c>
      <c r="O128" s="122">
        <f t="shared" si="24"/>
        <v>-1</v>
      </c>
      <c r="P128" s="122">
        <f t="shared" si="28"/>
        <v>-5</v>
      </c>
      <c r="Q128" s="122">
        <f t="shared" si="16"/>
        <v>10359</v>
      </c>
      <c r="R128" s="123">
        <f t="shared" si="27"/>
        <v>-96</v>
      </c>
      <c r="S128" s="122">
        <f t="shared" si="25"/>
        <v>8058</v>
      </c>
      <c r="T128" s="119" t="str">
        <f t="shared" si="17"/>
        <v>2074</v>
      </c>
      <c r="U128" s="119"/>
      <c r="V128" s="119"/>
      <c r="W128" s="119"/>
      <c r="X128" s="119"/>
      <c r="Y128" s="119"/>
      <c r="Z128" s="119"/>
      <c r="AA128" s="119"/>
      <c r="AB128" s="119"/>
      <c r="AC128" s="119"/>
      <c r="AD128" s="119"/>
      <c r="AE128" s="119"/>
      <c r="AF128" s="119"/>
      <c r="AG128" s="119"/>
      <c r="AH128" s="119"/>
      <c r="AI128" s="119"/>
      <c r="AJ128" s="119"/>
      <c r="AK128" s="119"/>
      <c r="AL128" s="119"/>
      <c r="AM128" s="119"/>
      <c r="AN128" s="119"/>
      <c r="AO128" s="119"/>
      <c r="AP128" s="119"/>
      <c r="AQ128" s="119"/>
      <c r="AR128" s="119"/>
      <c r="AS128" s="119"/>
      <c r="AT128" s="119"/>
      <c r="AU128" s="119"/>
      <c r="AV128" s="119"/>
      <c r="AW128" s="119"/>
      <c r="AX128" s="119"/>
      <c r="AY128" s="119"/>
      <c r="AZ128" s="119"/>
    </row>
    <row r="129" spans="1:52" ht="14">
      <c r="A129" s="129" t="s">
        <v>1526</v>
      </c>
      <c r="B129" s="121">
        <v>9905469</v>
      </c>
      <c r="C129" s="123">
        <f t="shared" si="18"/>
        <v>14</v>
      </c>
      <c r="D129" s="124" t="str">
        <f t="shared" si="21"/>
        <v>2075</v>
      </c>
      <c r="E129" s="122">
        <f t="shared" si="22"/>
        <v>9905</v>
      </c>
      <c r="F129" s="123">
        <f t="shared" si="23"/>
        <v>14</v>
      </c>
      <c r="G129" s="123">
        <f t="shared" si="19"/>
        <v>-1</v>
      </c>
      <c r="H129" s="123">
        <f t="shared" si="15"/>
        <v>-3</v>
      </c>
      <c r="I129" s="123">
        <f t="shared" si="31"/>
        <v>7</v>
      </c>
      <c r="J129" s="122">
        <f t="shared" si="31"/>
        <v>10022</v>
      </c>
      <c r="K129" s="119"/>
      <c r="L129" s="119"/>
      <c r="M129" s="122">
        <v>10370994</v>
      </c>
      <c r="N129" s="122">
        <f t="shared" si="20"/>
        <v>12</v>
      </c>
      <c r="O129" s="122">
        <f t="shared" si="24"/>
        <v>-2</v>
      </c>
      <c r="P129" s="122">
        <f t="shared" si="28"/>
        <v>-8</v>
      </c>
      <c r="Q129" s="122">
        <f t="shared" si="16"/>
        <v>10371</v>
      </c>
      <c r="R129" s="123">
        <f t="shared" si="27"/>
        <v>-104</v>
      </c>
      <c r="S129" s="122">
        <f t="shared" si="25"/>
        <v>7954</v>
      </c>
      <c r="T129" s="119" t="str">
        <f t="shared" si="17"/>
        <v>2075</v>
      </c>
      <c r="U129" s="119"/>
      <c r="V129" s="119"/>
      <c r="W129" s="119"/>
      <c r="X129" s="119"/>
      <c r="Y129" s="119"/>
      <c r="Z129" s="119"/>
      <c r="AA129" s="119"/>
      <c r="AB129" s="119"/>
      <c r="AC129" s="119"/>
      <c r="AD129" s="119"/>
      <c r="AE129" s="119"/>
      <c r="AF129" s="119"/>
      <c r="AG129" s="119"/>
      <c r="AH129" s="119"/>
      <c r="AI129" s="119"/>
      <c r="AJ129" s="119"/>
      <c r="AK129" s="119"/>
      <c r="AL129" s="119"/>
      <c r="AM129" s="119"/>
      <c r="AN129" s="119"/>
      <c r="AO129" s="119"/>
      <c r="AP129" s="119"/>
      <c r="AQ129" s="119"/>
      <c r="AR129" s="119"/>
      <c r="AS129" s="119"/>
      <c r="AT129" s="119"/>
      <c r="AU129" s="119"/>
      <c r="AV129" s="119"/>
      <c r="AW129" s="119"/>
      <c r="AX129" s="119"/>
      <c r="AY129" s="119"/>
      <c r="AZ129" s="119"/>
    </row>
    <row r="130" spans="1:52" ht="14">
      <c r="A130" s="129" t="s">
        <v>1527</v>
      </c>
      <c r="B130" s="121">
        <v>9919212</v>
      </c>
      <c r="C130" s="123">
        <f t="shared" si="18"/>
        <v>14</v>
      </c>
      <c r="D130" s="124" t="str">
        <f t="shared" si="21"/>
        <v>2076</v>
      </c>
      <c r="E130" s="122">
        <f t="shared" si="22"/>
        <v>9919</v>
      </c>
      <c r="F130" s="123">
        <f t="shared" si="23"/>
        <v>14</v>
      </c>
      <c r="G130" s="123">
        <f t="shared" si="19"/>
        <v>0</v>
      </c>
      <c r="H130" s="123">
        <f t="shared" si="15"/>
        <v>-4</v>
      </c>
      <c r="I130" s="123">
        <f t="shared" si="31"/>
        <v>3</v>
      </c>
      <c r="J130" s="122">
        <f t="shared" si="31"/>
        <v>10025</v>
      </c>
      <c r="K130" s="119"/>
      <c r="L130" s="119"/>
      <c r="M130" s="122">
        <v>10382180</v>
      </c>
      <c r="N130" s="122">
        <f t="shared" si="20"/>
        <v>11</v>
      </c>
      <c r="O130" s="122">
        <f t="shared" si="24"/>
        <v>-1</v>
      </c>
      <c r="P130" s="122">
        <f t="shared" si="28"/>
        <v>-10</v>
      </c>
      <c r="Q130" s="122">
        <f t="shared" si="16"/>
        <v>10382</v>
      </c>
      <c r="R130" s="123">
        <f t="shared" si="27"/>
        <v>-114</v>
      </c>
      <c r="S130" s="122">
        <f t="shared" si="25"/>
        <v>7840</v>
      </c>
      <c r="T130" s="119" t="str">
        <f t="shared" si="17"/>
        <v>2076</v>
      </c>
      <c r="U130" s="119"/>
      <c r="V130" s="119"/>
      <c r="W130" s="119"/>
      <c r="X130" s="119"/>
      <c r="Y130" s="119"/>
      <c r="Z130" s="119"/>
      <c r="AA130" s="119"/>
      <c r="AB130" s="119"/>
      <c r="AC130" s="119"/>
      <c r="AD130" s="119"/>
      <c r="AE130" s="119"/>
      <c r="AF130" s="119"/>
      <c r="AG130" s="119"/>
      <c r="AH130" s="119"/>
      <c r="AI130" s="119"/>
      <c r="AJ130" s="119"/>
      <c r="AK130" s="119"/>
      <c r="AL130" s="119"/>
      <c r="AM130" s="119"/>
      <c r="AN130" s="119"/>
      <c r="AO130" s="119"/>
      <c r="AP130" s="119"/>
      <c r="AQ130" s="119"/>
      <c r="AR130" s="119"/>
      <c r="AS130" s="119"/>
      <c r="AT130" s="119"/>
      <c r="AU130" s="119"/>
      <c r="AV130" s="119"/>
      <c r="AW130" s="119"/>
      <c r="AX130" s="119"/>
      <c r="AY130" s="119"/>
      <c r="AZ130" s="119"/>
    </row>
    <row r="131" spans="1:52" ht="14">
      <c r="A131" s="129" t="s">
        <v>1528</v>
      </c>
      <c r="B131" s="121">
        <v>9932362</v>
      </c>
      <c r="C131" s="123">
        <f t="shared" si="18"/>
        <v>13</v>
      </c>
      <c r="D131" s="124" t="str">
        <f t="shared" si="21"/>
        <v>2077</v>
      </c>
      <c r="E131" s="122">
        <f t="shared" si="22"/>
        <v>9932</v>
      </c>
      <c r="F131" s="123">
        <f t="shared" si="23"/>
        <v>13</v>
      </c>
      <c r="G131" s="123">
        <f t="shared" si="19"/>
        <v>-1</v>
      </c>
      <c r="H131" s="123">
        <f t="shared" ref="H131:H192" si="32">H89-H88+H130</f>
        <v>-3</v>
      </c>
      <c r="I131" s="123">
        <f t="shared" si="31"/>
        <v>0</v>
      </c>
      <c r="J131" s="122">
        <f t="shared" si="31"/>
        <v>10025</v>
      </c>
      <c r="K131" s="119"/>
      <c r="L131" s="119"/>
      <c r="M131" s="122">
        <v>10392082</v>
      </c>
      <c r="N131" s="122">
        <f t="shared" si="20"/>
        <v>10</v>
      </c>
      <c r="O131" s="122">
        <f t="shared" si="24"/>
        <v>-1</v>
      </c>
      <c r="P131" s="122">
        <f t="shared" si="28"/>
        <v>-7</v>
      </c>
      <c r="Q131" s="122">
        <f t="shared" si="16"/>
        <v>10392</v>
      </c>
      <c r="R131" s="123">
        <f t="shared" si="27"/>
        <v>-121</v>
      </c>
      <c r="S131" s="122">
        <f t="shared" si="25"/>
        <v>7719</v>
      </c>
      <c r="T131" s="119" t="str">
        <f t="shared" si="17"/>
        <v>2077</v>
      </c>
      <c r="U131" s="119"/>
      <c r="V131" s="119"/>
      <c r="W131" s="119"/>
      <c r="X131" s="119"/>
      <c r="Y131" s="119"/>
      <c r="Z131" s="119"/>
      <c r="AA131" s="119"/>
      <c r="AB131" s="119"/>
      <c r="AC131" s="119"/>
      <c r="AD131" s="119"/>
      <c r="AE131" s="119"/>
      <c r="AF131" s="119"/>
      <c r="AG131" s="119"/>
      <c r="AH131" s="119"/>
      <c r="AI131" s="119"/>
      <c r="AJ131" s="119"/>
      <c r="AK131" s="119"/>
      <c r="AL131" s="119"/>
      <c r="AM131" s="119"/>
      <c r="AN131" s="119"/>
      <c r="AO131" s="119"/>
      <c r="AP131" s="119"/>
      <c r="AQ131" s="119"/>
      <c r="AR131" s="119"/>
      <c r="AS131" s="119"/>
      <c r="AT131" s="119"/>
      <c r="AU131" s="119"/>
      <c r="AV131" s="119"/>
      <c r="AW131" s="119"/>
      <c r="AX131" s="119"/>
      <c r="AY131" s="119"/>
      <c r="AZ131" s="119"/>
    </row>
    <row r="132" spans="1:52" ht="14">
      <c r="A132" s="129" t="s">
        <v>1529</v>
      </c>
      <c r="B132" s="121">
        <v>9944945</v>
      </c>
      <c r="C132" s="123">
        <f t="shared" si="18"/>
        <v>13</v>
      </c>
      <c r="D132" s="124" t="str">
        <f t="shared" si="21"/>
        <v>2078</v>
      </c>
      <c r="E132" s="122">
        <f t="shared" si="22"/>
        <v>9945</v>
      </c>
      <c r="F132" s="123">
        <f t="shared" si="23"/>
        <v>13</v>
      </c>
      <c r="G132" s="123">
        <f t="shared" si="19"/>
        <v>0</v>
      </c>
      <c r="H132" s="123">
        <f t="shared" si="32"/>
        <v>-3</v>
      </c>
      <c r="I132" s="123">
        <f t="shared" si="31"/>
        <v>-3</v>
      </c>
      <c r="J132" s="122">
        <f t="shared" si="31"/>
        <v>10022</v>
      </c>
      <c r="K132" s="119"/>
      <c r="L132" s="119"/>
      <c r="M132" s="122">
        <v>10400750</v>
      </c>
      <c r="N132" s="122">
        <f t="shared" si="20"/>
        <v>9</v>
      </c>
      <c r="O132" s="122">
        <f t="shared" si="24"/>
        <v>-1</v>
      </c>
      <c r="P132" s="122">
        <f t="shared" si="28"/>
        <v>-8</v>
      </c>
      <c r="Q132" s="122">
        <f t="shared" si="16"/>
        <v>10401</v>
      </c>
      <c r="R132" s="123">
        <f t="shared" si="27"/>
        <v>-129</v>
      </c>
      <c r="S132" s="122">
        <f t="shared" si="25"/>
        <v>7590</v>
      </c>
      <c r="T132" s="119" t="str">
        <f t="shared" si="17"/>
        <v>2078</v>
      </c>
      <c r="U132" s="119"/>
      <c r="V132" s="119"/>
      <c r="W132" s="119"/>
      <c r="X132" s="119"/>
      <c r="Y132" s="119"/>
      <c r="Z132" s="119"/>
      <c r="AA132" s="119"/>
      <c r="AB132" s="119"/>
      <c r="AC132" s="119"/>
      <c r="AD132" s="119"/>
      <c r="AE132" s="119"/>
      <c r="AF132" s="119"/>
      <c r="AG132" s="119"/>
      <c r="AH132" s="119"/>
      <c r="AI132" s="119"/>
      <c r="AJ132" s="119"/>
      <c r="AK132" s="119"/>
      <c r="AL132" s="119"/>
      <c r="AM132" s="119"/>
      <c r="AN132" s="119"/>
      <c r="AO132" s="119"/>
      <c r="AP132" s="119"/>
      <c r="AQ132" s="119"/>
      <c r="AR132" s="119"/>
      <c r="AS132" s="119"/>
      <c r="AT132" s="119"/>
      <c r="AU132" s="119"/>
      <c r="AV132" s="119"/>
      <c r="AW132" s="119"/>
      <c r="AX132" s="119"/>
      <c r="AY132" s="119"/>
      <c r="AZ132" s="119"/>
    </row>
    <row r="133" spans="1:52" ht="14">
      <c r="A133" s="129" t="s">
        <v>1530</v>
      </c>
      <c r="B133" s="121">
        <v>9956993</v>
      </c>
      <c r="C133" s="123">
        <f t="shared" si="18"/>
        <v>12</v>
      </c>
      <c r="D133" s="124" t="str">
        <f t="shared" si="21"/>
        <v>2079</v>
      </c>
      <c r="E133" s="122">
        <f t="shared" si="22"/>
        <v>9957</v>
      </c>
      <c r="F133" s="123">
        <f t="shared" si="23"/>
        <v>12</v>
      </c>
      <c r="G133" s="123">
        <f t="shared" si="19"/>
        <v>-1</v>
      </c>
      <c r="H133" s="123">
        <f t="shared" si="32"/>
        <v>-3</v>
      </c>
      <c r="I133" s="123">
        <f t="shared" si="31"/>
        <v>-6</v>
      </c>
      <c r="J133" s="122">
        <f t="shared" si="31"/>
        <v>10016</v>
      </c>
      <c r="K133" s="119"/>
      <c r="L133" s="119"/>
      <c r="M133" s="122">
        <v>10408267</v>
      </c>
      <c r="N133" s="122">
        <f t="shared" si="20"/>
        <v>8</v>
      </c>
      <c r="O133" s="122">
        <f t="shared" si="24"/>
        <v>-1</v>
      </c>
      <c r="P133" s="122">
        <f t="shared" si="28"/>
        <v>-7</v>
      </c>
      <c r="Q133" s="122">
        <f t="shared" ref="Q133:Q154" si="33">M133/1000</f>
        <v>10408</v>
      </c>
      <c r="R133" s="123">
        <f t="shared" si="27"/>
        <v>-136</v>
      </c>
      <c r="S133" s="122">
        <f t="shared" si="25"/>
        <v>7454</v>
      </c>
      <c r="T133" s="119" t="str">
        <f t="shared" ref="T133:T192" si="34">A133</f>
        <v>2079</v>
      </c>
      <c r="U133" s="119"/>
      <c r="V133" s="119"/>
      <c r="W133" s="119"/>
      <c r="X133" s="119"/>
      <c r="Y133" s="119"/>
      <c r="Z133" s="119"/>
      <c r="AA133" s="119"/>
      <c r="AB133" s="119"/>
      <c r="AC133" s="119"/>
      <c r="AD133" s="119"/>
      <c r="AE133" s="119"/>
      <c r="AF133" s="119"/>
      <c r="AG133" s="119"/>
      <c r="AH133" s="119"/>
      <c r="AI133" s="119"/>
      <c r="AJ133" s="119"/>
      <c r="AK133" s="119"/>
      <c r="AL133" s="119"/>
      <c r="AM133" s="119"/>
      <c r="AN133" s="119"/>
      <c r="AO133" s="119"/>
      <c r="AP133" s="119"/>
      <c r="AQ133" s="119"/>
      <c r="AR133" s="119"/>
      <c r="AS133" s="119"/>
      <c r="AT133" s="119"/>
      <c r="AU133" s="119"/>
      <c r="AV133" s="119"/>
      <c r="AW133" s="119"/>
      <c r="AX133" s="119"/>
      <c r="AY133" s="119"/>
      <c r="AZ133" s="119"/>
    </row>
    <row r="134" spans="1:52" ht="14">
      <c r="A134" s="129" t="s">
        <v>1531</v>
      </c>
      <c r="B134" s="121">
        <v>9968538</v>
      </c>
      <c r="C134" s="123">
        <f t="shared" ref="C134:C154" si="35">(B134-B133)/1000</f>
        <v>12</v>
      </c>
      <c r="D134" s="124" t="str">
        <f t="shared" si="21"/>
        <v>2080</v>
      </c>
      <c r="E134" s="122">
        <f t="shared" si="22"/>
        <v>9969</v>
      </c>
      <c r="F134" s="123">
        <f t="shared" si="23"/>
        <v>12</v>
      </c>
      <c r="G134" s="123">
        <f t="shared" ref="G134:G154" si="36">C134-C133</f>
        <v>0</v>
      </c>
      <c r="H134" s="123">
        <f t="shared" si="32"/>
        <v>-3</v>
      </c>
      <c r="I134" s="123">
        <f t="shared" si="31"/>
        <v>-9</v>
      </c>
      <c r="J134" s="122">
        <f t="shared" si="31"/>
        <v>10007</v>
      </c>
      <c r="K134" s="119"/>
      <c r="L134" s="119"/>
      <c r="M134" s="122">
        <v>10414637</v>
      </c>
      <c r="N134" s="122">
        <f t="shared" ref="N134:N154" si="37">(M134-M133)/1000</f>
        <v>6</v>
      </c>
      <c r="O134" s="122">
        <f t="shared" si="24"/>
        <v>-2</v>
      </c>
      <c r="P134" s="122">
        <f t="shared" si="28"/>
        <v>-6</v>
      </c>
      <c r="Q134" s="122">
        <f t="shared" si="33"/>
        <v>10415</v>
      </c>
      <c r="R134" s="123">
        <f t="shared" si="27"/>
        <v>-142</v>
      </c>
      <c r="S134" s="122">
        <f t="shared" si="25"/>
        <v>7312</v>
      </c>
      <c r="T134" s="119" t="str">
        <f t="shared" si="34"/>
        <v>2080</v>
      </c>
      <c r="U134" s="119"/>
      <c r="V134" s="119"/>
      <c r="W134" s="119"/>
      <c r="X134" s="119"/>
      <c r="Y134" s="119"/>
      <c r="Z134" s="119"/>
      <c r="AA134" s="119"/>
      <c r="AB134" s="119"/>
      <c r="AC134" s="119"/>
      <c r="AD134" s="119"/>
      <c r="AE134" s="119"/>
      <c r="AF134" s="119"/>
      <c r="AG134" s="119"/>
      <c r="AH134" s="119"/>
      <c r="AI134" s="119"/>
      <c r="AJ134" s="119"/>
      <c r="AK134" s="119"/>
      <c r="AL134" s="119"/>
      <c r="AM134" s="119"/>
      <c r="AN134" s="119"/>
      <c r="AO134" s="119"/>
      <c r="AP134" s="119"/>
      <c r="AQ134" s="119"/>
      <c r="AR134" s="119"/>
      <c r="AS134" s="119"/>
      <c r="AT134" s="119"/>
      <c r="AU134" s="119"/>
      <c r="AV134" s="119"/>
      <c r="AW134" s="119"/>
      <c r="AX134" s="119"/>
      <c r="AY134" s="119"/>
      <c r="AZ134" s="119"/>
    </row>
    <row r="135" spans="1:52" ht="14">
      <c r="A135" s="129" t="s">
        <v>1532</v>
      </c>
      <c r="B135" s="121">
        <v>9979599</v>
      </c>
      <c r="C135" s="123">
        <f t="shared" si="35"/>
        <v>11</v>
      </c>
      <c r="D135" s="124" t="str">
        <f t="shared" ref="D135:D154" si="38">A135</f>
        <v>2081</v>
      </c>
      <c r="E135" s="122">
        <f t="shared" ref="E135:E154" si="39">B135/1000</f>
        <v>9980</v>
      </c>
      <c r="F135" s="123">
        <f t="shared" ref="F135:F154" si="40">C135</f>
        <v>11</v>
      </c>
      <c r="G135" s="123">
        <f t="shared" si="36"/>
        <v>-1</v>
      </c>
      <c r="H135" s="123">
        <f t="shared" si="32"/>
        <v>-3</v>
      </c>
      <c r="I135" s="123">
        <f t="shared" si="31"/>
        <v>-12</v>
      </c>
      <c r="J135" s="122">
        <f t="shared" si="31"/>
        <v>9995</v>
      </c>
      <c r="K135" s="119"/>
      <c r="L135" s="119"/>
      <c r="M135" s="122">
        <v>10419852</v>
      </c>
      <c r="N135" s="122">
        <f t="shared" si="37"/>
        <v>5</v>
      </c>
      <c r="O135" s="122">
        <f t="shared" ref="O135:O154" si="41">N135-N134</f>
        <v>-1</v>
      </c>
      <c r="P135" s="122">
        <f t="shared" si="28"/>
        <v>-7</v>
      </c>
      <c r="Q135" s="122">
        <f t="shared" si="33"/>
        <v>10420</v>
      </c>
      <c r="R135" s="123">
        <f t="shared" si="27"/>
        <v>-149</v>
      </c>
      <c r="S135" s="122">
        <f t="shared" ref="S135:S154" si="42">S134+R135</f>
        <v>7163</v>
      </c>
      <c r="T135" s="119" t="str">
        <f t="shared" si="34"/>
        <v>2081</v>
      </c>
      <c r="U135" s="119"/>
      <c r="V135" s="119"/>
      <c r="W135" s="119"/>
      <c r="X135" s="119"/>
      <c r="Y135" s="119"/>
      <c r="Z135" s="119"/>
      <c r="AA135" s="119"/>
      <c r="AB135" s="119"/>
      <c r="AC135" s="119"/>
      <c r="AD135" s="119"/>
      <c r="AE135" s="119"/>
      <c r="AF135" s="119"/>
      <c r="AG135" s="119"/>
      <c r="AH135" s="119"/>
      <c r="AI135" s="119"/>
      <c r="AJ135" s="119"/>
      <c r="AK135" s="119"/>
      <c r="AL135" s="119"/>
      <c r="AM135" s="119"/>
      <c r="AN135" s="119"/>
      <c r="AO135" s="119"/>
      <c r="AP135" s="119"/>
      <c r="AQ135" s="119"/>
      <c r="AR135" s="119"/>
      <c r="AS135" s="119"/>
      <c r="AT135" s="119"/>
      <c r="AU135" s="119"/>
      <c r="AV135" s="119"/>
      <c r="AW135" s="119"/>
      <c r="AX135" s="119"/>
      <c r="AY135" s="119"/>
      <c r="AZ135" s="119"/>
    </row>
    <row r="136" spans="1:52" ht="14">
      <c r="A136" s="129" t="s">
        <v>1533</v>
      </c>
      <c r="B136" s="121">
        <v>9990199</v>
      </c>
      <c r="C136" s="123">
        <f t="shared" si="35"/>
        <v>11</v>
      </c>
      <c r="D136" s="124" t="str">
        <f t="shared" si="38"/>
        <v>2082</v>
      </c>
      <c r="E136" s="122">
        <f t="shared" si="39"/>
        <v>9990</v>
      </c>
      <c r="F136" s="123">
        <f t="shared" si="40"/>
        <v>11</v>
      </c>
      <c r="G136" s="123">
        <f t="shared" si="36"/>
        <v>0</v>
      </c>
      <c r="H136" s="123">
        <f t="shared" si="32"/>
        <v>-3</v>
      </c>
      <c r="I136" s="123">
        <f t="shared" ref="I136:J151" si="43">I135+H136</f>
        <v>-15</v>
      </c>
      <c r="J136" s="122">
        <f t="shared" si="43"/>
        <v>9980</v>
      </c>
      <c r="K136" s="119"/>
      <c r="L136" s="119"/>
      <c r="M136" s="122">
        <v>10424023</v>
      </c>
      <c r="N136" s="122">
        <f t="shared" si="37"/>
        <v>4</v>
      </c>
      <c r="O136" s="122">
        <f t="shared" si="41"/>
        <v>-1</v>
      </c>
      <c r="P136" s="122">
        <f t="shared" si="28"/>
        <v>-6</v>
      </c>
      <c r="Q136" s="122">
        <f t="shared" si="33"/>
        <v>10424</v>
      </c>
      <c r="R136" s="123">
        <f t="shared" ref="R136:R154" si="44">R135+P136</f>
        <v>-155</v>
      </c>
      <c r="S136" s="122">
        <f t="shared" si="42"/>
        <v>7008</v>
      </c>
      <c r="T136" s="119" t="str">
        <f t="shared" si="34"/>
        <v>2082</v>
      </c>
      <c r="U136" s="119"/>
      <c r="V136" s="119"/>
      <c r="W136" s="119"/>
      <c r="X136" s="119"/>
      <c r="Y136" s="119"/>
      <c r="Z136" s="119"/>
      <c r="AA136" s="119"/>
      <c r="AB136" s="119"/>
      <c r="AC136" s="119"/>
      <c r="AD136" s="119"/>
      <c r="AE136" s="119"/>
      <c r="AF136" s="119"/>
      <c r="AG136" s="119"/>
      <c r="AH136" s="119"/>
      <c r="AI136" s="119"/>
      <c r="AJ136" s="119"/>
      <c r="AK136" s="119"/>
      <c r="AL136" s="119"/>
      <c r="AM136" s="119"/>
      <c r="AN136" s="119"/>
      <c r="AO136" s="119"/>
      <c r="AP136" s="119"/>
      <c r="AQ136" s="119"/>
      <c r="AR136" s="119"/>
      <c r="AS136" s="119"/>
      <c r="AT136" s="119"/>
      <c r="AU136" s="119"/>
      <c r="AV136" s="119"/>
      <c r="AW136" s="119"/>
      <c r="AX136" s="119"/>
      <c r="AY136" s="119"/>
      <c r="AZ136" s="119"/>
    </row>
    <row r="137" spans="1:52" ht="14">
      <c r="A137" s="129" t="s">
        <v>1534</v>
      </c>
      <c r="B137" s="121">
        <v>10000374</v>
      </c>
      <c r="C137" s="123">
        <f t="shared" si="35"/>
        <v>10</v>
      </c>
      <c r="D137" s="124" t="str">
        <f t="shared" si="38"/>
        <v>2083</v>
      </c>
      <c r="E137" s="122">
        <f t="shared" si="39"/>
        <v>10000</v>
      </c>
      <c r="F137" s="123">
        <f t="shared" si="40"/>
        <v>10</v>
      </c>
      <c r="G137" s="123">
        <f t="shared" si="36"/>
        <v>-1</v>
      </c>
      <c r="H137" s="123">
        <f t="shared" si="32"/>
        <v>-3</v>
      </c>
      <c r="I137" s="123">
        <f t="shared" si="43"/>
        <v>-18</v>
      </c>
      <c r="J137" s="122">
        <f t="shared" si="43"/>
        <v>9962</v>
      </c>
      <c r="K137" s="119"/>
      <c r="L137" s="119"/>
      <c r="M137" s="122">
        <v>10427226</v>
      </c>
      <c r="N137" s="122">
        <f t="shared" si="37"/>
        <v>3</v>
      </c>
      <c r="O137" s="122">
        <f t="shared" si="41"/>
        <v>-1</v>
      </c>
      <c r="P137" s="122">
        <f t="shared" si="28"/>
        <v>-7</v>
      </c>
      <c r="Q137" s="122">
        <f t="shared" si="33"/>
        <v>10427</v>
      </c>
      <c r="R137" s="123">
        <f t="shared" si="44"/>
        <v>-162</v>
      </c>
      <c r="S137" s="122">
        <f t="shared" si="42"/>
        <v>6846</v>
      </c>
      <c r="T137" s="119" t="str">
        <f t="shared" si="34"/>
        <v>2083</v>
      </c>
      <c r="U137" s="119"/>
      <c r="V137" s="119"/>
      <c r="W137" s="119"/>
      <c r="X137" s="119"/>
      <c r="Y137" s="119"/>
      <c r="Z137" s="119"/>
      <c r="AA137" s="119"/>
      <c r="AB137" s="119"/>
      <c r="AC137" s="119"/>
      <c r="AD137" s="119"/>
      <c r="AE137" s="119"/>
      <c r="AF137" s="119"/>
      <c r="AG137" s="119"/>
      <c r="AH137" s="119"/>
      <c r="AI137" s="119"/>
      <c r="AJ137" s="119"/>
      <c r="AK137" s="119"/>
      <c r="AL137" s="119"/>
      <c r="AM137" s="119"/>
      <c r="AN137" s="119"/>
      <c r="AO137" s="119"/>
      <c r="AP137" s="119"/>
      <c r="AQ137" s="119"/>
      <c r="AR137" s="119"/>
      <c r="AS137" s="119"/>
      <c r="AT137" s="119"/>
      <c r="AU137" s="119"/>
      <c r="AV137" s="119"/>
      <c r="AW137" s="119"/>
      <c r="AX137" s="119"/>
      <c r="AY137" s="119"/>
      <c r="AZ137" s="119"/>
    </row>
    <row r="138" spans="1:52" ht="14">
      <c r="A138" s="129" t="s">
        <v>1535</v>
      </c>
      <c r="B138" s="121">
        <v>10010167</v>
      </c>
      <c r="C138" s="123">
        <f t="shared" si="35"/>
        <v>10</v>
      </c>
      <c r="D138" s="124" t="str">
        <f t="shared" si="38"/>
        <v>2084</v>
      </c>
      <c r="E138" s="122">
        <f t="shared" si="39"/>
        <v>10010</v>
      </c>
      <c r="F138" s="123">
        <f t="shared" si="40"/>
        <v>10</v>
      </c>
      <c r="G138" s="123">
        <f t="shared" si="36"/>
        <v>0</v>
      </c>
      <c r="H138" s="123">
        <f t="shared" si="32"/>
        <v>-2</v>
      </c>
      <c r="I138" s="123">
        <f t="shared" si="43"/>
        <v>-20</v>
      </c>
      <c r="J138" s="122">
        <f t="shared" si="43"/>
        <v>9942</v>
      </c>
      <c r="K138" s="119"/>
      <c r="L138" s="119"/>
      <c r="M138" s="122">
        <v>10429447</v>
      </c>
      <c r="N138" s="122">
        <f t="shared" si="37"/>
        <v>2</v>
      </c>
      <c r="O138" s="122">
        <f t="shared" si="41"/>
        <v>-1</v>
      </c>
      <c r="P138" s="122">
        <f t="shared" ref="P138:P192" si="45">P96-P95+P137</f>
        <v>-5</v>
      </c>
      <c r="Q138" s="122">
        <f t="shared" si="33"/>
        <v>10429</v>
      </c>
      <c r="R138" s="123">
        <f t="shared" si="44"/>
        <v>-167</v>
      </c>
      <c r="S138" s="122">
        <f t="shared" si="42"/>
        <v>6679</v>
      </c>
      <c r="T138" s="119" t="str">
        <f t="shared" si="34"/>
        <v>2084</v>
      </c>
      <c r="U138" s="119"/>
      <c r="V138" s="119"/>
      <c r="W138" s="119"/>
      <c r="X138" s="119"/>
      <c r="Y138" s="119"/>
      <c r="Z138" s="119"/>
      <c r="AA138" s="119"/>
      <c r="AB138" s="119"/>
      <c r="AC138" s="119"/>
      <c r="AD138" s="119"/>
      <c r="AE138" s="119"/>
      <c r="AF138" s="119"/>
      <c r="AG138" s="119"/>
      <c r="AH138" s="119"/>
      <c r="AI138" s="119"/>
      <c r="AJ138" s="119"/>
      <c r="AK138" s="119"/>
      <c r="AL138" s="119"/>
      <c r="AM138" s="119"/>
      <c r="AN138" s="119"/>
      <c r="AO138" s="119"/>
      <c r="AP138" s="119"/>
      <c r="AQ138" s="119"/>
      <c r="AR138" s="119"/>
      <c r="AS138" s="119"/>
      <c r="AT138" s="119"/>
      <c r="AU138" s="119"/>
      <c r="AV138" s="119"/>
      <c r="AW138" s="119"/>
      <c r="AX138" s="119"/>
      <c r="AY138" s="119"/>
      <c r="AZ138" s="119"/>
    </row>
    <row r="139" spans="1:52" ht="14">
      <c r="A139" s="129" t="s">
        <v>1536</v>
      </c>
      <c r="B139" s="121">
        <v>10019612</v>
      </c>
      <c r="C139" s="123">
        <f t="shared" si="35"/>
        <v>9</v>
      </c>
      <c r="D139" s="124" t="str">
        <f t="shared" si="38"/>
        <v>2085</v>
      </c>
      <c r="E139" s="122">
        <f t="shared" si="39"/>
        <v>10020</v>
      </c>
      <c r="F139" s="123">
        <f t="shared" si="40"/>
        <v>9</v>
      </c>
      <c r="G139" s="123">
        <f t="shared" si="36"/>
        <v>-1</v>
      </c>
      <c r="H139" s="123">
        <f t="shared" si="32"/>
        <v>-3</v>
      </c>
      <c r="I139" s="123">
        <f t="shared" si="43"/>
        <v>-23</v>
      </c>
      <c r="J139" s="122">
        <f t="shared" si="43"/>
        <v>9919</v>
      </c>
      <c r="K139" s="119"/>
      <c r="L139" s="119"/>
      <c r="M139" s="122">
        <v>10430679</v>
      </c>
      <c r="N139" s="122">
        <f t="shared" si="37"/>
        <v>1</v>
      </c>
      <c r="O139" s="122">
        <f t="shared" si="41"/>
        <v>-1</v>
      </c>
      <c r="P139" s="122">
        <f t="shared" si="45"/>
        <v>-5</v>
      </c>
      <c r="Q139" s="122">
        <f t="shared" si="33"/>
        <v>10431</v>
      </c>
      <c r="R139" s="123">
        <f t="shared" si="44"/>
        <v>-172</v>
      </c>
      <c r="S139" s="122">
        <f t="shared" si="42"/>
        <v>6507</v>
      </c>
      <c r="T139" s="119" t="str">
        <f t="shared" si="34"/>
        <v>2085</v>
      </c>
      <c r="U139" s="119"/>
      <c r="V139" s="119"/>
      <c r="W139" s="119"/>
      <c r="X139" s="119"/>
      <c r="Y139" s="119"/>
      <c r="Z139" s="119"/>
      <c r="AA139" s="119"/>
      <c r="AB139" s="119"/>
      <c r="AC139" s="119"/>
      <c r="AD139" s="119"/>
      <c r="AE139" s="119"/>
      <c r="AF139" s="119"/>
      <c r="AG139" s="119"/>
      <c r="AH139" s="119"/>
      <c r="AI139" s="119"/>
      <c r="AJ139" s="119"/>
      <c r="AK139" s="119"/>
      <c r="AL139" s="119"/>
      <c r="AM139" s="119"/>
      <c r="AN139" s="119"/>
      <c r="AO139" s="119"/>
      <c r="AP139" s="119"/>
      <c r="AQ139" s="119"/>
      <c r="AR139" s="119"/>
      <c r="AS139" s="119"/>
      <c r="AT139" s="119"/>
      <c r="AU139" s="119"/>
      <c r="AV139" s="119"/>
      <c r="AW139" s="119"/>
      <c r="AX139" s="119"/>
      <c r="AY139" s="119"/>
      <c r="AZ139" s="119"/>
    </row>
    <row r="140" spans="1:52" ht="14">
      <c r="A140" s="129" t="s">
        <v>1537</v>
      </c>
      <c r="B140" s="121">
        <v>10028730</v>
      </c>
      <c r="C140" s="123">
        <f t="shared" si="35"/>
        <v>9</v>
      </c>
      <c r="D140" s="124" t="str">
        <f t="shared" si="38"/>
        <v>2086</v>
      </c>
      <c r="E140" s="122">
        <f t="shared" si="39"/>
        <v>10029</v>
      </c>
      <c r="F140" s="123">
        <f t="shared" si="40"/>
        <v>9</v>
      </c>
      <c r="G140" s="123">
        <f t="shared" si="36"/>
        <v>0</v>
      </c>
      <c r="H140" s="123">
        <f t="shared" si="32"/>
        <v>-2</v>
      </c>
      <c r="I140" s="123">
        <f t="shared" si="43"/>
        <v>-25</v>
      </c>
      <c r="J140" s="122">
        <f t="shared" si="43"/>
        <v>9894</v>
      </c>
      <c r="K140" s="119"/>
      <c r="L140" s="119"/>
      <c r="M140" s="122">
        <v>10430926</v>
      </c>
      <c r="N140" s="122">
        <f t="shared" si="37"/>
        <v>0</v>
      </c>
      <c r="O140" s="122">
        <f t="shared" si="41"/>
        <v>-1</v>
      </c>
      <c r="P140" s="122">
        <f t="shared" si="45"/>
        <v>-6</v>
      </c>
      <c r="Q140" s="122">
        <f t="shared" si="33"/>
        <v>10431</v>
      </c>
      <c r="R140" s="123">
        <f t="shared" si="44"/>
        <v>-178</v>
      </c>
      <c r="S140" s="122">
        <f t="shared" si="42"/>
        <v>6329</v>
      </c>
      <c r="T140" s="119" t="str">
        <f t="shared" si="34"/>
        <v>2086</v>
      </c>
      <c r="U140" s="119"/>
      <c r="V140" s="119"/>
      <c r="W140" s="119"/>
      <c r="X140" s="119"/>
      <c r="Y140" s="119"/>
      <c r="Z140" s="119"/>
      <c r="AA140" s="119"/>
      <c r="AB140" s="119"/>
      <c r="AC140" s="119"/>
      <c r="AD140" s="119"/>
      <c r="AE140" s="119"/>
      <c r="AF140" s="119"/>
      <c r="AG140" s="119"/>
      <c r="AH140" s="119"/>
      <c r="AI140" s="119"/>
      <c r="AJ140" s="119"/>
      <c r="AK140" s="119"/>
      <c r="AL140" s="119"/>
      <c r="AM140" s="119"/>
      <c r="AN140" s="119"/>
      <c r="AO140" s="119"/>
      <c r="AP140" s="119"/>
      <c r="AQ140" s="119"/>
      <c r="AR140" s="119"/>
      <c r="AS140" s="119"/>
      <c r="AT140" s="119"/>
      <c r="AU140" s="119"/>
      <c r="AV140" s="119"/>
      <c r="AW140" s="119"/>
      <c r="AX140" s="119"/>
      <c r="AY140" s="119"/>
      <c r="AZ140" s="119"/>
    </row>
    <row r="141" spans="1:52" ht="14">
      <c r="A141" s="129" t="s">
        <v>1538</v>
      </c>
      <c r="B141" s="121">
        <v>10037533</v>
      </c>
      <c r="C141" s="123">
        <f t="shared" si="35"/>
        <v>9</v>
      </c>
      <c r="D141" s="124" t="str">
        <f t="shared" si="38"/>
        <v>2087</v>
      </c>
      <c r="E141" s="122">
        <f t="shared" si="39"/>
        <v>10038</v>
      </c>
      <c r="F141" s="123">
        <f t="shared" si="40"/>
        <v>9</v>
      </c>
      <c r="G141" s="123">
        <f t="shared" si="36"/>
        <v>0</v>
      </c>
      <c r="H141" s="123">
        <f t="shared" si="32"/>
        <v>-3</v>
      </c>
      <c r="I141" s="123">
        <f t="shared" si="43"/>
        <v>-28</v>
      </c>
      <c r="J141" s="122">
        <f t="shared" si="43"/>
        <v>9866</v>
      </c>
      <c r="K141" s="119"/>
      <c r="L141" s="119"/>
      <c r="M141" s="122">
        <v>10430268</v>
      </c>
      <c r="N141" s="122">
        <f t="shared" si="37"/>
        <v>-1</v>
      </c>
      <c r="O141" s="122">
        <f t="shared" si="41"/>
        <v>-1</v>
      </c>
      <c r="P141" s="122">
        <f t="shared" si="45"/>
        <v>-7</v>
      </c>
      <c r="Q141" s="122">
        <f t="shared" si="33"/>
        <v>10430</v>
      </c>
      <c r="R141" s="123">
        <f t="shared" si="44"/>
        <v>-185</v>
      </c>
      <c r="S141" s="122">
        <f t="shared" si="42"/>
        <v>6144</v>
      </c>
      <c r="T141" s="119" t="str">
        <f t="shared" si="34"/>
        <v>2087</v>
      </c>
      <c r="U141" s="119"/>
      <c r="V141" s="119"/>
      <c r="W141" s="119"/>
      <c r="X141" s="119"/>
      <c r="Y141" s="119"/>
      <c r="Z141" s="119"/>
      <c r="AA141" s="119"/>
      <c r="AB141" s="119"/>
      <c r="AC141" s="119"/>
      <c r="AD141" s="119"/>
      <c r="AE141" s="119"/>
      <c r="AF141" s="119"/>
      <c r="AG141" s="119"/>
      <c r="AH141" s="119"/>
      <c r="AI141" s="119"/>
      <c r="AJ141" s="119"/>
      <c r="AK141" s="119"/>
      <c r="AL141" s="119"/>
      <c r="AM141" s="119"/>
      <c r="AN141" s="119"/>
      <c r="AO141" s="119"/>
      <c r="AP141" s="119"/>
      <c r="AQ141" s="119"/>
      <c r="AR141" s="119"/>
      <c r="AS141" s="119"/>
      <c r="AT141" s="119"/>
      <c r="AU141" s="119"/>
      <c r="AV141" s="119"/>
      <c r="AW141" s="119"/>
      <c r="AX141" s="119"/>
      <c r="AY141" s="119"/>
      <c r="AZ141" s="119"/>
    </row>
    <row r="142" spans="1:52" ht="14">
      <c r="A142" s="129" t="s">
        <v>1539</v>
      </c>
      <c r="B142" s="121">
        <v>10046027</v>
      </c>
      <c r="C142" s="123">
        <f t="shared" si="35"/>
        <v>8</v>
      </c>
      <c r="D142" s="124" t="str">
        <f t="shared" si="38"/>
        <v>2088</v>
      </c>
      <c r="E142" s="122">
        <f t="shared" si="39"/>
        <v>10046</v>
      </c>
      <c r="F142" s="123">
        <f t="shared" si="40"/>
        <v>8</v>
      </c>
      <c r="G142" s="123">
        <f t="shared" si="36"/>
        <v>-1</v>
      </c>
      <c r="H142" s="123">
        <f t="shared" si="32"/>
        <v>-1</v>
      </c>
      <c r="I142" s="123">
        <f t="shared" si="43"/>
        <v>-29</v>
      </c>
      <c r="J142" s="122">
        <f t="shared" si="43"/>
        <v>9837</v>
      </c>
      <c r="K142" s="119"/>
      <c r="L142" s="119"/>
      <c r="M142" s="122">
        <v>10428831</v>
      </c>
      <c r="N142" s="122">
        <f t="shared" si="37"/>
        <v>-1</v>
      </c>
      <c r="O142" s="122">
        <f t="shared" si="41"/>
        <v>0</v>
      </c>
      <c r="P142" s="122">
        <f t="shared" si="45"/>
        <v>-5</v>
      </c>
      <c r="Q142" s="122">
        <f t="shared" si="33"/>
        <v>10429</v>
      </c>
      <c r="R142" s="123">
        <f t="shared" si="44"/>
        <v>-190</v>
      </c>
      <c r="S142" s="122">
        <f t="shared" si="42"/>
        <v>5954</v>
      </c>
      <c r="T142" s="119" t="str">
        <f t="shared" si="34"/>
        <v>2088</v>
      </c>
      <c r="U142" s="119"/>
      <c r="V142" s="119"/>
      <c r="W142" s="119"/>
      <c r="X142" s="119"/>
      <c r="Y142" s="119"/>
      <c r="Z142" s="119"/>
      <c r="AA142" s="119"/>
      <c r="AB142" s="119"/>
      <c r="AC142" s="119"/>
      <c r="AD142" s="119"/>
      <c r="AE142" s="119"/>
      <c r="AF142" s="119"/>
      <c r="AG142" s="119"/>
      <c r="AH142" s="119"/>
      <c r="AI142" s="119"/>
      <c r="AJ142" s="119"/>
      <c r="AK142" s="119"/>
      <c r="AL142" s="119"/>
      <c r="AM142" s="119"/>
      <c r="AN142" s="119"/>
      <c r="AO142" s="119"/>
      <c r="AP142" s="119"/>
      <c r="AQ142" s="119"/>
      <c r="AR142" s="119"/>
      <c r="AS142" s="119"/>
      <c r="AT142" s="119"/>
      <c r="AU142" s="119"/>
      <c r="AV142" s="119"/>
      <c r="AW142" s="119"/>
      <c r="AX142" s="119"/>
      <c r="AY142" s="119"/>
      <c r="AZ142" s="119"/>
    </row>
    <row r="143" spans="1:52" ht="14">
      <c r="A143" s="129" t="s">
        <v>1540</v>
      </c>
      <c r="B143" s="121">
        <v>10054212</v>
      </c>
      <c r="C143" s="123">
        <f t="shared" si="35"/>
        <v>8</v>
      </c>
      <c r="D143" s="124" t="str">
        <f t="shared" si="38"/>
        <v>2089</v>
      </c>
      <c r="E143" s="122">
        <f t="shared" si="39"/>
        <v>10054</v>
      </c>
      <c r="F143" s="123">
        <f t="shared" si="40"/>
        <v>8</v>
      </c>
      <c r="G143" s="123">
        <f t="shared" si="36"/>
        <v>0</v>
      </c>
      <c r="H143" s="123">
        <f t="shared" si="32"/>
        <v>-2</v>
      </c>
      <c r="I143" s="123">
        <f t="shared" si="43"/>
        <v>-31</v>
      </c>
      <c r="J143" s="122">
        <f t="shared" si="43"/>
        <v>9806</v>
      </c>
      <c r="K143" s="119"/>
      <c r="L143" s="119"/>
      <c r="M143" s="122">
        <v>10426601</v>
      </c>
      <c r="N143" s="122">
        <f t="shared" si="37"/>
        <v>-2</v>
      </c>
      <c r="O143" s="122">
        <f t="shared" si="41"/>
        <v>-1</v>
      </c>
      <c r="P143" s="122">
        <f t="shared" si="45"/>
        <v>-6</v>
      </c>
      <c r="Q143" s="122">
        <f t="shared" si="33"/>
        <v>10427</v>
      </c>
      <c r="R143" s="123">
        <f t="shared" si="44"/>
        <v>-196</v>
      </c>
      <c r="S143" s="122">
        <f t="shared" si="42"/>
        <v>5758</v>
      </c>
      <c r="T143" s="119" t="str">
        <f t="shared" si="34"/>
        <v>2089</v>
      </c>
      <c r="U143" s="119"/>
      <c r="V143" s="119"/>
      <c r="W143" s="119"/>
      <c r="X143" s="119"/>
      <c r="Y143" s="119"/>
      <c r="Z143" s="119"/>
      <c r="AA143" s="119"/>
      <c r="AB143" s="119"/>
      <c r="AC143" s="119"/>
      <c r="AD143" s="119"/>
      <c r="AE143" s="119"/>
      <c r="AF143" s="119"/>
      <c r="AG143" s="119"/>
      <c r="AH143" s="119"/>
      <c r="AI143" s="119"/>
      <c r="AJ143" s="119"/>
      <c r="AK143" s="119"/>
      <c r="AL143" s="119"/>
      <c r="AM143" s="119"/>
      <c r="AN143" s="119"/>
      <c r="AO143" s="119"/>
      <c r="AP143" s="119"/>
      <c r="AQ143" s="119"/>
      <c r="AR143" s="119"/>
      <c r="AS143" s="119"/>
      <c r="AT143" s="119"/>
      <c r="AU143" s="119"/>
      <c r="AV143" s="119"/>
      <c r="AW143" s="119"/>
      <c r="AX143" s="119"/>
      <c r="AY143" s="119"/>
      <c r="AZ143" s="119"/>
    </row>
    <row r="144" spans="1:52" ht="14">
      <c r="A144" s="129" t="s">
        <v>1541</v>
      </c>
      <c r="B144" s="121">
        <v>10062090</v>
      </c>
      <c r="C144" s="123">
        <f t="shared" si="35"/>
        <v>8</v>
      </c>
      <c r="D144" s="124" t="str">
        <f t="shared" si="38"/>
        <v>2090</v>
      </c>
      <c r="E144" s="122">
        <f t="shared" si="39"/>
        <v>10062</v>
      </c>
      <c r="F144" s="123">
        <f t="shared" si="40"/>
        <v>8</v>
      </c>
      <c r="G144" s="123">
        <f t="shared" si="36"/>
        <v>0</v>
      </c>
      <c r="H144" s="123">
        <f t="shared" si="32"/>
        <v>-2</v>
      </c>
      <c r="I144" s="123">
        <f t="shared" si="43"/>
        <v>-33</v>
      </c>
      <c r="J144" s="122">
        <f t="shared" si="43"/>
        <v>9773</v>
      </c>
      <c r="K144" s="119"/>
      <c r="L144" s="119"/>
      <c r="M144" s="122">
        <v>10423541</v>
      </c>
      <c r="N144" s="122">
        <f t="shared" si="37"/>
        <v>-3</v>
      </c>
      <c r="O144" s="122">
        <f t="shared" si="41"/>
        <v>-1</v>
      </c>
      <c r="P144" s="122">
        <f t="shared" si="45"/>
        <v>-5</v>
      </c>
      <c r="Q144" s="122">
        <f t="shared" si="33"/>
        <v>10424</v>
      </c>
      <c r="R144" s="123">
        <f t="shared" si="44"/>
        <v>-201</v>
      </c>
      <c r="S144" s="122">
        <f t="shared" si="42"/>
        <v>5557</v>
      </c>
      <c r="T144" s="119" t="str">
        <f t="shared" si="34"/>
        <v>2090</v>
      </c>
      <c r="U144" s="119"/>
      <c r="V144" s="119"/>
      <c r="W144" s="119"/>
      <c r="X144" s="119"/>
      <c r="Y144" s="119"/>
      <c r="Z144" s="119"/>
      <c r="AA144" s="119"/>
      <c r="AB144" s="119"/>
      <c r="AC144" s="119"/>
      <c r="AD144" s="119"/>
      <c r="AE144" s="119"/>
      <c r="AF144" s="119"/>
      <c r="AG144" s="119"/>
      <c r="AH144" s="119"/>
      <c r="AI144" s="119"/>
      <c r="AJ144" s="119"/>
      <c r="AK144" s="119"/>
      <c r="AL144" s="119"/>
      <c r="AM144" s="119"/>
      <c r="AN144" s="119"/>
      <c r="AO144" s="119"/>
      <c r="AP144" s="119"/>
      <c r="AQ144" s="119"/>
      <c r="AR144" s="119"/>
      <c r="AS144" s="119"/>
      <c r="AT144" s="119"/>
      <c r="AU144" s="119"/>
      <c r="AV144" s="119"/>
      <c r="AW144" s="119"/>
      <c r="AX144" s="119"/>
      <c r="AY144" s="119"/>
      <c r="AZ144" s="119"/>
    </row>
    <row r="145" spans="1:52" ht="14">
      <c r="A145" s="129" t="s">
        <v>1542</v>
      </c>
      <c r="B145" s="121">
        <v>10069666</v>
      </c>
      <c r="C145" s="123">
        <f t="shared" si="35"/>
        <v>8</v>
      </c>
      <c r="D145" s="124" t="str">
        <f t="shared" si="38"/>
        <v>2091</v>
      </c>
      <c r="E145" s="122">
        <f t="shared" si="39"/>
        <v>10070</v>
      </c>
      <c r="F145" s="123">
        <f t="shared" si="40"/>
        <v>8</v>
      </c>
      <c r="G145" s="123">
        <f t="shared" si="36"/>
        <v>0</v>
      </c>
      <c r="H145" s="123">
        <f t="shared" si="32"/>
        <v>-1</v>
      </c>
      <c r="I145" s="123">
        <f t="shared" si="43"/>
        <v>-34</v>
      </c>
      <c r="J145" s="122">
        <f t="shared" si="43"/>
        <v>9739</v>
      </c>
      <c r="K145" s="119"/>
      <c r="L145" s="119"/>
      <c r="M145" s="122">
        <v>10419647</v>
      </c>
      <c r="N145" s="122">
        <f t="shared" si="37"/>
        <v>-4</v>
      </c>
      <c r="O145" s="122">
        <f t="shared" si="41"/>
        <v>-1</v>
      </c>
      <c r="P145" s="122">
        <f t="shared" si="45"/>
        <v>-4</v>
      </c>
      <c r="Q145" s="122">
        <f t="shared" si="33"/>
        <v>10420</v>
      </c>
      <c r="R145" s="123">
        <f t="shared" si="44"/>
        <v>-205</v>
      </c>
      <c r="S145" s="122">
        <f t="shared" si="42"/>
        <v>5352</v>
      </c>
      <c r="T145" s="119" t="str">
        <f t="shared" si="34"/>
        <v>2091</v>
      </c>
      <c r="U145" s="119"/>
      <c r="V145" s="119"/>
      <c r="W145" s="119"/>
      <c r="X145" s="119"/>
      <c r="Y145" s="119"/>
      <c r="Z145" s="119"/>
      <c r="AA145" s="119"/>
      <c r="AB145" s="119"/>
      <c r="AC145" s="119"/>
      <c r="AD145" s="119"/>
      <c r="AE145" s="119"/>
      <c r="AF145" s="119"/>
      <c r="AG145" s="119"/>
      <c r="AH145" s="119"/>
      <c r="AI145" s="119"/>
      <c r="AJ145" s="119"/>
      <c r="AK145" s="119"/>
      <c r="AL145" s="119"/>
      <c r="AM145" s="119"/>
      <c r="AN145" s="119"/>
      <c r="AO145" s="119"/>
      <c r="AP145" s="119"/>
      <c r="AQ145" s="119"/>
      <c r="AR145" s="119"/>
      <c r="AS145" s="119"/>
      <c r="AT145" s="119"/>
      <c r="AU145" s="119"/>
      <c r="AV145" s="119"/>
      <c r="AW145" s="119"/>
      <c r="AX145" s="119"/>
      <c r="AY145" s="119"/>
      <c r="AZ145" s="119"/>
    </row>
    <row r="146" spans="1:52" ht="14">
      <c r="A146" s="129" t="s">
        <v>1543</v>
      </c>
      <c r="B146" s="121">
        <v>10076948</v>
      </c>
      <c r="C146" s="123">
        <f t="shared" si="35"/>
        <v>7</v>
      </c>
      <c r="D146" s="124" t="str">
        <f t="shared" si="38"/>
        <v>2092</v>
      </c>
      <c r="E146" s="122">
        <f t="shared" si="39"/>
        <v>10077</v>
      </c>
      <c r="F146" s="123">
        <f t="shared" si="40"/>
        <v>7</v>
      </c>
      <c r="G146" s="123">
        <f t="shared" si="36"/>
        <v>-1</v>
      </c>
      <c r="H146" s="123">
        <f t="shared" si="32"/>
        <v>-2</v>
      </c>
      <c r="I146" s="123">
        <f t="shared" si="43"/>
        <v>-36</v>
      </c>
      <c r="J146" s="122">
        <f t="shared" si="43"/>
        <v>9703</v>
      </c>
      <c r="K146" s="119"/>
      <c r="L146" s="119"/>
      <c r="M146" s="122">
        <v>10414960</v>
      </c>
      <c r="N146" s="122">
        <f t="shared" si="37"/>
        <v>-5</v>
      </c>
      <c r="O146" s="122">
        <f t="shared" si="41"/>
        <v>-1</v>
      </c>
      <c r="P146" s="122">
        <f t="shared" si="45"/>
        <v>-5</v>
      </c>
      <c r="Q146" s="122">
        <f t="shared" si="33"/>
        <v>10415</v>
      </c>
      <c r="R146" s="123">
        <f t="shared" si="44"/>
        <v>-210</v>
      </c>
      <c r="S146" s="122">
        <f t="shared" si="42"/>
        <v>5142</v>
      </c>
      <c r="T146" s="119" t="str">
        <f t="shared" si="34"/>
        <v>2092</v>
      </c>
      <c r="U146" s="119"/>
      <c r="V146" s="119"/>
      <c r="W146" s="119"/>
      <c r="X146" s="119"/>
      <c r="Y146" s="119"/>
      <c r="Z146" s="119"/>
      <c r="AA146" s="119"/>
      <c r="AB146" s="119"/>
      <c r="AC146" s="119"/>
      <c r="AD146" s="119"/>
      <c r="AE146" s="119"/>
      <c r="AF146" s="119"/>
      <c r="AG146" s="119"/>
      <c r="AH146" s="119"/>
      <c r="AI146" s="119"/>
      <c r="AJ146" s="119"/>
      <c r="AK146" s="119"/>
      <c r="AL146" s="119"/>
      <c r="AM146" s="119"/>
      <c r="AN146" s="119"/>
      <c r="AO146" s="119"/>
      <c r="AP146" s="119"/>
      <c r="AQ146" s="119"/>
      <c r="AR146" s="119"/>
      <c r="AS146" s="119"/>
      <c r="AT146" s="119"/>
      <c r="AU146" s="119"/>
      <c r="AV146" s="119"/>
      <c r="AW146" s="119"/>
      <c r="AX146" s="119"/>
      <c r="AY146" s="119"/>
      <c r="AZ146" s="119"/>
    </row>
    <row r="147" spans="1:52" ht="14">
      <c r="A147" s="129" t="s">
        <v>1544</v>
      </c>
      <c r="B147" s="121">
        <v>10083944</v>
      </c>
      <c r="C147" s="123">
        <f t="shared" si="35"/>
        <v>7</v>
      </c>
      <c r="D147" s="124" t="str">
        <f t="shared" si="38"/>
        <v>2093</v>
      </c>
      <c r="E147" s="122">
        <f t="shared" si="39"/>
        <v>10084</v>
      </c>
      <c r="F147" s="123">
        <f t="shared" si="40"/>
        <v>7</v>
      </c>
      <c r="G147" s="123">
        <f t="shared" si="36"/>
        <v>0</v>
      </c>
      <c r="H147" s="123">
        <f t="shared" si="32"/>
        <v>-2</v>
      </c>
      <c r="I147" s="123">
        <f t="shared" si="43"/>
        <v>-38</v>
      </c>
      <c r="J147" s="122">
        <f t="shared" si="43"/>
        <v>9665</v>
      </c>
      <c r="K147" s="119"/>
      <c r="L147" s="119"/>
      <c r="M147" s="122">
        <v>10409491</v>
      </c>
      <c r="N147" s="122">
        <f t="shared" si="37"/>
        <v>-5</v>
      </c>
      <c r="O147" s="122">
        <f t="shared" si="41"/>
        <v>0</v>
      </c>
      <c r="P147" s="122">
        <f t="shared" si="45"/>
        <v>-5</v>
      </c>
      <c r="Q147" s="122">
        <f t="shared" si="33"/>
        <v>10409</v>
      </c>
      <c r="R147" s="123">
        <f t="shared" si="44"/>
        <v>-215</v>
      </c>
      <c r="S147" s="122">
        <f t="shared" si="42"/>
        <v>4927</v>
      </c>
      <c r="T147" s="119" t="str">
        <f t="shared" si="34"/>
        <v>2093</v>
      </c>
      <c r="U147" s="119"/>
      <c r="V147" s="119"/>
      <c r="W147" s="119"/>
      <c r="X147" s="119"/>
      <c r="Y147" s="119"/>
      <c r="Z147" s="119"/>
      <c r="AA147" s="119"/>
      <c r="AB147" s="119"/>
      <c r="AC147" s="119"/>
      <c r="AD147" s="119"/>
      <c r="AE147" s="119"/>
      <c r="AF147" s="119"/>
      <c r="AG147" s="119"/>
      <c r="AH147" s="119"/>
      <c r="AI147" s="119"/>
      <c r="AJ147" s="119"/>
      <c r="AK147" s="119"/>
      <c r="AL147" s="119"/>
      <c r="AM147" s="119"/>
      <c r="AN147" s="119"/>
      <c r="AO147" s="119"/>
      <c r="AP147" s="119"/>
      <c r="AQ147" s="119"/>
      <c r="AR147" s="119"/>
      <c r="AS147" s="119"/>
      <c r="AT147" s="119"/>
      <c r="AU147" s="119"/>
      <c r="AV147" s="119"/>
      <c r="AW147" s="119"/>
      <c r="AX147" s="119"/>
      <c r="AY147" s="119"/>
      <c r="AZ147" s="119"/>
    </row>
    <row r="148" spans="1:52" ht="14">
      <c r="A148" s="129" t="s">
        <v>1545</v>
      </c>
      <c r="B148" s="121">
        <v>10090660</v>
      </c>
      <c r="C148" s="123">
        <f t="shared" si="35"/>
        <v>7</v>
      </c>
      <c r="D148" s="124" t="str">
        <f t="shared" si="38"/>
        <v>2094</v>
      </c>
      <c r="E148" s="122">
        <f t="shared" si="39"/>
        <v>10091</v>
      </c>
      <c r="F148" s="123">
        <f t="shared" si="40"/>
        <v>7</v>
      </c>
      <c r="G148" s="123">
        <f t="shared" si="36"/>
        <v>0</v>
      </c>
      <c r="H148" s="123">
        <f t="shared" si="32"/>
        <v>-2</v>
      </c>
      <c r="I148" s="123">
        <f t="shared" si="43"/>
        <v>-40</v>
      </c>
      <c r="J148" s="122">
        <f t="shared" si="43"/>
        <v>9625</v>
      </c>
      <c r="K148" s="119"/>
      <c r="L148" s="119"/>
      <c r="M148" s="122">
        <v>10403272</v>
      </c>
      <c r="N148" s="122">
        <f t="shared" si="37"/>
        <v>-6</v>
      </c>
      <c r="O148" s="122">
        <f t="shared" si="41"/>
        <v>-1</v>
      </c>
      <c r="P148" s="122">
        <f t="shared" si="45"/>
        <v>-6</v>
      </c>
      <c r="Q148" s="122">
        <f t="shared" si="33"/>
        <v>10403</v>
      </c>
      <c r="R148" s="123">
        <f t="shared" si="44"/>
        <v>-221</v>
      </c>
      <c r="S148" s="122">
        <f t="shared" si="42"/>
        <v>4706</v>
      </c>
      <c r="T148" s="119" t="str">
        <f t="shared" si="34"/>
        <v>2094</v>
      </c>
      <c r="U148" s="119"/>
      <c r="V148" s="119"/>
      <c r="W148" s="119"/>
      <c r="X148" s="119"/>
      <c r="Y148" s="119"/>
      <c r="Z148" s="119"/>
      <c r="AA148" s="119"/>
      <c r="AB148" s="119"/>
      <c r="AC148" s="119"/>
      <c r="AD148" s="119"/>
      <c r="AE148" s="119"/>
      <c r="AF148" s="119"/>
      <c r="AG148" s="119"/>
      <c r="AH148" s="119"/>
      <c r="AI148" s="119"/>
      <c r="AJ148" s="119"/>
      <c r="AK148" s="119"/>
      <c r="AL148" s="119"/>
      <c r="AM148" s="119"/>
      <c r="AN148" s="119"/>
      <c r="AO148" s="119"/>
      <c r="AP148" s="119"/>
      <c r="AQ148" s="119"/>
      <c r="AR148" s="119"/>
      <c r="AS148" s="119"/>
      <c r="AT148" s="119"/>
      <c r="AU148" s="119"/>
      <c r="AV148" s="119"/>
      <c r="AW148" s="119"/>
      <c r="AX148" s="119"/>
      <c r="AY148" s="119"/>
      <c r="AZ148" s="119"/>
    </row>
    <row r="149" spans="1:52" ht="14">
      <c r="A149" s="129" t="s">
        <v>1546</v>
      </c>
      <c r="B149" s="121">
        <v>10097100</v>
      </c>
      <c r="C149" s="123">
        <f t="shared" si="35"/>
        <v>6</v>
      </c>
      <c r="D149" s="124" t="str">
        <f t="shared" si="38"/>
        <v>2095</v>
      </c>
      <c r="E149" s="122">
        <f t="shared" si="39"/>
        <v>10097</v>
      </c>
      <c r="F149" s="123">
        <f t="shared" si="40"/>
        <v>6</v>
      </c>
      <c r="G149" s="123">
        <f t="shared" si="36"/>
        <v>-1</v>
      </c>
      <c r="H149" s="123">
        <f t="shared" si="32"/>
        <v>-2</v>
      </c>
      <c r="I149" s="123">
        <f t="shared" si="43"/>
        <v>-42</v>
      </c>
      <c r="J149" s="122">
        <f t="shared" si="43"/>
        <v>9583</v>
      </c>
      <c r="K149" s="119"/>
      <c r="L149" s="119"/>
      <c r="M149" s="122">
        <v>10396306</v>
      </c>
      <c r="N149" s="122">
        <f t="shared" si="37"/>
        <v>-7</v>
      </c>
      <c r="O149" s="122">
        <f t="shared" si="41"/>
        <v>-1</v>
      </c>
      <c r="P149" s="122">
        <f t="shared" si="45"/>
        <v>-5</v>
      </c>
      <c r="Q149" s="122">
        <f t="shared" si="33"/>
        <v>10396</v>
      </c>
      <c r="R149" s="123">
        <f t="shared" si="44"/>
        <v>-226</v>
      </c>
      <c r="S149" s="122">
        <f t="shared" si="42"/>
        <v>4480</v>
      </c>
      <c r="T149" s="119" t="str">
        <f t="shared" si="34"/>
        <v>2095</v>
      </c>
      <c r="U149" s="119"/>
      <c r="V149" s="119"/>
      <c r="W149" s="119"/>
      <c r="X149" s="119"/>
      <c r="Y149" s="119"/>
      <c r="Z149" s="119"/>
      <c r="AA149" s="119"/>
      <c r="AB149" s="119"/>
      <c r="AC149" s="119"/>
      <c r="AD149" s="119"/>
      <c r="AE149" s="119"/>
      <c r="AF149" s="119"/>
      <c r="AG149" s="119"/>
      <c r="AH149" s="119"/>
      <c r="AI149" s="119"/>
      <c r="AJ149" s="119"/>
      <c r="AK149" s="119"/>
      <c r="AL149" s="119"/>
      <c r="AM149" s="119"/>
      <c r="AN149" s="119"/>
      <c r="AO149" s="119"/>
      <c r="AP149" s="119"/>
      <c r="AQ149" s="119"/>
      <c r="AR149" s="119"/>
      <c r="AS149" s="119"/>
      <c r="AT149" s="119"/>
      <c r="AU149" s="119"/>
      <c r="AV149" s="119"/>
      <c r="AW149" s="119"/>
      <c r="AX149" s="119"/>
      <c r="AY149" s="119"/>
      <c r="AZ149" s="119"/>
    </row>
    <row r="150" spans="1:52" ht="14">
      <c r="A150" s="129" t="s">
        <v>1547</v>
      </c>
      <c r="B150" s="121">
        <v>10103262</v>
      </c>
      <c r="C150" s="123">
        <f t="shared" si="35"/>
        <v>6</v>
      </c>
      <c r="D150" s="124" t="str">
        <f t="shared" si="38"/>
        <v>2096</v>
      </c>
      <c r="E150" s="122">
        <f t="shared" si="39"/>
        <v>10103</v>
      </c>
      <c r="F150" s="123">
        <f t="shared" si="40"/>
        <v>6</v>
      </c>
      <c r="G150" s="123">
        <f t="shared" si="36"/>
        <v>0</v>
      </c>
      <c r="H150" s="123">
        <f t="shared" si="32"/>
        <v>-2</v>
      </c>
      <c r="I150" s="123">
        <f t="shared" si="43"/>
        <v>-44</v>
      </c>
      <c r="J150" s="122">
        <f t="shared" si="43"/>
        <v>9539</v>
      </c>
      <c r="K150" s="119"/>
      <c r="L150" s="119"/>
      <c r="M150" s="122">
        <v>10388517</v>
      </c>
      <c r="N150" s="122">
        <f t="shared" si="37"/>
        <v>-8</v>
      </c>
      <c r="O150" s="122">
        <f t="shared" si="41"/>
        <v>-1</v>
      </c>
      <c r="P150" s="122">
        <f t="shared" si="45"/>
        <v>-5</v>
      </c>
      <c r="Q150" s="122">
        <f t="shared" si="33"/>
        <v>10389</v>
      </c>
      <c r="R150" s="123">
        <f t="shared" si="44"/>
        <v>-231</v>
      </c>
      <c r="S150" s="122">
        <f t="shared" si="42"/>
        <v>4249</v>
      </c>
      <c r="T150" s="119" t="str">
        <f t="shared" si="34"/>
        <v>2096</v>
      </c>
      <c r="U150" s="119"/>
      <c r="V150" s="119"/>
      <c r="W150" s="119"/>
      <c r="X150" s="119"/>
      <c r="Y150" s="119"/>
      <c r="Z150" s="119"/>
      <c r="AA150" s="119"/>
      <c r="AB150" s="119"/>
      <c r="AC150" s="119"/>
      <c r="AD150" s="119"/>
      <c r="AE150" s="119"/>
      <c r="AF150" s="119"/>
      <c r="AG150" s="119"/>
      <c r="AH150" s="119"/>
      <c r="AI150" s="119"/>
      <c r="AJ150" s="119"/>
      <c r="AK150" s="119"/>
      <c r="AL150" s="119"/>
      <c r="AM150" s="119"/>
      <c r="AN150" s="119"/>
      <c r="AO150" s="119"/>
      <c r="AP150" s="119"/>
      <c r="AQ150" s="119"/>
      <c r="AR150" s="119"/>
      <c r="AS150" s="119"/>
      <c r="AT150" s="119"/>
      <c r="AU150" s="119"/>
      <c r="AV150" s="119"/>
      <c r="AW150" s="119"/>
      <c r="AX150" s="119"/>
      <c r="AY150" s="119"/>
      <c r="AZ150" s="119"/>
    </row>
    <row r="151" spans="1:52" ht="14">
      <c r="A151" s="129" t="s">
        <v>1548</v>
      </c>
      <c r="B151" s="121">
        <v>10109140</v>
      </c>
      <c r="C151" s="123">
        <f t="shared" si="35"/>
        <v>6</v>
      </c>
      <c r="D151" s="124" t="str">
        <f t="shared" si="38"/>
        <v>2097</v>
      </c>
      <c r="E151" s="122">
        <f t="shared" si="39"/>
        <v>10109</v>
      </c>
      <c r="F151" s="123">
        <f t="shared" si="40"/>
        <v>6</v>
      </c>
      <c r="G151" s="123">
        <f t="shared" si="36"/>
        <v>0</v>
      </c>
      <c r="H151" s="123">
        <f t="shared" si="32"/>
        <v>-3</v>
      </c>
      <c r="I151" s="123">
        <f t="shared" si="43"/>
        <v>-47</v>
      </c>
      <c r="J151" s="122">
        <f t="shared" si="43"/>
        <v>9492</v>
      </c>
      <c r="K151" s="119"/>
      <c r="L151" s="119"/>
      <c r="M151" s="122">
        <v>10379888</v>
      </c>
      <c r="N151" s="122">
        <f t="shared" si="37"/>
        <v>-9</v>
      </c>
      <c r="O151" s="122">
        <f t="shared" si="41"/>
        <v>-1</v>
      </c>
      <c r="P151" s="122">
        <f t="shared" si="45"/>
        <v>-6</v>
      </c>
      <c r="Q151" s="122">
        <f t="shared" si="33"/>
        <v>10380</v>
      </c>
      <c r="R151" s="123">
        <f t="shared" si="44"/>
        <v>-237</v>
      </c>
      <c r="S151" s="122">
        <f t="shared" si="42"/>
        <v>4012</v>
      </c>
      <c r="T151" s="119" t="str">
        <f t="shared" si="34"/>
        <v>2097</v>
      </c>
      <c r="U151" s="119"/>
      <c r="V151" s="119"/>
      <c r="W151" s="119"/>
      <c r="X151" s="119"/>
      <c r="Y151" s="119"/>
      <c r="Z151" s="119"/>
      <c r="AA151" s="119"/>
      <c r="AB151" s="119"/>
      <c r="AC151" s="119"/>
      <c r="AD151" s="119"/>
      <c r="AE151" s="119"/>
      <c r="AF151" s="119"/>
      <c r="AG151" s="119"/>
      <c r="AH151" s="119"/>
      <c r="AI151" s="119"/>
      <c r="AJ151" s="119"/>
      <c r="AK151" s="119"/>
      <c r="AL151" s="119"/>
      <c r="AM151" s="119"/>
      <c r="AN151" s="119"/>
      <c r="AO151" s="119"/>
      <c r="AP151" s="119"/>
      <c r="AQ151" s="119"/>
      <c r="AR151" s="119"/>
      <c r="AS151" s="119"/>
      <c r="AT151" s="119"/>
      <c r="AU151" s="119"/>
      <c r="AV151" s="119"/>
      <c r="AW151" s="119"/>
      <c r="AX151" s="119"/>
      <c r="AY151" s="119"/>
      <c r="AZ151" s="119"/>
    </row>
    <row r="152" spans="1:52" ht="14">
      <c r="A152" s="129" t="s">
        <v>1549</v>
      </c>
      <c r="B152" s="121">
        <v>10114722</v>
      </c>
      <c r="C152" s="123">
        <f t="shared" si="35"/>
        <v>6</v>
      </c>
      <c r="D152" s="124" t="str">
        <f t="shared" si="38"/>
        <v>2098</v>
      </c>
      <c r="E152" s="122">
        <f t="shared" si="39"/>
        <v>10115</v>
      </c>
      <c r="F152" s="123">
        <f t="shared" si="40"/>
        <v>6</v>
      </c>
      <c r="G152" s="123">
        <f t="shared" si="36"/>
        <v>0</v>
      </c>
      <c r="H152" s="123">
        <f t="shared" si="32"/>
        <v>-3</v>
      </c>
      <c r="I152" s="123">
        <f t="shared" ref="I152:J167" si="46">I151+H152</f>
        <v>-50</v>
      </c>
      <c r="J152" s="122">
        <f t="shared" si="46"/>
        <v>9442</v>
      </c>
      <c r="K152" s="119"/>
      <c r="L152" s="119"/>
      <c r="M152" s="122">
        <v>10370445</v>
      </c>
      <c r="N152" s="122">
        <f t="shared" si="37"/>
        <v>-9</v>
      </c>
      <c r="O152" s="122">
        <f t="shared" si="41"/>
        <v>0</v>
      </c>
      <c r="P152" s="122">
        <f t="shared" si="45"/>
        <v>-7</v>
      </c>
      <c r="Q152" s="122">
        <f t="shared" si="33"/>
        <v>10370</v>
      </c>
      <c r="R152" s="123">
        <f t="shared" si="44"/>
        <v>-244</v>
      </c>
      <c r="S152" s="122">
        <f t="shared" si="42"/>
        <v>3768</v>
      </c>
      <c r="T152" s="119" t="str">
        <f t="shared" si="34"/>
        <v>2098</v>
      </c>
      <c r="U152" s="119"/>
      <c r="V152" s="119"/>
      <c r="W152" s="119"/>
      <c r="X152" s="119"/>
      <c r="Y152" s="119"/>
      <c r="Z152" s="119"/>
      <c r="AA152" s="119"/>
      <c r="AB152" s="119"/>
      <c r="AC152" s="119"/>
      <c r="AD152" s="119"/>
      <c r="AE152" s="119"/>
      <c r="AF152" s="119"/>
      <c r="AG152" s="119"/>
      <c r="AH152" s="119"/>
      <c r="AI152" s="119"/>
      <c r="AJ152" s="119"/>
      <c r="AK152" s="119"/>
      <c r="AL152" s="119"/>
      <c r="AM152" s="119"/>
      <c r="AN152" s="119"/>
      <c r="AO152" s="119"/>
      <c r="AP152" s="119"/>
      <c r="AQ152" s="119"/>
      <c r="AR152" s="119"/>
      <c r="AS152" s="119"/>
      <c r="AT152" s="119"/>
      <c r="AU152" s="119"/>
      <c r="AV152" s="119"/>
      <c r="AW152" s="119"/>
      <c r="AX152" s="119"/>
      <c r="AY152" s="119"/>
      <c r="AZ152" s="119"/>
    </row>
    <row r="153" spans="1:52" ht="14">
      <c r="A153" s="129" t="s">
        <v>1550</v>
      </c>
      <c r="B153" s="121">
        <v>10119991</v>
      </c>
      <c r="C153" s="123">
        <f t="shared" si="35"/>
        <v>5</v>
      </c>
      <c r="D153" s="124" t="str">
        <f t="shared" si="38"/>
        <v>2099</v>
      </c>
      <c r="E153" s="122">
        <f t="shared" si="39"/>
        <v>10120</v>
      </c>
      <c r="F153" s="123">
        <f t="shared" si="40"/>
        <v>5</v>
      </c>
      <c r="G153" s="123">
        <f t="shared" si="36"/>
        <v>-1</v>
      </c>
      <c r="H153" s="123">
        <f t="shared" si="32"/>
        <v>-3</v>
      </c>
      <c r="I153" s="123">
        <f t="shared" si="46"/>
        <v>-53</v>
      </c>
      <c r="J153" s="122">
        <f t="shared" si="46"/>
        <v>9389</v>
      </c>
      <c r="K153" s="119"/>
      <c r="L153" s="119"/>
      <c r="M153" s="122">
        <v>10360269</v>
      </c>
      <c r="N153" s="122">
        <f t="shared" si="37"/>
        <v>-10</v>
      </c>
      <c r="O153" s="122">
        <f t="shared" si="41"/>
        <v>-1</v>
      </c>
      <c r="P153" s="122">
        <f t="shared" si="45"/>
        <v>-6</v>
      </c>
      <c r="Q153" s="122">
        <f t="shared" si="33"/>
        <v>10360</v>
      </c>
      <c r="R153" s="123">
        <f t="shared" si="44"/>
        <v>-250</v>
      </c>
      <c r="S153" s="122">
        <f t="shared" si="42"/>
        <v>3518</v>
      </c>
      <c r="T153" s="119" t="str">
        <f t="shared" si="34"/>
        <v>2099</v>
      </c>
      <c r="U153" s="119"/>
      <c r="V153" s="119"/>
      <c r="W153" s="119"/>
      <c r="X153" s="119"/>
      <c r="Y153" s="119"/>
      <c r="Z153" s="119"/>
      <c r="AA153" s="119"/>
      <c r="AB153" s="119"/>
      <c r="AC153" s="119"/>
      <c r="AD153" s="119"/>
      <c r="AE153" s="119"/>
      <c r="AF153" s="119"/>
      <c r="AG153" s="119"/>
      <c r="AH153" s="119"/>
      <c r="AI153" s="119"/>
      <c r="AJ153" s="119"/>
      <c r="AK153" s="119"/>
      <c r="AL153" s="119"/>
      <c r="AM153" s="119"/>
      <c r="AN153" s="119"/>
      <c r="AO153" s="119"/>
      <c r="AP153" s="119"/>
      <c r="AQ153" s="119"/>
      <c r="AR153" s="119"/>
      <c r="AS153" s="119"/>
      <c r="AT153" s="119"/>
      <c r="AU153" s="119"/>
      <c r="AV153" s="119"/>
      <c r="AW153" s="119"/>
      <c r="AX153" s="119"/>
      <c r="AY153" s="119"/>
      <c r="AZ153" s="119"/>
    </row>
    <row r="154" spans="1:52" ht="14">
      <c r="A154" s="130" t="s">
        <v>1551</v>
      </c>
      <c r="B154" s="121">
        <v>10124926</v>
      </c>
      <c r="C154" s="123">
        <f t="shared" si="35"/>
        <v>5</v>
      </c>
      <c r="D154" s="124" t="str">
        <f t="shared" si="38"/>
        <v>2100</v>
      </c>
      <c r="E154" s="122">
        <f t="shared" si="39"/>
        <v>10125</v>
      </c>
      <c r="F154" s="123">
        <f t="shared" si="40"/>
        <v>5</v>
      </c>
      <c r="G154" s="123">
        <f t="shared" si="36"/>
        <v>0</v>
      </c>
      <c r="H154" s="123">
        <f t="shared" si="32"/>
        <v>-3</v>
      </c>
      <c r="I154" s="123">
        <f t="shared" si="46"/>
        <v>-56</v>
      </c>
      <c r="J154" s="122">
        <f t="shared" si="46"/>
        <v>9333</v>
      </c>
      <c r="K154" s="119"/>
      <c r="L154" s="119"/>
      <c r="M154" s="122">
        <v>10349323</v>
      </c>
      <c r="N154" s="122">
        <f t="shared" si="37"/>
        <v>-11</v>
      </c>
      <c r="O154" s="122">
        <f t="shared" si="41"/>
        <v>-1</v>
      </c>
      <c r="P154" s="122">
        <f t="shared" si="45"/>
        <v>-7</v>
      </c>
      <c r="Q154" s="122">
        <f t="shared" si="33"/>
        <v>10349</v>
      </c>
      <c r="R154" s="123">
        <f t="shared" si="44"/>
        <v>-257</v>
      </c>
      <c r="S154" s="122">
        <f t="shared" si="42"/>
        <v>3261</v>
      </c>
      <c r="T154" s="119" t="str">
        <f t="shared" si="34"/>
        <v>2100</v>
      </c>
      <c r="U154" s="119"/>
      <c r="V154" s="119"/>
      <c r="W154" s="119"/>
      <c r="X154" s="119"/>
      <c r="Y154" s="119"/>
      <c r="Z154" s="119"/>
      <c r="AA154" s="119"/>
      <c r="AB154" s="119"/>
      <c r="AC154" s="119"/>
      <c r="AD154" s="119"/>
      <c r="AE154" s="119"/>
      <c r="AF154" s="119"/>
      <c r="AG154" s="119"/>
      <c r="AH154" s="119"/>
      <c r="AI154" s="119"/>
      <c r="AJ154" s="119"/>
      <c r="AK154" s="119"/>
      <c r="AL154" s="119"/>
      <c r="AM154" s="119"/>
      <c r="AN154" s="119"/>
      <c r="AO154" s="119"/>
      <c r="AP154" s="119"/>
      <c r="AQ154" s="119"/>
      <c r="AR154" s="119"/>
      <c r="AS154" s="119"/>
      <c r="AT154" s="119"/>
      <c r="AU154" s="119"/>
      <c r="AV154" s="119"/>
      <c r="AW154" s="119"/>
      <c r="AX154" s="119"/>
      <c r="AY154" s="119"/>
      <c r="AZ154" s="119"/>
    </row>
    <row r="155" spans="1:52" ht="14">
      <c r="A155" s="129" t="s">
        <v>1552</v>
      </c>
      <c r="B155" s="119"/>
      <c r="C155" s="119"/>
      <c r="D155" s="119"/>
      <c r="E155" s="119"/>
      <c r="F155" s="123"/>
      <c r="G155" s="123"/>
      <c r="H155" s="123">
        <f t="shared" si="32"/>
        <v>-3</v>
      </c>
      <c r="I155" s="123">
        <f t="shared" si="46"/>
        <v>-59</v>
      </c>
      <c r="J155" s="122">
        <f t="shared" si="46"/>
        <v>9274</v>
      </c>
      <c r="K155" s="119"/>
      <c r="L155" s="119"/>
      <c r="M155" s="122"/>
      <c r="N155" s="122"/>
      <c r="O155" s="122"/>
      <c r="P155" s="122">
        <f t="shared" si="45"/>
        <v>-7</v>
      </c>
      <c r="Q155" s="119"/>
      <c r="R155" s="119"/>
      <c r="S155" s="119"/>
      <c r="T155" s="119" t="str">
        <f t="shared" si="34"/>
        <v>2101</v>
      </c>
      <c r="U155" s="119"/>
      <c r="V155" s="119"/>
      <c r="W155" s="119"/>
      <c r="X155" s="119"/>
      <c r="Y155" s="119"/>
      <c r="Z155" s="119"/>
      <c r="AA155" s="119"/>
      <c r="AB155" s="119"/>
      <c r="AC155" s="119"/>
      <c r="AD155" s="119"/>
      <c r="AE155" s="119"/>
      <c r="AF155" s="119"/>
      <c r="AG155" s="119"/>
      <c r="AH155" s="119"/>
      <c r="AI155" s="119"/>
      <c r="AJ155" s="119"/>
      <c r="AK155" s="119"/>
      <c r="AL155" s="119"/>
      <c r="AM155" s="119"/>
      <c r="AN155" s="119"/>
      <c r="AO155" s="119"/>
      <c r="AP155" s="119"/>
      <c r="AQ155" s="119"/>
      <c r="AR155" s="119"/>
      <c r="AS155" s="119"/>
      <c r="AT155" s="119"/>
      <c r="AU155" s="119"/>
      <c r="AV155" s="119"/>
      <c r="AW155" s="119"/>
      <c r="AX155" s="119"/>
      <c r="AY155" s="119"/>
      <c r="AZ155" s="119"/>
    </row>
    <row r="156" spans="1:52" ht="14">
      <c r="A156" s="130" t="s">
        <v>1553</v>
      </c>
      <c r="B156" s="119"/>
      <c r="C156" s="119"/>
      <c r="D156" s="119"/>
      <c r="E156" s="119"/>
      <c r="F156" s="123"/>
      <c r="G156" s="123"/>
      <c r="H156" s="123">
        <f t="shared" si="32"/>
        <v>-4</v>
      </c>
      <c r="I156" s="123">
        <f t="shared" si="46"/>
        <v>-63</v>
      </c>
      <c r="J156" s="122">
        <f t="shared" si="46"/>
        <v>9211</v>
      </c>
      <c r="K156" s="119"/>
      <c r="L156" s="119"/>
      <c r="M156" s="122"/>
      <c r="N156" s="122"/>
      <c r="O156" s="122"/>
      <c r="P156" s="122">
        <f t="shared" si="45"/>
        <v>-8</v>
      </c>
      <c r="Q156" s="119"/>
      <c r="R156" s="119"/>
      <c r="S156" s="119"/>
      <c r="T156" s="119" t="str">
        <f t="shared" si="34"/>
        <v>2102</v>
      </c>
      <c r="U156" s="119"/>
      <c r="V156" s="119"/>
      <c r="W156" s="119"/>
      <c r="X156" s="119"/>
      <c r="Y156" s="119"/>
      <c r="Z156" s="119"/>
      <c r="AA156" s="119"/>
      <c r="AB156" s="119"/>
      <c r="AC156" s="119"/>
      <c r="AD156" s="119"/>
      <c r="AE156" s="119"/>
      <c r="AF156" s="119"/>
      <c r="AG156" s="119"/>
      <c r="AH156" s="119"/>
      <c r="AI156" s="119"/>
      <c r="AJ156" s="119"/>
      <c r="AK156" s="119"/>
      <c r="AL156" s="119"/>
      <c r="AM156" s="119"/>
      <c r="AN156" s="119"/>
      <c r="AO156" s="119"/>
      <c r="AP156" s="119"/>
      <c r="AQ156" s="119"/>
      <c r="AR156" s="119"/>
      <c r="AS156" s="119"/>
      <c r="AT156" s="119"/>
      <c r="AU156" s="119"/>
      <c r="AV156" s="119"/>
      <c r="AW156" s="119"/>
      <c r="AX156" s="119"/>
      <c r="AY156" s="119"/>
      <c r="AZ156" s="119"/>
    </row>
    <row r="157" spans="1:52" ht="14">
      <c r="A157" s="129" t="s">
        <v>1554</v>
      </c>
      <c r="B157" s="119"/>
      <c r="C157" s="119"/>
      <c r="D157" s="119"/>
      <c r="E157" s="119"/>
      <c r="F157" s="123"/>
      <c r="G157" s="123"/>
      <c r="H157" s="123">
        <f t="shared" si="32"/>
        <v>-4</v>
      </c>
      <c r="I157" s="123">
        <f t="shared" si="46"/>
        <v>-67</v>
      </c>
      <c r="J157" s="122">
        <f t="shared" si="46"/>
        <v>9144</v>
      </c>
      <c r="K157" s="119"/>
      <c r="L157" s="119"/>
      <c r="M157" s="122"/>
      <c r="N157" s="122"/>
      <c r="O157" s="122"/>
      <c r="P157" s="122">
        <f t="shared" si="45"/>
        <v>-9</v>
      </c>
      <c r="Q157" s="119"/>
      <c r="R157" s="119"/>
      <c r="S157" s="119"/>
      <c r="T157" s="119" t="str">
        <f t="shared" si="34"/>
        <v>2103</v>
      </c>
      <c r="U157" s="119"/>
      <c r="V157" s="119"/>
      <c r="W157" s="119"/>
      <c r="X157" s="119"/>
      <c r="Y157" s="119"/>
      <c r="Z157" s="119"/>
      <c r="AA157" s="119"/>
      <c r="AB157" s="119"/>
      <c r="AC157" s="119"/>
      <c r="AD157" s="119"/>
      <c r="AE157" s="119"/>
      <c r="AF157" s="119"/>
      <c r="AG157" s="119"/>
      <c r="AH157" s="119"/>
      <c r="AI157" s="119"/>
      <c r="AJ157" s="119"/>
      <c r="AK157" s="119"/>
      <c r="AL157" s="119"/>
      <c r="AM157" s="119"/>
      <c r="AN157" s="119"/>
      <c r="AO157" s="119"/>
      <c r="AP157" s="119"/>
      <c r="AQ157" s="119"/>
      <c r="AR157" s="119"/>
      <c r="AS157" s="119"/>
      <c r="AT157" s="119"/>
      <c r="AU157" s="119"/>
      <c r="AV157" s="119"/>
      <c r="AW157" s="119"/>
      <c r="AX157" s="119"/>
      <c r="AY157" s="119"/>
      <c r="AZ157" s="119"/>
    </row>
    <row r="158" spans="1:52" ht="14">
      <c r="A158" s="130" t="s">
        <v>1555</v>
      </c>
      <c r="B158" s="119"/>
      <c r="C158" s="119"/>
      <c r="D158" s="119"/>
      <c r="E158" s="119"/>
      <c r="F158" s="123"/>
      <c r="G158" s="123"/>
      <c r="H158" s="123">
        <f t="shared" si="32"/>
        <v>-2</v>
      </c>
      <c r="I158" s="123">
        <f t="shared" si="46"/>
        <v>-69</v>
      </c>
      <c r="J158" s="122">
        <f t="shared" si="46"/>
        <v>9075</v>
      </c>
      <c r="K158" s="119"/>
      <c r="L158" s="119"/>
      <c r="M158" s="122"/>
      <c r="N158" s="122"/>
      <c r="O158" s="122"/>
      <c r="P158" s="122">
        <f t="shared" si="45"/>
        <v>-8</v>
      </c>
      <c r="Q158" s="119"/>
      <c r="R158" s="119"/>
      <c r="S158" s="119"/>
      <c r="T158" s="119" t="str">
        <f t="shared" si="34"/>
        <v>2104</v>
      </c>
      <c r="U158" s="119"/>
      <c r="V158" s="119"/>
      <c r="W158" s="119"/>
      <c r="X158" s="119"/>
      <c r="Y158" s="119"/>
      <c r="Z158" s="119"/>
      <c r="AA158" s="119"/>
      <c r="AB158" s="119"/>
      <c r="AC158" s="119"/>
      <c r="AD158" s="119"/>
      <c r="AE158" s="119"/>
      <c r="AF158" s="119"/>
      <c r="AG158" s="119"/>
      <c r="AH158" s="119"/>
      <c r="AI158" s="119"/>
      <c r="AJ158" s="119"/>
      <c r="AK158" s="119"/>
      <c r="AL158" s="119"/>
      <c r="AM158" s="119"/>
      <c r="AN158" s="119"/>
      <c r="AO158" s="119"/>
      <c r="AP158" s="119"/>
      <c r="AQ158" s="119"/>
      <c r="AR158" s="119"/>
      <c r="AS158" s="119"/>
      <c r="AT158" s="119"/>
      <c r="AU158" s="119"/>
      <c r="AV158" s="119"/>
      <c r="AW158" s="119"/>
      <c r="AX158" s="119"/>
      <c r="AY158" s="119"/>
      <c r="AZ158" s="119"/>
    </row>
    <row r="159" spans="1:52" ht="14">
      <c r="A159" s="129" t="s">
        <v>1556</v>
      </c>
      <c r="B159" s="119"/>
      <c r="C159" s="119"/>
      <c r="D159" s="119"/>
      <c r="E159" s="119"/>
      <c r="F159" s="123"/>
      <c r="G159" s="123"/>
      <c r="H159" s="123">
        <f t="shared" si="32"/>
        <v>-3</v>
      </c>
      <c r="I159" s="123">
        <f t="shared" si="46"/>
        <v>-72</v>
      </c>
      <c r="J159" s="122">
        <f t="shared" si="46"/>
        <v>9003</v>
      </c>
      <c r="K159" s="119"/>
      <c r="L159" s="119"/>
      <c r="M159" s="122"/>
      <c r="N159" s="122"/>
      <c r="O159" s="122"/>
      <c r="P159" s="122">
        <f t="shared" si="45"/>
        <v>-7</v>
      </c>
      <c r="Q159" s="119"/>
      <c r="R159" s="119"/>
      <c r="S159" s="119"/>
      <c r="T159" s="119" t="str">
        <f t="shared" si="34"/>
        <v>2105</v>
      </c>
      <c r="U159" s="119"/>
      <c r="V159" s="119"/>
      <c r="W159" s="119"/>
      <c r="X159" s="119"/>
      <c r="Y159" s="119"/>
      <c r="Z159" s="119"/>
      <c r="AA159" s="119"/>
      <c r="AB159" s="119"/>
      <c r="AC159" s="119"/>
      <c r="AD159" s="119"/>
      <c r="AE159" s="119"/>
      <c r="AF159" s="119"/>
      <c r="AG159" s="119"/>
      <c r="AH159" s="119"/>
      <c r="AI159" s="119"/>
      <c r="AJ159" s="119"/>
      <c r="AK159" s="119"/>
      <c r="AL159" s="119"/>
      <c r="AM159" s="119"/>
      <c r="AN159" s="119"/>
      <c r="AO159" s="119"/>
      <c r="AP159" s="119"/>
      <c r="AQ159" s="119"/>
      <c r="AR159" s="119"/>
      <c r="AS159" s="119"/>
      <c r="AT159" s="119"/>
      <c r="AU159" s="119"/>
      <c r="AV159" s="119"/>
      <c r="AW159" s="119"/>
      <c r="AX159" s="119"/>
      <c r="AY159" s="119"/>
      <c r="AZ159" s="119"/>
    </row>
    <row r="160" spans="1:52" ht="14">
      <c r="A160" s="130" t="s">
        <v>1557</v>
      </c>
      <c r="B160" s="119"/>
      <c r="C160" s="119"/>
      <c r="D160" s="119"/>
      <c r="E160" s="119"/>
      <c r="F160" s="123"/>
      <c r="G160" s="123"/>
      <c r="H160" s="123">
        <f t="shared" si="32"/>
        <v>-1</v>
      </c>
      <c r="I160" s="123">
        <f t="shared" si="46"/>
        <v>-73</v>
      </c>
      <c r="J160" s="122">
        <f t="shared" si="46"/>
        <v>8930</v>
      </c>
      <c r="K160" s="119"/>
      <c r="L160" s="119"/>
      <c r="M160" s="122"/>
      <c r="N160" s="122"/>
      <c r="O160" s="122"/>
      <c r="P160" s="122">
        <f t="shared" si="45"/>
        <v>-7</v>
      </c>
      <c r="Q160" s="119"/>
      <c r="R160" s="119"/>
      <c r="S160" s="119"/>
      <c r="T160" s="119" t="str">
        <f t="shared" si="34"/>
        <v>2106</v>
      </c>
      <c r="U160" s="119"/>
      <c r="V160" s="119"/>
      <c r="W160" s="119"/>
      <c r="X160" s="119"/>
      <c r="Y160" s="119"/>
      <c r="Z160" s="119"/>
      <c r="AA160" s="119"/>
      <c r="AB160" s="119"/>
      <c r="AC160" s="119"/>
      <c r="AD160" s="119"/>
      <c r="AE160" s="119"/>
      <c r="AF160" s="119"/>
      <c r="AG160" s="119"/>
      <c r="AH160" s="119"/>
      <c r="AI160" s="119"/>
      <c r="AJ160" s="119"/>
      <c r="AK160" s="119"/>
      <c r="AL160" s="119"/>
      <c r="AM160" s="119"/>
      <c r="AN160" s="119"/>
      <c r="AO160" s="119"/>
      <c r="AP160" s="119"/>
      <c r="AQ160" s="119"/>
      <c r="AR160" s="119"/>
      <c r="AS160" s="119"/>
      <c r="AT160" s="119"/>
      <c r="AU160" s="119"/>
      <c r="AV160" s="119"/>
      <c r="AW160" s="119"/>
      <c r="AX160" s="119"/>
      <c r="AY160" s="119"/>
      <c r="AZ160" s="119"/>
    </row>
    <row r="161" spans="1:52" ht="14">
      <c r="A161" s="129" t="s">
        <v>1558</v>
      </c>
      <c r="B161" s="119"/>
      <c r="C161" s="119"/>
      <c r="D161" s="119"/>
      <c r="E161" s="119"/>
      <c r="F161" s="123"/>
      <c r="G161" s="123"/>
      <c r="H161" s="123">
        <f t="shared" si="32"/>
        <v>-1</v>
      </c>
      <c r="I161" s="123">
        <f t="shared" si="46"/>
        <v>-74</v>
      </c>
      <c r="J161" s="122">
        <f t="shared" si="46"/>
        <v>8856</v>
      </c>
      <c r="K161" s="119"/>
      <c r="L161" s="119"/>
      <c r="M161" s="122"/>
      <c r="N161" s="122"/>
      <c r="O161" s="122"/>
      <c r="P161" s="122">
        <f t="shared" si="45"/>
        <v>-6</v>
      </c>
      <c r="Q161" s="119"/>
      <c r="R161" s="119"/>
      <c r="S161" s="119"/>
      <c r="T161" s="119" t="str">
        <f t="shared" si="34"/>
        <v>2107</v>
      </c>
      <c r="U161" s="119"/>
      <c r="V161" s="119"/>
      <c r="W161" s="119"/>
      <c r="X161" s="119"/>
      <c r="Y161" s="119"/>
      <c r="Z161" s="119"/>
      <c r="AA161" s="119"/>
      <c r="AB161" s="119"/>
      <c r="AC161" s="119"/>
      <c r="AD161" s="119"/>
      <c r="AE161" s="119"/>
      <c r="AF161" s="119"/>
      <c r="AG161" s="119"/>
      <c r="AH161" s="119"/>
      <c r="AI161" s="119"/>
      <c r="AJ161" s="119"/>
      <c r="AK161" s="119"/>
      <c r="AL161" s="119"/>
      <c r="AM161" s="119"/>
      <c r="AN161" s="119"/>
      <c r="AO161" s="119"/>
      <c r="AP161" s="119"/>
      <c r="AQ161" s="119"/>
      <c r="AR161" s="119"/>
      <c r="AS161" s="119"/>
      <c r="AT161" s="119"/>
      <c r="AU161" s="119"/>
      <c r="AV161" s="119"/>
      <c r="AW161" s="119"/>
      <c r="AX161" s="119"/>
      <c r="AY161" s="119"/>
      <c r="AZ161" s="119"/>
    </row>
    <row r="162" spans="1:52" ht="14">
      <c r="A162" s="130" t="s">
        <v>1559</v>
      </c>
      <c r="B162" s="119"/>
      <c r="C162" s="119"/>
      <c r="D162" s="119"/>
      <c r="E162" s="119"/>
      <c r="F162" s="123"/>
      <c r="G162" s="123"/>
      <c r="H162" s="123">
        <f t="shared" si="32"/>
        <v>-2</v>
      </c>
      <c r="I162" s="123">
        <f t="shared" si="46"/>
        <v>-76</v>
      </c>
      <c r="J162" s="122">
        <f t="shared" si="46"/>
        <v>8780</v>
      </c>
      <c r="K162" s="119"/>
      <c r="L162" s="119"/>
      <c r="M162" s="122"/>
      <c r="N162" s="122"/>
      <c r="O162" s="122"/>
      <c r="P162" s="122">
        <f t="shared" si="45"/>
        <v>-7</v>
      </c>
      <c r="Q162" s="119"/>
      <c r="R162" s="119"/>
      <c r="S162" s="119"/>
      <c r="T162" s="119" t="str">
        <f t="shared" si="34"/>
        <v>2108</v>
      </c>
      <c r="U162" s="119"/>
      <c r="V162" s="119"/>
      <c r="W162" s="119"/>
      <c r="X162" s="119"/>
      <c r="Y162" s="119"/>
      <c r="Z162" s="119"/>
      <c r="AA162" s="119"/>
      <c r="AB162" s="119"/>
      <c r="AC162" s="119"/>
      <c r="AD162" s="119"/>
      <c r="AE162" s="119"/>
      <c r="AF162" s="119"/>
      <c r="AG162" s="119"/>
      <c r="AH162" s="119"/>
      <c r="AI162" s="119"/>
      <c r="AJ162" s="119"/>
      <c r="AK162" s="119"/>
      <c r="AL162" s="119"/>
      <c r="AM162" s="119"/>
      <c r="AN162" s="119"/>
      <c r="AO162" s="119"/>
      <c r="AP162" s="119"/>
      <c r="AQ162" s="119"/>
      <c r="AR162" s="119"/>
      <c r="AS162" s="119"/>
      <c r="AT162" s="119"/>
      <c r="AU162" s="119"/>
      <c r="AV162" s="119"/>
      <c r="AW162" s="119"/>
      <c r="AX162" s="119"/>
      <c r="AY162" s="119"/>
      <c r="AZ162" s="119"/>
    </row>
    <row r="163" spans="1:52" ht="14">
      <c r="A163" s="129" t="s">
        <v>1560</v>
      </c>
      <c r="B163" s="119"/>
      <c r="C163" s="119"/>
      <c r="D163" s="119"/>
      <c r="E163" s="119"/>
      <c r="F163" s="123"/>
      <c r="G163" s="123"/>
      <c r="H163" s="123">
        <f t="shared" si="32"/>
        <v>-1</v>
      </c>
      <c r="I163" s="123">
        <f t="shared" si="46"/>
        <v>-77</v>
      </c>
      <c r="J163" s="122">
        <f t="shared" si="46"/>
        <v>8703</v>
      </c>
      <c r="K163" s="119"/>
      <c r="L163" s="119"/>
      <c r="M163" s="122"/>
      <c r="N163" s="122"/>
      <c r="O163" s="122"/>
      <c r="P163" s="122">
        <f t="shared" si="45"/>
        <v>-8</v>
      </c>
      <c r="Q163" s="119"/>
      <c r="R163" s="119"/>
      <c r="S163" s="119"/>
      <c r="T163" s="119" t="str">
        <f t="shared" si="34"/>
        <v>2109</v>
      </c>
      <c r="U163" s="119"/>
      <c r="V163" s="119"/>
      <c r="W163" s="119"/>
      <c r="X163" s="119"/>
      <c r="Y163" s="119"/>
      <c r="Z163" s="119"/>
      <c r="AA163" s="119"/>
      <c r="AB163" s="119"/>
      <c r="AC163" s="119"/>
      <c r="AD163" s="119"/>
      <c r="AE163" s="119"/>
      <c r="AF163" s="119"/>
      <c r="AG163" s="119"/>
      <c r="AH163" s="119"/>
      <c r="AI163" s="119"/>
      <c r="AJ163" s="119"/>
      <c r="AK163" s="119"/>
      <c r="AL163" s="119"/>
      <c r="AM163" s="119"/>
      <c r="AN163" s="119"/>
      <c r="AO163" s="119"/>
      <c r="AP163" s="119"/>
      <c r="AQ163" s="119"/>
      <c r="AR163" s="119"/>
      <c r="AS163" s="119"/>
      <c r="AT163" s="119"/>
      <c r="AU163" s="119"/>
      <c r="AV163" s="119"/>
      <c r="AW163" s="119"/>
      <c r="AX163" s="119"/>
      <c r="AY163" s="119"/>
      <c r="AZ163" s="119"/>
    </row>
    <row r="164" spans="1:52" ht="14">
      <c r="A164" s="130" t="s">
        <v>1561</v>
      </c>
      <c r="B164" s="119"/>
      <c r="C164" s="119"/>
      <c r="D164" s="119"/>
      <c r="E164" s="119"/>
      <c r="F164" s="123"/>
      <c r="G164" s="123"/>
      <c r="H164" s="123">
        <f t="shared" si="32"/>
        <v>-1</v>
      </c>
      <c r="I164" s="123">
        <f t="shared" si="46"/>
        <v>-78</v>
      </c>
      <c r="J164" s="122">
        <f t="shared" si="46"/>
        <v>8625</v>
      </c>
      <c r="K164" s="119"/>
      <c r="L164" s="119"/>
      <c r="M164" s="122"/>
      <c r="N164" s="122"/>
      <c r="O164" s="122"/>
      <c r="P164" s="122">
        <f t="shared" si="45"/>
        <v>-9</v>
      </c>
      <c r="Q164" s="119"/>
      <c r="R164" s="119"/>
      <c r="S164" s="119"/>
      <c r="T164" s="119" t="str">
        <f t="shared" si="34"/>
        <v>2110</v>
      </c>
      <c r="U164" s="119"/>
      <c r="V164" s="119"/>
      <c r="W164" s="119"/>
      <c r="X164" s="119"/>
      <c r="Y164" s="119"/>
      <c r="Z164" s="119"/>
      <c r="AA164" s="119"/>
      <c r="AB164" s="119"/>
      <c r="AC164" s="119"/>
      <c r="AD164" s="119"/>
      <c r="AE164" s="119"/>
      <c r="AF164" s="119"/>
      <c r="AG164" s="119"/>
      <c r="AH164" s="119"/>
      <c r="AI164" s="119"/>
      <c r="AJ164" s="119"/>
      <c r="AK164" s="119"/>
      <c r="AL164" s="119"/>
      <c r="AM164" s="119"/>
      <c r="AN164" s="119"/>
      <c r="AO164" s="119"/>
      <c r="AP164" s="119"/>
      <c r="AQ164" s="119"/>
      <c r="AR164" s="119"/>
      <c r="AS164" s="119"/>
      <c r="AT164" s="119"/>
      <c r="AU164" s="119"/>
      <c r="AV164" s="119"/>
      <c r="AW164" s="119"/>
      <c r="AX164" s="119"/>
      <c r="AY164" s="119"/>
      <c r="AZ164" s="119"/>
    </row>
    <row r="165" spans="1:52" ht="14">
      <c r="A165" s="129" t="s">
        <v>1562</v>
      </c>
      <c r="B165" s="119"/>
      <c r="C165" s="119"/>
      <c r="D165" s="119"/>
      <c r="E165" s="119"/>
      <c r="F165" s="123"/>
      <c r="G165" s="123"/>
      <c r="H165" s="123">
        <f t="shared" si="32"/>
        <v>-2</v>
      </c>
      <c r="I165" s="123">
        <f t="shared" si="46"/>
        <v>-80</v>
      </c>
      <c r="J165" s="122">
        <f t="shared" si="46"/>
        <v>8545</v>
      </c>
      <c r="K165" s="119"/>
      <c r="L165" s="119"/>
      <c r="M165" s="122"/>
      <c r="N165" s="122"/>
      <c r="O165" s="122"/>
      <c r="P165" s="122">
        <f t="shared" si="45"/>
        <v>-7</v>
      </c>
      <c r="Q165" s="119"/>
      <c r="R165" s="119"/>
      <c r="S165" s="119"/>
      <c r="T165" s="119" t="str">
        <f t="shared" si="34"/>
        <v>2111</v>
      </c>
      <c r="U165" s="119"/>
      <c r="V165" s="119"/>
      <c r="W165" s="119"/>
      <c r="X165" s="119"/>
      <c r="Y165" s="119"/>
      <c r="Z165" s="119"/>
      <c r="AA165" s="119"/>
      <c r="AB165" s="119"/>
      <c r="AC165" s="119"/>
      <c r="AD165" s="119"/>
      <c r="AE165" s="119"/>
      <c r="AF165" s="119"/>
      <c r="AG165" s="119"/>
      <c r="AH165" s="119"/>
      <c r="AI165" s="119"/>
      <c r="AJ165" s="119"/>
      <c r="AK165" s="119"/>
      <c r="AL165" s="119"/>
      <c r="AM165" s="119"/>
      <c r="AN165" s="119"/>
      <c r="AO165" s="119"/>
      <c r="AP165" s="119"/>
      <c r="AQ165" s="119"/>
      <c r="AR165" s="119"/>
      <c r="AS165" s="119"/>
      <c r="AT165" s="119"/>
      <c r="AU165" s="119"/>
      <c r="AV165" s="119"/>
      <c r="AW165" s="119"/>
      <c r="AX165" s="119"/>
      <c r="AY165" s="119"/>
      <c r="AZ165" s="119"/>
    </row>
    <row r="166" spans="1:52" ht="14">
      <c r="A166" s="130" t="s">
        <v>1563</v>
      </c>
      <c r="B166" s="119"/>
      <c r="C166" s="119"/>
      <c r="D166" s="119"/>
      <c r="E166" s="119"/>
      <c r="F166" s="123"/>
      <c r="G166" s="123"/>
      <c r="H166" s="123">
        <f t="shared" si="32"/>
        <v>-1</v>
      </c>
      <c r="I166" s="123">
        <f t="shared" si="46"/>
        <v>-81</v>
      </c>
      <c r="J166" s="122">
        <f t="shared" si="46"/>
        <v>8464</v>
      </c>
      <c r="K166" s="119"/>
      <c r="L166" s="119"/>
      <c r="M166" s="122"/>
      <c r="N166" s="122"/>
      <c r="O166" s="122"/>
      <c r="P166" s="122">
        <f t="shared" si="45"/>
        <v>-7</v>
      </c>
      <c r="Q166" s="119"/>
      <c r="R166" s="119"/>
      <c r="S166" s="119"/>
      <c r="T166" s="119" t="str">
        <f t="shared" si="34"/>
        <v>2112</v>
      </c>
      <c r="U166" s="119"/>
      <c r="V166" s="119"/>
      <c r="W166" s="119"/>
      <c r="X166" s="119"/>
      <c r="Y166" s="119"/>
      <c r="Z166" s="119"/>
      <c r="AA166" s="119"/>
      <c r="AB166" s="119"/>
      <c r="AC166" s="119"/>
      <c r="AD166" s="119"/>
      <c r="AE166" s="119"/>
      <c r="AF166" s="119"/>
      <c r="AG166" s="119"/>
      <c r="AH166" s="119"/>
      <c r="AI166" s="119"/>
      <c r="AJ166" s="119"/>
      <c r="AK166" s="119"/>
      <c r="AL166" s="119"/>
      <c r="AM166" s="119"/>
      <c r="AN166" s="119"/>
      <c r="AO166" s="119"/>
      <c r="AP166" s="119"/>
      <c r="AQ166" s="119"/>
      <c r="AR166" s="119"/>
      <c r="AS166" s="119"/>
      <c r="AT166" s="119"/>
      <c r="AU166" s="119"/>
      <c r="AV166" s="119"/>
      <c r="AW166" s="119"/>
      <c r="AX166" s="119"/>
      <c r="AY166" s="119"/>
      <c r="AZ166" s="119"/>
    </row>
    <row r="167" spans="1:52" ht="14">
      <c r="A167" s="129" t="s">
        <v>1564</v>
      </c>
      <c r="B167" s="119"/>
      <c r="C167" s="119"/>
      <c r="D167" s="119"/>
      <c r="E167" s="119"/>
      <c r="F167" s="123"/>
      <c r="G167" s="123"/>
      <c r="H167" s="123">
        <f t="shared" si="32"/>
        <v>-1</v>
      </c>
      <c r="I167" s="123">
        <f t="shared" si="46"/>
        <v>-82</v>
      </c>
      <c r="J167" s="122">
        <f t="shared" si="46"/>
        <v>8382</v>
      </c>
      <c r="K167" s="119"/>
      <c r="L167" s="119"/>
      <c r="M167" s="122"/>
      <c r="N167" s="122"/>
      <c r="O167" s="122"/>
      <c r="P167" s="122">
        <f t="shared" si="45"/>
        <v>-6</v>
      </c>
      <c r="Q167" s="119"/>
      <c r="R167" s="119"/>
      <c r="S167" s="119"/>
      <c r="T167" s="119" t="str">
        <f t="shared" si="34"/>
        <v>2113</v>
      </c>
      <c r="U167" s="119"/>
      <c r="V167" s="119"/>
      <c r="W167" s="119"/>
      <c r="X167" s="119"/>
      <c r="Y167" s="119"/>
      <c r="Z167" s="119"/>
      <c r="AA167" s="119"/>
      <c r="AB167" s="119"/>
      <c r="AC167" s="119"/>
      <c r="AD167" s="119"/>
      <c r="AE167" s="119"/>
      <c r="AF167" s="119"/>
      <c r="AG167" s="119"/>
      <c r="AH167" s="119"/>
      <c r="AI167" s="119"/>
      <c r="AJ167" s="119"/>
      <c r="AK167" s="119"/>
      <c r="AL167" s="119"/>
      <c r="AM167" s="119"/>
      <c r="AN167" s="119"/>
      <c r="AO167" s="119"/>
      <c r="AP167" s="119"/>
      <c r="AQ167" s="119"/>
      <c r="AR167" s="119"/>
      <c r="AS167" s="119"/>
      <c r="AT167" s="119"/>
      <c r="AU167" s="119"/>
      <c r="AV167" s="119"/>
      <c r="AW167" s="119"/>
      <c r="AX167" s="119"/>
      <c r="AY167" s="119"/>
      <c r="AZ167" s="119"/>
    </row>
    <row r="168" spans="1:52" ht="14">
      <c r="A168" s="130" t="s">
        <v>1565</v>
      </c>
      <c r="B168" s="119"/>
      <c r="C168" s="119"/>
      <c r="D168" s="119"/>
      <c r="E168" s="119"/>
      <c r="F168" s="123"/>
      <c r="G168" s="123"/>
      <c r="H168" s="123">
        <f t="shared" si="32"/>
        <v>-2</v>
      </c>
      <c r="I168" s="123">
        <f t="shared" ref="I168:J183" si="47">I167+H168</f>
        <v>-84</v>
      </c>
      <c r="J168" s="122">
        <f t="shared" si="47"/>
        <v>8298</v>
      </c>
      <c r="K168" s="119"/>
      <c r="L168" s="119"/>
      <c r="M168" s="122"/>
      <c r="N168" s="122"/>
      <c r="O168" s="122"/>
      <c r="P168" s="122">
        <f t="shared" si="45"/>
        <v>-9</v>
      </c>
      <c r="Q168" s="119"/>
      <c r="R168" s="119"/>
      <c r="S168" s="119"/>
      <c r="T168" s="119" t="str">
        <f t="shared" si="34"/>
        <v>2114</v>
      </c>
      <c r="U168" s="119"/>
      <c r="V168" s="119"/>
      <c r="W168" s="119"/>
      <c r="X168" s="119"/>
      <c r="Y168" s="119"/>
      <c r="Z168" s="119"/>
      <c r="AA168" s="119"/>
      <c r="AB168" s="119"/>
      <c r="AC168" s="119"/>
      <c r="AD168" s="119"/>
      <c r="AE168" s="119"/>
      <c r="AF168" s="119"/>
      <c r="AG168" s="119"/>
      <c r="AH168" s="119"/>
      <c r="AI168" s="119"/>
      <c r="AJ168" s="119"/>
      <c r="AK168" s="119"/>
      <c r="AL168" s="119"/>
      <c r="AM168" s="119"/>
      <c r="AN168" s="119"/>
      <c r="AO168" s="119"/>
      <c r="AP168" s="119"/>
      <c r="AQ168" s="119"/>
      <c r="AR168" s="119"/>
      <c r="AS168" s="119"/>
      <c r="AT168" s="119"/>
      <c r="AU168" s="119"/>
      <c r="AV168" s="119"/>
      <c r="AW168" s="119"/>
      <c r="AX168" s="119"/>
      <c r="AY168" s="119"/>
      <c r="AZ168" s="119"/>
    </row>
    <row r="169" spans="1:52" ht="14">
      <c r="A169" s="129" t="s">
        <v>1566</v>
      </c>
      <c r="B169" s="119"/>
      <c r="C169" s="119"/>
      <c r="D169" s="119"/>
      <c r="E169" s="119"/>
      <c r="F169" s="123"/>
      <c r="G169" s="123"/>
      <c r="H169" s="123">
        <f t="shared" si="32"/>
        <v>-4</v>
      </c>
      <c r="I169" s="123">
        <f t="shared" si="47"/>
        <v>-88</v>
      </c>
      <c r="J169" s="122">
        <f t="shared" si="47"/>
        <v>8210</v>
      </c>
      <c r="K169" s="119"/>
      <c r="L169" s="119"/>
      <c r="M169" s="122"/>
      <c r="N169" s="122"/>
      <c r="O169" s="122"/>
      <c r="P169" s="122">
        <f t="shared" si="45"/>
        <v>-9</v>
      </c>
      <c r="Q169" s="119"/>
      <c r="R169" s="119"/>
      <c r="S169" s="119"/>
      <c r="T169" s="119" t="str">
        <f t="shared" si="34"/>
        <v>2115</v>
      </c>
      <c r="U169" s="119"/>
      <c r="V169" s="119"/>
      <c r="W169" s="119"/>
      <c r="X169" s="119"/>
      <c r="Y169" s="119"/>
      <c r="Z169" s="119"/>
      <c r="AA169" s="119"/>
      <c r="AB169" s="119"/>
      <c r="AC169" s="119"/>
      <c r="AD169" s="119"/>
      <c r="AE169" s="119"/>
      <c r="AF169" s="119"/>
      <c r="AG169" s="119"/>
      <c r="AH169" s="119"/>
      <c r="AI169" s="119"/>
      <c r="AJ169" s="119"/>
      <c r="AK169" s="119"/>
      <c r="AL169" s="119"/>
      <c r="AM169" s="119"/>
      <c r="AN169" s="119"/>
      <c r="AO169" s="119"/>
      <c r="AP169" s="119"/>
      <c r="AQ169" s="119"/>
      <c r="AR169" s="119"/>
      <c r="AS169" s="119"/>
      <c r="AT169" s="119"/>
      <c r="AU169" s="119"/>
      <c r="AV169" s="119"/>
      <c r="AW169" s="119"/>
      <c r="AX169" s="119"/>
      <c r="AY169" s="119"/>
      <c r="AZ169" s="119"/>
    </row>
    <row r="170" spans="1:52" ht="14">
      <c r="A170" s="130" t="s">
        <v>1567</v>
      </c>
      <c r="B170" s="119"/>
      <c r="C170" s="119"/>
      <c r="D170" s="119"/>
      <c r="E170" s="119"/>
      <c r="F170" s="123"/>
      <c r="G170" s="123"/>
      <c r="H170" s="123">
        <f t="shared" si="32"/>
        <v>-4</v>
      </c>
      <c r="I170" s="123">
        <f t="shared" si="47"/>
        <v>-92</v>
      </c>
      <c r="J170" s="122">
        <f t="shared" si="47"/>
        <v>8118</v>
      </c>
      <c r="K170" s="119"/>
      <c r="L170" s="119"/>
      <c r="M170" s="122"/>
      <c r="N170" s="122"/>
      <c r="O170" s="122"/>
      <c r="P170" s="122">
        <f t="shared" si="45"/>
        <v>-8</v>
      </c>
      <c r="Q170" s="119"/>
      <c r="R170" s="119"/>
      <c r="S170" s="119"/>
      <c r="T170" s="119" t="str">
        <f t="shared" si="34"/>
        <v>2116</v>
      </c>
      <c r="U170" s="119"/>
      <c r="V170" s="119"/>
      <c r="W170" s="119"/>
      <c r="X170" s="119"/>
      <c r="Y170" s="119"/>
      <c r="Z170" s="119"/>
      <c r="AA170" s="119"/>
      <c r="AB170" s="119"/>
      <c r="AC170" s="119"/>
      <c r="AD170" s="119"/>
      <c r="AE170" s="119"/>
      <c r="AF170" s="119"/>
      <c r="AG170" s="119"/>
      <c r="AH170" s="119"/>
      <c r="AI170" s="119"/>
      <c r="AJ170" s="119"/>
      <c r="AK170" s="119"/>
      <c r="AL170" s="119"/>
      <c r="AM170" s="119"/>
      <c r="AN170" s="119"/>
      <c r="AO170" s="119"/>
      <c r="AP170" s="119"/>
      <c r="AQ170" s="119"/>
      <c r="AR170" s="119"/>
      <c r="AS170" s="119"/>
      <c r="AT170" s="119"/>
      <c r="AU170" s="119"/>
      <c r="AV170" s="119"/>
      <c r="AW170" s="119"/>
      <c r="AX170" s="119"/>
      <c r="AY170" s="119"/>
      <c r="AZ170" s="119"/>
    </row>
    <row r="171" spans="1:52" ht="14">
      <c r="A171" s="129" t="s">
        <v>1568</v>
      </c>
      <c r="B171" s="119"/>
      <c r="C171" s="119"/>
      <c r="D171" s="119"/>
      <c r="E171" s="119"/>
      <c r="F171" s="123"/>
      <c r="G171" s="123"/>
      <c r="H171" s="123">
        <f t="shared" si="32"/>
        <v>-4</v>
      </c>
      <c r="I171" s="123">
        <f t="shared" si="47"/>
        <v>-96</v>
      </c>
      <c r="J171" s="122">
        <f t="shared" si="47"/>
        <v>8022</v>
      </c>
      <c r="K171" s="119"/>
      <c r="L171" s="119"/>
      <c r="M171" s="122"/>
      <c r="N171" s="122"/>
      <c r="O171" s="122"/>
      <c r="P171" s="122">
        <f t="shared" si="45"/>
        <v>-11</v>
      </c>
      <c r="Q171" s="119"/>
      <c r="R171" s="119"/>
      <c r="S171" s="119"/>
      <c r="T171" s="119" t="str">
        <f t="shared" si="34"/>
        <v>2117</v>
      </c>
      <c r="U171" s="119"/>
      <c r="V171" s="119"/>
      <c r="W171" s="119"/>
      <c r="X171" s="119"/>
      <c r="Y171" s="119"/>
      <c r="Z171" s="119"/>
      <c r="AA171" s="119"/>
      <c r="AB171" s="119"/>
      <c r="AC171" s="119"/>
      <c r="AD171" s="119"/>
      <c r="AE171" s="119"/>
      <c r="AF171" s="119"/>
      <c r="AG171" s="119"/>
      <c r="AH171" s="119"/>
      <c r="AI171" s="119"/>
      <c r="AJ171" s="119"/>
      <c r="AK171" s="119"/>
      <c r="AL171" s="119"/>
      <c r="AM171" s="119"/>
      <c r="AN171" s="119"/>
      <c r="AO171" s="119"/>
      <c r="AP171" s="119"/>
      <c r="AQ171" s="119"/>
      <c r="AR171" s="119"/>
      <c r="AS171" s="119"/>
      <c r="AT171" s="119"/>
      <c r="AU171" s="119"/>
      <c r="AV171" s="119"/>
      <c r="AW171" s="119"/>
      <c r="AX171" s="119"/>
      <c r="AY171" s="119"/>
      <c r="AZ171" s="119"/>
    </row>
    <row r="172" spans="1:52" ht="14">
      <c r="A172" s="130" t="s">
        <v>1569</v>
      </c>
      <c r="B172" s="119"/>
      <c r="C172" s="119"/>
      <c r="D172" s="119"/>
      <c r="E172" s="119"/>
      <c r="F172" s="123"/>
      <c r="G172" s="123"/>
      <c r="H172" s="123">
        <f t="shared" si="32"/>
        <v>-5</v>
      </c>
      <c r="I172" s="123">
        <f t="shared" si="47"/>
        <v>-101</v>
      </c>
      <c r="J172" s="122">
        <f t="shared" si="47"/>
        <v>7921</v>
      </c>
      <c r="K172" s="119"/>
      <c r="L172" s="119"/>
      <c r="M172" s="122"/>
      <c r="N172" s="122"/>
      <c r="O172" s="122"/>
      <c r="P172" s="122">
        <f t="shared" si="45"/>
        <v>-13</v>
      </c>
      <c r="Q172" s="119"/>
      <c r="R172" s="119"/>
      <c r="S172" s="119"/>
      <c r="T172" s="119" t="str">
        <f t="shared" si="34"/>
        <v>2118</v>
      </c>
      <c r="U172" s="119"/>
      <c r="V172" s="119"/>
      <c r="W172" s="119"/>
      <c r="X172" s="119"/>
      <c r="Y172" s="119"/>
      <c r="Z172" s="119"/>
      <c r="AA172" s="119"/>
      <c r="AB172" s="119"/>
      <c r="AC172" s="119"/>
      <c r="AD172" s="119"/>
      <c r="AE172" s="119"/>
      <c r="AF172" s="119"/>
      <c r="AG172" s="119"/>
      <c r="AH172" s="119"/>
      <c r="AI172" s="119"/>
      <c r="AJ172" s="119"/>
      <c r="AK172" s="119"/>
      <c r="AL172" s="119"/>
      <c r="AM172" s="119"/>
      <c r="AN172" s="119"/>
      <c r="AO172" s="119"/>
      <c r="AP172" s="119"/>
      <c r="AQ172" s="119"/>
      <c r="AR172" s="119"/>
      <c r="AS172" s="119"/>
      <c r="AT172" s="119"/>
      <c r="AU172" s="119"/>
      <c r="AV172" s="119"/>
      <c r="AW172" s="119"/>
      <c r="AX172" s="119"/>
      <c r="AY172" s="119"/>
      <c r="AZ172" s="119"/>
    </row>
    <row r="173" spans="1:52" ht="14">
      <c r="A173" s="129" t="s">
        <v>1570</v>
      </c>
      <c r="B173" s="119"/>
      <c r="C173" s="119"/>
      <c r="D173" s="119"/>
      <c r="E173" s="119"/>
      <c r="F173" s="123"/>
      <c r="G173" s="123"/>
      <c r="H173" s="123">
        <f t="shared" si="32"/>
        <v>-4</v>
      </c>
      <c r="I173" s="123">
        <f t="shared" si="47"/>
        <v>-105</v>
      </c>
      <c r="J173" s="122">
        <f t="shared" si="47"/>
        <v>7816</v>
      </c>
      <c r="K173" s="119"/>
      <c r="L173" s="119"/>
      <c r="M173" s="122"/>
      <c r="N173" s="122"/>
      <c r="O173" s="122"/>
      <c r="P173" s="122">
        <f t="shared" si="45"/>
        <v>-10</v>
      </c>
      <c r="Q173" s="119"/>
      <c r="R173" s="119"/>
      <c r="S173" s="119"/>
      <c r="T173" s="119" t="str">
        <f t="shared" si="34"/>
        <v>2119</v>
      </c>
      <c r="U173" s="119"/>
      <c r="V173" s="119"/>
      <c r="W173" s="119"/>
      <c r="X173" s="119"/>
      <c r="Y173" s="119"/>
      <c r="Z173" s="119"/>
      <c r="AA173" s="119"/>
      <c r="AB173" s="119"/>
      <c r="AC173" s="119"/>
      <c r="AD173" s="119"/>
      <c r="AE173" s="119"/>
      <c r="AF173" s="119"/>
      <c r="AG173" s="119"/>
      <c r="AH173" s="119"/>
      <c r="AI173" s="119"/>
      <c r="AJ173" s="119"/>
      <c r="AK173" s="119"/>
      <c r="AL173" s="119"/>
      <c r="AM173" s="119"/>
      <c r="AN173" s="119"/>
      <c r="AO173" s="119"/>
      <c r="AP173" s="119"/>
      <c r="AQ173" s="119"/>
      <c r="AR173" s="119"/>
      <c r="AS173" s="119"/>
      <c r="AT173" s="119"/>
      <c r="AU173" s="119"/>
      <c r="AV173" s="119"/>
      <c r="AW173" s="119"/>
      <c r="AX173" s="119"/>
      <c r="AY173" s="119"/>
      <c r="AZ173" s="119"/>
    </row>
    <row r="174" spans="1:52" ht="14">
      <c r="A174" s="130" t="s">
        <v>1571</v>
      </c>
      <c r="B174" s="119"/>
      <c r="C174" s="119"/>
      <c r="D174" s="119"/>
      <c r="E174" s="119"/>
      <c r="F174" s="123"/>
      <c r="G174" s="123"/>
      <c r="H174" s="123">
        <f t="shared" si="32"/>
        <v>-4</v>
      </c>
      <c r="I174" s="123">
        <f t="shared" si="47"/>
        <v>-109</v>
      </c>
      <c r="J174" s="122">
        <f t="shared" si="47"/>
        <v>7707</v>
      </c>
      <c r="K174" s="119"/>
      <c r="L174" s="119"/>
      <c r="M174" s="122"/>
      <c r="N174" s="122"/>
      <c r="O174" s="122"/>
      <c r="P174" s="122">
        <f t="shared" si="45"/>
        <v>-11</v>
      </c>
      <c r="Q174" s="119"/>
      <c r="R174" s="119"/>
      <c r="S174" s="119"/>
      <c r="T174" s="119" t="str">
        <f t="shared" si="34"/>
        <v>2120</v>
      </c>
      <c r="U174" s="119"/>
      <c r="V174" s="119"/>
      <c r="W174" s="119"/>
      <c r="X174" s="119"/>
      <c r="Y174" s="119"/>
      <c r="Z174" s="119"/>
      <c r="AA174" s="119"/>
      <c r="AB174" s="119"/>
      <c r="AC174" s="119"/>
      <c r="AD174" s="119"/>
      <c r="AE174" s="119"/>
      <c r="AF174" s="119"/>
      <c r="AG174" s="119"/>
      <c r="AH174" s="119"/>
      <c r="AI174" s="119"/>
      <c r="AJ174" s="119"/>
      <c r="AK174" s="119"/>
      <c r="AL174" s="119"/>
      <c r="AM174" s="119"/>
      <c r="AN174" s="119"/>
      <c r="AO174" s="119"/>
      <c r="AP174" s="119"/>
      <c r="AQ174" s="119"/>
      <c r="AR174" s="119"/>
      <c r="AS174" s="119"/>
      <c r="AT174" s="119"/>
      <c r="AU174" s="119"/>
      <c r="AV174" s="119"/>
      <c r="AW174" s="119"/>
      <c r="AX174" s="119"/>
      <c r="AY174" s="119"/>
      <c r="AZ174" s="119"/>
    </row>
    <row r="175" spans="1:52" ht="14">
      <c r="A175" s="129" t="s">
        <v>1572</v>
      </c>
      <c r="B175" s="119"/>
      <c r="C175" s="119"/>
      <c r="D175" s="119"/>
      <c r="E175" s="119"/>
      <c r="F175" s="123"/>
      <c r="G175" s="123"/>
      <c r="H175" s="123">
        <f t="shared" si="32"/>
        <v>-4</v>
      </c>
      <c r="I175" s="123">
        <f t="shared" si="47"/>
        <v>-113</v>
      </c>
      <c r="J175" s="122">
        <f t="shared" si="47"/>
        <v>7594</v>
      </c>
      <c r="K175" s="119"/>
      <c r="L175" s="119"/>
      <c r="M175" s="122"/>
      <c r="N175" s="122"/>
      <c r="O175" s="122"/>
      <c r="P175" s="122">
        <f t="shared" si="45"/>
        <v>-10</v>
      </c>
      <c r="Q175" s="119"/>
      <c r="R175" s="119"/>
      <c r="S175" s="119"/>
      <c r="T175" s="119" t="str">
        <f t="shared" si="34"/>
        <v>2121</v>
      </c>
      <c r="U175" s="119"/>
      <c r="V175" s="119"/>
      <c r="W175" s="119"/>
      <c r="X175" s="119"/>
      <c r="Y175" s="119"/>
      <c r="Z175" s="119"/>
      <c r="AA175" s="119"/>
      <c r="AB175" s="119"/>
      <c r="AC175" s="119"/>
      <c r="AD175" s="119"/>
      <c r="AE175" s="119"/>
      <c r="AF175" s="119"/>
      <c r="AG175" s="119"/>
      <c r="AH175" s="119"/>
      <c r="AI175" s="119"/>
      <c r="AJ175" s="119"/>
      <c r="AK175" s="119"/>
      <c r="AL175" s="119"/>
      <c r="AM175" s="119"/>
      <c r="AN175" s="119"/>
      <c r="AO175" s="119"/>
      <c r="AP175" s="119"/>
      <c r="AQ175" s="119"/>
      <c r="AR175" s="119"/>
      <c r="AS175" s="119"/>
      <c r="AT175" s="119"/>
      <c r="AU175" s="119"/>
      <c r="AV175" s="119"/>
      <c r="AW175" s="119"/>
      <c r="AX175" s="119"/>
      <c r="AY175" s="119"/>
      <c r="AZ175" s="119"/>
    </row>
    <row r="176" spans="1:52" ht="14">
      <c r="A176" s="130" t="s">
        <v>1573</v>
      </c>
      <c r="B176" s="119"/>
      <c r="C176" s="119"/>
      <c r="D176" s="119"/>
      <c r="E176" s="119"/>
      <c r="F176" s="123"/>
      <c r="G176" s="123"/>
      <c r="H176" s="123">
        <f t="shared" si="32"/>
        <v>-4</v>
      </c>
      <c r="I176" s="123">
        <f t="shared" si="47"/>
        <v>-117</v>
      </c>
      <c r="J176" s="122">
        <f t="shared" si="47"/>
        <v>7477</v>
      </c>
      <c r="K176" s="119"/>
      <c r="L176" s="119"/>
      <c r="M176" s="122"/>
      <c r="N176" s="122"/>
      <c r="O176" s="122"/>
      <c r="P176" s="122">
        <f t="shared" si="45"/>
        <v>-9</v>
      </c>
      <c r="Q176" s="119"/>
      <c r="R176" s="119"/>
      <c r="S176" s="119"/>
      <c r="T176" s="119" t="str">
        <f t="shared" si="34"/>
        <v>2122</v>
      </c>
      <c r="U176" s="119"/>
      <c r="V176" s="119"/>
      <c r="W176" s="119"/>
      <c r="X176" s="119"/>
      <c r="Y176" s="119"/>
      <c r="Z176" s="119"/>
      <c r="AA176" s="119"/>
      <c r="AB176" s="119"/>
      <c r="AC176" s="119"/>
      <c r="AD176" s="119"/>
      <c r="AE176" s="119"/>
      <c r="AF176" s="119"/>
      <c r="AG176" s="119"/>
      <c r="AH176" s="119"/>
      <c r="AI176" s="119"/>
      <c r="AJ176" s="119"/>
      <c r="AK176" s="119"/>
      <c r="AL176" s="119"/>
      <c r="AM176" s="119"/>
      <c r="AN176" s="119"/>
      <c r="AO176" s="119"/>
      <c r="AP176" s="119"/>
      <c r="AQ176" s="119"/>
      <c r="AR176" s="119"/>
      <c r="AS176" s="119"/>
      <c r="AT176" s="119"/>
      <c r="AU176" s="119"/>
      <c r="AV176" s="119"/>
      <c r="AW176" s="119"/>
      <c r="AX176" s="119"/>
      <c r="AY176" s="119"/>
      <c r="AZ176" s="119"/>
    </row>
    <row r="177" spans="1:52" ht="14">
      <c r="A177" s="129" t="s">
        <v>1574</v>
      </c>
      <c r="B177" s="119"/>
      <c r="C177" s="119"/>
      <c r="D177" s="119"/>
      <c r="E177" s="119"/>
      <c r="F177" s="123"/>
      <c r="G177" s="123"/>
      <c r="H177" s="123">
        <f t="shared" si="32"/>
        <v>-4</v>
      </c>
      <c r="I177" s="123">
        <f t="shared" si="47"/>
        <v>-121</v>
      </c>
      <c r="J177" s="122">
        <f t="shared" si="47"/>
        <v>7356</v>
      </c>
      <c r="K177" s="119"/>
      <c r="L177" s="119"/>
      <c r="M177" s="122"/>
      <c r="N177" s="122"/>
      <c r="O177" s="122"/>
      <c r="P177" s="122">
        <f t="shared" si="45"/>
        <v>-10</v>
      </c>
      <c r="Q177" s="119"/>
      <c r="R177" s="119"/>
      <c r="S177" s="119"/>
      <c r="T177" s="119" t="str">
        <f t="shared" si="34"/>
        <v>2123</v>
      </c>
      <c r="U177" s="119"/>
      <c r="V177" s="119"/>
      <c r="W177" s="119"/>
      <c r="X177" s="119"/>
      <c r="Y177" s="119"/>
      <c r="Z177" s="119"/>
      <c r="AA177" s="119"/>
      <c r="AB177" s="119"/>
      <c r="AC177" s="119"/>
      <c r="AD177" s="119"/>
      <c r="AE177" s="119"/>
      <c r="AF177" s="119"/>
      <c r="AG177" s="119"/>
      <c r="AH177" s="119"/>
      <c r="AI177" s="119"/>
      <c r="AJ177" s="119"/>
      <c r="AK177" s="119"/>
      <c r="AL177" s="119"/>
      <c r="AM177" s="119"/>
      <c r="AN177" s="119"/>
      <c r="AO177" s="119"/>
      <c r="AP177" s="119"/>
      <c r="AQ177" s="119"/>
      <c r="AR177" s="119"/>
      <c r="AS177" s="119"/>
      <c r="AT177" s="119"/>
      <c r="AU177" s="119"/>
      <c r="AV177" s="119"/>
      <c r="AW177" s="119"/>
      <c r="AX177" s="119"/>
      <c r="AY177" s="119"/>
      <c r="AZ177" s="119"/>
    </row>
    <row r="178" spans="1:52" ht="14">
      <c r="A178" s="130" t="s">
        <v>1575</v>
      </c>
      <c r="B178" s="119"/>
      <c r="C178" s="119"/>
      <c r="D178" s="119"/>
      <c r="E178" s="119"/>
      <c r="F178" s="123"/>
      <c r="G178" s="123"/>
      <c r="H178" s="123">
        <f t="shared" si="32"/>
        <v>-4</v>
      </c>
      <c r="I178" s="123">
        <f t="shared" si="47"/>
        <v>-125</v>
      </c>
      <c r="J178" s="122">
        <f t="shared" si="47"/>
        <v>7231</v>
      </c>
      <c r="K178" s="119"/>
      <c r="L178" s="119"/>
      <c r="M178" s="122"/>
      <c r="N178" s="122"/>
      <c r="O178" s="122"/>
      <c r="P178" s="122">
        <f t="shared" si="45"/>
        <v>-9</v>
      </c>
      <c r="Q178" s="119"/>
      <c r="R178" s="119"/>
      <c r="S178" s="119"/>
      <c r="T178" s="119" t="str">
        <f t="shared" si="34"/>
        <v>2124</v>
      </c>
      <c r="U178" s="119"/>
      <c r="V178" s="119"/>
      <c r="W178" s="119"/>
      <c r="X178" s="119"/>
      <c r="Y178" s="119"/>
      <c r="Z178" s="119"/>
      <c r="AA178" s="119"/>
      <c r="AB178" s="119"/>
      <c r="AC178" s="119"/>
      <c r="AD178" s="119"/>
      <c r="AE178" s="119"/>
      <c r="AF178" s="119"/>
      <c r="AG178" s="119"/>
      <c r="AH178" s="119"/>
      <c r="AI178" s="119"/>
      <c r="AJ178" s="119"/>
      <c r="AK178" s="119"/>
      <c r="AL178" s="119"/>
      <c r="AM178" s="119"/>
      <c r="AN178" s="119"/>
      <c r="AO178" s="119"/>
      <c r="AP178" s="119"/>
      <c r="AQ178" s="119"/>
      <c r="AR178" s="119"/>
      <c r="AS178" s="119"/>
      <c r="AT178" s="119"/>
      <c r="AU178" s="119"/>
      <c r="AV178" s="119"/>
      <c r="AW178" s="119"/>
      <c r="AX178" s="119"/>
      <c r="AY178" s="119"/>
      <c r="AZ178" s="119"/>
    </row>
    <row r="179" spans="1:52" ht="14">
      <c r="A179" s="129" t="s">
        <v>1576</v>
      </c>
      <c r="B179" s="119"/>
      <c r="C179" s="119"/>
      <c r="D179" s="119"/>
      <c r="E179" s="119"/>
      <c r="F179" s="123"/>
      <c r="G179" s="123"/>
      <c r="H179" s="123">
        <f t="shared" si="32"/>
        <v>-4</v>
      </c>
      <c r="I179" s="123">
        <f t="shared" si="47"/>
        <v>-129</v>
      </c>
      <c r="J179" s="122">
        <f t="shared" si="47"/>
        <v>7102</v>
      </c>
      <c r="K179" s="119"/>
      <c r="L179" s="119"/>
      <c r="M179" s="122"/>
      <c r="N179" s="122"/>
      <c r="O179" s="122"/>
      <c r="P179" s="122">
        <f t="shared" si="45"/>
        <v>-10</v>
      </c>
      <c r="Q179" s="119"/>
      <c r="R179" s="119"/>
      <c r="S179" s="119"/>
      <c r="T179" s="119" t="str">
        <f t="shared" si="34"/>
        <v>2125</v>
      </c>
      <c r="U179" s="119"/>
      <c r="V179" s="119"/>
      <c r="W179" s="119"/>
      <c r="X179" s="119"/>
      <c r="Y179" s="119"/>
      <c r="Z179" s="119"/>
      <c r="AA179" s="119"/>
      <c r="AB179" s="119"/>
      <c r="AC179" s="119"/>
      <c r="AD179" s="119"/>
      <c r="AE179" s="119"/>
      <c r="AF179" s="119"/>
      <c r="AG179" s="119"/>
      <c r="AH179" s="119"/>
      <c r="AI179" s="119"/>
      <c r="AJ179" s="119"/>
      <c r="AK179" s="119"/>
      <c r="AL179" s="119"/>
      <c r="AM179" s="119"/>
      <c r="AN179" s="119"/>
      <c r="AO179" s="119"/>
      <c r="AP179" s="119"/>
      <c r="AQ179" s="119"/>
      <c r="AR179" s="119"/>
      <c r="AS179" s="119"/>
      <c r="AT179" s="119"/>
      <c r="AU179" s="119"/>
      <c r="AV179" s="119"/>
      <c r="AW179" s="119"/>
      <c r="AX179" s="119"/>
      <c r="AY179" s="119"/>
      <c r="AZ179" s="119"/>
    </row>
    <row r="180" spans="1:52" ht="14">
      <c r="A180" s="130" t="s">
        <v>1577</v>
      </c>
      <c r="B180" s="119"/>
      <c r="C180" s="119"/>
      <c r="D180" s="119"/>
      <c r="E180" s="119"/>
      <c r="F180" s="123"/>
      <c r="G180" s="123"/>
      <c r="H180" s="123">
        <f t="shared" si="32"/>
        <v>-3</v>
      </c>
      <c r="I180" s="123">
        <f t="shared" si="47"/>
        <v>-132</v>
      </c>
      <c r="J180" s="122">
        <f t="shared" si="47"/>
        <v>6970</v>
      </c>
      <c r="K180" s="119"/>
      <c r="L180" s="119"/>
      <c r="M180" s="122"/>
      <c r="N180" s="122"/>
      <c r="O180" s="122"/>
      <c r="P180" s="122">
        <f t="shared" si="45"/>
        <v>-8</v>
      </c>
      <c r="Q180" s="119"/>
      <c r="R180" s="119"/>
      <c r="S180" s="119"/>
      <c r="T180" s="119" t="str">
        <f t="shared" si="34"/>
        <v>2126</v>
      </c>
      <c r="U180" s="119"/>
      <c r="V180" s="119"/>
      <c r="W180" s="119"/>
      <c r="X180" s="119"/>
      <c r="Y180" s="119"/>
      <c r="Z180" s="119"/>
      <c r="AA180" s="119"/>
      <c r="AB180" s="119"/>
      <c r="AC180" s="119"/>
      <c r="AD180" s="119"/>
      <c r="AE180" s="119"/>
      <c r="AF180" s="119"/>
      <c r="AG180" s="119"/>
      <c r="AH180" s="119"/>
      <c r="AI180" s="119"/>
      <c r="AJ180" s="119"/>
      <c r="AK180" s="119"/>
      <c r="AL180" s="119"/>
      <c r="AM180" s="119"/>
      <c r="AN180" s="119"/>
      <c r="AO180" s="119"/>
      <c r="AP180" s="119"/>
      <c r="AQ180" s="119"/>
      <c r="AR180" s="119"/>
      <c r="AS180" s="119"/>
      <c r="AT180" s="119"/>
      <c r="AU180" s="119"/>
      <c r="AV180" s="119"/>
      <c r="AW180" s="119"/>
      <c r="AX180" s="119"/>
      <c r="AY180" s="119"/>
      <c r="AZ180" s="119"/>
    </row>
    <row r="181" spans="1:52" ht="14">
      <c r="A181" s="129" t="s">
        <v>1578</v>
      </c>
      <c r="B181" s="119"/>
      <c r="C181" s="119"/>
      <c r="D181" s="119"/>
      <c r="E181" s="119"/>
      <c r="F181" s="123"/>
      <c r="G181" s="123"/>
      <c r="H181" s="123">
        <f t="shared" si="32"/>
        <v>-4</v>
      </c>
      <c r="I181" s="123">
        <f t="shared" si="47"/>
        <v>-136</v>
      </c>
      <c r="J181" s="122">
        <f t="shared" si="47"/>
        <v>6834</v>
      </c>
      <c r="K181" s="119"/>
      <c r="L181" s="119"/>
      <c r="M181" s="122"/>
      <c r="N181" s="122"/>
      <c r="O181" s="122"/>
      <c r="P181" s="122">
        <f t="shared" si="45"/>
        <v>-8</v>
      </c>
      <c r="Q181" s="119"/>
      <c r="R181" s="119"/>
      <c r="S181" s="119"/>
      <c r="T181" s="119" t="str">
        <f t="shared" si="34"/>
        <v>2127</v>
      </c>
      <c r="U181" s="119"/>
      <c r="V181" s="119"/>
      <c r="W181" s="119"/>
      <c r="X181" s="119"/>
      <c r="Y181" s="119"/>
      <c r="Z181" s="119"/>
      <c r="AA181" s="119"/>
      <c r="AB181" s="119"/>
      <c r="AC181" s="119"/>
      <c r="AD181" s="119"/>
      <c r="AE181" s="119"/>
      <c r="AF181" s="119"/>
      <c r="AG181" s="119"/>
      <c r="AH181" s="119"/>
      <c r="AI181" s="119"/>
      <c r="AJ181" s="119"/>
      <c r="AK181" s="119"/>
      <c r="AL181" s="119"/>
      <c r="AM181" s="119"/>
      <c r="AN181" s="119"/>
      <c r="AO181" s="119"/>
      <c r="AP181" s="119"/>
      <c r="AQ181" s="119"/>
      <c r="AR181" s="119"/>
      <c r="AS181" s="119"/>
      <c r="AT181" s="119"/>
      <c r="AU181" s="119"/>
      <c r="AV181" s="119"/>
      <c r="AW181" s="119"/>
      <c r="AX181" s="119"/>
      <c r="AY181" s="119"/>
      <c r="AZ181" s="119"/>
    </row>
    <row r="182" spans="1:52" ht="14">
      <c r="A182" s="130" t="s">
        <v>1579</v>
      </c>
      <c r="B182" s="119"/>
      <c r="C182" s="119"/>
      <c r="D182" s="119"/>
      <c r="E182" s="119"/>
      <c r="F182" s="123"/>
      <c r="G182" s="123"/>
      <c r="H182" s="123">
        <f t="shared" si="32"/>
        <v>-3</v>
      </c>
      <c r="I182" s="123">
        <f t="shared" si="47"/>
        <v>-139</v>
      </c>
      <c r="J182" s="122">
        <f t="shared" si="47"/>
        <v>6695</v>
      </c>
      <c r="K182" s="119"/>
      <c r="L182" s="119"/>
      <c r="M182" s="122"/>
      <c r="N182" s="122"/>
      <c r="O182" s="122"/>
      <c r="P182" s="122">
        <f t="shared" si="45"/>
        <v>-9</v>
      </c>
      <c r="Q182" s="119"/>
      <c r="R182" s="119"/>
      <c r="S182" s="119"/>
      <c r="T182" s="119" t="str">
        <f t="shared" si="34"/>
        <v>2128</v>
      </c>
      <c r="U182" s="119"/>
      <c r="V182" s="119"/>
      <c r="W182" s="119"/>
      <c r="X182" s="119"/>
      <c r="Y182" s="119"/>
      <c r="Z182" s="119"/>
      <c r="AA182" s="119"/>
      <c r="AB182" s="119"/>
      <c r="AC182" s="119"/>
      <c r="AD182" s="119"/>
      <c r="AE182" s="119"/>
      <c r="AF182" s="119"/>
      <c r="AG182" s="119"/>
      <c r="AH182" s="119"/>
      <c r="AI182" s="119"/>
      <c r="AJ182" s="119"/>
      <c r="AK182" s="119"/>
      <c r="AL182" s="119"/>
      <c r="AM182" s="119"/>
      <c r="AN182" s="119"/>
      <c r="AO182" s="119"/>
      <c r="AP182" s="119"/>
      <c r="AQ182" s="119"/>
      <c r="AR182" s="119"/>
      <c r="AS182" s="119"/>
      <c r="AT182" s="119"/>
      <c r="AU182" s="119"/>
      <c r="AV182" s="119"/>
      <c r="AW182" s="119"/>
      <c r="AX182" s="119"/>
      <c r="AY182" s="119"/>
      <c r="AZ182" s="119"/>
    </row>
    <row r="183" spans="1:52" ht="14">
      <c r="A183" s="129" t="s">
        <v>1580</v>
      </c>
      <c r="B183" s="119"/>
      <c r="C183" s="119"/>
      <c r="D183" s="119"/>
      <c r="E183" s="119"/>
      <c r="F183" s="123"/>
      <c r="G183" s="123"/>
      <c r="H183" s="123">
        <f t="shared" si="32"/>
        <v>-4</v>
      </c>
      <c r="I183" s="123">
        <f t="shared" si="47"/>
        <v>-143</v>
      </c>
      <c r="J183" s="122">
        <f t="shared" si="47"/>
        <v>6552</v>
      </c>
      <c r="K183" s="119"/>
      <c r="L183" s="119"/>
      <c r="M183" s="122"/>
      <c r="N183" s="122"/>
      <c r="O183" s="122"/>
      <c r="P183" s="122">
        <f t="shared" si="45"/>
        <v>-10</v>
      </c>
      <c r="Q183" s="119"/>
      <c r="R183" s="119"/>
      <c r="S183" s="119"/>
      <c r="T183" s="119" t="str">
        <f t="shared" si="34"/>
        <v>2129</v>
      </c>
      <c r="U183" s="119"/>
      <c r="V183" s="119"/>
      <c r="W183" s="119"/>
      <c r="X183" s="119"/>
      <c r="Y183" s="119"/>
      <c r="Z183" s="119"/>
      <c r="AA183" s="119"/>
      <c r="AB183" s="119"/>
      <c r="AC183" s="119"/>
      <c r="AD183" s="119"/>
      <c r="AE183" s="119"/>
      <c r="AF183" s="119"/>
      <c r="AG183" s="119"/>
      <c r="AH183" s="119"/>
      <c r="AI183" s="119"/>
      <c r="AJ183" s="119"/>
      <c r="AK183" s="119"/>
      <c r="AL183" s="119"/>
      <c r="AM183" s="119"/>
      <c r="AN183" s="119"/>
      <c r="AO183" s="119"/>
      <c r="AP183" s="119"/>
      <c r="AQ183" s="119"/>
      <c r="AR183" s="119"/>
      <c r="AS183" s="119"/>
      <c r="AT183" s="119"/>
      <c r="AU183" s="119"/>
      <c r="AV183" s="119"/>
      <c r="AW183" s="119"/>
      <c r="AX183" s="119"/>
      <c r="AY183" s="119"/>
      <c r="AZ183" s="119"/>
    </row>
    <row r="184" spans="1:52" ht="14">
      <c r="A184" s="130" t="s">
        <v>1581</v>
      </c>
      <c r="B184" s="119"/>
      <c r="C184" s="119"/>
      <c r="D184" s="119"/>
      <c r="E184" s="119"/>
      <c r="F184" s="123"/>
      <c r="G184" s="123"/>
      <c r="H184" s="123">
        <f t="shared" si="32"/>
        <v>-2</v>
      </c>
      <c r="I184" s="123">
        <f t="shared" ref="I184:J192" si="48">I183+H184</f>
        <v>-145</v>
      </c>
      <c r="J184" s="122">
        <f t="shared" si="48"/>
        <v>6407</v>
      </c>
      <c r="K184" s="119"/>
      <c r="L184" s="119"/>
      <c r="M184" s="122"/>
      <c r="N184" s="122"/>
      <c r="O184" s="122"/>
      <c r="P184" s="122">
        <f t="shared" si="45"/>
        <v>-8</v>
      </c>
      <c r="Q184" s="119"/>
      <c r="R184" s="119"/>
      <c r="S184" s="119"/>
      <c r="T184" s="119" t="str">
        <f t="shared" si="34"/>
        <v>2130</v>
      </c>
      <c r="U184" s="119"/>
      <c r="V184" s="119"/>
      <c r="W184" s="119"/>
      <c r="X184" s="119"/>
      <c r="Y184" s="119"/>
      <c r="Z184" s="119"/>
      <c r="AA184" s="119"/>
      <c r="AB184" s="119"/>
      <c r="AC184" s="119"/>
      <c r="AD184" s="119"/>
      <c r="AE184" s="119"/>
      <c r="AF184" s="119"/>
      <c r="AG184" s="119"/>
      <c r="AH184" s="119"/>
      <c r="AI184" s="119"/>
      <c r="AJ184" s="119"/>
      <c r="AK184" s="119"/>
      <c r="AL184" s="119"/>
      <c r="AM184" s="119"/>
      <c r="AN184" s="119"/>
      <c r="AO184" s="119"/>
      <c r="AP184" s="119"/>
      <c r="AQ184" s="119"/>
      <c r="AR184" s="119"/>
      <c r="AS184" s="119"/>
      <c r="AT184" s="119"/>
      <c r="AU184" s="119"/>
      <c r="AV184" s="119"/>
      <c r="AW184" s="119"/>
      <c r="AX184" s="119"/>
      <c r="AY184" s="119"/>
      <c r="AZ184" s="119"/>
    </row>
    <row r="185" spans="1:52" ht="14">
      <c r="A185" s="129" t="s">
        <v>1582</v>
      </c>
      <c r="B185" s="119"/>
      <c r="C185" s="119"/>
      <c r="D185" s="119"/>
      <c r="E185" s="119"/>
      <c r="F185" s="123"/>
      <c r="G185" s="123"/>
      <c r="H185" s="123">
        <f t="shared" si="32"/>
        <v>-3</v>
      </c>
      <c r="I185" s="123">
        <f t="shared" si="48"/>
        <v>-148</v>
      </c>
      <c r="J185" s="122">
        <f t="shared" si="48"/>
        <v>6259</v>
      </c>
      <c r="K185" s="119"/>
      <c r="L185" s="119"/>
      <c r="M185" s="122"/>
      <c r="N185" s="122"/>
      <c r="O185" s="122"/>
      <c r="P185" s="122">
        <f t="shared" si="45"/>
        <v>-9</v>
      </c>
      <c r="Q185" s="119"/>
      <c r="R185" s="119"/>
      <c r="S185" s="119"/>
      <c r="T185" s="119" t="str">
        <f t="shared" si="34"/>
        <v>2131</v>
      </c>
      <c r="U185" s="119"/>
      <c r="V185" s="119"/>
      <c r="W185" s="119"/>
      <c r="X185" s="119"/>
      <c r="Y185" s="119"/>
      <c r="Z185" s="119"/>
      <c r="AA185" s="119"/>
      <c r="AB185" s="119"/>
      <c r="AC185" s="119"/>
      <c r="AD185" s="119"/>
      <c r="AE185" s="119"/>
      <c r="AF185" s="119"/>
      <c r="AG185" s="119"/>
      <c r="AH185" s="119"/>
      <c r="AI185" s="119"/>
      <c r="AJ185" s="119"/>
      <c r="AK185" s="119"/>
      <c r="AL185" s="119"/>
      <c r="AM185" s="119"/>
      <c r="AN185" s="119"/>
      <c r="AO185" s="119"/>
      <c r="AP185" s="119"/>
      <c r="AQ185" s="119"/>
      <c r="AR185" s="119"/>
      <c r="AS185" s="119"/>
      <c r="AT185" s="119"/>
      <c r="AU185" s="119"/>
      <c r="AV185" s="119"/>
      <c r="AW185" s="119"/>
      <c r="AX185" s="119"/>
      <c r="AY185" s="119"/>
      <c r="AZ185" s="119"/>
    </row>
    <row r="186" spans="1:52" ht="14">
      <c r="A186" s="130" t="s">
        <v>1583</v>
      </c>
      <c r="B186" s="119"/>
      <c r="C186" s="119"/>
      <c r="D186" s="119"/>
      <c r="E186" s="119"/>
      <c r="F186" s="123"/>
      <c r="G186" s="123"/>
      <c r="H186" s="123">
        <f t="shared" si="32"/>
        <v>-3</v>
      </c>
      <c r="I186" s="123">
        <f t="shared" si="48"/>
        <v>-151</v>
      </c>
      <c r="J186" s="122">
        <f t="shared" si="48"/>
        <v>6108</v>
      </c>
      <c r="K186" s="119"/>
      <c r="L186" s="119"/>
      <c r="M186" s="122"/>
      <c r="N186" s="122"/>
      <c r="O186" s="122"/>
      <c r="P186" s="122">
        <f t="shared" si="45"/>
        <v>-8</v>
      </c>
      <c r="Q186" s="119"/>
      <c r="R186" s="119"/>
      <c r="S186" s="119"/>
      <c r="T186" s="119" t="str">
        <f t="shared" si="34"/>
        <v>2132</v>
      </c>
      <c r="U186" s="119"/>
      <c r="V186" s="119"/>
      <c r="W186" s="119"/>
      <c r="X186" s="119"/>
      <c r="Y186" s="119"/>
      <c r="Z186" s="119"/>
      <c r="AA186" s="119"/>
      <c r="AB186" s="119"/>
      <c r="AC186" s="119"/>
      <c r="AD186" s="119"/>
      <c r="AE186" s="119"/>
      <c r="AF186" s="119"/>
      <c r="AG186" s="119"/>
      <c r="AH186" s="119"/>
      <c r="AI186" s="119"/>
      <c r="AJ186" s="119"/>
      <c r="AK186" s="119"/>
      <c r="AL186" s="119"/>
      <c r="AM186" s="119"/>
      <c r="AN186" s="119"/>
      <c r="AO186" s="119"/>
      <c r="AP186" s="119"/>
      <c r="AQ186" s="119"/>
      <c r="AR186" s="119"/>
      <c r="AS186" s="119"/>
      <c r="AT186" s="119"/>
      <c r="AU186" s="119"/>
      <c r="AV186" s="119"/>
      <c r="AW186" s="119"/>
      <c r="AX186" s="119"/>
      <c r="AY186" s="119"/>
      <c r="AZ186" s="119"/>
    </row>
    <row r="187" spans="1:52" ht="14">
      <c r="A187" s="129" t="s">
        <v>1584</v>
      </c>
      <c r="B187" s="119"/>
      <c r="C187" s="119"/>
      <c r="D187" s="119"/>
      <c r="E187" s="119"/>
      <c r="F187" s="123"/>
      <c r="G187" s="123"/>
      <c r="H187" s="123">
        <f t="shared" si="32"/>
        <v>-2</v>
      </c>
      <c r="I187" s="123">
        <f t="shared" si="48"/>
        <v>-153</v>
      </c>
      <c r="J187" s="122">
        <f t="shared" si="48"/>
        <v>5955</v>
      </c>
      <c r="K187" s="119"/>
      <c r="L187" s="119"/>
      <c r="M187" s="122"/>
      <c r="N187" s="122"/>
      <c r="O187" s="122"/>
      <c r="P187" s="122">
        <f t="shared" si="45"/>
        <v>-7</v>
      </c>
      <c r="Q187" s="119"/>
      <c r="R187" s="119"/>
      <c r="S187" s="119"/>
      <c r="T187" s="119" t="str">
        <f t="shared" si="34"/>
        <v>2133</v>
      </c>
      <c r="U187" s="119"/>
      <c r="V187" s="119"/>
      <c r="W187" s="119"/>
      <c r="X187" s="119"/>
      <c r="Y187" s="119"/>
      <c r="Z187" s="119"/>
      <c r="AA187" s="119"/>
      <c r="AB187" s="119"/>
      <c r="AC187" s="119"/>
      <c r="AD187" s="119"/>
      <c r="AE187" s="119"/>
      <c r="AF187" s="119"/>
      <c r="AG187" s="119"/>
      <c r="AH187" s="119"/>
      <c r="AI187" s="119"/>
      <c r="AJ187" s="119"/>
      <c r="AK187" s="119"/>
      <c r="AL187" s="119"/>
      <c r="AM187" s="119"/>
      <c r="AN187" s="119"/>
      <c r="AO187" s="119"/>
      <c r="AP187" s="119"/>
      <c r="AQ187" s="119"/>
      <c r="AR187" s="119"/>
      <c r="AS187" s="119"/>
      <c r="AT187" s="119"/>
      <c r="AU187" s="119"/>
      <c r="AV187" s="119"/>
      <c r="AW187" s="119"/>
      <c r="AX187" s="119"/>
      <c r="AY187" s="119"/>
      <c r="AZ187" s="119"/>
    </row>
    <row r="188" spans="1:52" ht="14">
      <c r="A188" s="130" t="s">
        <v>1585</v>
      </c>
      <c r="B188" s="119"/>
      <c r="C188" s="119"/>
      <c r="D188" s="119"/>
      <c r="E188" s="119"/>
      <c r="F188" s="123"/>
      <c r="G188" s="123"/>
      <c r="H188" s="123">
        <f t="shared" si="32"/>
        <v>-3</v>
      </c>
      <c r="I188" s="123">
        <f t="shared" si="48"/>
        <v>-156</v>
      </c>
      <c r="J188" s="122">
        <f t="shared" si="48"/>
        <v>5799</v>
      </c>
      <c r="K188" s="119"/>
      <c r="L188" s="119"/>
      <c r="M188" s="122"/>
      <c r="N188" s="122"/>
      <c r="O188" s="122"/>
      <c r="P188" s="122">
        <f t="shared" si="45"/>
        <v>-8</v>
      </c>
      <c r="Q188" s="119"/>
      <c r="R188" s="119"/>
      <c r="S188" s="119"/>
      <c r="T188" s="119" t="str">
        <f t="shared" si="34"/>
        <v>2134</v>
      </c>
      <c r="U188" s="119"/>
      <c r="V188" s="119"/>
      <c r="W188" s="119"/>
      <c r="X188" s="119"/>
      <c r="Y188" s="119"/>
      <c r="Z188" s="119"/>
      <c r="AA188" s="119"/>
      <c r="AB188" s="119"/>
      <c r="AC188" s="119"/>
      <c r="AD188" s="119"/>
      <c r="AE188" s="119"/>
      <c r="AF188" s="119"/>
      <c r="AG188" s="119"/>
      <c r="AH188" s="119"/>
      <c r="AI188" s="119"/>
      <c r="AJ188" s="119"/>
      <c r="AK188" s="119"/>
      <c r="AL188" s="119"/>
      <c r="AM188" s="119"/>
      <c r="AN188" s="119"/>
      <c r="AO188" s="119"/>
      <c r="AP188" s="119"/>
      <c r="AQ188" s="119"/>
      <c r="AR188" s="119"/>
      <c r="AS188" s="119"/>
      <c r="AT188" s="119"/>
      <c r="AU188" s="119"/>
      <c r="AV188" s="119"/>
      <c r="AW188" s="119"/>
      <c r="AX188" s="119"/>
      <c r="AY188" s="119"/>
      <c r="AZ188" s="119"/>
    </row>
    <row r="189" spans="1:52" ht="14">
      <c r="A189" s="129" t="s">
        <v>1586</v>
      </c>
      <c r="B189" s="119"/>
      <c r="C189" s="119"/>
      <c r="D189" s="119"/>
      <c r="E189" s="119"/>
      <c r="F189" s="123"/>
      <c r="G189" s="123"/>
      <c r="H189" s="123">
        <f t="shared" si="32"/>
        <v>-3</v>
      </c>
      <c r="I189" s="123">
        <f t="shared" si="48"/>
        <v>-159</v>
      </c>
      <c r="J189" s="122">
        <f t="shared" si="48"/>
        <v>5640</v>
      </c>
      <c r="K189" s="119"/>
      <c r="L189" s="119"/>
      <c r="M189" s="122"/>
      <c r="N189" s="122"/>
      <c r="O189" s="122"/>
      <c r="P189" s="122">
        <f t="shared" si="45"/>
        <v>-8</v>
      </c>
      <c r="Q189" s="119"/>
      <c r="R189" s="119"/>
      <c r="S189" s="119"/>
      <c r="T189" s="119" t="str">
        <f t="shared" si="34"/>
        <v>2135</v>
      </c>
      <c r="U189" s="119"/>
      <c r="V189" s="119"/>
      <c r="W189" s="119"/>
      <c r="X189" s="119"/>
      <c r="Y189" s="119"/>
      <c r="Z189" s="119"/>
      <c r="AA189" s="119"/>
      <c r="AB189" s="119"/>
      <c r="AC189" s="119"/>
      <c r="AD189" s="119"/>
      <c r="AE189" s="119"/>
      <c r="AF189" s="119"/>
      <c r="AG189" s="119"/>
      <c r="AH189" s="119"/>
      <c r="AI189" s="119"/>
      <c r="AJ189" s="119"/>
      <c r="AK189" s="119"/>
      <c r="AL189" s="119"/>
      <c r="AM189" s="119"/>
      <c r="AN189" s="119"/>
      <c r="AO189" s="119"/>
      <c r="AP189" s="119"/>
      <c r="AQ189" s="119"/>
      <c r="AR189" s="119"/>
      <c r="AS189" s="119"/>
      <c r="AT189" s="119"/>
      <c r="AU189" s="119"/>
      <c r="AV189" s="119"/>
      <c r="AW189" s="119"/>
      <c r="AX189" s="119"/>
      <c r="AY189" s="119"/>
      <c r="AZ189" s="119"/>
    </row>
    <row r="190" spans="1:52" ht="14">
      <c r="A190" s="130" t="s">
        <v>1587</v>
      </c>
      <c r="B190" s="119"/>
      <c r="C190" s="119"/>
      <c r="D190" s="119"/>
      <c r="E190" s="119"/>
      <c r="F190" s="123"/>
      <c r="G190" s="123"/>
      <c r="H190" s="123">
        <f t="shared" si="32"/>
        <v>-3</v>
      </c>
      <c r="I190" s="123">
        <f t="shared" si="48"/>
        <v>-162</v>
      </c>
      <c r="J190" s="122">
        <f t="shared" si="48"/>
        <v>5478</v>
      </c>
      <c r="K190" s="119"/>
      <c r="L190" s="119"/>
      <c r="M190" s="122"/>
      <c r="N190" s="122"/>
      <c r="O190" s="122"/>
      <c r="P190" s="122">
        <f t="shared" si="45"/>
        <v>-9</v>
      </c>
      <c r="Q190" s="119"/>
      <c r="R190" s="119"/>
      <c r="S190" s="119"/>
      <c r="T190" s="119" t="str">
        <f t="shared" si="34"/>
        <v>2136</v>
      </c>
      <c r="U190" s="119"/>
      <c r="V190" s="119"/>
      <c r="W190" s="119"/>
      <c r="X190" s="119"/>
      <c r="Y190" s="119"/>
      <c r="Z190" s="119"/>
      <c r="AA190" s="119"/>
      <c r="AB190" s="119"/>
      <c r="AC190" s="119"/>
      <c r="AD190" s="119"/>
      <c r="AE190" s="119"/>
      <c r="AF190" s="119"/>
      <c r="AG190" s="119"/>
      <c r="AH190" s="119"/>
      <c r="AI190" s="119"/>
      <c r="AJ190" s="119"/>
      <c r="AK190" s="119"/>
      <c r="AL190" s="119"/>
      <c r="AM190" s="119"/>
      <c r="AN190" s="119"/>
      <c r="AO190" s="119"/>
      <c r="AP190" s="119"/>
      <c r="AQ190" s="119"/>
      <c r="AR190" s="119"/>
      <c r="AS190" s="119"/>
      <c r="AT190" s="119"/>
      <c r="AU190" s="119"/>
      <c r="AV190" s="119"/>
      <c r="AW190" s="119"/>
      <c r="AX190" s="119"/>
      <c r="AY190" s="119"/>
      <c r="AZ190" s="119"/>
    </row>
    <row r="191" spans="1:52" ht="14">
      <c r="A191" s="129" t="s">
        <v>1588</v>
      </c>
      <c r="B191" s="119"/>
      <c r="C191" s="119"/>
      <c r="D191" s="119"/>
      <c r="E191" s="119"/>
      <c r="F191" s="123"/>
      <c r="G191" s="123"/>
      <c r="H191" s="123">
        <f t="shared" si="32"/>
        <v>-3</v>
      </c>
      <c r="I191" s="123">
        <f t="shared" si="48"/>
        <v>-165</v>
      </c>
      <c r="J191" s="122">
        <f t="shared" si="48"/>
        <v>5313</v>
      </c>
      <c r="K191" s="119"/>
      <c r="L191" s="119"/>
      <c r="M191" s="122"/>
      <c r="N191" s="122"/>
      <c r="O191" s="122"/>
      <c r="P191" s="122">
        <f t="shared" si="45"/>
        <v>-8</v>
      </c>
      <c r="Q191" s="119"/>
      <c r="R191" s="119"/>
      <c r="S191" s="119"/>
      <c r="T191" s="119" t="str">
        <f t="shared" si="34"/>
        <v>2137</v>
      </c>
      <c r="U191" s="119"/>
      <c r="V191" s="119"/>
      <c r="W191" s="119"/>
      <c r="X191" s="119"/>
      <c r="Y191" s="119"/>
      <c r="Z191" s="119"/>
      <c r="AA191" s="119"/>
      <c r="AB191" s="119"/>
      <c r="AC191" s="119"/>
      <c r="AD191" s="119"/>
      <c r="AE191" s="119"/>
      <c r="AF191" s="119"/>
      <c r="AG191" s="119"/>
      <c r="AH191" s="119"/>
      <c r="AI191" s="119"/>
      <c r="AJ191" s="119"/>
      <c r="AK191" s="119"/>
      <c r="AL191" s="119"/>
      <c r="AM191" s="119"/>
      <c r="AN191" s="119"/>
      <c r="AO191" s="119"/>
      <c r="AP191" s="119"/>
      <c r="AQ191" s="119"/>
      <c r="AR191" s="119"/>
      <c r="AS191" s="119"/>
      <c r="AT191" s="119"/>
      <c r="AU191" s="119"/>
      <c r="AV191" s="119"/>
      <c r="AW191" s="119"/>
      <c r="AX191" s="119"/>
      <c r="AY191" s="119"/>
      <c r="AZ191" s="119"/>
    </row>
    <row r="192" spans="1:52" ht="14">
      <c r="A192" s="130" t="s">
        <v>1589</v>
      </c>
      <c r="B192" s="119"/>
      <c r="C192" s="119"/>
      <c r="D192" s="119"/>
      <c r="E192" s="119"/>
      <c r="F192" s="123"/>
      <c r="G192" s="123"/>
      <c r="H192" s="123">
        <f t="shared" si="32"/>
        <v>-3</v>
      </c>
      <c r="I192" s="123">
        <f t="shared" si="48"/>
        <v>-168</v>
      </c>
      <c r="J192" s="122">
        <f t="shared" si="48"/>
        <v>5145</v>
      </c>
      <c r="K192" s="119"/>
      <c r="L192" s="119"/>
      <c r="M192" s="122"/>
      <c r="N192" s="122"/>
      <c r="O192" s="122"/>
      <c r="P192" s="122">
        <f t="shared" si="45"/>
        <v>-8</v>
      </c>
      <c r="Q192" s="119"/>
      <c r="R192" s="119"/>
      <c r="S192" s="119"/>
      <c r="T192" s="119" t="str">
        <f t="shared" si="34"/>
        <v>2138</v>
      </c>
      <c r="U192" s="119"/>
      <c r="V192" s="119"/>
      <c r="W192" s="119"/>
      <c r="X192" s="119"/>
      <c r="Y192" s="119"/>
      <c r="Z192" s="119"/>
      <c r="AA192" s="119"/>
      <c r="AB192" s="119"/>
      <c r="AC192" s="119"/>
      <c r="AD192" s="119"/>
      <c r="AE192" s="119"/>
      <c r="AF192" s="119"/>
      <c r="AG192" s="119"/>
      <c r="AH192" s="119"/>
      <c r="AI192" s="119"/>
      <c r="AJ192" s="119"/>
      <c r="AK192" s="119"/>
      <c r="AL192" s="119"/>
      <c r="AM192" s="119"/>
      <c r="AN192" s="119"/>
      <c r="AO192" s="119"/>
      <c r="AP192" s="119"/>
      <c r="AQ192" s="119"/>
      <c r="AR192" s="119"/>
      <c r="AS192" s="119"/>
      <c r="AT192" s="119"/>
      <c r="AU192" s="119"/>
      <c r="AV192" s="119"/>
      <c r="AW192" s="119"/>
      <c r="AX192" s="119"/>
      <c r="AY192" s="119"/>
      <c r="AZ192" s="119"/>
    </row>
  </sheetData>
  <mergeCells count="4">
    <mergeCell ref="H3:H4"/>
    <mergeCell ref="P3:P4"/>
    <mergeCell ref="U48:AF50"/>
    <mergeCell ref="U1:AF3"/>
  </mergeCells>
  <pageMargins left="0.7" right="0.7" top="0.75" bottom="0.75" header="0.3" footer="0.3"/>
  <drawing r:id="rId1"/>
</worksheet>
</file>

<file path=xl/worksheets/sheet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68CCC42-C9D4-4C4A-80CF-E31946A45E57}">
  <dimension ref="A1:AZ192"/>
  <sheetViews>
    <sheetView workbookViewId="0">
      <selection activeCell="A2" sqref="A2"/>
    </sheetView>
  </sheetViews>
  <sheetFormatPr baseColWidth="10" defaultRowHeight="13"/>
  <sheetData>
    <row r="1" spans="1:52" ht="25">
      <c r="A1" s="194" t="s">
        <v>2809</v>
      </c>
      <c r="B1" s="71"/>
      <c r="C1" s="119"/>
      <c r="D1" s="119"/>
      <c r="E1" s="119"/>
      <c r="F1" s="119"/>
      <c r="G1" s="119"/>
      <c r="H1" s="119"/>
      <c r="I1" s="119"/>
      <c r="J1" s="119"/>
      <c r="K1" s="119"/>
      <c r="L1" s="119"/>
      <c r="M1" s="119" t="s">
        <v>59</v>
      </c>
      <c r="N1" s="119"/>
      <c r="O1" s="119"/>
      <c r="P1" s="119"/>
      <c r="Q1" s="119"/>
      <c r="R1" s="119"/>
      <c r="S1" s="119"/>
      <c r="T1" s="119"/>
      <c r="U1" s="247" t="s">
        <v>1596</v>
      </c>
      <c r="V1" s="247"/>
      <c r="W1" s="247"/>
      <c r="X1" s="247"/>
      <c r="Y1" s="247"/>
      <c r="Z1" s="247"/>
      <c r="AA1" s="247"/>
      <c r="AB1" s="247"/>
      <c r="AC1" s="247"/>
      <c r="AD1" s="247"/>
      <c r="AE1" s="247"/>
      <c r="AF1" s="247"/>
      <c r="AG1" s="119"/>
      <c r="AH1" s="119"/>
      <c r="AI1" s="119"/>
      <c r="AJ1" s="119"/>
      <c r="AK1" s="119"/>
      <c r="AL1" s="119"/>
      <c r="AM1" s="119"/>
      <c r="AN1" s="119"/>
      <c r="AO1" s="119"/>
      <c r="AP1" s="119"/>
      <c r="AQ1" s="119"/>
      <c r="AR1" s="119"/>
      <c r="AS1" s="119"/>
      <c r="AT1" s="119"/>
      <c r="AU1" s="119"/>
      <c r="AV1" s="119"/>
      <c r="AW1" s="119"/>
      <c r="AX1" s="119"/>
      <c r="AY1" s="119"/>
      <c r="AZ1" s="119"/>
    </row>
    <row r="2" spans="1:52" ht="14">
      <c r="A2" s="120" t="s">
        <v>59</v>
      </c>
      <c r="B2" s="119"/>
      <c r="C2" s="119"/>
      <c r="D2" s="119"/>
      <c r="E2" s="119"/>
      <c r="F2" s="119"/>
      <c r="G2" s="119"/>
      <c r="H2" s="119" t="s">
        <v>1397</v>
      </c>
      <c r="I2" s="119"/>
      <c r="J2" s="119"/>
      <c r="K2" s="119"/>
      <c r="L2" s="119"/>
      <c r="M2" s="119" t="s">
        <v>1591</v>
      </c>
      <c r="N2" s="119"/>
      <c r="O2" s="119"/>
      <c r="P2" s="119" t="s">
        <v>1397</v>
      </c>
      <c r="Q2" s="119"/>
      <c r="R2" s="119"/>
      <c r="S2" s="119"/>
      <c r="T2" s="119"/>
      <c r="U2" s="247"/>
      <c r="V2" s="247"/>
      <c r="W2" s="247"/>
      <c r="X2" s="247"/>
      <c r="Y2" s="247"/>
      <c r="Z2" s="247"/>
      <c r="AA2" s="247"/>
      <c r="AB2" s="247"/>
      <c r="AC2" s="247"/>
      <c r="AD2" s="247"/>
      <c r="AE2" s="247"/>
      <c r="AF2" s="247"/>
      <c r="AG2" s="119"/>
      <c r="AH2" s="119"/>
      <c r="AI2" s="119"/>
      <c r="AJ2" s="119"/>
      <c r="AK2" s="119"/>
      <c r="AL2" s="119"/>
      <c r="AM2" s="119"/>
      <c r="AN2" s="119"/>
      <c r="AO2" s="119"/>
      <c r="AP2" s="119"/>
      <c r="AQ2" s="119"/>
      <c r="AR2" s="119"/>
      <c r="AS2" s="119"/>
      <c r="AT2" s="119"/>
      <c r="AU2" s="119"/>
      <c r="AV2" s="119"/>
      <c r="AW2" s="119"/>
      <c r="AX2" s="119"/>
      <c r="AY2" s="119"/>
      <c r="AZ2" s="119"/>
    </row>
    <row r="3" spans="1:52" ht="14">
      <c r="A3" s="118" t="s">
        <v>1124</v>
      </c>
      <c r="B3" s="71" t="s">
        <v>1590</v>
      </c>
      <c r="C3" s="119"/>
      <c r="D3" s="119"/>
      <c r="E3" s="119"/>
      <c r="F3" s="119"/>
      <c r="G3" s="119"/>
      <c r="H3" s="248" t="s">
        <v>1398</v>
      </c>
      <c r="I3" s="119" t="s">
        <v>1399</v>
      </c>
      <c r="J3" s="119" t="s">
        <v>1400</v>
      </c>
      <c r="K3" s="119"/>
      <c r="L3" s="119"/>
      <c r="M3" s="122">
        <v>45108</v>
      </c>
      <c r="N3" s="122"/>
      <c r="O3" s="122"/>
      <c r="P3" s="249" t="s">
        <v>1398</v>
      </c>
      <c r="Q3" s="119"/>
      <c r="R3" s="119" t="s">
        <v>1399</v>
      </c>
      <c r="S3" s="119" t="s">
        <v>1400</v>
      </c>
      <c r="T3" s="119"/>
      <c r="U3" s="247"/>
      <c r="V3" s="247"/>
      <c r="W3" s="247"/>
      <c r="X3" s="247"/>
      <c r="Y3" s="247"/>
      <c r="Z3" s="247"/>
      <c r="AA3" s="247"/>
      <c r="AB3" s="247"/>
      <c r="AC3" s="247"/>
      <c r="AD3" s="247"/>
      <c r="AE3" s="247"/>
      <c r="AF3" s="247"/>
      <c r="AG3" s="119"/>
      <c r="AH3" s="119"/>
      <c r="AI3" s="119"/>
      <c r="AJ3" s="119"/>
      <c r="AK3" s="119"/>
      <c r="AL3" s="119"/>
      <c r="AM3" s="119"/>
      <c r="AN3" s="119"/>
      <c r="AO3" s="119"/>
      <c r="AP3" s="119"/>
      <c r="AQ3" s="119"/>
      <c r="AR3" s="119"/>
      <c r="AS3" s="119"/>
      <c r="AT3" s="119"/>
      <c r="AU3" s="119"/>
      <c r="AV3" s="119"/>
      <c r="AW3" s="119"/>
      <c r="AX3" s="119"/>
      <c r="AY3" s="119"/>
      <c r="AZ3" s="119"/>
    </row>
    <row r="4" spans="1:52" ht="14">
      <c r="A4" s="128" t="s">
        <v>1402</v>
      </c>
      <c r="B4" s="121">
        <v>2532229</v>
      </c>
      <c r="C4" s="119"/>
      <c r="D4" s="119"/>
      <c r="E4" s="122">
        <f>B4/1000</f>
        <v>2532</v>
      </c>
      <c r="F4" s="119"/>
      <c r="G4" s="119"/>
      <c r="H4" s="248"/>
      <c r="I4" s="119"/>
      <c r="J4" s="122">
        <f>B4/1000</f>
        <v>2532</v>
      </c>
      <c r="K4" s="119"/>
      <c r="L4" s="119"/>
      <c r="M4" s="122">
        <v>2499322</v>
      </c>
      <c r="N4" s="122"/>
      <c r="O4" s="122"/>
      <c r="P4" s="249"/>
      <c r="Q4" s="122">
        <f>M4/1000</f>
        <v>2499</v>
      </c>
      <c r="R4" s="119"/>
      <c r="S4" s="122">
        <f>Q4</f>
        <v>2499</v>
      </c>
      <c r="T4" s="119" t="str">
        <f>A4</f>
        <v>1950</v>
      </c>
      <c r="U4" s="247"/>
      <c r="V4" s="247"/>
      <c r="W4" s="247"/>
      <c r="X4" s="247"/>
      <c r="Y4" s="247"/>
      <c r="Z4" s="247"/>
      <c r="AA4" s="247"/>
      <c r="AB4" s="247"/>
      <c r="AC4" s="247"/>
      <c r="AD4" s="247"/>
      <c r="AE4" s="247"/>
      <c r="AF4" s="247"/>
      <c r="AG4" s="119"/>
      <c r="AH4" s="119"/>
      <c r="AI4" s="119"/>
      <c r="AJ4" s="119"/>
      <c r="AK4" s="119"/>
      <c r="AL4" s="119"/>
      <c r="AM4" s="119"/>
      <c r="AN4" s="119"/>
      <c r="AO4" s="119"/>
      <c r="AP4" s="119"/>
      <c r="AQ4" s="119"/>
      <c r="AR4" s="119"/>
      <c r="AS4" s="119"/>
      <c r="AT4" s="119"/>
      <c r="AU4" s="119"/>
      <c r="AV4" s="119"/>
      <c r="AW4" s="119"/>
      <c r="AX4" s="119"/>
      <c r="AY4" s="119"/>
      <c r="AZ4" s="119"/>
    </row>
    <row r="5" spans="1:52" ht="14">
      <c r="A5" s="129" t="s">
        <v>1403</v>
      </c>
      <c r="B5" s="121">
        <v>2580960</v>
      </c>
      <c r="C5" s="125">
        <f>(B5-B4)/1000</f>
        <v>48.73</v>
      </c>
      <c r="D5" s="123"/>
      <c r="E5" s="122">
        <f>B5/1000</f>
        <v>2581</v>
      </c>
      <c r="F5" s="126">
        <f>C5</f>
        <v>48.7</v>
      </c>
      <c r="G5" s="126"/>
      <c r="H5" s="126"/>
      <c r="I5" s="126"/>
      <c r="J5" s="122">
        <f>B5/1000</f>
        <v>2581</v>
      </c>
      <c r="K5" s="119"/>
      <c r="L5" s="119"/>
      <c r="M5" s="122">
        <v>2543130</v>
      </c>
      <c r="N5" s="127">
        <f>(M5-M4)/1000</f>
        <v>43.81</v>
      </c>
      <c r="O5" s="127"/>
      <c r="P5" s="127"/>
      <c r="Q5" s="122">
        <f t="shared" ref="Q5:Q68" si="0">M5/1000</f>
        <v>2543</v>
      </c>
      <c r="R5" s="119"/>
      <c r="S5" s="122">
        <f>Q5</f>
        <v>2543</v>
      </c>
      <c r="T5" s="119" t="str">
        <f t="shared" ref="T5:T68" si="1">A5</f>
        <v>1951</v>
      </c>
      <c r="U5" s="119"/>
      <c r="V5" s="119"/>
      <c r="W5" s="119"/>
      <c r="X5" s="119"/>
      <c r="Y5" s="119"/>
      <c r="Z5" s="119"/>
      <c r="AA5" s="119"/>
      <c r="AB5" s="119"/>
      <c r="AC5" s="119"/>
      <c r="AD5" s="119"/>
      <c r="AE5" s="119"/>
      <c r="AF5" s="119"/>
      <c r="AG5" s="119"/>
      <c r="AH5" s="119"/>
      <c r="AI5" s="119"/>
      <c r="AJ5" s="119"/>
      <c r="AK5" s="119"/>
      <c r="AL5" s="119"/>
      <c r="AM5" s="119"/>
      <c r="AN5" s="119"/>
      <c r="AO5" s="119"/>
      <c r="AP5" s="119"/>
      <c r="AQ5" s="119"/>
      <c r="AR5" s="119"/>
      <c r="AS5" s="119"/>
      <c r="AT5" s="119"/>
      <c r="AU5" s="119"/>
      <c r="AV5" s="119"/>
      <c r="AW5" s="119"/>
      <c r="AX5" s="119"/>
      <c r="AY5" s="119"/>
      <c r="AZ5" s="119"/>
    </row>
    <row r="6" spans="1:52" ht="14">
      <c r="A6" s="129" t="s">
        <v>1404</v>
      </c>
      <c r="B6" s="121">
        <v>2628448</v>
      </c>
      <c r="C6" s="125">
        <f t="shared" ref="C6:C69" si="2">(B6-B5)/1000</f>
        <v>47.49</v>
      </c>
      <c r="D6" s="124" t="str">
        <f>A6</f>
        <v>1952</v>
      </c>
      <c r="E6" s="122">
        <f>B6/1000</f>
        <v>2628</v>
      </c>
      <c r="F6" s="126">
        <f>C6</f>
        <v>47.5</v>
      </c>
      <c r="G6" s="126">
        <f t="shared" ref="G6:G69" si="3">C6-C5</f>
        <v>-1.2</v>
      </c>
      <c r="H6" s="126">
        <f>G6</f>
        <v>-1.2</v>
      </c>
      <c r="I6" s="126">
        <f>F5+H6</f>
        <v>47.5</v>
      </c>
      <c r="J6" s="122">
        <f>J5+I6</f>
        <v>2629</v>
      </c>
      <c r="K6" s="119"/>
      <c r="L6" s="119"/>
      <c r="M6" s="122">
        <v>2590271</v>
      </c>
      <c r="N6" s="127">
        <f t="shared" ref="N6:N69" si="4">(M6-M5)/1000</f>
        <v>47.14</v>
      </c>
      <c r="O6" s="127">
        <f>N6-N5</f>
        <v>3.33</v>
      </c>
      <c r="P6" s="127">
        <f>O6</f>
        <v>3.33</v>
      </c>
      <c r="Q6" s="122">
        <f t="shared" si="0"/>
        <v>2590</v>
      </c>
      <c r="R6" s="123">
        <f>N5+P6</f>
        <v>47</v>
      </c>
      <c r="S6" s="122">
        <f>S5+R6</f>
        <v>2590</v>
      </c>
      <c r="T6" s="119" t="str">
        <f t="shared" si="1"/>
        <v>1952</v>
      </c>
      <c r="U6" s="119"/>
      <c r="V6" s="119"/>
      <c r="W6" s="119"/>
      <c r="X6" s="119"/>
      <c r="Y6" s="119"/>
      <c r="Z6" s="119"/>
      <c r="AA6" s="119"/>
      <c r="AB6" s="119"/>
      <c r="AC6" s="119"/>
      <c r="AD6" s="119"/>
      <c r="AE6" s="119"/>
      <c r="AF6" s="119"/>
      <c r="AG6" s="119"/>
      <c r="AH6" s="119"/>
      <c r="AI6" s="119"/>
      <c r="AJ6" s="119"/>
      <c r="AK6" s="119"/>
      <c r="AL6" s="119"/>
      <c r="AM6" s="119"/>
      <c r="AN6" s="119"/>
      <c r="AO6" s="119"/>
      <c r="AP6" s="119"/>
      <c r="AQ6" s="119"/>
      <c r="AR6" s="119"/>
      <c r="AS6" s="119"/>
      <c r="AT6" s="119"/>
      <c r="AU6" s="119"/>
      <c r="AV6" s="119"/>
      <c r="AW6" s="119"/>
      <c r="AX6" s="119"/>
      <c r="AY6" s="119"/>
      <c r="AZ6" s="119"/>
    </row>
    <row r="7" spans="1:52" ht="14">
      <c r="A7" s="129" t="s">
        <v>1405</v>
      </c>
      <c r="B7" s="121">
        <v>2675766</v>
      </c>
      <c r="C7" s="125">
        <f t="shared" si="2"/>
        <v>47.32</v>
      </c>
      <c r="D7" s="124" t="str">
        <f t="shared" ref="D7:D70" si="5">A7</f>
        <v>1953</v>
      </c>
      <c r="E7" s="122">
        <f t="shared" ref="E7:E70" si="6">B7/1000</f>
        <v>2676</v>
      </c>
      <c r="F7" s="126">
        <f t="shared" ref="F7:F70" si="7">C7</f>
        <v>47.3</v>
      </c>
      <c r="G7" s="126">
        <f t="shared" si="3"/>
        <v>-0.2</v>
      </c>
      <c r="H7" s="126">
        <f t="shared" ref="H7:H65" si="8">G7</f>
        <v>-0.2</v>
      </c>
      <c r="I7" s="126">
        <f>I6+H7</f>
        <v>47.3</v>
      </c>
      <c r="J7" s="122">
        <f t="shared" ref="J7:J70" si="9">J6+I7</f>
        <v>2676</v>
      </c>
      <c r="K7" s="119"/>
      <c r="L7" s="119"/>
      <c r="M7" s="122">
        <v>2640279</v>
      </c>
      <c r="N7" s="127">
        <f t="shared" si="4"/>
        <v>50.01</v>
      </c>
      <c r="O7" s="127">
        <f t="shared" ref="O7:O70" si="10">N7-N6</f>
        <v>2.87</v>
      </c>
      <c r="P7" s="127">
        <f t="shared" ref="P7:P71" si="11">O7</f>
        <v>2.87</v>
      </c>
      <c r="Q7" s="122">
        <f t="shared" si="0"/>
        <v>2640</v>
      </c>
      <c r="R7" s="123">
        <f>R6+P7</f>
        <v>50</v>
      </c>
      <c r="S7" s="122">
        <f t="shared" ref="S7:S70" si="12">S6+R7</f>
        <v>2640</v>
      </c>
      <c r="T7" s="119" t="str">
        <f t="shared" si="1"/>
        <v>1953</v>
      </c>
      <c r="U7" s="119"/>
      <c r="V7" s="119"/>
      <c r="W7" s="119"/>
      <c r="X7" s="119"/>
      <c r="Y7" s="119"/>
      <c r="Z7" s="119"/>
      <c r="AA7" s="119"/>
      <c r="AB7" s="119"/>
      <c r="AC7" s="119"/>
      <c r="AD7" s="119"/>
      <c r="AE7" s="119"/>
      <c r="AF7" s="119"/>
      <c r="AG7" s="119"/>
      <c r="AH7" s="119"/>
      <c r="AI7" s="119"/>
      <c r="AJ7" s="119"/>
      <c r="AK7" s="119"/>
      <c r="AL7" s="119"/>
      <c r="AM7" s="119"/>
      <c r="AN7" s="119"/>
      <c r="AO7" s="119"/>
      <c r="AP7" s="119"/>
      <c r="AQ7" s="119"/>
      <c r="AR7" s="119"/>
      <c r="AS7" s="119"/>
      <c r="AT7" s="119"/>
      <c r="AU7" s="119"/>
      <c r="AV7" s="119"/>
      <c r="AW7" s="119"/>
      <c r="AX7" s="119"/>
      <c r="AY7" s="119"/>
      <c r="AZ7" s="119"/>
    </row>
    <row r="8" spans="1:52" ht="14">
      <c r="A8" s="129" t="s">
        <v>1406</v>
      </c>
      <c r="B8" s="121">
        <v>2723726</v>
      </c>
      <c r="C8" s="125">
        <f t="shared" si="2"/>
        <v>47.96</v>
      </c>
      <c r="D8" s="124" t="str">
        <f t="shared" si="5"/>
        <v>1954</v>
      </c>
      <c r="E8" s="122">
        <f t="shared" si="6"/>
        <v>2724</v>
      </c>
      <c r="F8" s="126">
        <f t="shared" si="7"/>
        <v>48</v>
      </c>
      <c r="G8" s="126">
        <f t="shared" si="3"/>
        <v>0.6</v>
      </c>
      <c r="H8" s="126">
        <f t="shared" si="8"/>
        <v>0.6</v>
      </c>
      <c r="I8" s="126">
        <f t="shared" ref="I8:J71" si="13">I7+H8</f>
        <v>47.9</v>
      </c>
      <c r="J8" s="122">
        <f t="shared" si="9"/>
        <v>2724</v>
      </c>
      <c r="K8" s="119"/>
      <c r="L8" s="119"/>
      <c r="M8" s="122">
        <v>2691979</v>
      </c>
      <c r="N8" s="127">
        <f t="shared" si="4"/>
        <v>51.7</v>
      </c>
      <c r="O8" s="127">
        <f t="shared" si="10"/>
        <v>1.69</v>
      </c>
      <c r="P8" s="127">
        <f t="shared" si="11"/>
        <v>1.69</v>
      </c>
      <c r="Q8" s="122">
        <f t="shared" si="0"/>
        <v>2692</v>
      </c>
      <c r="R8" s="123">
        <f t="shared" ref="R8:R71" si="14">R7+P8</f>
        <v>52</v>
      </c>
      <c r="S8" s="122">
        <f t="shared" si="12"/>
        <v>2692</v>
      </c>
      <c r="T8" s="119" t="str">
        <f t="shared" si="1"/>
        <v>1954</v>
      </c>
      <c r="U8" s="119"/>
      <c r="V8" s="119"/>
      <c r="W8" s="119"/>
      <c r="X8" s="119"/>
      <c r="Y8" s="119"/>
      <c r="Z8" s="119"/>
      <c r="AA8" s="119"/>
      <c r="AB8" s="119"/>
      <c r="AC8" s="119"/>
      <c r="AD8" s="119"/>
      <c r="AE8" s="119"/>
      <c r="AF8" s="119"/>
      <c r="AG8" s="119"/>
      <c r="AH8" s="119"/>
      <c r="AI8" s="119"/>
      <c r="AJ8" s="119"/>
      <c r="AK8" s="119"/>
      <c r="AL8" s="119"/>
      <c r="AM8" s="119"/>
      <c r="AN8" s="119"/>
      <c r="AO8" s="119"/>
      <c r="AP8" s="119"/>
      <c r="AQ8" s="119"/>
      <c r="AR8" s="119"/>
      <c r="AS8" s="119"/>
      <c r="AT8" s="119"/>
      <c r="AU8" s="119"/>
      <c r="AV8" s="119"/>
      <c r="AW8" s="119"/>
      <c r="AX8" s="119"/>
      <c r="AY8" s="119"/>
      <c r="AZ8" s="119"/>
    </row>
    <row r="9" spans="1:52" ht="14">
      <c r="A9" s="129" t="s">
        <v>1407</v>
      </c>
      <c r="B9" s="121">
        <v>2772882</v>
      </c>
      <c r="C9" s="125">
        <f t="shared" si="2"/>
        <v>49.16</v>
      </c>
      <c r="D9" s="124" t="str">
        <f t="shared" si="5"/>
        <v>1955</v>
      </c>
      <c r="E9" s="122">
        <f t="shared" si="6"/>
        <v>2773</v>
      </c>
      <c r="F9" s="126">
        <f t="shared" si="7"/>
        <v>49.2</v>
      </c>
      <c r="G9" s="126">
        <f t="shared" si="3"/>
        <v>1.2</v>
      </c>
      <c r="H9" s="126">
        <f t="shared" si="8"/>
        <v>1.2</v>
      </c>
      <c r="I9" s="126">
        <f t="shared" si="13"/>
        <v>49.1</v>
      </c>
      <c r="J9" s="122">
        <f t="shared" si="9"/>
        <v>2773</v>
      </c>
      <c r="K9" s="119"/>
      <c r="L9" s="119"/>
      <c r="M9" s="122">
        <v>2746072</v>
      </c>
      <c r="N9" s="127">
        <f t="shared" si="4"/>
        <v>54.09</v>
      </c>
      <c r="O9" s="127">
        <f t="shared" si="10"/>
        <v>2.39</v>
      </c>
      <c r="P9" s="127">
        <f t="shared" si="11"/>
        <v>2.39</v>
      </c>
      <c r="Q9" s="122">
        <f t="shared" si="0"/>
        <v>2746</v>
      </c>
      <c r="R9" s="123">
        <f t="shared" si="14"/>
        <v>54</v>
      </c>
      <c r="S9" s="122">
        <f t="shared" si="12"/>
        <v>2746</v>
      </c>
      <c r="T9" s="119" t="str">
        <f t="shared" si="1"/>
        <v>1955</v>
      </c>
      <c r="U9" s="119"/>
      <c r="V9" s="119"/>
      <c r="W9" s="119"/>
      <c r="X9" s="119"/>
      <c r="Y9" s="119"/>
      <c r="Z9" s="119"/>
      <c r="AA9" s="119"/>
      <c r="AB9" s="119"/>
      <c r="AC9" s="119"/>
      <c r="AD9" s="119"/>
      <c r="AE9" s="119"/>
      <c r="AF9" s="119"/>
      <c r="AG9" s="119"/>
      <c r="AH9" s="119"/>
      <c r="AI9" s="119"/>
      <c r="AJ9" s="119"/>
      <c r="AK9" s="119"/>
      <c r="AL9" s="119"/>
      <c r="AM9" s="119"/>
      <c r="AN9" s="119"/>
      <c r="AO9" s="119"/>
      <c r="AP9" s="119"/>
      <c r="AQ9" s="119"/>
      <c r="AR9" s="119"/>
      <c r="AS9" s="119"/>
      <c r="AT9" s="119"/>
      <c r="AU9" s="119"/>
      <c r="AV9" s="119"/>
      <c r="AW9" s="119"/>
      <c r="AX9" s="119"/>
      <c r="AY9" s="119"/>
      <c r="AZ9" s="119"/>
    </row>
    <row r="10" spans="1:52" ht="14">
      <c r="A10" s="129" t="s">
        <v>1408</v>
      </c>
      <c r="B10" s="121">
        <v>2823513</v>
      </c>
      <c r="C10" s="125">
        <f t="shared" si="2"/>
        <v>50.63</v>
      </c>
      <c r="D10" s="124" t="str">
        <f t="shared" si="5"/>
        <v>1956</v>
      </c>
      <c r="E10" s="122">
        <f t="shared" si="6"/>
        <v>2824</v>
      </c>
      <c r="F10" s="126">
        <f t="shared" si="7"/>
        <v>50.6</v>
      </c>
      <c r="G10" s="126">
        <f t="shared" si="3"/>
        <v>1.5</v>
      </c>
      <c r="H10" s="126">
        <f t="shared" si="8"/>
        <v>1.5</v>
      </c>
      <c r="I10" s="126">
        <f t="shared" si="13"/>
        <v>50.6</v>
      </c>
      <c r="J10" s="122">
        <f t="shared" si="9"/>
        <v>2824</v>
      </c>
      <c r="K10" s="119"/>
      <c r="L10" s="119"/>
      <c r="M10" s="122">
        <v>2801003</v>
      </c>
      <c r="N10" s="127">
        <f t="shared" si="4"/>
        <v>54.93</v>
      </c>
      <c r="O10" s="127">
        <f t="shared" si="10"/>
        <v>0.84</v>
      </c>
      <c r="P10" s="127">
        <f t="shared" si="11"/>
        <v>0.84</v>
      </c>
      <c r="Q10" s="122">
        <f t="shared" si="0"/>
        <v>2801</v>
      </c>
      <c r="R10" s="123">
        <f t="shared" si="14"/>
        <v>55</v>
      </c>
      <c r="S10" s="122">
        <f t="shared" si="12"/>
        <v>2801</v>
      </c>
      <c r="T10" s="119" t="str">
        <f t="shared" si="1"/>
        <v>1956</v>
      </c>
      <c r="U10" s="119"/>
      <c r="V10" s="119"/>
      <c r="W10" s="119"/>
      <c r="X10" s="119"/>
      <c r="Y10" s="119"/>
      <c r="Z10" s="119"/>
      <c r="AA10" s="119"/>
      <c r="AB10" s="119"/>
      <c r="AC10" s="119"/>
      <c r="AD10" s="119"/>
      <c r="AE10" s="119"/>
      <c r="AF10" s="119"/>
      <c r="AG10" s="119"/>
      <c r="AH10" s="119"/>
      <c r="AI10" s="119"/>
      <c r="AJ10" s="119"/>
      <c r="AK10" s="119"/>
      <c r="AL10" s="119"/>
      <c r="AM10" s="119"/>
      <c r="AN10" s="119"/>
      <c r="AO10" s="119"/>
      <c r="AP10" s="119"/>
      <c r="AQ10" s="119"/>
      <c r="AR10" s="119"/>
      <c r="AS10" s="119"/>
      <c r="AT10" s="119"/>
      <c r="AU10" s="119"/>
      <c r="AV10" s="119"/>
      <c r="AW10" s="119"/>
      <c r="AX10" s="119"/>
      <c r="AY10" s="119"/>
      <c r="AZ10" s="119"/>
    </row>
    <row r="11" spans="1:52" ht="14">
      <c r="A11" s="129" t="s">
        <v>1409</v>
      </c>
      <c r="B11" s="121">
        <v>2875642</v>
      </c>
      <c r="C11" s="125">
        <f t="shared" si="2"/>
        <v>52.13</v>
      </c>
      <c r="D11" s="124" t="str">
        <f t="shared" si="5"/>
        <v>1957</v>
      </c>
      <c r="E11" s="122">
        <f t="shared" si="6"/>
        <v>2876</v>
      </c>
      <c r="F11" s="126">
        <f t="shared" si="7"/>
        <v>52.1</v>
      </c>
      <c r="G11" s="126">
        <f t="shared" si="3"/>
        <v>1.5</v>
      </c>
      <c r="H11" s="126">
        <f t="shared" si="8"/>
        <v>1.5</v>
      </c>
      <c r="I11" s="126">
        <f t="shared" si="13"/>
        <v>52.1</v>
      </c>
      <c r="J11" s="122">
        <f t="shared" si="9"/>
        <v>2876</v>
      </c>
      <c r="K11" s="119"/>
      <c r="L11" s="119"/>
      <c r="M11" s="122">
        <v>2857867</v>
      </c>
      <c r="N11" s="127">
        <f t="shared" si="4"/>
        <v>56.86</v>
      </c>
      <c r="O11" s="127">
        <f t="shared" si="10"/>
        <v>1.93</v>
      </c>
      <c r="P11" s="127">
        <f t="shared" si="11"/>
        <v>1.93</v>
      </c>
      <c r="Q11" s="122">
        <f t="shared" si="0"/>
        <v>2858</v>
      </c>
      <c r="R11" s="123">
        <f t="shared" si="14"/>
        <v>57</v>
      </c>
      <c r="S11" s="122">
        <f t="shared" si="12"/>
        <v>2858</v>
      </c>
      <c r="T11" s="119" t="str">
        <f t="shared" si="1"/>
        <v>1957</v>
      </c>
      <c r="U11" s="119"/>
      <c r="V11" s="119"/>
      <c r="W11" s="119"/>
      <c r="X11" s="119"/>
      <c r="Y11" s="119"/>
      <c r="Z11" s="119"/>
      <c r="AA11" s="119"/>
      <c r="AB11" s="119"/>
      <c r="AC11" s="119"/>
      <c r="AD11" s="119"/>
      <c r="AE11" s="119"/>
      <c r="AF11" s="119"/>
      <c r="AG11" s="119"/>
      <c r="AH11" s="119"/>
      <c r="AI11" s="119"/>
      <c r="AJ11" s="119"/>
      <c r="AK11" s="119"/>
      <c r="AL11" s="119"/>
      <c r="AM11" s="119"/>
      <c r="AN11" s="119"/>
      <c r="AO11" s="119"/>
      <c r="AP11" s="119"/>
      <c r="AQ11" s="119"/>
      <c r="AR11" s="119"/>
      <c r="AS11" s="119"/>
      <c r="AT11" s="119"/>
      <c r="AU11" s="119"/>
      <c r="AV11" s="119"/>
      <c r="AW11" s="119"/>
      <c r="AX11" s="119"/>
      <c r="AY11" s="119"/>
      <c r="AZ11" s="119"/>
    </row>
    <row r="12" spans="1:52" ht="14">
      <c r="A12" s="129" t="s">
        <v>1410</v>
      </c>
      <c r="B12" s="121">
        <v>2929069</v>
      </c>
      <c r="C12" s="125">
        <f t="shared" si="2"/>
        <v>53.43</v>
      </c>
      <c r="D12" s="124" t="str">
        <f t="shared" si="5"/>
        <v>1958</v>
      </c>
      <c r="E12" s="122">
        <f t="shared" si="6"/>
        <v>2929</v>
      </c>
      <c r="F12" s="126">
        <f t="shared" si="7"/>
        <v>53.4</v>
      </c>
      <c r="G12" s="126">
        <f t="shared" si="3"/>
        <v>1.3</v>
      </c>
      <c r="H12" s="126">
        <f t="shared" si="8"/>
        <v>1.3</v>
      </c>
      <c r="I12" s="126">
        <f t="shared" si="13"/>
        <v>53.4</v>
      </c>
      <c r="J12" s="122">
        <f t="shared" si="9"/>
        <v>2929</v>
      </c>
      <c r="K12" s="119"/>
      <c r="L12" s="119"/>
      <c r="M12" s="122">
        <v>2916108</v>
      </c>
      <c r="N12" s="127">
        <f t="shared" si="4"/>
        <v>58.24</v>
      </c>
      <c r="O12" s="127">
        <f t="shared" si="10"/>
        <v>1.38</v>
      </c>
      <c r="P12" s="127">
        <f t="shared" si="11"/>
        <v>1.38</v>
      </c>
      <c r="Q12" s="122">
        <f t="shared" si="0"/>
        <v>2916</v>
      </c>
      <c r="R12" s="123">
        <f t="shared" si="14"/>
        <v>58</v>
      </c>
      <c r="S12" s="122">
        <f t="shared" si="12"/>
        <v>2916</v>
      </c>
      <c r="T12" s="119" t="str">
        <f t="shared" si="1"/>
        <v>1958</v>
      </c>
      <c r="U12" s="119"/>
      <c r="V12" s="119"/>
      <c r="W12" s="119"/>
      <c r="X12" s="119"/>
      <c r="Y12" s="119"/>
      <c r="Z12" s="119"/>
      <c r="AA12" s="119"/>
      <c r="AB12" s="119"/>
      <c r="AC12" s="119"/>
      <c r="AD12" s="119"/>
      <c r="AE12" s="119"/>
      <c r="AF12" s="119"/>
      <c r="AG12" s="119"/>
      <c r="AH12" s="119"/>
      <c r="AI12" s="119"/>
      <c r="AJ12" s="119"/>
      <c r="AK12" s="119"/>
      <c r="AL12" s="119"/>
      <c r="AM12" s="119"/>
      <c r="AN12" s="119"/>
      <c r="AO12" s="119"/>
      <c r="AP12" s="119"/>
      <c r="AQ12" s="119"/>
      <c r="AR12" s="119"/>
      <c r="AS12" s="119"/>
      <c r="AT12" s="119"/>
      <c r="AU12" s="119"/>
      <c r="AV12" s="119"/>
      <c r="AW12" s="119"/>
      <c r="AX12" s="119"/>
      <c r="AY12" s="119"/>
      <c r="AZ12" s="119"/>
    </row>
    <row r="13" spans="1:52" ht="14">
      <c r="A13" s="129" t="s">
        <v>1411</v>
      </c>
      <c r="B13" s="121">
        <v>2983435</v>
      </c>
      <c r="C13" s="125">
        <f t="shared" si="2"/>
        <v>54.37</v>
      </c>
      <c r="D13" s="124" t="str">
        <f t="shared" si="5"/>
        <v>1959</v>
      </c>
      <c r="E13" s="122">
        <f t="shared" si="6"/>
        <v>2983</v>
      </c>
      <c r="F13" s="126">
        <f t="shared" si="7"/>
        <v>54.4</v>
      </c>
      <c r="G13" s="126">
        <f t="shared" si="3"/>
        <v>0.9</v>
      </c>
      <c r="H13" s="126">
        <f t="shared" si="8"/>
        <v>0.9</v>
      </c>
      <c r="I13" s="126">
        <f t="shared" si="13"/>
        <v>54.3</v>
      </c>
      <c r="J13" s="122">
        <f t="shared" si="9"/>
        <v>2983</v>
      </c>
      <c r="K13" s="119"/>
      <c r="L13" s="119"/>
      <c r="M13" s="122">
        <v>2970292</v>
      </c>
      <c r="N13" s="127">
        <f t="shared" si="4"/>
        <v>54.18</v>
      </c>
      <c r="O13" s="127">
        <f t="shared" si="10"/>
        <v>-4.0599999999999996</v>
      </c>
      <c r="P13" s="127">
        <f t="shared" si="11"/>
        <v>-4.0599999999999996</v>
      </c>
      <c r="Q13" s="122">
        <f t="shared" si="0"/>
        <v>2970</v>
      </c>
      <c r="R13" s="123">
        <f t="shared" si="14"/>
        <v>54</v>
      </c>
      <c r="S13" s="122">
        <f t="shared" si="12"/>
        <v>2970</v>
      </c>
      <c r="T13" s="119" t="str">
        <f t="shared" si="1"/>
        <v>1959</v>
      </c>
      <c r="U13" s="119"/>
      <c r="V13" s="119"/>
      <c r="W13" s="119"/>
      <c r="X13" s="119"/>
      <c r="Y13" s="119"/>
      <c r="Z13" s="119"/>
      <c r="AA13" s="119"/>
      <c r="AB13" s="119"/>
      <c r="AC13" s="119"/>
      <c r="AD13" s="119"/>
      <c r="AE13" s="119"/>
      <c r="AF13" s="119"/>
      <c r="AG13" s="119"/>
      <c r="AH13" s="119"/>
      <c r="AI13" s="119"/>
      <c r="AJ13" s="119"/>
      <c r="AK13" s="119"/>
      <c r="AL13" s="119"/>
      <c r="AM13" s="119"/>
      <c r="AN13" s="119"/>
      <c r="AO13" s="119"/>
      <c r="AP13" s="119"/>
      <c r="AQ13" s="119"/>
      <c r="AR13" s="119"/>
      <c r="AS13" s="119"/>
      <c r="AT13" s="119"/>
      <c r="AU13" s="119"/>
      <c r="AV13" s="119"/>
      <c r="AW13" s="119"/>
      <c r="AX13" s="119"/>
      <c r="AY13" s="119"/>
      <c r="AZ13" s="119"/>
    </row>
    <row r="14" spans="1:52" ht="14">
      <c r="A14" s="129" t="s">
        <v>1412</v>
      </c>
      <c r="B14" s="121">
        <v>3038413</v>
      </c>
      <c r="C14" s="125">
        <f t="shared" si="2"/>
        <v>54.98</v>
      </c>
      <c r="D14" s="124" t="str">
        <f t="shared" si="5"/>
        <v>1960</v>
      </c>
      <c r="E14" s="122">
        <f t="shared" si="6"/>
        <v>3038</v>
      </c>
      <c r="F14" s="126">
        <f t="shared" si="7"/>
        <v>55</v>
      </c>
      <c r="G14" s="126">
        <f t="shared" si="3"/>
        <v>0.6</v>
      </c>
      <c r="H14" s="126">
        <f t="shared" si="8"/>
        <v>0.6</v>
      </c>
      <c r="I14" s="126">
        <f t="shared" si="13"/>
        <v>54.9</v>
      </c>
      <c r="J14" s="122">
        <f t="shared" si="9"/>
        <v>3038</v>
      </c>
      <c r="K14" s="119"/>
      <c r="L14" s="119"/>
      <c r="M14" s="122">
        <v>3019233</v>
      </c>
      <c r="N14" s="127">
        <f t="shared" si="4"/>
        <v>48.94</v>
      </c>
      <c r="O14" s="127">
        <f t="shared" si="10"/>
        <v>-5.24</v>
      </c>
      <c r="P14" s="127">
        <f t="shared" si="11"/>
        <v>-5.24</v>
      </c>
      <c r="Q14" s="122">
        <f t="shared" si="0"/>
        <v>3019</v>
      </c>
      <c r="R14" s="123">
        <f t="shared" si="14"/>
        <v>49</v>
      </c>
      <c r="S14" s="122">
        <f t="shared" si="12"/>
        <v>3019</v>
      </c>
      <c r="T14" s="119" t="str">
        <f t="shared" si="1"/>
        <v>1960</v>
      </c>
      <c r="U14" s="119"/>
      <c r="V14" s="119"/>
      <c r="W14" s="119"/>
      <c r="X14" s="119"/>
      <c r="Y14" s="119"/>
      <c r="Z14" s="119"/>
      <c r="AA14" s="119"/>
      <c r="AB14" s="119"/>
      <c r="AC14" s="119"/>
      <c r="AD14" s="119"/>
      <c r="AE14" s="119"/>
      <c r="AF14" s="119"/>
      <c r="AG14" s="119"/>
      <c r="AH14" s="119"/>
      <c r="AI14" s="119"/>
      <c r="AJ14" s="119"/>
      <c r="AK14" s="119"/>
      <c r="AL14" s="119"/>
      <c r="AM14" s="119"/>
      <c r="AN14" s="119"/>
      <c r="AO14" s="119"/>
      <c r="AP14" s="119"/>
      <c r="AQ14" s="119"/>
      <c r="AR14" s="119"/>
      <c r="AS14" s="119"/>
      <c r="AT14" s="119"/>
      <c r="AU14" s="119"/>
      <c r="AV14" s="119"/>
      <c r="AW14" s="119"/>
      <c r="AX14" s="119"/>
      <c r="AY14" s="119"/>
      <c r="AZ14" s="119"/>
    </row>
    <row r="15" spans="1:52" ht="14">
      <c r="A15" s="129" t="s">
        <v>1413</v>
      </c>
      <c r="B15" s="121">
        <v>3093909</v>
      </c>
      <c r="C15" s="125">
        <f t="shared" si="2"/>
        <v>55.5</v>
      </c>
      <c r="D15" s="124" t="str">
        <f t="shared" si="5"/>
        <v>1961</v>
      </c>
      <c r="E15" s="122">
        <f t="shared" si="6"/>
        <v>3094</v>
      </c>
      <c r="F15" s="126">
        <f t="shared" si="7"/>
        <v>55.5</v>
      </c>
      <c r="G15" s="126">
        <f t="shared" si="3"/>
        <v>0.5</v>
      </c>
      <c r="H15" s="126">
        <f t="shared" si="8"/>
        <v>0.5</v>
      </c>
      <c r="I15" s="126">
        <f t="shared" si="13"/>
        <v>55.4</v>
      </c>
      <c r="J15" s="122">
        <f t="shared" si="9"/>
        <v>3093</v>
      </c>
      <c r="K15" s="119"/>
      <c r="L15" s="119"/>
      <c r="M15" s="122">
        <v>3068371</v>
      </c>
      <c r="N15" s="127">
        <f t="shared" si="4"/>
        <v>49.14</v>
      </c>
      <c r="O15" s="127">
        <f t="shared" si="10"/>
        <v>0.2</v>
      </c>
      <c r="P15" s="127">
        <f t="shared" si="11"/>
        <v>0.2</v>
      </c>
      <c r="Q15" s="122">
        <f t="shared" si="0"/>
        <v>3068</v>
      </c>
      <c r="R15" s="123">
        <f t="shared" si="14"/>
        <v>49</v>
      </c>
      <c r="S15" s="122">
        <f t="shared" si="12"/>
        <v>3068</v>
      </c>
      <c r="T15" s="119" t="str">
        <f t="shared" si="1"/>
        <v>1961</v>
      </c>
      <c r="U15" s="119"/>
      <c r="V15" s="119"/>
      <c r="W15" s="119"/>
      <c r="X15" s="119"/>
      <c r="Y15" s="119"/>
      <c r="Z15" s="119"/>
      <c r="AA15" s="119"/>
      <c r="AB15" s="119"/>
      <c r="AC15" s="119"/>
      <c r="AD15" s="119"/>
      <c r="AE15" s="119"/>
      <c r="AF15" s="119"/>
      <c r="AG15" s="119"/>
      <c r="AH15" s="119"/>
      <c r="AI15" s="119"/>
      <c r="AJ15" s="119"/>
      <c r="AK15" s="119"/>
      <c r="AL15" s="119"/>
      <c r="AM15" s="119"/>
      <c r="AN15" s="119"/>
      <c r="AO15" s="119"/>
      <c r="AP15" s="119"/>
      <c r="AQ15" s="119"/>
      <c r="AR15" s="119"/>
      <c r="AS15" s="119"/>
      <c r="AT15" s="119"/>
      <c r="AU15" s="119"/>
      <c r="AV15" s="119"/>
      <c r="AW15" s="119"/>
      <c r="AX15" s="119"/>
      <c r="AY15" s="119"/>
      <c r="AZ15" s="119"/>
    </row>
    <row r="16" spans="1:52" ht="14">
      <c r="A16" s="129" t="s">
        <v>1414</v>
      </c>
      <c r="B16" s="121">
        <v>3150242</v>
      </c>
      <c r="C16" s="125">
        <f t="shared" si="2"/>
        <v>56.33</v>
      </c>
      <c r="D16" s="124" t="str">
        <f t="shared" si="5"/>
        <v>1962</v>
      </c>
      <c r="E16" s="122">
        <f t="shared" si="6"/>
        <v>3150</v>
      </c>
      <c r="F16" s="126">
        <f t="shared" si="7"/>
        <v>56.3</v>
      </c>
      <c r="G16" s="126">
        <f t="shared" si="3"/>
        <v>0.8</v>
      </c>
      <c r="H16" s="126">
        <f t="shared" si="8"/>
        <v>0.8</v>
      </c>
      <c r="I16" s="126">
        <f t="shared" si="13"/>
        <v>56.2</v>
      </c>
      <c r="J16" s="122">
        <f t="shared" si="9"/>
        <v>3149</v>
      </c>
      <c r="K16" s="119"/>
      <c r="L16" s="119"/>
      <c r="M16" s="122">
        <v>3126687</v>
      </c>
      <c r="N16" s="127">
        <f t="shared" si="4"/>
        <v>58.32</v>
      </c>
      <c r="O16" s="127">
        <f t="shared" si="10"/>
        <v>9.18</v>
      </c>
      <c r="P16" s="127">
        <f t="shared" si="11"/>
        <v>9.18</v>
      </c>
      <c r="Q16" s="122">
        <f t="shared" si="0"/>
        <v>3127</v>
      </c>
      <c r="R16" s="123">
        <f t="shared" si="14"/>
        <v>58</v>
      </c>
      <c r="S16" s="122">
        <f t="shared" si="12"/>
        <v>3126</v>
      </c>
      <c r="T16" s="119" t="str">
        <f t="shared" si="1"/>
        <v>1962</v>
      </c>
      <c r="U16" s="119"/>
      <c r="V16" s="119"/>
      <c r="W16" s="119"/>
      <c r="X16" s="119"/>
      <c r="Y16" s="119"/>
      <c r="Z16" s="119"/>
      <c r="AA16" s="119"/>
      <c r="AB16" s="119"/>
      <c r="AC16" s="119"/>
      <c r="AD16" s="119"/>
      <c r="AE16" s="119"/>
      <c r="AF16" s="119"/>
      <c r="AG16" s="119"/>
      <c r="AH16" s="119"/>
      <c r="AI16" s="119"/>
      <c r="AJ16" s="119"/>
      <c r="AK16" s="119"/>
      <c r="AL16" s="119"/>
      <c r="AM16" s="119"/>
      <c r="AN16" s="119"/>
      <c r="AO16" s="119"/>
      <c r="AP16" s="119"/>
      <c r="AQ16" s="119"/>
      <c r="AR16" s="119"/>
      <c r="AS16" s="119"/>
      <c r="AT16" s="119"/>
      <c r="AU16" s="119"/>
      <c r="AV16" s="119"/>
      <c r="AW16" s="119"/>
      <c r="AX16" s="119"/>
      <c r="AY16" s="119"/>
      <c r="AZ16" s="119"/>
    </row>
    <row r="17" spans="1:52" ht="14">
      <c r="A17" s="129" t="s">
        <v>1415</v>
      </c>
      <c r="B17" s="121">
        <v>3208212</v>
      </c>
      <c r="C17" s="125">
        <f t="shared" si="2"/>
        <v>57.97</v>
      </c>
      <c r="D17" s="124" t="str">
        <f t="shared" si="5"/>
        <v>1963</v>
      </c>
      <c r="E17" s="122">
        <f t="shared" si="6"/>
        <v>3208</v>
      </c>
      <c r="F17" s="126">
        <f t="shared" si="7"/>
        <v>58</v>
      </c>
      <c r="G17" s="126">
        <f t="shared" si="3"/>
        <v>1.6</v>
      </c>
      <c r="H17" s="126">
        <f t="shared" si="8"/>
        <v>1.6</v>
      </c>
      <c r="I17" s="126">
        <f t="shared" si="13"/>
        <v>57.8</v>
      </c>
      <c r="J17" s="122">
        <f t="shared" si="9"/>
        <v>3207</v>
      </c>
      <c r="K17" s="119"/>
      <c r="L17" s="119"/>
      <c r="M17" s="122">
        <v>3195779</v>
      </c>
      <c r="N17" s="127">
        <f t="shared" si="4"/>
        <v>69.09</v>
      </c>
      <c r="O17" s="127">
        <f t="shared" si="10"/>
        <v>10.77</v>
      </c>
      <c r="P17" s="127">
        <f t="shared" si="11"/>
        <v>10.77</v>
      </c>
      <c r="Q17" s="122">
        <f t="shared" si="0"/>
        <v>3196</v>
      </c>
      <c r="R17" s="123">
        <f t="shared" si="14"/>
        <v>69</v>
      </c>
      <c r="S17" s="122">
        <f t="shared" si="12"/>
        <v>3195</v>
      </c>
      <c r="T17" s="119" t="str">
        <f t="shared" si="1"/>
        <v>1963</v>
      </c>
      <c r="U17" s="119"/>
      <c r="V17" s="119"/>
      <c r="W17" s="119"/>
      <c r="X17" s="119"/>
      <c r="Y17" s="119"/>
      <c r="Z17" s="119"/>
      <c r="AA17" s="119"/>
      <c r="AB17" s="119"/>
      <c r="AC17" s="119"/>
      <c r="AD17" s="119"/>
      <c r="AE17" s="119"/>
      <c r="AF17" s="119"/>
      <c r="AG17" s="119"/>
      <c r="AH17" s="119"/>
      <c r="AI17" s="119"/>
      <c r="AJ17" s="119"/>
      <c r="AK17" s="119"/>
      <c r="AL17" s="119"/>
      <c r="AM17" s="119"/>
      <c r="AN17" s="119"/>
      <c r="AO17" s="119"/>
      <c r="AP17" s="119"/>
      <c r="AQ17" s="119"/>
      <c r="AR17" s="119"/>
      <c r="AS17" s="119"/>
      <c r="AT17" s="119"/>
      <c r="AU17" s="119"/>
      <c r="AV17" s="119"/>
      <c r="AW17" s="119"/>
      <c r="AX17" s="119"/>
      <c r="AY17" s="119"/>
      <c r="AZ17" s="119"/>
    </row>
    <row r="18" spans="1:52" ht="14">
      <c r="A18" s="129" t="s">
        <v>1416</v>
      </c>
      <c r="B18" s="121">
        <v>3268896</v>
      </c>
      <c r="C18" s="125">
        <f t="shared" si="2"/>
        <v>60.68</v>
      </c>
      <c r="D18" s="124" t="str">
        <f t="shared" si="5"/>
        <v>1964</v>
      </c>
      <c r="E18" s="122">
        <f t="shared" si="6"/>
        <v>3269</v>
      </c>
      <c r="F18" s="126">
        <f t="shared" si="7"/>
        <v>60.7</v>
      </c>
      <c r="G18" s="126">
        <f t="shared" si="3"/>
        <v>2.7</v>
      </c>
      <c r="H18" s="126">
        <f t="shared" si="8"/>
        <v>2.7</v>
      </c>
      <c r="I18" s="126">
        <f t="shared" si="13"/>
        <v>60.5</v>
      </c>
      <c r="J18" s="122">
        <f t="shared" si="9"/>
        <v>3268</v>
      </c>
      <c r="K18" s="119"/>
      <c r="L18" s="119"/>
      <c r="M18" s="122">
        <v>3267212</v>
      </c>
      <c r="N18" s="127">
        <f t="shared" si="4"/>
        <v>71.430000000000007</v>
      </c>
      <c r="O18" s="127">
        <f t="shared" si="10"/>
        <v>2.34</v>
      </c>
      <c r="P18" s="127">
        <f t="shared" si="11"/>
        <v>2.34</v>
      </c>
      <c r="Q18" s="122">
        <f t="shared" si="0"/>
        <v>3267</v>
      </c>
      <c r="R18" s="123">
        <f t="shared" si="14"/>
        <v>71</v>
      </c>
      <c r="S18" s="122">
        <f t="shared" si="12"/>
        <v>3266</v>
      </c>
      <c r="T18" s="119" t="str">
        <f t="shared" si="1"/>
        <v>1964</v>
      </c>
      <c r="U18" s="119"/>
      <c r="V18" s="119"/>
      <c r="W18" s="119"/>
      <c r="X18" s="119"/>
      <c r="Y18" s="119"/>
      <c r="Z18" s="119"/>
      <c r="AA18" s="119"/>
      <c r="AB18" s="119"/>
      <c r="AC18" s="119"/>
      <c r="AD18" s="119"/>
      <c r="AE18" s="119"/>
      <c r="AF18" s="119"/>
      <c r="AG18" s="119"/>
      <c r="AH18" s="119"/>
      <c r="AI18" s="119"/>
      <c r="AJ18" s="119"/>
      <c r="AK18" s="119"/>
      <c r="AL18" s="119"/>
      <c r="AM18" s="119"/>
      <c r="AN18" s="119"/>
      <c r="AO18" s="119"/>
      <c r="AP18" s="119"/>
      <c r="AQ18" s="119"/>
      <c r="AR18" s="119"/>
      <c r="AS18" s="119"/>
      <c r="AT18" s="119"/>
      <c r="AU18" s="119"/>
      <c r="AV18" s="119"/>
      <c r="AW18" s="119"/>
      <c r="AX18" s="119"/>
      <c r="AY18" s="119"/>
      <c r="AZ18" s="119"/>
    </row>
    <row r="19" spans="1:52" ht="14">
      <c r="A19" s="129" t="s">
        <v>1417</v>
      </c>
      <c r="B19" s="121">
        <v>3333007</v>
      </c>
      <c r="C19" s="125">
        <f t="shared" si="2"/>
        <v>64.11</v>
      </c>
      <c r="D19" s="124" t="str">
        <f t="shared" si="5"/>
        <v>1965</v>
      </c>
      <c r="E19" s="122">
        <f t="shared" si="6"/>
        <v>3333</v>
      </c>
      <c r="F19" s="126">
        <f t="shared" si="7"/>
        <v>64.099999999999994</v>
      </c>
      <c r="G19" s="126">
        <f t="shared" si="3"/>
        <v>3.4</v>
      </c>
      <c r="H19" s="126">
        <f t="shared" si="8"/>
        <v>3.4</v>
      </c>
      <c r="I19" s="126">
        <f t="shared" si="13"/>
        <v>63.9</v>
      </c>
      <c r="J19" s="122">
        <f t="shared" si="9"/>
        <v>3332</v>
      </c>
      <c r="K19" s="119"/>
      <c r="L19" s="119"/>
      <c r="M19" s="122">
        <v>3337112</v>
      </c>
      <c r="N19" s="127">
        <f t="shared" si="4"/>
        <v>69.900000000000006</v>
      </c>
      <c r="O19" s="127">
        <f t="shared" si="10"/>
        <v>-1.53</v>
      </c>
      <c r="P19" s="127">
        <f t="shared" si="11"/>
        <v>-1.53</v>
      </c>
      <c r="Q19" s="122">
        <f t="shared" si="0"/>
        <v>3337</v>
      </c>
      <c r="R19" s="123">
        <f t="shared" si="14"/>
        <v>69</v>
      </c>
      <c r="S19" s="122">
        <f t="shared" si="12"/>
        <v>3335</v>
      </c>
      <c r="T19" s="119" t="str">
        <f t="shared" si="1"/>
        <v>1965</v>
      </c>
      <c r="U19" s="119"/>
      <c r="V19" s="119"/>
      <c r="W19" s="119"/>
      <c r="X19" s="119"/>
      <c r="Y19" s="119"/>
      <c r="Z19" s="119"/>
      <c r="AA19" s="119"/>
      <c r="AB19" s="119"/>
      <c r="AC19" s="119"/>
      <c r="AD19" s="119"/>
      <c r="AE19" s="119"/>
      <c r="AF19" s="119"/>
      <c r="AG19" s="119"/>
      <c r="AH19" s="119"/>
      <c r="AI19" s="119"/>
      <c r="AJ19" s="119"/>
      <c r="AK19" s="119"/>
      <c r="AL19" s="119"/>
      <c r="AM19" s="119"/>
      <c r="AN19" s="119"/>
      <c r="AO19" s="119"/>
      <c r="AP19" s="119"/>
      <c r="AQ19" s="119"/>
      <c r="AR19" s="119"/>
      <c r="AS19" s="119"/>
      <c r="AT19" s="119"/>
      <c r="AU19" s="119"/>
      <c r="AV19" s="119"/>
      <c r="AW19" s="119"/>
      <c r="AX19" s="119"/>
      <c r="AY19" s="119"/>
      <c r="AZ19" s="119"/>
    </row>
    <row r="20" spans="1:52" ht="14">
      <c r="A20" s="129" t="s">
        <v>1418</v>
      </c>
      <c r="B20" s="121">
        <v>3400823</v>
      </c>
      <c r="C20" s="125">
        <f t="shared" si="2"/>
        <v>67.819999999999993</v>
      </c>
      <c r="D20" s="124" t="str">
        <f t="shared" si="5"/>
        <v>1966</v>
      </c>
      <c r="E20" s="122">
        <f t="shared" si="6"/>
        <v>3401</v>
      </c>
      <c r="F20" s="126">
        <f t="shared" si="7"/>
        <v>67.8</v>
      </c>
      <c r="G20" s="126">
        <f t="shared" si="3"/>
        <v>3.7</v>
      </c>
      <c r="H20" s="126">
        <f t="shared" si="8"/>
        <v>3.7</v>
      </c>
      <c r="I20" s="126">
        <f t="shared" si="13"/>
        <v>67.599999999999994</v>
      </c>
      <c r="J20" s="122">
        <f t="shared" si="9"/>
        <v>3400</v>
      </c>
      <c r="K20" s="119"/>
      <c r="L20" s="119"/>
      <c r="M20" s="122">
        <v>3406417</v>
      </c>
      <c r="N20" s="127">
        <f t="shared" si="4"/>
        <v>69.31</v>
      </c>
      <c r="O20" s="127">
        <f t="shared" si="10"/>
        <v>-0.59</v>
      </c>
      <c r="P20" s="127">
        <f t="shared" si="11"/>
        <v>-0.59</v>
      </c>
      <c r="Q20" s="122">
        <f t="shared" si="0"/>
        <v>3406</v>
      </c>
      <c r="R20" s="123">
        <f t="shared" si="14"/>
        <v>68</v>
      </c>
      <c r="S20" s="122">
        <f t="shared" si="12"/>
        <v>3403</v>
      </c>
      <c r="T20" s="119" t="str">
        <f t="shared" si="1"/>
        <v>1966</v>
      </c>
      <c r="U20" s="119"/>
      <c r="V20" s="119"/>
      <c r="W20" s="119"/>
      <c r="X20" s="119"/>
      <c r="Y20" s="119"/>
      <c r="Z20" s="119"/>
      <c r="AA20" s="119"/>
      <c r="AB20" s="119"/>
      <c r="AC20" s="119"/>
      <c r="AD20" s="119"/>
      <c r="AE20" s="119"/>
      <c r="AF20" s="119"/>
      <c r="AG20" s="119"/>
      <c r="AH20" s="119"/>
      <c r="AI20" s="119"/>
      <c r="AJ20" s="119"/>
      <c r="AK20" s="119"/>
      <c r="AL20" s="119"/>
      <c r="AM20" s="119"/>
      <c r="AN20" s="119"/>
      <c r="AO20" s="119"/>
      <c r="AP20" s="119"/>
      <c r="AQ20" s="119"/>
      <c r="AR20" s="119"/>
      <c r="AS20" s="119"/>
      <c r="AT20" s="119"/>
      <c r="AU20" s="119"/>
      <c r="AV20" s="119"/>
      <c r="AW20" s="119"/>
      <c r="AX20" s="119"/>
      <c r="AY20" s="119"/>
      <c r="AZ20" s="119"/>
    </row>
    <row r="21" spans="1:52" ht="14">
      <c r="A21" s="129" t="s">
        <v>1419</v>
      </c>
      <c r="B21" s="121">
        <v>3471955</v>
      </c>
      <c r="C21" s="125">
        <f t="shared" si="2"/>
        <v>71.13</v>
      </c>
      <c r="D21" s="124" t="str">
        <f t="shared" si="5"/>
        <v>1967</v>
      </c>
      <c r="E21" s="122">
        <f t="shared" si="6"/>
        <v>3472</v>
      </c>
      <c r="F21" s="126">
        <f t="shared" si="7"/>
        <v>71.099999999999994</v>
      </c>
      <c r="G21" s="126">
        <f t="shared" si="3"/>
        <v>3.3</v>
      </c>
      <c r="H21" s="126">
        <f t="shared" si="8"/>
        <v>3.3</v>
      </c>
      <c r="I21" s="126">
        <f t="shared" si="13"/>
        <v>70.900000000000006</v>
      </c>
      <c r="J21" s="122">
        <f t="shared" si="9"/>
        <v>3471</v>
      </c>
      <c r="K21" s="119"/>
      <c r="L21" s="119"/>
      <c r="M21" s="122">
        <v>3475448</v>
      </c>
      <c r="N21" s="127">
        <f t="shared" si="4"/>
        <v>69.03</v>
      </c>
      <c r="O21" s="127">
        <f t="shared" si="10"/>
        <v>-0.28000000000000003</v>
      </c>
      <c r="P21" s="127">
        <f t="shared" si="11"/>
        <v>-0.28000000000000003</v>
      </c>
      <c r="Q21" s="122">
        <f t="shared" si="0"/>
        <v>3475</v>
      </c>
      <c r="R21" s="123">
        <f t="shared" si="14"/>
        <v>68</v>
      </c>
      <c r="S21" s="122">
        <f t="shared" si="12"/>
        <v>3471</v>
      </c>
      <c r="T21" s="119" t="str">
        <f t="shared" si="1"/>
        <v>1967</v>
      </c>
      <c r="U21" s="119"/>
      <c r="V21" s="119"/>
      <c r="W21" s="119"/>
      <c r="X21" s="119"/>
      <c r="Y21" s="119"/>
      <c r="Z21" s="119"/>
      <c r="AA21" s="119"/>
      <c r="AB21" s="119"/>
      <c r="AC21" s="119"/>
      <c r="AD21" s="119"/>
      <c r="AE21" s="119"/>
      <c r="AF21" s="119"/>
      <c r="AG21" s="119"/>
      <c r="AH21" s="119"/>
      <c r="AI21" s="119"/>
      <c r="AJ21" s="119"/>
      <c r="AK21" s="119"/>
      <c r="AL21" s="119"/>
      <c r="AM21" s="119"/>
      <c r="AN21" s="119"/>
      <c r="AO21" s="119"/>
      <c r="AP21" s="119"/>
      <c r="AQ21" s="119"/>
      <c r="AR21" s="119"/>
      <c r="AS21" s="119"/>
      <c r="AT21" s="119"/>
      <c r="AU21" s="119"/>
      <c r="AV21" s="119"/>
      <c r="AW21" s="119"/>
      <c r="AX21" s="119"/>
      <c r="AY21" s="119"/>
      <c r="AZ21" s="119"/>
    </row>
    <row r="22" spans="1:52" ht="14">
      <c r="A22" s="129" t="s">
        <v>1420</v>
      </c>
      <c r="B22" s="121">
        <v>3545613</v>
      </c>
      <c r="C22" s="125">
        <f t="shared" si="2"/>
        <v>73.66</v>
      </c>
      <c r="D22" s="124" t="str">
        <f t="shared" si="5"/>
        <v>1968</v>
      </c>
      <c r="E22" s="122">
        <f t="shared" si="6"/>
        <v>3546</v>
      </c>
      <c r="F22" s="126">
        <f t="shared" si="7"/>
        <v>73.7</v>
      </c>
      <c r="G22" s="126">
        <f t="shared" si="3"/>
        <v>2.5</v>
      </c>
      <c r="H22" s="126">
        <f t="shared" si="8"/>
        <v>2.5</v>
      </c>
      <c r="I22" s="126">
        <f t="shared" si="13"/>
        <v>73.400000000000006</v>
      </c>
      <c r="J22" s="122">
        <f t="shared" si="9"/>
        <v>3544</v>
      </c>
      <c r="K22" s="119"/>
      <c r="L22" s="119"/>
      <c r="M22" s="122">
        <v>3546811</v>
      </c>
      <c r="N22" s="127">
        <f t="shared" si="4"/>
        <v>71.36</v>
      </c>
      <c r="O22" s="127">
        <f t="shared" si="10"/>
        <v>2.33</v>
      </c>
      <c r="P22" s="127">
        <f t="shared" si="11"/>
        <v>2.33</v>
      </c>
      <c r="Q22" s="122">
        <f t="shared" si="0"/>
        <v>3547</v>
      </c>
      <c r="R22" s="123">
        <f t="shared" si="14"/>
        <v>70</v>
      </c>
      <c r="S22" s="122">
        <f t="shared" si="12"/>
        <v>3541</v>
      </c>
      <c r="T22" s="119" t="str">
        <f t="shared" si="1"/>
        <v>1968</v>
      </c>
      <c r="U22" s="119"/>
      <c r="V22" s="119"/>
      <c r="W22" s="119"/>
      <c r="X22" s="119"/>
      <c r="Y22" s="119"/>
      <c r="Z22" s="119"/>
      <c r="AA22" s="119"/>
      <c r="AB22" s="119"/>
      <c r="AC22" s="119"/>
      <c r="AD22" s="119"/>
      <c r="AE22" s="119"/>
      <c r="AF22" s="119"/>
      <c r="AG22" s="119"/>
      <c r="AH22" s="119"/>
      <c r="AI22" s="119"/>
      <c r="AJ22" s="119"/>
      <c r="AK22" s="119"/>
      <c r="AL22" s="119"/>
      <c r="AM22" s="119"/>
      <c r="AN22" s="119"/>
      <c r="AO22" s="119"/>
      <c r="AP22" s="119"/>
      <c r="AQ22" s="119"/>
      <c r="AR22" s="119"/>
      <c r="AS22" s="119"/>
      <c r="AT22" s="119"/>
      <c r="AU22" s="119"/>
      <c r="AV22" s="119"/>
      <c r="AW22" s="119"/>
      <c r="AX22" s="119"/>
      <c r="AY22" s="119"/>
      <c r="AZ22" s="119"/>
    </row>
    <row r="23" spans="1:52" ht="14">
      <c r="A23" s="129" t="s">
        <v>1421</v>
      </c>
      <c r="B23" s="121">
        <v>3620652</v>
      </c>
      <c r="C23" s="125">
        <f t="shared" si="2"/>
        <v>75.040000000000006</v>
      </c>
      <c r="D23" s="124" t="str">
        <f t="shared" si="5"/>
        <v>1969</v>
      </c>
      <c r="E23" s="122">
        <f t="shared" si="6"/>
        <v>3621</v>
      </c>
      <c r="F23" s="126">
        <f t="shared" si="7"/>
        <v>75</v>
      </c>
      <c r="G23" s="126">
        <f t="shared" si="3"/>
        <v>1.4</v>
      </c>
      <c r="H23" s="126">
        <f t="shared" si="8"/>
        <v>1.4</v>
      </c>
      <c r="I23" s="126">
        <f t="shared" si="13"/>
        <v>74.8</v>
      </c>
      <c r="J23" s="122">
        <f t="shared" si="9"/>
        <v>3619</v>
      </c>
      <c r="K23" s="119"/>
      <c r="L23" s="119"/>
      <c r="M23" s="122">
        <v>3620655</v>
      </c>
      <c r="N23" s="127">
        <f t="shared" si="4"/>
        <v>73.84</v>
      </c>
      <c r="O23" s="127">
        <f t="shared" si="10"/>
        <v>2.48</v>
      </c>
      <c r="P23" s="127">
        <f t="shared" si="11"/>
        <v>2.48</v>
      </c>
      <c r="Q23" s="122">
        <f t="shared" si="0"/>
        <v>3621</v>
      </c>
      <c r="R23" s="123">
        <f t="shared" si="14"/>
        <v>72</v>
      </c>
      <c r="S23" s="122">
        <f t="shared" si="12"/>
        <v>3613</v>
      </c>
      <c r="T23" s="119" t="str">
        <f t="shared" si="1"/>
        <v>1969</v>
      </c>
      <c r="U23" s="119"/>
      <c r="V23" s="119"/>
      <c r="W23" s="119"/>
      <c r="X23" s="119"/>
      <c r="Y23" s="119"/>
      <c r="Z23" s="119"/>
      <c r="AA23" s="119"/>
      <c r="AB23" s="119"/>
      <c r="AC23" s="119"/>
      <c r="AD23" s="119"/>
      <c r="AE23" s="119"/>
      <c r="AF23" s="119"/>
      <c r="AG23" s="119"/>
      <c r="AH23" s="119"/>
      <c r="AI23" s="119"/>
      <c r="AJ23" s="119"/>
      <c r="AK23" s="119"/>
      <c r="AL23" s="119"/>
      <c r="AM23" s="119"/>
      <c r="AN23" s="119"/>
      <c r="AO23" s="119"/>
      <c r="AP23" s="119"/>
      <c r="AQ23" s="119"/>
      <c r="AR23" s="119"/>
      <c r="AS23" s="119"/>
      <c r="AT23" s="119"/>
      <c r="AU23" s="119"/>
      <c r="AV23" s="119"/>
      <c r="AW23" s="119"/>
      <c r="AX23" s="119"/>
      <c r="AY23" s="119"/>
      <c r="AZ23" s="119"/>
    </row>
    <row r="24" spans="1:52" ht="14">
      <c r="A24" s="129" t="s">
        <v>1422</v>
      </c>
      <c r="B24" s="121">
        <v>3696186</v>
      </c>
      <c r="C24" s="125">
        <f t="shared" si="2"/>
        <v>75.53</v>
      </c>
      <c r="D24" s="124" t="str">
        <f t="shared" si="5"/>
        <v>1970</v>
      </c>
      <c r="E24" s="122">
        <f t="shared" si="6"/>
        <v>3696</v>
      </c>
      <c r="F24" s="126">
        <f t="shared" si="7"/>
        <v>75.5</v>
      </c>
      <c r="G24" s="126">
        <f t="shared" si="3"/>
        <v>0.5</v>
      </c>
      <c r="H24" s="126">
        <f t="shared" si="8"/>
        <v>0.5</v>
      </c>
      <c r="I24" s="126">
        <f t="shared" si="13"/>
        <v>75.3</v>
      </c>
      <c r="J24" s="122">
        <f t="shared" si="9"/>
        <v>3694</v>
      </c>
      <c r="K24" s="119"/>
      <c r="L24" s="119"/>
      <c r="M24" s="122">
        <v>3695390</v>
      </c>
      <c r="N24" s="127">
        <f t="shared" si="4"/>
        <v>74.739999999999995</v>
      </c>
      <c r="O24" s="127">
        <f t="shared" si="10"/>
        <v>0.9</v>
      </c>
      <c r="P24" s="127">
        <f t="shared" si="11"/>
        <v>0.9</v>
      </c>
      <c r="Q24" s="122">
        <f t="shared" si="0"/>
        <v>3695</v>
      </c>
      <c r="R24" s="123">
        <f t="shared" si="14"/>
        <v>73</v>
      </c>
      <c r="S24" s="122">
        <f t="shared" si="12"/>
        <v>3686</v>
      </c>
      <c r="T24" s="119" t="str">
        <f t="shared" si="1"/>
        <v>1970</v>
      </c>
      <c r="U24" s="119"/>
      <c r="V24" s="119"/>
      <c r="W24" s="119"/>
      <c r="X24" s="119"/>
      <c r="Y24" s="119"/>
      <c r="Z24" s="119"/>
      <c r="AA24" s="119"/>
      <c r="AB24" s="119"/>
      <c r="AC24" s="119"/>
      <c r="AD24" s="119"/>
      <c r="AE24" s="119"/>
      <c r="AF24" s="119"/>
      <c r="AG24" s="119"/>
      <c r="AH24" s="119"/>
      <c r="AI24" s="119"/>
      <c r="AJ24" s="119"/>
      <c r="AK24" s="119"/>
      <c r="AL24" s="119"/>
      <c r="AM24" s="119"/>
      <c r="AN24" s="119"/>
      <c r="AO24" s="119"/>
      <c r="AP24" s="119"/>
      <c r="AQ24" s="119"/>
      <c r="AR24" s="119"/>
      <c r="AS24" s="119"/>
      <c r="AT24" s="119"/>
      <c r="AU24" s="119"/>
      <c r="AV24" s="119"/>
      <c r="AW24" s="119"/>
      <c r="AX24" s="119"/>
      <c r="AY24" s="119"/>
      <c r="AZ24" s="119"/>
    </row>
    <row r="25" spans="1:52" ht="14">
      <c r="A25" s="129" t="s">
        <v>1423</v>
      </c>
      <c r="B25" s="121">
        <v>3772048</v>
      </c>
      <c r="C25" s="125">
        <f t="shared" si="2"/>
        <v>75.86</v>
      </c>
      <c r="D25" s="124" t="str">
        <f t="shared" si="5"/>
        <v>1971</v>
      </c>
      <c r="E25" s="122">
        <f t="shared" si="6"/>
        <v>3772</v>
      </c>
      <c r="F25" s="126">
        <f t="shared" si="7"/>
        <v>75.900000000000006</v>
      </c>
      <c r="G25" s="126">
        <f t="shared" si="3"/>
        <v>0.3</v>
      </c>
      <c r="H25" s="126">
        <f t="shared" si="8"/>
        <v>0.3</v>
      </c>
      <c r="I25" s="126">
        <f t="shared" si="13"/>
        <v>75.599999999999994</v>
      </c>
      <c r="J25" s="122">
        <f t="shared" si="9"/>
        <v>3770</v>
      </c>
      <c r="K25" s="119"/>
      <c r="L25" s="119"/>
      <c r="M25" s="122">
        <v>3770163</v>
      </c>
      <c r="N25" s="127">
        <f t="shared" si="4"/>
        <v>74.77</v>
      </c>
      <c r="O25" s="127">
        <f t="shared" si="10"/>
        <v>0.03</v>
      </c>
      <c r="P25" s="127">
        <f t="shared" si="11"/>
        <v>0.03</v>
      </c>
      <c r="Q25" s="122">
        <f t="shared" si="0"/>
        <v>3770</v>
      </c>
      <c r="R25" s="123">
        <f t="shared" si="14"/>
        <v>73</v>
      </c>
      <c r="S25" s="122">
        <f t="shared" si="12"/>
        <v>3759</v>
      </c>
      <c r="T25" s="119" t="str">
        <f t="shared" si="1"/>
        <v>1971</v>
      </c>
      <c r="U25" s="119"/>
      <c r="V25" s="119"/>
      <c r="W25" s="119"/>
      <c r="X25" s="119"/>
      <c r="Y25" s="119"/>
      <c r="Z25" s="119"/>
      <c r="AA25" s="119"/>
      <c r="AB25" s="119"/>
      <c r="AC25" s="119"/>
      <c r="AD25" s="119"/>
      <c r="AE25" s="119"/>
      <c r="AF25" s="119"/>
      <c r="AG25" s="119"/>
      <c r="AH25" s="119"/>
      <c r="AI25" s="119"/>
      <c r="AJ25" s="119"/>
      <c r="AK25" s="119"/>
      <c r="AL25" s="119"/>
      <c r="AM25" s="119"/>
      <c r="AN25" s="119"/>
      <c r="AO25" s="119"/>
      <c r="AP25" s="119"/>
      <c r="AQ25" s="119"/>
      <c r="AR25" s="119"/>
      <c r="AS25" s="119"/>
      <c r="AT25" s="119"/>
      <c r="AU25" s="119"/>
      <c r="AV25" s="119"/>
      <c r="AW25" s="119"/>
      <c r="AX25" s="119"/>
      <c r="AY25" s="119"/>
      <c r="AZ25" s="119"/>
    </row>
    <row r="26" spans="1:52" ht="14">
      <c r="A26" s="129" t="s">
        <v>1424</v>
      </c>
      <c r="B26" s="121">
        <v>3848319</v>
      </c>
      <c r="C26" s="125">
        <f t="shared" si="2"/>
        <v>76.27</v>
      </c>
      <c r="D26" s="124" t="str">
        <f t="shared" si="5"/>
        <v>1972</v>
      </c>
      <c r="E26" s="122">
        <f t="shared" si="6"/>
        <v>3848</v>
      </c>
      <c r="F26" s="126">
        <f t="shared" si="7"/>
        <v>76.3</v>
      </c>
      <c r="G26" s="126">
        <f t="shared" si="3"/>
        <v>0.4</v>
      </c>
      <c r="H26" s="126">
        <f t="shared" si="8"/>
        <v>0.4</v>
      </c>
      <c r="I26" s="126">
        <f t="shared" si="13"/>
        <v>76</v>
      </c>
      <c r="J26" s="122">
        <f t="shared" si="9"/>
        <v>3846</v>
      </c>
      <c r="K26" s="119"/>
      <c r="L26" s="119"/>
      <c r="M26" s="122">
        <v>3844801</v>
      </c>
      <c r="N26" s="127">
        <f t="shared" si="4"/>
        <v>74.64</v>
      </c>
      <c r="O26" s="127">
        <f t="shared" si="10"/>
        <v>-0.13</v>
      </c>
      <c r="P26" s="127">
        <f t="shared" si="11"/>
        <v>-0.13</v>
      </c>
      <c r="Q26" s="122">
        <f t="shared" si="0"/>
        <v>3845</v>
      </c>
      <c r="R26" s="123">
        <f t="shared" si="14"/>
        <v>73</v>
      </c>
      <c r="S26" s="122">
        <f t="shared" si="12"/>
        <v>3832</v>
      </c>
      <c r="T26" s="119" t="str">
        <f t="shared" si="1"/>
        <v>1972</v>
      </c>
      <c r="U26" s="119"/>
      <c r="V26" s="119"/>
      <c r="W26" s="119"/>
      <c r="X26" s="119"/>
      <c r="Y26" s="119"/>
      <c r="Z26" s="119"/>
      <c r="AA26" s="119"/>
      <c r="AB26" s="119"/>
      <c r="AC26" s="119"/>
      <c r="AD26" s="119"/>
      <c r="AE26" s="119"/>
      <c r="AF26" s="119"/>
      <c r="AG26" s="119"/>
      <c r="AH26" s="119"/>
      <c r="AI26" s="119"/>
      <c r="AJ26" s="119"/>
      <c r="AK26" s="119"/>
      <c r="AL26" s="119"/>
      <c r="AM26" s="119"/>
      <c r="AN26" s="119"/>
      <c r="AO26" s="119"/>
      <c r="AP26" s="119"/>
      <c r="AQ26" s="119"/>
      <c r="AR26" s="119"/>
      <c r="AS26" s="119"/>
      <c r="AT26" s="119"/>
      <c r="AU26" s="119"/>
      <c r="AV26" s="119"/>
      <c r="AW26" s="119"/>
      <c r="AX26" s="119"/>
      <c r="AY26" s="119"/>
      <c r="AZ26" s="119"/>
    </row>
    <row r="27" spans="1:52" ht="14">
      <c r="A27" s="129" t="s">
        <v>1425</v>
      </c>
      <c r="B27" s="121">
        <v>3924668</v>
      </c>
      <c r="C27" s="125">
        <f t="shared" si="2"/>
        <v>76.349999999999994</v>
      </c>
      <c r="D27" s="124" t="str">
        <f t="shared" si="5"/>
        <v>1973</v>
      </c>
      <c r="E27" s="122">
        <f t="shared" si="6"/>
        <v>3925</v>
      </c>
      <c r="F27" s="126">
        <f t="shared" si="7"/>
        <v>76.400000000000006</v>
      </c>
      <c r="G27" s="126">
        <f t="shared" si="3"/>
        <v>0.1</v>
      </c>
      <c r="H27" s="126">
        <f t="shared" si="8"/>
        <v>0.1</v>
      </c>
      <c r="I27" s="126">
        <f t="shared" si="13"/>
        <v>76.099999999999994</v>
      </c>
      <c r="J27" s="122">
        <f t="shared" si="9"/>
        <v>3922</v>
      </c>
      <c r="K27" s="119"/>
      <c r="L27" s="119"/>
      <c r="M27" s="122">
        <v>3920252</v>
      </c>
      <c r="N27" s="127">
        <f t="shared" si="4"/>
        <v>75.45</v>
      </c>
      <c r="O27" s="127">
        <f t="shared" si="10"/>
        <v>0.81</v>
      </c>
      <c r="P27" s="127">
        <f t="shared" si="11"/>
        <v>0.81</v>
      </c>
      <c r="Q27" s="122">
        <f t="shared" si="0"/>
        <v>3920</v>
      </c>
      <c r="R27" s="123">
        <f t="shared" si="14"/>
        <v>74</v>
      </c>
      <c r="S27" s="122">
        <f t="shared" si="12"/>
        <v>3906</v>
      </c>
      <c r="T27" s="119" t="str">
        <f t="shared" si="1"/>
        <v>1973</v>
      </c>
      <c r="U27" s="119"/>
      <c r="V27" s="119"/>
      <c r="W27" s="119"/>
      <c r="X27" s="119"/>
      <c r="Y27" s="119"/>
      <c r="Z27" s="119"/>
      <c r="AA27" s="119"/>
      <c r="AB27" s="119"/>
      <c r="AC27" s="119"/>
      <c r="AD27" s="119"/>
      <c r="AE27" s="119"/>
      <c r="AF27" s="119"/>
      <c r="AG27" s="119"/>
      <c r="AH27" s="119"/>
      <c r="AI27" s="119"/>
      <c r="AJ27" s="119"/>
      <c r="AK27" s="119"/>
      <c r="AL27" s="119"/>
      <c r="AM27" s="119"/>
      <c r="AN27" s="119"/>
      <c r="AO27" s="119"/>
      <c r="AP27" s="119"/>
      <c r="AQ27" s="119"/>
      <c r="AR27" s="119"/>
      <c r="AS27" s="119"/>
      <c r="AT27" s="119"/>
      <c r="AU27" s="119"/>
      <c r="AV27" s="119"/>
      <c r="AW27" s="119"/>
      <c r="AX27" s="119"/>
      <c r="AY27" s="119"/>
      <c r="AZ27" s="119"/>
    </row>
    <row r="28" spans="1:52" ht="14">
      <c r="A28" s="129" t="s">
        <v>1426</v>
      </c>
      <c r="B28" s="121">
        <v>4000764</v>
      </c>
      <c r="C28" s="125">
        <f t="shared" si="2"/>
        <v>76.099999999999994</v>
      </c>
      <c r="D28" s="124" t="str">
        <f t="shared" si="5"/>
        <v>1974</v>
      </c>
      <c r="E28" s="122">
        <f t="shared" si="6"/>
        <v>4001</v>
      </c>
      <c r="F28" s="126">
        <f t="shared" si="7"/>
        <v>76.099999999999994</v>
      </c>
      <c r="G28" s="126">
        <f t="shared" si="3"/>
        <v>-0.3</v>
      </c>
      <c r="H28" s="126">
        <f t="shared" si="8"/>
        <v>-0.3</v>
      </c>
      <c r="I28" s="126">
        <f t="shared" si="13"/>
        <v>75.8</v>
      </c>
      <c r="J28" s="122">
        <f t="shared" si="9"/>
        <v>3998</v>
      </c>
      <c r="K28" s="119"/>
      <c r="L28" s="119"/>
      <c r="M28" s="122">
        <v>3995517</v>
      </c>
      <c r="N28" s="127">
        <f t="shared" si="4"/>
        <v>75.27</v>
      </c>
      <c r="O28" s="127">
        <f t="shared" si="10"/>
        <v>-0.18</v>
      </c>
      <c r="P28" s="127">
        <f t="shared" si="11"/>
        <v>-0.18</v>
      </c>
      <c r="Q28" s="122">
        <f t="shared" si="0"/>
        <v>3996</v>
      </c>
      <c r="R28" s="123">
        <f t="shared" si="14"/>
        <v>74</v>
      </c>
      <c r="S28" s="122">
        <f t="shared" si="12"/>
        <v>3980</v>
      </c>
      <c r="T28" s="119" t="str">
        <f t="shared" si="1"/>
        <v>1974</v>
      </c>
      <c r="U28" s="119"/>
      <c r="V28" s="119"/>
      <c r="W28" s="119"/>
      <c r="X28" s="119"/>
      <c r="Y28" s="119"/>
      <c r="Z28" s="119"/>
      <c r="AA28" s="119"/>
      <c r="AB28" s="119"/>
      <c r="AC28" s="119"/>
      <c r="AD28" s="119"/>
      <c r="AE28" s="119"/>
      <c r="AF28" s="119"/>
      <c r="AG28" s="119"/>
      <c r="AH28" s="119"/>
      <c r="AI28" s="119"/>
      <c r="AJ28" s="119"/>
      <c r="AK28" s="119"/>
      <c r="AL28" s="119"/>
      <c r="AM28" s="119"/>
      <c r="AN28" s="119"/>
      <c r="AO28" s="119"/>
      <c r="AP28" s="119"/>
      <c r="AQ28" s="119"/>
      <c r="AR28" s="119"/>
      <c r="AS28" s="119"/>
      <c r="AT28" s="119"/>
      <c r="AU28" s="119"/>
      <c r="AV28" s="119"/>
      <c r="AW28" s="119"/>
      <c r="AX28" s="119"/>
      <c r="AY28" s="119"/>
      <c r="AZ28" s="119"/>
    </row>
    <row r="29" spans="1:52" ht="14">
      <c r="A29" s="129" t="s">
        <v>1427</v>
      </c>
      <c r="B29" s="121">
        <v>4076419</v>
      </c>
      <c r="C29" s="125">
        <f t="shared" si="2"/>
        <v>75.66</v>
      </c>
      <c r="D29" s="124" t="str">
        <f t="shared" si="5"/>
        <v>1975</v>
      </c>
      <c r="E29" s="122">
        <f t="shared" si="6"/>
        <v>4076</v>
      </c>
      <c r="F29" s="126">
        <f t="shared" si="7"/>
        <v>75.7</v>
      </c>
      <c r="G29" s="126">
        <f t="shared" si="3"/>
        <v>-0.4</v>
      </c>
      <c r="H29" s="126">
        <f t="shared" si="8"/>
        <v>-0.4</v>
      </c>
      <c r="I29" s="126">
        <f t="shared" si="13"/>
        <v>75.400000000000006</v>
      </c>
      <c r="J29" s="122">
        <f t="shared" si="9"/>
        <v>4073</v>
      </c>
      <c r="K29" s="119"/>
      <c r="L29" s="119"/>
      <c r="M29" s="122">
        <v>4069437</v>
      </c>
      <c r="N29" s="127">
        <f t="shared" si="4"/>
        <v>73.92</v>
      </c>
      <c r="O29" s="127">
        <f t="shared" si="10"/>
        <v>-1.35</v>
      </c>
      <c r="P29" s="127">
        <f t="shared" si="11"/>
        <v>-1.35</v>
      </c>
      <c r="Q29" s="122">
        <f t="shared" si="0"/>
        <v>4069</v>
      </c>
      <c r="R29" s="123">
        <f t="shared" si="14"/>
        <v>73</v>
      </c>
      <c r="S29" s="122">
        <f t="shared" si="12"/>
        <v>4053</v>
      </c>
      <c r="T29" s="119" t="str">
        <f t="shared" si="1"/>
        <v>1975</v>
      </c>
      <c r="U29" s="119"/>
      <c r="V29" s="119"/>
      <c r="W29" s="119"/>
      <c r="X29" s="119"/>
      <c r="Y29" s="119"/>
      <c r="Z29" s="119"/>
      <c r="AA29" s="119"/>
      <c r="AB29" s="119"/>
      <c r="AC29" s="119"/>
      <c r="AD29" s="119"/>
      <c r="AE29" s="119"/>
      <c r="AF29" s="119"/>
      <c r="AG29" s="119"/>
      <c r="AH29" s="119"/>
      <c r="AI29" s="119"/>
      <c r="AJ29" s="119"/>
      <c r="AK29" s="119"/>
      <c r="AL29" s="119"/>
      <c r="AM29" s="119"/>
      <c r="AN29" s="119"/>
      <c r="AO29" s="119"/>
      <c r="AP29" s="119"/>
      <c r="AQ29" s="119"/>
      <c r="AR29" s="119"/>
      <c r="AS29" s="119"/>
      <c r="AT29" s="119"/>
      <c r="AU29" s="119"/>
      <c r="AV29" s="119"/>
      <c r="AW29" s="119"/>
      <c r="AX29" s="119"/>
      <c r="AY29" s="119"/>
      <c r="AZ29" s="119"/>
    </row>
    <row r="30" spans="1:52" ht="14">
      <c r="A30" s="129" t="s">
        <v>1428</v>
      </c>
      <c r="B30" s="121">
        <v>4151410</v>
      </c>
      <c r="C30" s="125">
        <f t="shared" si="2"/>
        <v>74.989999999999995</v>
      </c>
      <c r="D30" s="124" t="str">
        <f t="shared" si="5"/>
        <v>1976</v>
      </c>
      <c r="E30" s="122">
        <f t="shared" si="6"/>
        <v>4151</v>
      </c>
      <c r="F30" s="126">
        <f t="shared" si="7"/>
        <v>75</v>
      </c>
      <c r="G30" s="126">
        <f t="shared" si="3"/>
        <v>-0.7</v>
      </c>
      <c r="H30" s="126">
        <f t="shared" si="8"/>
        <v>-0.7</v>
      </c>
      <c r="I30" s="126">
        <f t="shared" si="13"/>
        <v>74.7</v>
      </c>
      <c r="J30" s="122">
        <f t="shared" si="9"/>
        <v>4148</v>
      </c>
      <c r="K30" s="119"/>
      <c r="L30" s="119"/>
      <c r="M30" s="122">
        <v>4142506</v>
      </c>
      <c r="N30" s="127">
        <f t="shared" si="4"/>
        <v>73.069999999999993</v>
      </c>
      <c r="O30" s="127">
        <f t="shared" si="10"/>
        <v>-0.85</v>
      </c>
      <c r="P30" s="127">
        <f t="shared" si="11"/>
        <v>-0.85</v>
      </c>
      <c r="Q30" s="122">
        <f t="shared" si="0"/>
        <v>4143</v>
      </c>
      <c r="R30" s="123">
        <f t="shared" si="14"/>
        <v>72</v>
      </c>
      <c r="S30" s="122">
        <f t="shared" si="12"/>
        <v>4125</v>
      </c>
      <c r="T30" s="119" t="str">
        <f t="shared" si="1"/>
        <v>1976</v>
      </c>
      <c r="U30" s="119"/>
      <c r="V30" s="119"/>
      <c r="W30" s="119"/>
      <c r="X30" s="119"/>
      <c r="Y30" s="119"/>
      <c r="Z30" s="119"/>
      <c r="AA30" s="119"/>
      <c r="AB30" s="119"/>
      <c r="AC30" s="119"/>
      <c r="AD30" s="119"/>
      <c r="AE30" s="119"/>
      <c r="AF30" s="119"/>
      <c r="AG30" s="119"/>
      <c r="AH30" s="119"/>
      <c r="AI30" s="119"/>
      <c r="AJ30" s="119"/>
      <c r="AK30" s="119"/>
      <c r="AL30" s="119"/>
      <c r="AM30" s="119"/>
      <c r="AN30" s="119"/>
      <c r="AO30" s="119"/>
      <c r="AP30" s="119"/>
      <c r="AQ30" s="119"/>
      <c r="AR30" s="119"/>
      <c r="AS30" s="119"/>
      <c r="AT30" s="119"/>
      <c r="AU30" s="119"/>
      <c r="AV30" s="119"/>
      <c r="AW30" s="119"/>
      <c r="AX30" s="119"/>
      <c r="AY30" s="119"/>
      <c r="AZ30" s="119"/>
    </row>
    <row r="31" spans="1:52" ht="14">
      <c r="A31" s="129" t="s">
        <v>1429</v>
      </c>
      <c r="B31" s="121">
        <v>4225864</v>
      </c>
      <c r="C31" s="125">
        <f t="shared" si="2"/>
        <v>74.45</v>
      </c>
      <c r="D31" s="124" t="str">
        <f t="shared" si="5"/>
        <v>1977</v>
      </c>
      <c r="E31" s="122">
        <f t="shared" si="6"/>
        <v>4226</v>
      </c>
      <c r="F31" s="126">
        <f t="shared" si="7"/>
        <v>74.5</v>
      </c>
      <c r="G31" s="126">
        <f t="shared" si="3"/>
        <v>-0.5</v>
      </c>
      <c r="H31" s="126">
        <f t="shared" si="8"/>
        <v>-0.5</v>
      </c>
      <c r="I31" s="126">
        <f t="shared" si="13"/>
        <v>74.2</v>
      </c>
      <c r="J31" s="122">
        <f t="shared" si="9"/>
        <v>4222</v>
      </c>
      <c r="K31" s="119"/>
      <c r="L31" s="119"/>
      <c r="M31" s="122">
        <v>4215773</v>
      </c>
      <c r="N31" s="127">
        <f t="shared" si="4"/>
        <v>73.27</v>
      </c>
      <c r="O31" s="127">
        <f t="shared" si="10"/>
        <v>0.2</v>
      </c>
      <c r="P31" s="127">
        <f t="shared" si="11"/>
        <v>0.2</v>
      </c>
      <c r="Q31" s="122">
        <f t="shared" si="0"/>
        <v>4216</v>
      </c>
      <c r="R31" s="123">
        <f t="shared" si="14"/>
        <v>72</v>
      </c>
      <c r="S31" s="122">
        <f t="shared" si="12"/>
        <v>4197</v>
      </c>
      <c r="T31" s="119" t="str">
        <f t="shared" si="1"/>
        <v>1977</v>
      </c>
      <c r="U31" s="119"/>
      <c r="V31" s="119"/>
      <c r="W31" s="119"/>
      <c r="X31" s="119"/>
      <c r="Y31" s="119"/>
      <c r="Z31" s="119"/>
      <c r="AA31" s="119"/>
      <c r="AB31" s="119"/>
      <c r="AC31" s="119"/>
      <c r="AD31" s="119"/>
      <c r="AE31" s="119"/>
      <c r="AF31" s="119"/>
      <c r="AG31" s="119"/>
      <c r="AH31" s="119"/>
      <c r="AI31" s="119"/>
      <c r="AJ31" s="119"/>
      <c r="AK31" s="119"/>
      <c r="AL31" s="119"/>
      <c r="AM31" s="119"/>
      <c r="AN31" s="119"/>
      <c r="AO31" s="119"/>
      <c r="AP31" s="119"/>
      <c r="AQ31" s="119"/>
      <c r="AR31" s="119"/>
      <c r="AS31" s="119"/>
      <c r="AT31" s="119"/>
      <c r="AU31" s="119"/>
      <c r="AV31" s="119"/>
      <c r="AW31" s="119"/>
      <c r="AX31" s="119"/>
      <c r="AY31" s="119"/>
      <c r="AZ31" s="119"/>
    </row>
    <row r="32" spans="1:52" ht="14">
      <c r="A32" s="129" t="s">
        <v>1430</v>
      </c>
      <c r="B32" s="121">
        <v>4300402</v>
      </c>
      <c r="C32" s="125">
        <f t="shared" si="2"/>
        <v>74.540000000000006</v>
      </c>
      <c r="D32" s="124" t="str">
        <f t="shared" si="5"/>
        <v>1978</v>
      </c>
      <c r="E32" s="122">
        <f t="shared" si="6"/>
        <v>4300</v>
      </c>
      <c r="F32" s="126">
        <f t="shared" si="7"/>
        <v>74.5</v>
      </c>
      <c r="G32" s="126">
        <f t="shared" si="3"/>
        <v>0.1</v>
      </c>
      <c r="H32" s="126">
        <f t="shared" si="8"/>
        <v>0.1</v>
      </c>
      <c r="I32" s="126">
        <f t="shared" si="13"/>
        <v>74.3</v>
      </c>
      <c r="J32" s="122">
        <f t="shared" si="9"/>
        <v>4296</v>
      </c>
      <c r="K32" s="119"/>
      <c r="L32" s="119"/>
      <c r="M32" s="122">
        <v>4289658</v>
      </c>
      <c r="N32" s="127">
        <f t="shared" si="4"/>
        <v>73.89</v>
      </c>
      <c r="O32" s="127">
        <f t="shared" si="10"/>
        <v>0.62</v>
      </c>
      <c r="P32" s="127">
        <f t="shared" si="11"/>
        <v>0.62</v>
      </c>
      <c r="Q32" s="122">
        <f t="shared" si="0"/>
        <v>4290</v>
      </c>
      <c r="R32" s="123">
        <f t="shared" si="14"/>
        <v>73</v>
      </c>
      <c r="S32" s="122">
        <f t="shared" si="12"/>
        <v>4270</v>
      </c>
      <c r="T32" s="119" t="str">
        <f t="shared" si="1"/>
        <v>1978</v>
      </c>
      <c r="U32" s="119"/>
      <c r="V32" s="119"/>
      <c r="W32" s="119"/>
      <c r="X32" s="119"/>
      <c r="Y32" s="119"/>
      <c r="Z32" s="119"/>
      <c r="AA32" s="119"/>
      <c r="AB32" s="119"/>
      <c r="AC32" s="119"/>
      <c r="AD32" s="119"/>
      <c r="AE32" s="119"/>
      <c r="AF32" s="119"/>
      <c r="AG32" s="119"/>
      <c r="AH32" s="119"/>
      <c r="AI32" s="119"/>
      <c r="AJ32" s="119"/>
      <c r="AK32" s="119"/>
      <c r="AL32" s="119"/>
      <c r="AM32" s="119"/>
      <c r="AN32" s="119"/>
      <c r="AO32" s="119"/>
      <c r="AP32" s="119"/>
      <c r="AQ32" s="119"/>
      <c r="AR32" s="119"/>
      <c r="AS32" s="119"/>
      <c r="AT32" s="119"/>
      <c r="AU32" s="119"/>
      <c r="AV32" s="119"/>
      <c r="AW32" s="119"/>
      <c r="AX32" s="119"/>
      <c r="AY32" s="119"/>
      <c r="AZ32" s="119"/>
    </row>
    <row r="33" spans="1:52" ht="14">
      <c r="A33" s="129" t="s">
        <v>1431</v>
      </c>
      <c r="B33" s="121">
        <v>4375899</v>
      </c>
      <c r="C33" s="125">
        <f t="shared" si="2"/>
        <v>75.5</v>
      </c>
      <c r="D33" s="124" t="str">
        <f t="shared" si="5"/>
        <v>1979</v>
      </c>
      <c r="E33" s="122">
        <f t="shared" si="6"/>
        <v>4376</v>
      </c>
      <c r="F33" s="126">
        <f t="shared" si="7"/>
        <v>75.5</v>
      </c>
      <c r="G33" s="126">
        <f t="shared" si="3"/>
        <v>1</v>
      </c>
      <c r="H33" s="126">
        <f t="shared" si="8"/>
        <v>1</v>
      </c>
      <c r="I33" s="126">
        <f t="shared" si="13"/>
        <v>75.3</v>
      </c>
      <c r="J33" s="122">
        <f t="shared" si="9"/>
        <v>4371</v>
      </c>
      <c r="K33" s="119"/>
      <c r="L33" s="119"/>
      <c r="M33" s="122">
        <v>4365583</v>
      </c>
      <c r="N33" s="127">
        <f t="shared" si="4"/>
        <v>75.930000000000007</v>
      </c>
      <c r="O33" s="127">
        <f t="shared" si="10"/>
        <v>2.04</v>
      </c>
      <c r="P33" s="127">
        <f t="shared" si="11"/>
        <v>2.04</v>
      </c>
      <c r="Q33" s="122">
        <f t="shared" si="0"/>
        <v>4366</v>
      </c>
      <c r="R33" s="123">
        <f t="shared" si="14"/>
        <v>75</v>
      </c>
      <c r="S33" s="122">
        <f t="shared" si="12"/>
        <v>4345</v>
      </c>
      <c r="T33" s="119" t="str">
        <f t="shared" si="1"/>
        <v>1979</v>
      </c>
      <c r="U33" s="119"/>
      <c r="V33" s="119"/>
      <c r="W33" s="119"/>
      <c r="X33" s="119"/>
      <c r="Y33" s="119"/>
      <c r="Z33" s="119"/>
      <c r="AA33" s="119"/>
      <c r="AB33" s="119"/>
      <c r="AC33" s="119"/>
      <c r="AD33" s="119"/>
      <c r="AE33" s="119"/>
      <c r="AF33" s="119"/>
      <c r="AG33" s="119"/>
      <c r="AH33" s="119"/>
      <c r="AI33" s="119"/>
      <c r="AJ33" s="119"/>
      <c r="AK33" s="119"/>
      <c r="AL33" s="119"/>
      <c r="AM33" s="119"/>
      <c r="AN33" s="119"/>
      <c r="AO33" s="119"/>
      <c r="AP33" s="119"/>
      <c r="AQ33" s="119"/>
      <c r="AR33" s="119"/>
      <c r="AS33" s="119"/>
      <c r="AT33" s="119"/>
      <c r="AU33" s="119"/>
      <c r="AV33" s="119"/>
      <c r="AW33" s="119"/>
      <c r="AX33" s="119"/>
      <c r="AY33" s="119"/>
      <c r="AZ33" s="119"/>
    </row>
    <row r="34" spans="1:52" ht="14">
      <c r="A34" s="129" t="s">
        <v>1432</v>
      </c>
      <c r="B34" s="121">
        <v>4453007</v>
      </c>
      <c r="C34" s="125">
        <f t="shared" si="2"/>
        <v>77.11</v>
      </c>
      <c r="D34" s="124" t="str">
        <f t="shared" si="5"/>
        <v>1980</v>
      </c>
      <c r="E34" s="122">
        <f t="shared" si="6"/>
        <v>4453</v>
      </c>
      <c r="F34" s="126">
        <f t="shared" si="7"/>
        <v>77.099999999999994</v>
      </c>
      <c r="G34" s="126">
        <f t="shared" si="3"/>
        <v>1.6</v>
      </c>
      <c r="H34" s="126">
        <f t="shared" si="8"/>
        <v>1.6</v>
      </c>
      <c r="I34" s="126">
        <f t="shared" si="13"/>
        <v>76.900000000000006</v>
      </c>
      <c r="J34" s="122">
        <f t="shared" si="9"/>
        <v>4448</v>
      </c>
      <c r="K34" s="119"/>
      <c r="L34" s="119"/>
      <c r="M34" s="122">
        <v>4444008</v>
      </c>
      <c r="N34" s="127">
        <f t="shared" si="4"/>
        <v>78.430000000000007</v>
      </c>
      <c r="O34" s="127">
        <f t="shared" si="10"/>
        <v>2.5</v>
      </c>
      <c r="P34" s="127">
        <f t="shared" si="11"/>
        <v>2.5</v>
      </c>
      <c r="Q34" s="122">
        <f t="shared" si="0"/>
        <v>4444</v>
      </c>
      <c r="R34" s="123">
        <f t="shared" si="14"/>
        <v>78</v>
      </c>
      <c r="S34" s="122">
        <f t="shared" si="12"/>
        <v>4423</v>
      </c>
      <c r="T34" s="119" t="str">
        <f t="shared" si="1"/>
        <v>1980</v>
      </c>
      <c r="U34" s="119"/>
      <c r="V34" s="119"/>
      <c r="W34" s="119"/>
      <c r="X34" s="119"/>
      <c r="Y34" s="119"/>
      <c r="Z34" s="119"/>
      <c r="AA34" s="119"/>
      <c r="AB34" s="119"/>
      <c r="AC34" s="119"/>
      <c r="AD34" s="119"/>
      <c r="AE34" s="119"/>
      <c r="AF34" s="119"/>
      <c r="AG34" s="119"/>
      <c r="AH34" s="119"/>
      <c r="AI34" s="119"/>
      <c r="AJ34" s="119"/>
      <c r="AK34" s="119"/>
      <c r="AL34" s="119"/>
      <c r="AM34" s="119"/>
      <c r="AN34" s="119"/>
      <c r="AO34" s="119"/>
      <c r="AP34" s="119"/>
      <c r="AQ34" s="119"/>
      <c r="AR34" s="119"/>
      <c r="AS34" s="119"/>
      <c r="AT34" s="119"/>
      <c r="AU34" s="119"/>
      <c r="AV34" s="119"/>
      <c r="AW34" s="119"/>
      <c r="AX34" s="119"/>
      <c r="AY34" s="119"/>
      <c r="AZ34" s="119"/>
    </row>
    <row r="35" spans="1:52" ht="14">
      <c r="A35" s="129" t="s">
        <v>1433</v>
      </c>
      <c r="B35" s="121">
        <v>4531799</v>
      </c>
      <c r="C35" s="125">
        <f t="shared" si="2"/>
        <v>78.790000000000006</v>
      </c>
      <c r="D35" s="124" t="str">
        <f t="shared" si="5"/>
        <v>1981</v>
      </c>
      <c r="E35" s="122">
        <f t="shared" si="6"/>
        <v>4532</v>
      </c>
      <c r="F35" s="126">
        <f t="shared" si="7"/>
        <v>78.8</v>
      </c>
      <c r="G35" s="126">
        <f t="shared" si="3"/>
        <v>1.7</v>
      </c>
      <c r="H35" s="126">
        <f t="shared" si="8"/>
        <v>1.7</v>
      </c>
      <c r="I35" s="126">
        <f t="shared" si="13"/>
        <v>78.599999999999994</v>
      </c>
      <c r="J35" s="122">
        <f t="shared" si="9"/>
        <v>4527</v>
      </c>
      <c r="K35" s="119"/>
      <c r="L35" s="119"/>
      <c r="M35" s="122">
        <v>4524628</v>
      </c>
      <c r="N35" s="127">
        <f t="shared" si="4"/>
        <v>80.62</v>
      </c>
      <c r="O35" s="127">
        <f t="shared" si="10"/>
        <v>2.19</v>
      </c>
      <c r="P35" s="127">
        <f t="shared" si="11"/>
        <v>2.19</v>
      </c>
      <c r="Q35" s="122">
        <f t="shared" si="0"/>
        <v>4525</v>
      </c>
      <c r="R35" s="123">
        <f t="shared" si="14"/>
        <v>80</v>
      </c>
      <c r="S35" s="122">
        <f t="shared" si="12"/>
        <v>4503</v>
      </c>
      <c r="T35" s="119" t="str">
        <f t="shared" si="1"/>
        <v>1981</v>
      </c>
      <c r="U35" s="119"/>
      <c r="V35" s="119"/>
      <c r="W35" s="119"/>
      <c r="X35" s="119"/>
      <c r="Y35" s="119"/>
      <c r="Z35" s="119"/>
      <c r="AA35" s="119"/>
      <c r="AB35" s="119"/>
      <c r="AC35" s="119"/>
      <c r="AD35" s="119"/>
      <c r="AE35" s="119"/>
      <c r="AF35" s="119"/>
      <c r="AG35" s="119"/>
      <c r="AH35" s="119"/>
      <c r="AI35" s="119"/>
      <c r="AJ35" s="119"/>
      <c r="AK35" s="119"/>
      <c r="AL35" s="119"/>
      <c r="AM35" s="119"/>
      <c r="AN35" s="119"/>
      <c r="AO35" s="119"/>
      <c r="AP35" s="119"/>
      <c r="AQ35" s="119"/>
      <c r="AR35" s="119"/>
      <c r="AS35" s="119"/>
      <c r="AT35" s="119"/>
      <c r="AU35" s="119"/>
      <c r="AV35" s="119"/>
      <c r="AW35" s="119"/>
      <c r="AX35" s="119"/>
      <c r="AY35" s="119"/>
      <c r="AZ35" s="119"/>
    </row>
    <row r="36" spans="1:52" ht="14">
      <c r="A36" s="129" t="s">
        <v>1434</v>
      </c>
      <c r="B36" s="121">
        <v>4612120</v>
      </c>
      <c r="C36" s="125">
        <f t="shared" si="2"/>
        <v>80.319999999999993</v>
      </c>
      <c r="D36" s="124" t="str">
        <f t="shared" si="5"/>
        <v>1982</v>
      </c>
      <c r="E36" s="122">
        <f t="shared" si="6"/>
        <v>4612</v>
      </c>
      <c r="F36" s="126">
        <f t="shared" si="7"/>
        <v>80.3</v>
      </c>
      <c r="G36" s="126">
        <f t="shared" si="3"/>
        <v>1.5</v>
      </c>
      <c r="H36" s="126">
        <f t="shared" si="8"/>
        <v>1.5</v>
      </c>
      <c r="I36" s="126">
        <f t="shared" si="13"/>
        <v>80.099999999999994</v>
      </c>
      <c r="J36" s="122">
        <f t="shared" si="9"/>
        <v>4607</v>
      </c>
      <c r="K36" s="119"/>
      <c r="L36" s="119"/>
      <c r="M36" s="122">
        <v>4607985</v>
      </c>
      <c r="N36" s="127">
        <f t="shared" si="4"/>
        <v>83.36</v>
      </c>
      <c r="O36" s="127">
        <f t="shared" si="10"/>
        <v>2.74</v>
      </c>
      <c r="P36" s="127">
        <f t="shared" si="11"/>
        <v>2.74</v>
      </c>
      <c r="Q36" s="122">
        <f t="shared" si="0"/>
        <v>4608</v>
      </c>
      <c r="R36" s="123">
        <f t="shared" si="14"/>
        <v>83</v>
      </c>
      <c r="S36" s="122">
        <f t="shared" si="12"/>
        <v>4586</v>
      </c>
      <c r="T36" s="119" t="str">
        <f t="shared" si="1"/>
        <v>1982</v>
      </c>
      <c r="U36" s="119"/>
      <c r="V36" s="119"/>
      <c r="W36" s="119"/>
      <c r="X36" s="119"/>
      <c r="Y36" s="119"/>
      <c r="Z36" s="119"/>
      <c r="AA36" s="119"/>
      <c r="AB36" s="119"/>
      <c r="AC36" s="119"/>
      <c r="AD36" s="119"/>
      <c r="AE36" s="119"/>
      <c r="AF36" s="119"/>
      <c r="AG36" s="119"/>
      <c r="AH36" s="119"/>
      <c r="AI36" s="119"/>
      <c r="AJ36" s="119"/>
      <c r="AK36" s="119"/>
      <c r="AL36" s="119"/>
      <c r="AM36" s="119"/>
      <c r="AN36" s="119"/>
      <c r="AO36" s="119"/>
      <c r="AP36" s="119"/>
      <c r="AQ36" s="119"/>
      <c r="AR36" s="119"/>
      <c r="AS36" s="119"/>
      <c r="AT36" s="119"/>
      <c r="AU36" s="119"/>
      <c r="AV36" s="119"/>
      <c r="AW36" s="119"/>
      <c r="AX36" s="119"/>
      <c r="AY36" s="119"/>
      <c r="AZ36" s="119"/>
    </row>
    <row r="37" spans="1:52" ht="14">
      <c r="A37" s="129" t="s">
        <v>1435</v>
      </c>
      <c r="B37" s="121">
        <v>4694097</v>
      </c>
      <c r="C37" s="125">
        <f t="shared" si="2"/>
        <v>81.98</v>
      </c>
      <c r="D37" s="124" t="str">
        <f t="shared" si="5"/>
        <v>1983</v>
      </c>
      <c r="E37" s="122">
        <f t="shared" si="6"/>
        <v>4694</v>
      </c>
      <c r="F37" s="126">
        <f t="shared" si="7"/>
        <v>82</v>
      </c>
      <c r="G37" s="126">
        <f t="shared" si="3"/>
        <v>1.7</v>
      </c>
      <c r="H37" s="126">
        <f t="shared" si="8"/>
        <v>1.7</v>
      </c>
      <c r="I37" s="126">
        <f t="shared" si="13"/>
        <v>81.8</v>
      </c>
      <c r="J37" s="122">
        <f t="shared" si="9"/>
        <v>4689</v>
      </c>
      <c r="K37" s="119"/>
      <c r="L37" s="119"/>
      <c r="M37" s="122">
        <v>4691884</v>
      </c>
      <c r="N37" s="127">
        <f t="shared" si="4"/>
        <v>83.9</v>
      </c>
      <c r="O37" s="127">
        <f t="shared" si="10"/>
        <v>0.54</v>
      </c>
      <c r="P37" s="127">
        <f t="shared" si="11"/>
        <v>0.54</v>
      </c>
      <c r="Q37" s="122">
        <f t="shared" si="0"/>
        <v>4692</v>
      </c>
      <c r="R37" s="123">
        <f t="shared" si="14"/>
        <v>84</v>
      </c>
      <c r="S37" s="122">
        <f t="shared" si="12"/>
        <v>4670</v>
      </c>
      <c r="T37" s="119" t="str">
        <f t="shared" si="1"/>
        <v>1983</v>
      </c>
      <c r="U37" s="119"/>
      <c r="V37" s="119"/>
      <c r="W37" s="119"/>
      <c r="X37" s="119"/>
      <c r="Y37" s="119"/>
      <c r="Z37" s="119"/>
      <c r="AA37" s="119"/>
      <c r="AB37" s="119"/>
      <c r="AC37" s="119"/>
      <c r="AD37" s="119"/>
      <c r="AE37" s="119"/>
      <c r="AF37" s="119"/>
      <c r="AG37" s="119"/>
      <c r="AH37" s="119"/>
      <c r="AI37" s="119"/>
      <c r="AJ37" s="119"/>
      <c r="AK37" s="119"/>
      <c r="AL37" s="119"/>
      <c r="AM37" s="119"/>
      <c r="AN37" s="119"/>
      <c r="AO37" s="119"/>
      <c r="AP37" s="119"/>
      <c r="AQ37" s="119"/>
      <c r="AR37" s="119"/>
      <c r="AS37" s="119"/>
      <c r="AT37" s="119"/>
      <c r="AU37" s="119"/>
      <c r="AV37" s="119"/>
      <c r="AW37" s="119"/>
      <c r="AX37" s="119"/>
      <c r="AY37" s="119"/>
      <c r="AZ37" s="119"/>
    </row>
    <row r="38" spans="1:52" ht="14">
      <c r="A38" s="129" t="s">
        <v>1436</v>
      </c>
      <c r="B38" s="121">
        <v>4777828</v>
      </c>
      <c r="C38" s="125">
        <f t="shared" si="2"/>
        <v>83.73</v>
      </c>
      <c r="D38" s="124" t="str">
        <f t="shared" si="5"/>
        <v>1984</v>
      </c>
      <c r="E38" s="122">
        <f t="shared" si="6"/>
        <v>4778</v>
      </c>
      <c r="F38" s="126">
        <f t="shared" si="7"/>
        <v>83.7</v>
      </c>
      <c r="G38" s="126">
        <f t="shared" si="3"/>
        <v>1.8</v>
      </c>
      <c r="H38" s="126">
        <f t="shared" si="8"/>
        <v>1.8</v>
      </c>
      <c r="I38" s="126">
        <f t="shared" si="13"/>
        <v>83.6</v>
      </c>
      <c r="J38" s="122">
        <f t="shared" si="9"/>
        <v>4773</v>
      </c>
      <c r="K38" s="119"/>
      <c r="L38" s="119"/>
      <c r="M38" s="122">
        <v>4775836</v>
      </c>
      <c r="N38" s="127">
        <f t="shared" si="4"/>
        <v>83.95</v>
      </c>
      <c r="O38" s="127">
        <f t="shared" si="10"/>
        <v>0.05</v>
      </c>
      <c r="P38" s="127">
        <f t="shared" si="11"/>
        <v>0.05</v>
      </c>
      <c r="Q38" s="122">
        <f t="shared" si="0"/>
        <v>4776</v>
      </c>
      <c r="R38" s="123">
        <f t="shared" si="14"/>
        <v>84</v>
      </c>
      <c r="S38" s="122">
        <f t="shared" si="12"/>
        <v>4754</v>
      </c>
      <c r="T38" s="119" t="str">
        <f t="shared" si="1"/>
        <v>1984</v>
      </c>
      <c r="U38" s="119"/>
      <c r="V38" s="119"/>
      <c r="W38" s="119"/>
      <c r="X38" s="119"/>
      <c r="Y38" s="119"/>
      <c r="Z38" s="119"/>
      <c r="AA38" s="119"/>
      <c r="AB38" s="119"/>
      <c r="AC38" s="119"/>
      <c r="AD38" s="119"/>
      <c r="AE38" s="119"/>
      <c r="AF38" s="119"/>
      <c r="AG38" s="119"/>
      <c r="AH38" s="119"/>
      <c r="AI38" s="119"/>
      <c r="AJ38" s="119"/>
      <c r="AK38" s="119"/>
      <c r="AL38" s="119"/>
      <c r="AM38" s="119"/>
      <c r="AN38" s="119"/>
      <c r="AO38" s="119"/>
      <c r="AP38" s="119"/>
      <c r="AQ38" s="119"/>
      <c r="AR38" s="119"/>
      <c r="AS38" s="119"/>
      <c r="AT38" s="119"/>
      <c r="AU38" s="119"/>
      <c r="AV38" s="119"/>
      <c r="AW38" s="119"/>
      <c r="AX38" s="119"/>
      <c r="AY38" s="119"/>
      <c r="AZ38" s="119"/>
    </row>
    <row r="39" spans="1:52" ht="14">
      <c r="A39" s="129" t="s">
        <v>1437</v>
      </c>
      <c r="B39" s="121">
        <v>4863290</v>
      </c>
      <c r="C39" s="125">
        <f t="shared" si="2"/>
        <v>85.46</v>
      </c>
      <c r="D39" s="124" t="str">
        <f t="shared" si="5"/>
        <v>1985</v>
      </c>
      <c r="E39" s="122">
        <f t="shared" si="6"/>
        <v>4863</v>
      </c>
      <c r="F39" s="126">
        <f t="shared" si="7"/>
        <v>85.5</v>
      </c>
      <c r="G39" s="126">
        <f t="shared" si="3"/>
        <v>1.7</v>
      </c>
      <c r="H39" s="126">
        <f t="shared" si="8"/>
        <v>1.7</v>
      </c>
      <c r="I39" s="126">
        <f t="shared" si="13"/>
        <v>85.3</v>
      </c>
      <c r="J39" s="122">
        <f t="shared" si="9"/>
        <v>4858</v>
      </c>
      <c r="K39" s="119"/>
      <c r="L39" s="119"/>
      <c r="M39" s="122">
        <v>4861731</v>
      </c>
      <c r="N39" s="127">
        <f t="shared" si="4"/>
        <v>85.9</v>
      </c>
      <c r="O39" s="127">
        <f t="shared" si="10"/>
        <v>1.95</v>
      </c>
      <c r="P39" s="127">
        <f t="shared" si="11"/>
        <v>1.95</v>
      </c>
      <c r="Q39" s="122">
        <f t="shared" si="0"/>
        <v>4862</v>
      </c>
      <c r="R39" s="123">
        <f t="shared" si="14"/>
        <v>86</v>
      </c>
      <c r="S39" s="122">
        <f t="shared" si="12"/>
        <v>4840</v>
      </c>
      <c r="T39" s="119" t="str">
        <f t="shared" si="1"/>
        <v>1985</v>
      </c>
      <c r="U39" s="119"/>
      <c r="V39" s="119"/>
      <c r="W39" s="119"/>
      <c r="X39" s="119"/>
      <c r="Y39" s="119"/>
      <c r="Z39" s="119"/>
      <c r="AA39" s="119"/>
      <c r="AB39" s="119"/>
      <c r="AC39" s="119"/>
      <c r="AD39" s="119"/>
      <c r="AE39" s="119"/>
      <c r="AF39" s="119"/>
      <c r="AG39" s="119"/>
      <c r="AH39" s="119"/>
      <c r="AI39" s="119"/>
      <c r="AJ39" s="119"/>
      <c r="AK39" s="119"/>
      <c r="AL39" s="119"/>
      <c r="AM39" s="119"/>
      <c r="AN39" s="119"/>
      <c r="AO39" s="119"/>
      <c r="AP39" s="119"/>
      <c r="AQ39" s="119"/>
      <c r="AR39" s="119"/>
      <c r="AS39" s="119"/>
      <c r="AT39" s="119"/>
      <c r="AU39" s="119"/>
      <c r="AV39" s="119"/>
      <c r="AW39" s="119"/>
      <c r="AX39" s="119"/>
      <c r="AY39" s="119"/>
      <c r="AZ39" s="119"/>
    </row>
    <row r="40" spans="1:52" ht="14">
      <c r="A40" s="129" t="s">
        <v>1438</v>
      </c>
      <c r="B40" s="121">
        <v>4950591</v>
      </c>
      <c r="C40" s="125">
        <f t="shared" si="2"/>
        <v>87.3</v>
      </c>
      <c r="D40" s="124" t="str">
        <f t="shared" si="5"/>
        <v>1986</v>
      </c>
      <c r="E40" s="122">
        <f t="shared" si="6"/>
        <v>4951</v>
      </c>
      <c r="F40" s="126">
        <f t="shared" si="7"/>
        <v>87.3</v>
      </c>
      <c r="G40" s="126">
        <f t="shared" si="3"/>
        <v>1.8</v>
      </c>
      <c r="H40" s="126">
        <f t="shared" si="8"/>
        <v>1.8</v>
      </c>
      <c r="I40" s="126">
        <f t="shared" si="13"/>
        <v>87.1</v>
      </c>
      <c r="J40" s="122">
        <f t="shared" si="9"/>
        <v>4945</v>
      </c>
      <c r="K40" s="119"/>
      <c r="L40" s="119"/>
      <c r="M40" s="122">
        <v>4950063</v>
      </c>
      <c r="N40" s="127">
        <f t="shared" si="4"/>
        <v>88.33</v>
      </c>
      <c r="O40" s="127">
        <f t="shared" si="10"/>
        <v>2.4300000000000002</v>
      </c>
      <c r="P40" s="127">
        <f t="shared" si="11"/>
        <v>2.4300000000000002</v>
      </c>
      <c r="Q40" s="122">
        <f t="shared" si="0"/>
        <v>4950</v>
      </c>
      <c r="R40" s="123">
        <f t="shared" si="14"/>
        <v>88</v>
      </c>
      <c r="S40" s="122">
        <f t="shared" si="12"/>
        <v>4928</v>
      </c>
      <c r="T40" s="119" t="str">
        <f t="shared" si="1"/>
        <v>1986</v>
      </c>
      <c r="U40" s="119"/>
      <c r="V40" s="119"/>
      <c r="W40" s="119"/>
      <c r="X40" s="119"/>
      <c r="Y40" s="119"/>
      <c r="Z40" s="119"/>
      <c r="AA40" s="119"/>
      <c r="AB40" s="119"/>
      <c r="AC40" s="119"/>
      <c r="AD40" s="119"/>
      <c r="AE40" s="119"/>
      <c r="AF40" s="119"/>
      <c r="AG40" s="119"/>
      <c r="AH40" s="119"/>
      <c r="AI40" s="119"/>
      <c r="AJ40" s="119"/>
      <c r="AK40" s="119"/>
      <c r="AL40" s="119"/>
      <c r="AM40" s="119"/>
      <c r="AN40" s="119"/>
      <c r="AO40" s="119"/>
      <c r="AP40" s="119"/>
      <c r="AQ40" s="119"/>
      <c r="AR40" s="119"/>
      <c r="AS40" s="119"/>
      <c r="AT40" s="119"/>
      <c r="AU40" s="119"/>
      <c r="AV40" s="119"/>
      <c r="AW40" s="119"/>
      <c r="AX40" s="119"/>
      <c r="AY40" s="119"/>
      <c r="AZ40" s="119"/>
    </row>
    <row r="41" spans="1:52" ht="14">
      <c r="A41" s="129" t="s">
        <v>1439</v>
      </c>
      <c r="B41" s="121">
        <v>5039478</v>
      </c>
      <c r="C41" s="125">
        <f t="shared" si="2"/>
        <v>88.89</v>
      </c>
      <c r="D41" s="124" t="str">
        <f t="shared" si="5"/>
        <v>1987</v>
      </c>
      <c r="E41" s="122">
        <f t="shared" si="6"/>
        <v>5039</v>
      </c>
      <c r="F41" s="126">
        <f t="shared" si="7"/>
        <v>88.9</v>
      </c>
      <c r="G41" s="126">
        <f t="shared" si="3"/>
        <v>1.6</v>
      </c>
      <c r="H41" s="126">
        <f t="shared" si="8"/>
        <v>1.6</v>
      </c>
      <c r="I41" s="126">
        <f t="shared" si="13"/>
        <v>88.7</v>
      </c>
      <c r="J41" s="122">
        <f t="shared" si="9"/>
        <v>5034</v>
      </c>
      <c r="K41" s="119"/>
      <c r="L41" s="119"/>
      <c r="M41" s="122">
        <v>5040985</v>
      </c>
      <c r="N41" s="127">
        <f t="shared" si="4"/>
        <v>90.92</v>
      </c>
      <c r="O41" s="127">
        <f t="shared" si="10"/>
        <v>2.59</v>
      </c>
      <c r="P41" s="127">
        <f t="shared" si="11"/>
        <v>2.59</v>
      </c>
      <c r="Q41" s="122">
        <f t="shared" si="0"/>
        <v>5041</v>
      </c>
      <c r="R41" s="123">
        <f t="shared" si="14"/>
        <v>91</v>
      </c>
      <c r="S41" s="122">
        <f t="shared" si="12"/>
        <v>5019</v>
      </c>
      <c r="T41" s="119" t="str">
        <f t="shared" si="1"/>
        <v>1987</v>
      </c>
      <c r="U41" s="119"/>
      <c r="V41" s="119"/>
      <c r="W41" s="119"/>
      <c r="X41" s="119"/>
      <c r="Y41" s="119"/>
      <c r="Z41" s="119"/>
      <c r="AA41" s="119"/>
      <c r="AB41" s="119"/>
      <c r="AC41" s="119"/>
      <c r="AD41" s="119"/>
      <c r="AE41" s="119"/>
      <c r="AF41" s="119"/>
      <c r="AG41" s="119"/>
      <c r="AH41" s="119"/>
      <c r="AI41" s="119"/>
      <c r="AJ41" s="119"/>
      <c r="AK41" s="119"/>
      <c r="AL41" s="119"/>
      <c r="AM41" s="119"/>
      <c r="AN41" s="119"/>
      <c r="AO41" s="119"/>
      <c r="AP41" s="119"/>
      <c r="AQ41" s="119"/>
      <c r="AR41" s="119"/>
      <c r="AS41" s="119"/>
      <c r="AT41" s="119"/>
      <c r="AU41" s="119"/>
      <c r="AV41" s="119"/>
      <c r="AW41" s="119"/>
      <c r="AX41" s="119"/>
      <c r="AY41" s="119"/>
      <c r="AZ41" s="119"/>
    </row>
    <row r="42" spans="1:52" ht="14">
      <c r="A42" s="129" t="s">
        <v>1440</v>
      </c>
      <c r="B42" s="121">
        <v>5129113</v>
      </c>
      <c r="C42" s="125">
        <f t="shared" si="2"/>
        <v>89.64</v>
      </c>
      <c r="D42" s="124" t="str">
        <f t="shared" si="5"/>
        <v>1988</v>
      </c>
      <c r="E42" s="122">
        <f t="shared" si="6"/>
        <v>5129</v>
      </c>
      <c r="F42" s="126">
        <f t="shared" si="7"/>
        <v>89.6</v>
      </c>
      <c r="G42" s="126">
        <f t="shared" si="3"/>
        <v>0.8</v>
      </c>
      <c r="H42" s="126">
        <f t="shared" si="8"/>
        <v>0.8</v>
      </c>
      <c r="I42" s="126">
        <f t="shared" si="13"/>
        <v>89.5</v>
      </c>
      <c r="J42" s="122">
        <f t="shared" si="9"/>
        <v>5124</v>
      </c>
      <c r="K42" s="119"/>
      <c r="L42" s="119"/>
      <c r="M42" s="122">
        <v>5132294</v>
      </c>
      <c r="N42" s="127">
        <f t="shared" si="4"/>
        <v>91.31</v>
      </c>
      <c r="O42" s="127">
        <f t="shared" si="10"/>
        <v>0.39</v>
      </c>
      <c r="P42" s="127">
        <f t="shared" si="11"/>
        <v>0.39</v>
      </c>
      <c r="Q42" s="122">
        <f t="shared" si="0"/>
        <v>5132</v>
      </c>
      <c r="R42" s="123">
        <f t="shared" si="14"/>
        <v>91</v>
      </c>
      <c r="S42" s="122">
        <f t="shared" si="12"/>
        <v>5110</v>
      </c>
      <c r="T42" s="119" t="str">
        <f t="shared" si="1"/>
        <v>1988</v>
      </c>
      <c r="U42" s="119"/>
      <c r="V42" s="119"/>
      <c r="W42" s="119"/>
      <c r="X42" s="119"/>
      <c r="Y42" s="119"/>
      <c r="Z42" s="119"/>
      <c r="AA42" s="119"/>
      <c r="AB42" s="119"/>
      <c r="AC42" s="119"/>
      <c r="AD42" s="119"/>
      <c r="AE42" s="119"/>
      <c r="AF42" s="119"/>
      <c r="AG42" s="119"/>
      <c r="AH42" s="119"/>
      <c r="AI42" s="119"/>
      <c r="AJ42" s="119"/>
      <c r="AK42" s="119"/>
      <c r="AL42" s="119"/>
      <c r="AM42" s="119"/>
      <c r="AN42" s="119"/>
      <c r="AO42" s="119"/>
      <c r="AP42" s="119"/>
      <c r="AQ42" s="119"/>
      <c r="AR42" s="119"/>
      <c r="AS42" s="119"/>
      <c r="AT42" s="119"/>
      <c r="AU42" s="119"/>
      <c r="AV42" s="119"/>
      <c r="AW42" s="119"/>
      <c r="AX42" s="119"/>
      <c r="AY42" s="119"/>
      <c r="AZ42" s="119"/>
    </row>
    <row r="43" spans="1:52" ht="14">
      <c r="A43" s="129" t="s">
        <v>1441</v>
      </c>
      <c r="B43" s="121">
        <v>5218375</v>
      </c>
      <c r="C43" s="125">
        <f t="shared" si="2"/>
        <v>89.26</v>
      </c>
      <c r="D43" s="124" t="str">
        <f t="shared" si="5"/>
        <v>1989</v>
      </c>
      <c r="E43" s="122">
        <f t="shared" si="6"/>
        <v>5218</v>
      </c>
      <c r="F43" s="126">
        <f t="shared" si="7"/>
        <v>89.3</v>
      </c>
      <c r="G43" s="126">
        <f t="shared" si="3"/>
        <v>-0.4</v>
      </c>
      <c r="H43" s="126">
        <f t="shared" si="8"/>
        <v>-0.4</v>
      </c>
      <c r="I43" s="126">
        <f t="shared" si="13"/>
        <v>89.1</v>
      </c>
      <c r="J43" s="122">
        <f t="shared" si="9"/>
        <v>5213</v>
      </c>
      <c r="K43" s="119"/>
      <c r="L43" s="119"/>
      <c r="M43" s="122">
        <v>5223704</v>
      </c>
      <c r="N43" s="127">
        <f t="shared" si="4"/>
        <v>91.41</v>
      </c>
      <c r="O43" s="127">
        <f t="shared" si="10"/>
        <v>0.1</v>
      </c>
      <c r="P43" s="127">
        <f t="shared" si="11"/>
        <v>0.1</v>
      </c>
      <c r="Q43" s="122">
        <f t="shared" si="0"/>
        <v>5224</v>
      </c>
      <c r="R43" s="123">
        <f t="shared" si="14"/>
        <v>91</v>
      </c>
      <c r="S43" s="122">
        <f t="shared" si="12"/>
        <v>5201</v>
      </c>
      <c r="T43" s="119" t="str">
        <f t="shared" si="1"/>
        <v>1989</v>
      </c>
      <c r="U43" s="119"/>
      <c r="V43" s="119"/>
      <c r="W43" s="119"/>
      <c r="X43" s="119"/>
      <c r="Y43" s="119"/>
      <c r="Z43" s="119"/>
      <c r="AA43" s="119"/>
      <c r="AB43" s="119"/>
      <c r="AC43" s="119"/>
      <c r="AD43" s="119"/>
      <c r="AE43" s="119"/>
      <c r="AF43" s="119"/>
      <c r="AG43" s="119"/>
      <c r="AH43" s="119"/>
      <c r="AI43" s="119"/>
      <c r="AJ43" s="119"/>
      <c r="AK43" s="119"/>
      <c r="AL43" s="119"/>
      <c r="AM43" s="119"/>
      <c r="AN43" s="119"/>
      <c r="AO43" s="119"/>
      <c r="AP43" s="119"/>
      <c r="AQ43" s="119"/>
      <c r="AR43" s="119"/>
      <c r="AS43" s="119"/>
      <c r="AT43" s="119"/>
      <c r="AU43" s="119"/>
      <c r="AV43" s="119"/>
      <c r="AW43" s="119"/>
      <c r="AX43" s="119"/>
      <c r="AY43" s="119"/>
      <c r="AZ43" s="119"/>
    </row>
    <row r="44" spans="1:52" ht="14">
      <c r="A44" s="129" t="s">
        <v>1442</v>
      </c>
      <c r="B44" s="121">
        <v>5306425</v>
      </c>
      <c r="C44" s="125">
        <f t="shared" si="2"/>
        <v>88.05</v>
      </c>
      <c r="D44" s="124" t="str">
        <f t="shared" si="5"/>
        <v>1990</v>
      </c>
      <c r="E44" s="122">
        <f t="shared" si="6"/>
        <v>5306</v>
      </c>
      <c r="F44" s="126">
        <f t="shared" si="7"/>
        <v>88.1</v>
      </c>
      <c r="G44" s="126">
        <f t="shared" si="3"/>
        <v>-1.2</v>
      </c>
      <c r="H44" s="126">
        <f t="shared" si="8"/>
        <v>-1.2</v>
      </c>
      <c r="I44" s="126">
        <f t="shared" si="13"/>
        <v>87.9</v>
      </c>
      <c r="J44" s="122">
        <f t="shared" si="9"/>
        <v>5301</v>
      </c>
      <c r="K44" s="119"/>
      <c r="L44" s="119"/>
      <c r="M44" s="122">
        <v>5316176</v>
      </c>
      <c r="N44" s="127">
        <f t="shared" si="4"/>
        <v>92.47</v>
      </c>
      <c r="O44" s="127">
        <f t="shared" si="10"/>
        <v>1.06</v>
      </c>
      <c r="P44" s="127">
        <f t="shared" si="11"/>
        <v>1.06</v>
      </c>
      <c r="Q44" s="122">
        <f t="shared" si="0"/>
        <v>5316</v>
      </c>
      <c r="R44" s="123">
        <f t="shared" si="14"/>
        <v>92</v>
      </c>
      <c r="S44" s="122">
        <f t="shared" si="12"/>
        <v>5293</v>
      </c>
      <c r="T44" s="119" t="str">
        <f t="shared" si="1"/>
        <v>1990</v>
      </c>
      <c r="U44" s="119"/>
      <c r="V44" s="119"/>
      <c r="W44" s="119"/>
      <c r="X44" s="119"/>
      <c r="Y44" s="119"/>
      <c r="Z44" s="119"/>
      <c r="AA44" s="119"/>
      <c r="AB44" s="119"/>
      <c r="AC44" s="119"/>
      <c r="AD44" s="119"/>
      <c r="AE44" s="119"/>
      <c r="AF44" s="119"/>
      <c r="AG44" s="119"/>
      <c r="AH44" s="119"/>
      <c r="AI44" s="119"/>
      <c r="AJ44" s="119"/>
      <c r="AK44" s="119"/>
      <c r="AL44" s="119"/>
      <c r="AM44" s="119"/>
      <c r="AN44" s="119"/>
      <c r="AO44" s="119"/>
      <c r="AP44" s="119"/>
      <c r="AQ44" s="119"/>
      <c r="AR44" s="119"/>
      <c r="AS44" s="119"/>
      <c r="AT44" s="119"/>
      <c r="AU44" s="119"/>
      <c r="AV44" s="119"/>
      <c r="AW44" s="119"/>
      <c r="AX44" s="119"/>
      <c r="AY44" s="119"/>
      <c r="AZ44" s="119"/>
    </row>
    <row r="45" spans="1:52" ht="14">
      <c r="A45" s="129" t="s">
        <v>1443</v>
      </c>
      <c r="B45" s="121">
        <v>5392939</v>
      </c>
      <c r="C45" s="125">
        <f t="shared" si="2"/>
        <v>86.51</v>
      </c>
      <c r="D45" s="124" t="str">
        <f t="shared" si="5"/>
        <v>1991</v>
      </c>
      <c r="E45" s="122">
        <f t="shared" si="6"/>
        <v>5393</v>
      </c>
      <c r="F45" s="126">
        <f t="shared" si="7"/>
        <v>86.5</v>
      </c>
      <c r="G45" s="126">
        <f t="shared" si="3"/>
        <v>-1.5</v>
      </c>
      <c r="H45" s="126">
        <f t="shared" si="8"/>
        <v>-1.5</v>
      </c>
      <c r="I45" s="126">
        <f t="shared" si="13"/>
        <v>86.4</v>
      </c>
      <c r="J45" s="122">
        <f t="shared" si="9"/>
        <v>5387</v>
      </c>
      <c r="K45" s="119"/>
      <c r="L45" s="119"/>
      <c r="M45" s="122">
        <v>5406246</v>
      </c>
      <c r="N45" s="127">
        <f t="shared" si="4"/>
        <v>90.07</v>
      </c>
      <c r="O45" s="127">
        <f t="shared" si="10"/>
        <v>-2.4</v>
      </c>
      <c r="P45" s="127">
        <f t="shared" si="11"/>
        <v>-2.4</v>
      </c>
      <c r="Q45" s="122">
        <f t="shared" si="0"/>
        <v>5406</v>
      </c>
      <c r="R45" s="123">
        <f t="shared" si="14"/>
        <v>90</v>
      </c>
      <c r="S45" s="122">
        <f t="shared" si="12"/>
        <v>5383</v>
      </c>
      <c r="T45" s="119" t="str">
        <f t="shared" si="1"/>
        <v>1991</v>
      </c>
      <c r="U45" s="119"/>
      <c r="V45" s="119"/>
      <c r="W45" s="119"/>
      <c r="X45" s="119"/>
      <c r="Y45" s="119"/>
      <c r="Z45" s="119"/>
      <c r="AA45" s="119"/>
      <c r="AB45" s="119"/>
      <c r="AC45" s="119"/>
      <c r="AD45" s="119"/>
      <c r="AE45" s="119"/>
      <c r="AF45" s="119"/>
      <c r="AG45" s="119"/>
      <c r="AH45" s="119"/>
      <c r="AI45" s="119"/>
      <c r="AJ45" s="119"/>
      <c r="AK45" s="119"/>
      <c r="AL45" s="119"/>
      <c r="AM45" s="119"/>
      <c r="AN45" s="119"/>
      <c r="AO45" s="119"/>
      <c r="AP45" s="119"/>
      <c r="AQ45" s="119"/>
      <c r="AR45" s="119"/>
      <c r="AS45" s="119"/>
      <c r="AT45" s="119"/>
      <c r="AU45" s="119"/>
      <c r="AV45" s="119"/>
      <c r="AW45" s="119"/>
      <c r="AX45" s="119"/>
      <c r="AY45" s="119"/>
      <c r="AZ45" s="119"/>
    </row>
    <row r="46" spans="1:52" ht="14">
      <c r="A46" s="129" t="s">
        <v>1444</v>
      </c>
      <c r="B46" s="121">
        <v>5478009</v>
      </c>
      <c r="C46" s="125">
        <f t="shared" si="2"/>
        <v>85.07</v>
      </c>
      <c r="D46" s="124" t="str">
        <f t="shared" si="5"/>
        <v>1992</v>
      </c>
      <c r="E46" s="122">
        <f t="shared" si="6"/>
        <v>5478</v>
      </c>
      <c r="F46" s="126">
        <f t="shared" si="7"/>
        <v>85.1</v>
      </c>
      <c r="G46" s="126">
        <f t="shared" si="3"/>
        <v>-1.4</v>
      </c>
      <c r="H46" s="126">
        <f t="shared" si="8"/>
        <v>-1.4</v>
      </c>
      <c r="I46" s="126">
        <f t="shared" si="13"/>
        <v>85</v>
      </c>
      <c r="J46" s="122">
        <f t="shared" si="9"/>
        <v>5472</v>
      </c>
      <c r="K46" s="119"/>
      <c r="L46" s="119"/>
      <c r="M46" s="122">
        <v>5492686</v>
      </c>
      <c r="N46" s="127">
        <f t="shared" si="4"/>
        <v>86.44</v>
      </c>
      <c r="O46" s="127">
        <f t="shared" si="10"/>
        <v>-3.63</v>
      </c>
      <c r="P46" s="127">
        <f t="shared" si="11"/>
        <v>-3.63</v>
      </c>
      <c r="Q46" s="122">
        <f t="shared" si="0"/>
        <v>5493</v>
      </c>
      <c r="R46" s="123">
        <f t="shared" si="14"/>
        <v>86</v>
      </c>
      <c r="S46" s="122">
        <f t="shared" si="12"/>
        <v>5469</v>
      </c>
      <c r="T46" s="119" t="str">
        <f t="shared" si="1"/>
        <v>1992</v>
      </c>
      <c r="U46" s="119"/>
      <c r="V46" s="119"/>
      <c r="W46" s="119"/>
      <c r="X46" s="119"/>
      <c r="Y46" s="119"/>
      <c r="Z46" s="119"/>
      <c r="AA46" s="119"/>
      <c r="AB46" s="119"/>
      <c r="AC46" s="119"/>
      <c r="AD46" s="119"/>
      <c r="AE46" s="119"/>
      <c r="AF46" s="119"/>
      <c r="AG46" s="119"/>
      <c r="AH46" s="119"/>
      <c r="AI46" s="119"/>
      <c r="AJ46" s="119"/>
      <c r="AK46" s="119"/>
      <c r="AL46" s="119"/>
      <c r="AM46" s="119"/>
      <c r="AN46" s="119"/>
      <c r="AO46" s="119"/>
      <c r="AP46" s="119"/>
      <c r="AQ46" s="119"/>
      <c r="AR46" s="119"/>
      <c r="AS46" s="119"/>
      <c r="AT46" s="119"/>
      <c r="AU46" s="119"/>
      <c r="AV46" s="119"/>
      <c r="AW46" s="119"/>
      <c r="AX46" s="119"/>
      <c r="AY46" s="119"/>
      <c r="AZ46" s="119"/>
    </row>
    <row r="47" spans="1:52" ht="14" customHeight="1">
      <c r="A47" s="129" t="s">
        <v>1445</v>
      </c>
      <c r="B47" s="121">
        <v>5561744</v>
      </c>
      <c r="C47" s="125">
        <f t="shared" si="2"/>
        <v>83.74</v>
      </c>
      <c r="D47" s="124" t="str">
        <f t="shared" si="5"/>
        <v>1993</v>
      </c>
      <c r="E47" s="122">
        <f t="shared" si="6"/>
        <v>5562</v>
      </c>
      <c r="F47" s="126">
        <f t="shared" si="7"/>
        <v>83.7</v>
      </c>
      <c r="G47" s="126">
        <f t="shared" si="3"/>
        <v>-1.3</v>
      </c>
      <c r="H47" s="126">
        <f t="shared" si="8"/>
        <v>-1.3</v>
      </c>
      <c r="I47" s="126">
        <f t="shared" si="13"/>
        <v>83.7</v>
      </c>
      <c r="J47" s="122">
        <f t="shared" si="9"/>
        <v>5556</v>
      </c>
      <c r="K47" s="119"/>
      <c r="L47" s="119"/>
      <c r="M47" s="122">
        <v>5577434</v>
      </c>
      <c r="N47" s="127">
        <f t="shared" si="4"/>
        <v>84.75</v>
      </c>
      <c r="O47" s="127">
        <f t="shared" si="10"/>
        <v>-1.69</v>
      </c>
      <c r="P47" s="127">
        <f t="shared" si="11"/>
        <v>-1.69</v>
      </c>
      <c r="Q47" s="122">
        <f t="shared" si="0"/>
        <v>5577</v>
      </c>
      <c r="R47" s="123">
        <f t="shared" si="14"/>
        <v>84</v>
      </c>
      <c r="S47" s="122">
        <f t="shared" si="12"/>
        <v>5553</v>
      </c>
      <c r="T47" s="119" t="str">
        <f t="shared" si="1"/>
        <v>1993</v>
      </c>
      <c r="U47" s="247" t="s">
        <v>1596</v>
      </c>
      <c r="V47" s="247"/>
      <c r="W47" s="247"/>
      <c r="X47" s="247"/>
      <c r="Y47" s="247"/>
      <c r="Z47" s="247"/>
      <c r="AA47" s="247"/>
      <c r="AB47" s="247"/>
      <c r="AC47" s="247"/>
      <c r="AD47" s="247"/>
      <c r="AE47" s="247"/>
      <c r="AF47" s="247"/>
      <c r="AG47" s="119"/>
      <c r="AH47" s="119"/>
      <c r="AI47" s="119"/>
      <c r="AJ47" s="119"/>
      <c r="AK47" s="119"/>
      <c r="AL47" s="119"/>
      <c r="AM47" s="119"/>
      <c r="AN47" s="119"/>
      <c r="AO47" s="119"/>
      <c r="AP47" s="119"/>
      <c r="AQ47" s="119"/>
      <c r="AR47" s="119"/>
      <c r="AS47" s="119"/>
      <c r="AT47" s="119"/>
      <c r="AU47" s="119"/>
      <c r="AV47" s="119"/>
      <c r="AW47" s="119"/>
      <c r="AX47" s="119"/>
      <c r="AY47" s="119"/>
      <c r="AZ47" s="119"/>
    </row>
    <row r="48" spans="1:52" ht="14">
      <c r="A48" s="129" t="s">
        <v>1446</v>
      </c>
      <c r="B48" s="121">
        <v>5644416</v>
      </c>
      <c r="C48" s="125">
        <f t="shared" si="2"/>
        <v>82.67</v>
      </c>
      <c r="D48" s="124" t="str">
        <f t="shared" si="5"/>
        <v>1994</v>
      </c>
      <c r="E48" s="122">
        <f t="shared" si="6"/>
        <v>5644</v>
      </c>
      <c r="F48" s="126">
        <f t="shared" si="7"/>
        <v>82.7</v>
      </c>
      <c r="G48" s="126">
        <f t="shared" si="3"/>
        <v>-1.1000000000000001</v>
      </c>
      <c r="H48" s="126">
        <f t="shared" si="8"/>
        <v>-1.1000000000000001</v>
      </c>
      <c r="I48" s="126">
        <f t="shared" si="13"/>
        <v>82.6</v>
      </c>
      <c r="J48" s="122">
        <f t="shared" si="9"/>
        <v>5639</v>
      </c>
      <c r="K48" s="119"/>
      <c r="L48" s="119"/>
      <c r="M48" s="122">
        <v>5660728</v>
      </c>
      <c r="N48" s="127">
        <f t="shared" si="4"/>
        <v>83.29</v>
      </c>
      <c r="O48" s="127">
        <f t="shared" si="10"/>
        <v>-1.46</v>
      </c>
      <c r="P48" s="127">
        <f t="shared" si="11"/>
        <v>-1.46</v>
      </c>
      <c r="Q48" s="122">
        <f t="shared" si="0"/>
        <v>5661</v>
      </c>
      <c r="R48" s="123">
        <f t="shared" si="14"/>
        <v>83</v>
      </c>
      <c r="S48" s="122">
        <f t="shared" si="12"/>
        <v>5636</v>
      </c>
      <c r="T48" s="119" t="str">
        <f t="shared" si="1"/>
        <v>1994</v>
      </c>
      <c r="U48" s="247"/>
      <c r="V48" s="247"/>
      <c r="W48" s="247"/>
      <c r="X48" s="247"/>
      <c r="Y48" s="247"/>
      <c r="Z48" s="247"/>
      <c r="AA48" s="247"/>
      <c r="AB48" s="247"/>
      <c r="AC48" s="247"/>
      <c r="AD48" s="247"/>
      <c r="AE48" s="247"/>
      <c r="AF48" s="247"/>
      <c r="AG48" s="119"/>
      <c r="AH48" s="119"/>
      <c r="AI48" s="119"/>
      <c r="AJ48" s="119"/>
      <c r="AK48" s="119"/>
      <c r="AL48" s="119"/>
      <c r="AM48" s="119"/>
      <c r="AN48" s="119"/>
      <c r="AO48" s="119"/>
      <c r="AP48" s="119"/>
      <c r="AQ48" s="119"/>
      <c r="AR48" s="119"/>
      <c r="AS48" s="119"/>
      <c r="AT48" s="119"/>
      <c r="AU48" s="119"/>
      <c r="AV48" s="119"/>
      <c r="AW48" s="119"/>
      <c r="AX48" s="119"/>
      <c r="AY48" s="119"/>
      <c r="AZ48" s="119"/>
    </row>
    <row r="49" spans="1:52" ht="14">
      <c r="A49" s="129" t="s">
        <v>1447</v>
      </c>
      <c r="B49" s="121">
        <v>5726239</v>
      </c>
      <c r="C49" s="125">
        <f t="shared" si="2"/>
        <v>81.819999999999993</v>
      </c>
      <c r="D49" s="124" t="str">
        <f t="shared" si="5"/>
        <v>1995</v>
      </c>
      <c r="E49" s="122">
        <f t="shared" si="6"/>
        <v>5726</v>
      </c>
      <c r="F49" s="126">
        <f t="shared" si="7"/>
        <v>81.8</v>
      </c>
      <c r="G49" s="126">
        <f t="shared" si="3"/>
        <v>-0.9</v>
      </c>
      <c r="H49" s="126">
        <f t="shared" si="8"/>
        <v>-0.9</v>
      </c>
      <c r="I49" s="126">
        <f t="shared" si="13"/>
        <v>81.7</v>
      </c>
      <c r="J49" s="122">
        <f t="shared" si="9"/>
        <v>5721</v>
      </c>
      <c r="K49" s="119"/>
      <c r="L49" s="119"/>
      <c r="M49" s="122">
        <v>5743220</v>
      </c>
      <c r="N49" s="127">
        <f t="shared" si="4"/>
        <v>82.49</v>
      </c>
      <c r="O49" s="127">
        <f t="shared" si="10"/>
        <v>-0.8</v>
      </c>
      <c r="P49" s="127">
        <f t="shared" si="11"/>
        <v>-0.8</v>
      </c>
      <c r="Q49" s="122">
        <f t="shared" si="0"/>
        <v>5743</v>
      </c>
      <c r="R49" s="123">
        <f t="shared" si="14"/>
        <v>82</v>
      </c>
      <c r="S49" s="122">
        <f t="shared" si="12"/>
        <v>5718</v>
      </c>
      <c r="T49" s="119" t="str">
        <f t="shared" si="1"/>
        <v>1995</v>
      </c>
      <c r="U49" s="247"/>
      <c r="V49" s="247"/>
      <c r="W49" s="247"/>
      <c r="X49" s="247"/>
      <c r="Y49" s="247"/>
      <c r="Z49" s="247"/>
      <c r="AA49" s="247"/>
      <c r="AB49" s="247"/>
      <c r="AC49" s="247"/>
      <c r="AD49" s="247"/>
      <c r="AE49" s="247"/>
      <c r="AF49" s="247"/>
      <c r="AG49" s="119"/>
      <c r="AH49" s="119"/>
      <c r="AI49" s="119"/>
      <c r="AJ49" s="119"/>
      <c r="AK49" s="119"/>
      <c r="AL49" s="119"/>
      <c r="AM49" s="119"/>
      <c r="AN49" s="119"/>
      <c r="AO49" s="119"/>
      <c r="AP49" s="119"/>
      <c r="AQ49" s="119"/>
      <c r="AR49" s="119"/>
      <c r="AS49" s="119"/>
      <c r="AT49" s="119"/>
      <c r="AU49" s="119"/>
      <c r="AV49" s="119"/>
      <c r="AW49" s="119"/>
      <c r="AX49" s="119"/>
      <c r="AY49" s="119"/>
      <c r="AZ49" s="119"/>
    </row>
    <row r="50" spans="1:52" ht="14">
      <c r="A50" s="129" t="s">
        <v>1448</v>
      </c>
      <c r="B50" s="121">
        <v>5807212</v>
      </c>
      <c r="C50" s="125">
        <f t="shared" si="2"/>
        <v>80.97</v>
      </c>
      <c r="D50" s="124" t="str">
        <f t="shared" si="5"/>
        <v>1996</v>
      </c>
      <c r="E50" s="122">
        <f t="shared" si="6"/>
        <v>5807</v>
      </c>
      <c r="F50" s="126">
        <f t="shared" si="7"/>
        <v>81</v>
      </c>
      <c r="G50" s="126">
        <f t="shared" si="3"/>
        <v>-0.8</v>
      </c>
      <c r="H50" s="126">
        <f t="shared" si="8"/>
        <v>-0.8</v>
      </c>
      <c r="I50" s="126">
        <f t="shared" si="13"/>
        <v>80.900000000000006</v>
      </c>
      <c r="J50" s="122">
        <f t="shared" si="9"/>
        <v>5802</v>
      </c>
      <c r="K50" s="119"/>
      <c r="L50" s="119"/>
      <c r="M50" s="122">
        <v>5825145</v>
      </c>
      <c r="N50" s="127">
        <f t="shared" si="4"/>
        <v>81.93</v>
      </c>
      <c r="O50" s="127">
        <f t="shared" si="10"/>
        <v>-0.56000000000000005</v>
      </c>
      <c r="P50" s="127">
        <f t="shared" si="11"/>
        <v>-0.56000000000000005</v>
      </c>
      <c r="Q50" s="122">
        <f t="shared" si="0"/>
        <v>5825</v>
      </c>
      <c r="R50" s="123">
        <f t="shared" si="14"/>
        <v>81</v>
      </c>
      <c r="S50" s="122">
        <f t="shared" si="12"/>
        <v>5799</v>
      </c>
      <c r="T50" s="119" t="str">
        <f t="shared" si="1"/>
        <v>1996</v>
      </c>
      <c r="U50" s="247"/>
      <c r="V50" s="247"/>
      <c r="W50" s="247"/>
      <c r="X50" s="247"/>
      <c r="Y50" s="247"/>
      <c r="Z50" s="247"/>
      <c r="AA50" s="247"/>
      <c r="AB50" s="247"/>
      <c r="AC50" s="247"/>
      <c r="AD50" s="247"/>
      <c r="AE50" s="247"/>
      <c r="AF50" s="247"/>
      <c r="AG50" s="119"/>
      <c r="AH50" s="119"/>
      <c r="AI50" s="119"/>
      <c r="AJ50" s="119"/>
      <c r="AK50" s="119"/>
      <c r="AL50" s="119"/>
      <c r="AM50" s="119"/>
      <c r="AN50" s="119"/>
      <c r="AO50" s="119"/>
      <c r="AP50" s="119"/>
      <c r="AQ50" s="119"/>
      <c r="AR50" s="119"/>
      <c r="AS50" s="119"/>
      <c r="AT50" s="119"/>
      <c r="AU50" s="119"/>
      <c r="AV50" s="119"/>
      <c r="AW50" s="119"/>
      <c r="AX50" s="119"/>
      <c r="AY50" s="119"/>
      <c r="AZ50" s="119"/>
    </row>
    <row r="51" spans="1:52" ht="14">
      <c r="A51" s="129" t="s">
        <v>1449</v>
      </c>
      <c r="B51" s="121">
        <v>5887260</v>
      </c>
      <c r="C51" s="125">
        <f t="shared" si="2"/>
        <v>80.05</v>
      </c>
      <c r="D51" s="124" t="str">
        <f t="shared" si="5"/>
        <v>1997</v>
      </c>
      <c r="E51" s="122">
        <f t="shared" si="6"/>
        <v>5887</v>
      </c>
      <c r="F51" s="126">
        <f t="shared" si="7"/>
        <v>80.099999999999994</v>
      </c>
      <c r="G51" s="126">
        <f t="shared" si="3"/>
        <v>-0.9</v>
      </c>
      <c r="H51" s="126">
        <f t="shared" si="8"/>
        <v>-0.9</v>
      </c>
      <c r="I51" s="126">
        <f t="shared" si="13"/>
        <v>80</v>
      </c>
      <c r="J51" s="122">
        <f t="shared" si="9"/>
        <v>5882</v>
      </c>
      <c r="K51" s="119"/>
      <c r="L51" s="119"/>
      <c r="M51" s="122">
        <v>5906481</v>
      </c>
      <c r="N51" s="127">
        <f t="shared" si="4"/>
        <v>81.34</v>
      </c>
      <c r="O51" s="127">
        <f t="shared" si="10"/>
        <v>-0.59</v>
      </c>
      <c r="P51" s="127">
        <f t="shared" si="11"/>
        <v>-0.59</v>
      </c>
      <c r="Q51" s="122">
        <f t="shared" si="0"/>
        <v>5906</v>
      </c>
      <c r="R51" s="123">
        <f t="shared" si="14"/>
        <v>80</v>
      </c>
      <c r="S51" s="122">
        <f t="shared" si="12"/>
        <v>5879</v>
      </c>
      <c r="T51" s="119" t="str">
        <f t="shared" si="1"/>
        <v>1997</v>
      </c>
      <c r="U51" s="119"/>
      <c r="V51" s="119"/>
      <c r="W51" s="119"/>
      <c r="X51" s="119"/>
      <c r="Y51" s="119"/>
      <c r="Z51" s="119"/>
      <c r="AA51" s="119"/>
      <c r="AB51" s="119"/>
      <c r="AC51" s="119"/>
      <c r="AD51" s="119"/>
      <c r="AE51" s="119"/>
      <c r="AF51" s="119"/>
      <c r="AG51" s="119"/>
      <c r="AH51" s="119"/>
      <c r="AI51" s="119"/>
      <c r="AJ51" s="119"/>
      <c r="AK51" s="119"/>
      <c r="AL51" s="119"/>
      <c r="AM51" s="119"/>
      <c r="AN51" s="119"/>
      <c r="AO51" s="119"/>
      <c r="AP51" s="119"/>
      <c r="AQ51" s="119"/>
      <c r="AR51" s="119"/>
      <c r="AS51" s="119"/>
      <c r="AT51" s="119"/>
      <c r="AU51" s="119"/>
      <c r="AV51" s="119"/>
      <c r="AW51" s="119"/>
      <c r="AX51" s="119"/>
      <c r="AY51" s="119"/>
      <c r="AZ51" s="119"/>
    </row>
    <row r="52" spans="1:52" ht="14">
      <c r="A52" s="129" t="s">
        <v>1450</v>
      </c>
      <c r="B52" s="121">
        <v>5966465</v>
      </c>
      <c r="C52" s="125">
        <f t="shared" si="2"/>
        <v>79.209999999999994</v>
      </c>
      <c r="D52" s="124" t="str">
        <f t="shared" si="5"/>
        <v>1998</v>
      </c>
      <c r="E52" s="122">
        <f t="shared" si="6"/>
        <v>5966</v>
      </c>
      <c r="F52" s="126">
        <f t="shared" si="7"/>
        <v>79.2</v>
      </c>
      <c r="G52" s="126">
        <f t="shared" si="3"/>
        <v>-0.8</v>
      </c>
      <c r="H52" s="126">
        <f t="shared" si="8"/>
        <v>-0.8</v>
      </c>
      <c r="I52" s="126">
        <f t="shared" si="13"/>
        <v>79.2</v>
      </c>
      <c r="J52" s="122">
        <f t="shared" si="9"/>
        <v>5961</v>
      </c>
      <c r="K52" s="119"/>
      <c r="L52" s="119"/>
      <c r="M52" s="122">
        <v>5987313</v>
      </c>
      <c r="N52" s="127">
        <f t="shared" si="4"/>
        <v>80.83</v>
      </c>
      <c r="O52" s="127">
        <f t="shared" si="10"/>
        <v>-0.51</v>
      </c>
      <c r="P52" s="127">
        <f t="shared" si="11"/>
        <v>-0.51</v>
      </c>
      <c r="Q52" s="122">
        <f t="shared" si="0"/>
        <v>5987</v>
      </c>
      <c r="R52" s="123">
        <f t="shared" si="14"/>
        <v>79</v>
      </c>
      <c r="S52" s="122">
        <f t="shared" si="12"/>
        <v>5958</v>
      </c>
      <c r="T52" s="119" t="str">
        <f t="shared" si="1"/>
        <v>1998</v>
      </c>
      <c r="U52" s="119"/>
      <c r="V52" s="119"/>
      <c r="W52" s="119"/>
      <c r="X52" s="119"/>
      <c r="Y52" s="119"/>
      <c r="Z52" s="119"/>
      <c r="AA52" s="119"/>
      <c r="AB52" s="119"/>
      <c r="AC52" s="119"/>
      <c r="AD52" s="119"/>
      <c r="AE52" s="119"/>
      <c r="AF52" s="119"/>
      <c r="AG52" s="119"/>
      <c r="AH52" s="119"/>
      <c r="AI52" s="119"/>
      <c r="AJ52" s="119"/>
      <c r="AK52" s="119"/>
      <c r="AL52" s="119"/>
      <c r="AM52" s="119"/>
      <c r="AN52" s="119"/>
      <c r="AO52" s="119"/>
      <c r="AP52" s="119"/>
      <c r="AQ52" s="119"/>
      <c r="AR52" s="119"/>
      <c r="AS52" s="119"/>
      <c r="AT52" s="119"/>
      <c r="AU52" s="119"/>
      <c r="AV52" s="119"/>
      <c r="AW52" s="119"/>
      <c r="AX52" s="119"/>
      <c r="AY52" s="119"/>
      <c r="AZ52" s="119"/>
    </row>
    <row r="53" spans="1:52" ht="14">
      <c r="A53" s="129" t="s">
        <v>1451</v>
      </c>
      <c r="B53" s="121">
        <v>6044931</v>
      </c>
      <c r="C53" s="125">
        <f t="shared" si="2"/>
        <v>78.47</v>
      </c>
      <c r="D53" s="124" t="str">
        <f t="shared" si="5"/>
        <v>1999</v>
      </c>
      <c r="E53" s="122">
        <f t="shared" si="6"/>
        <v>6045</v>
      </c>
      <c r="F53" s="126">
        <f t="shared" si="7"/>
        <v>78.5</v>
      </c>
      <c r="G53" s="126">
        <f t="shared" si="3"/>
        <v>-0.7</v>
      </c>
      <c r="H53" s="126">
        <f t="shared" si="8"/>
        <v>-0.7</v>
      </c>
      <c r="I53" s="126">
        <f t="shared" si="13"/>
        <v>78.5</v>
      </c>
      <c r="J53" s="122">
        <f t="shared" si="9"/>
        <v>6040</v>
      </c>
      <c r="K53" s="119"/>
      <c r="L53" s="119"/>
      <c r="M53" s="122">
        <v>6067759</v>
      </c>
      <c r="N53" s="127">
        <f t="shared" si="4"/>
        <v>80.45</v>
      </c>
      <c r="O53" s="127">
        <f t="shared" si="10"/>
        <v>-0.38</v>
      </c>
      <c r="P53" s="127">
        <f t="shared" si="11"/>
        <v>-0.38</v>
      </c>
      <c r="Q53" s="122">
        <f t="shared" si="0"/>
        <v>6068</v>
      </c>
      <c r="R53" s="123">
        <f t="shared" si="14"/>
        <v>79</v>
      </c>
      <c r="S53" s="122">
        <f t="shared" si="12"/>
        <v>6037</v>
      </c>
      <c r="T53" s="119" t="str">
        <f t="shared" si="1"/>
        <v>1999</v>
      </c>
      <c r="U53" s="119"/>
      <c r="V53" s="119"/>
      <c r="W53" s="119"/>
      <c r="X53" s="119"/>
      <c r="Y53" s="119"/>
      <c r="Z53" s="119"/>
      <c r="AA53" s="119"/>
      <c r="AB53" s="119"/>
      <c r="AC53" s="119"/>
      <c r="AD53" s="119"/>
      <c r="AE53" s="119"/>
      <c r="AF53" s="119"/>
      <c r="AG53" s="119"/>
      <c r="AH53" s="119"/>
      <c r="AI53" s="119"/>
      <c r="AJ53" s="119"/>
      <c r="AK53" s="119"/>
      <c r="AL53" s="119"/>
      <c r="AM53" s="119"/>
      <c r="AN53" s="119"/>
      <c r="AO53" s="119"/>
      <c r="AP53" s="119"/>
      <c r="AQ53" s="119"/>
      <c r="AR53" s="119"/>
      <c r="AS53" s="119"/>
      <c r="AT53" s="119"/>
      <c r="AU53" s="119"/>
      <c r="AV53" s="119"/>
      <c r="AW53" s="119"/>
      <c r="AX53" s="119"/>
      <c r="AY53" s="119"/>
      <c r="AZ53" s="119"/>
    </row>
    <row r="54" spans="1:52">
      <c r="A54" s="129">
        <v>2000</v>
      </c>
      <c r="B54" s="121">
        <v>6122770</v>
      </c>
      <c r="C54" s="125">
        <f t="shared" si="2"/>
        <v>77.84</v>
      </c>
      <c r="D54" s="124" t="s">
        <v>1401</v>
      </c>
      <c r="E54" s="122">
        <f t="shared" si="6"/>
        <v>6123</v>
      </c>
      <c r="F54" s="126">
        <f t="shared" si="7"/>
        <v>77.8</v>
      </c>
      <c r="G54" s="126">
        <f t="shared" si="3"/>
        <v>-0.6</v>
      </c>
      <c r="H54" s="126">
        <f t="shared" si="8"/>
        <v>-0.6</v>
      </c>
      <c r="I54" s="126">
        <f t="shared" si="13"/>
        <v>77.900000000000006</v>
      </c>
      <c r="J54" s="122">
        <f t="shared" si="9"/>
        <v>6118</v>
      </c>
      <c r="K54" s="119"/>
      <c r="L54" s="119"/>
      <c r="M54" s="122">
        <v>6148899</v>
      </c>
      <c r="N54" s="127">
        <f t="shared" si="4"/>
        <v>81.14</v>
      </c>
      <c r="O54" s="127">
        <f t="shared" si="10"/>
        <v>0.69</v>
      </c>
      <c r="P54" s="127">
        <f t="shared" si="11"/>
        <v>0.69</v>
      </c>
      <c r="Q54" s="122">
        <f t="shared" si="0"/>
        <v>6149</v>
      </c>
      <c r="R54" s="123">
        <f t="shared" si="14"/>
        <v>80</v>
      </c>
      <c r="S54" s="122">
        <f t="shared" si="12"/>
        <v>6117</v>
      </c>
      <c r="T54" s="119">
        <f t="shared" si="1"/>
        <v>2000</v>
      </c>
      <c r="U54" s="119"/>
      <c r="V54" s="119"/>
      <c r="W54" s="119"/>
      <c r="X54" s="119"/>
      <c r="Y54" s="119"/>
      <c r="Z54" s="119"/>
      <c r="AA54" s="119"/>
      <c r="AB54" s="119"/>
      <c r="AC54" s="119"/>
      <c r="AD54" s="119"/>
      <c r="AE54" s="119"/>
      <c r="AF54" s="119"/>
      <c r="AG54" s="119"/>
      <c r="AH54" s="119"/>
      <c r="AI54" s="119"/>
      <c r="AJ54" s="119"/>
      <c r="AK54" s="119"/>
      <c r="AL54" s="119"/>
      <c r="AM54" s="119"/>
      <c r="AN54" s="119"/>
      <c r="AO54" s="119"/>
      <c r="AP54" s="119"/>
      <c r="AQ54" s="119"/>
      <c r="AR54" s="119"/>
      <c r="AS54" s="119"/>
      <c r="AT54" s="119"/>
      <c r="AU54" s="119"/>
      <c r="AV54" s="119"/>
      <c r="AW54" s="119"/>
      <c r="AX54" s="119"/>
      <c r="AY54" s="119"/>
      <c r="AZ54" s="119"/>
    </row>
    <row r="55" spans="1:52" ht="14">
      <c r="A55" s="129" t="s">
        <v>1452</v>
      </c>
      <c r="B55" s="121">
        <v>6200003</v>
      </c>
      <c r="C55" s="125">
        <f t="shared" si="2"/>
        <v>77.23</v>
      </c>
      <c r="D55" s="124" t="str">
        <f t="shared" si="5"/>
        <v>2001</v>
      </c>
      <c r="E55" s="122">
        <f t="shared" si="6"/>
        <v>6200</v>
      </c>
      <c r="F55" s="126">
        <f t="shared" si="7"/>
        <v>77.2</v>
      </c>
      <c r="G55" s="126">
        <f t="shared" si="3"/>
        <v>-0.6</v>
      </c>
      <c r="H55" s="126">
        <f t="shared" si="8"/>
        <v>-0.6</v>
      </c>
      <c r="I55" s="126">
        <f t="shared" si="13"/>
        <v>77.3</v>
      </c>
      <c r="J55" s="122">
        <f t="shared" si="9"/>
        <v>6195</v>
      </c>
      <c r="K55" s="119"/>
      <c r="L55" s="119"/>
      <c r="M55" s="122">
        <v>6230747</v>
      </c>
      <c r="N55" s="127">
        <f t="shared" si="4"/>
        <v>81.849999999999994</v>
      </c>
      <c r="O55" s="127">
        <f t="shared" si="10"/>
        <v>0.71</v>
      </c>
      <c r="P55" s="127">
        <f t="shared" si="11"/>
        <v>0.71</v>
      </c>
      <c r="Q55" s="122">
        <f t="shared" si="0"/>
        <v>6231</v>
      </c>
      <c r="R55" s="123">
        <f t="shared" si="14"/>
        <v>81</v>
      </c>
      <c r="S55" s="122">
        <f t="shared" si="12"/>
        <v>6198</v>
      </c>
      <c r="T55" s="119" t="str">
        <f t="shared" si="1"/>
        <v>2001</v>
      </c>
      <c r="U55" s="119"/>
      <c r="V55" s="119"/>
      <c r="W55" s="119"/>
      <c r="X55" s="119"/>
      <c r="Y55" s="119"/>
      <c r="Z55" s="119"/>
      <c r="AA55" s="119"/>
      <c r="AB55" s="119"/>
      <c r="AC55" s="119"/>
      <c r="AD55" s="119"/>
      <c r="AE55" s="119"/>
      <c r="AF55" s="119"/>
      <c r="AG55" s="119"/>
      <c r="AH55" s="119"/>
      <c r="AI55" s="119"/>
      <c r="AJ55" s="119"/>
      <c r="AK55" s="119"/>
      <c r="AL55" s="119"/>
      <c r="AM55" s="119"/>
      <c r="AN55" s="119"/>
      <c r="AO55" s="119"/>
      <c r="AP55" s="119"/>
      <c r="AQ55" s="119"/>
      <c r="AR55" s="119"/>
      <c r="AS55" s="119"/>
      <c r="AT55" s="119"/>
      <c r="AU55" s="119"/>
      <c r="AV55" s="119"/>
      <c r="AW55" s="119"/>
      <c r="AX55" s="119"/>
      <c r="AY55" s="119"/>
      <c r="AZ55" s="119"/>
    </row>
    <row r="56" spans="1:52" ht="14">
      <c r="A56" s="129" t="s">
        <v>1453</v>
      </c>
      <c r="B56" s="121">
        <v>6276722</v>
      </c>
      <c r="C56" s="125">
        <f t="shared" si="2"/>
        <v>76.72</v>
      </c>
      <c r="D56" s="124" t="str">
        <f t="shared" si="5"/>
        <v>2002</v>
      </c>
      <c r="E56" s="122">
        <f t="shared" si="6"/>
        <v>6277</v>
      </c>
      <c r="F56" s="126">
        <f t="shared" si="7"/>
        <v>76.7</v>
      </c>
      <c r="G56" s="126">
        <f t="shared" si="3"/>
        <v>-0.5</v>
      </c>
      <c r="H56" s="126">
        <f t="shared" si="8"/>
        <v>-0.5</v>
      </c>
      <c r="I56" s="126">
        <f t="shared" si="13"/>
        <v>76.8</v>
      </c>
      <c r="J56" s="122">
        <f t="shared" si="9"/>
        <v>6272</v>
      </c>
      <c r="K56" s="119"/>
      <c r="L56" s="119"/>
      <c r="M56" s="122">
        <v>6312407</v>
      </c>
      <c r="N56" s="127">
        <f t="shared" si="4"/>
        <v>81.66</v>
      </c>
      <c r="O56" s="127">
        <f t="shared" si="10"/>
        <v>-0.19</v>
      </c>
      <c r="P56" s="127">
        <f t="shared" si="11"/>
        <v>-0.19</v>
      </c>
      <c r="Q56" s="122">
        <f t="shared" si="0"/>
        <v>6312</v>
      </c>
      <c r="R56" s="123">
        <f t="shared" si="14"/>
        <v>81</v>
      </c>
      <c r="S56" s="122">
        <f t="shared" si="12"/>
        <v>6279</v>
      </c>
      <c r="T56" s="119" t="str">
        <f t="shared" si="1"/>
        <v>2002</v>
      </c>
      <c r="U56" s="119"/>
      <c r="V56" s="119"/>
      <c r="W56" s="119"/>
      <c r="X56" s="119"/>
      <c r="Y56" s="119"/>
      <c r="Z56" s="119"/>
      <c r="AA56" s="119"/>
      <c r="AB56" s="119"/>
      <c r="AC56" s="119"/>
      <c r="AD56" s="119"/>
      <c r="AE56" s="119"/>
      <c r="AF56" s="119"/>
      <c r="AG56" s="119"/>
      <c r="AH56" s="119"/>
      <c r="AI56" s="119"/>
      <c r="AJ56" s="119"/>
      <c r="AK56" s="119"/>
      <c r="AL56" s="119"/>
      <c r="AM56" s="119"/>
      <c r="AN56" s="119"/>
      <c r="AO56" s="119"/>
      <c r="AP56" s="119"/>
      <c r="AQ56" s="119"/>
      <c r="AR56" s="119"/>
      <c r="AS56" s="119"/>
      <c r="AT56" s="119"/>
      <c r="AU56" s="119"/>
      <c r="AV56" s="119"/>
      <c r="AW56" s="119"/>
      <c r="AX56" s="119"/>
      <c r="AY56" s="119"/>
      <c r="AZ56" s="119"/>
    </row>
    <row r="57" spans="1:52" ht="14">
      <c r="A57" s="129" t="s">
        <v>1454</v>
      </c>
      <c r="B57" s="121">
        <v>6353196</v>
      </c>
      <c r="C57" s="125">
        <f t="shared" si="2"/>
        <v>76.47</v>
      </c>
      <c r="D57" s="124" t="str">
        <f t="shared" si="5"/>
        <v>2003</v>
      </c>
      <c r="E57" s="122">
        <f t="shared" si="6"/>
        <v>6353</v>
      </c>
      <c r="F57" s="126">
        <f t="shared" si="7"/>
        <v>76.5</v>
      </c>
      <c r="G57" s="126">
        <f t="shared" si="3"/>
        <v>-0.3</v>
      </c>
      <c r="H57" s="126">
        <f t="shared" si="8"/>
        <v>-0.3</v>
      </c>
      <c r="I57" s="126">
        <f t="shared" si="13"/>
        <v>76.5</v>
      </c>
      <c r="J57" s="122">
        <f t="shared" si="9"/>
        <v>6349</v>
      </c>
      <c r="K57" s="119"/>
      <c r="L57" s="119"/>
      <c r="M57" s="122">
        <v>6393898</v>
      </c>
      <c r="N57" s="127">
        <f t="shared" si="4"/>
        <v>81.489999999999995</v>
      </c>
      <c r="O57" s="127">
        <f t="shared" si="10"/>
        <v>-0.17</v>
      </c>
      <c r="P57" s="127">
        <f t="shared" si="11"/>
        <v>-0.17</v>
      </c>
      <c r="Q57" s="122">
        <f t="shared" si="0"/>
        <v>6394</v>
      </c>
      <c r="R57" s="123">
        <f t="shared" si="14"/>
        <v>81</v>
      </c>
      <c r="S57" s="122">
        <f t="shared" si="12"/>
        <v>6360</v>
      </c>
      <c r="T57" s="119" t="str">
        <f t="shared" si="1"/>
        <v>2003</v>
      </c>
      <c r="U57" s="119"/>
      <c r="V57" s="119"/>
      <c r="W57" s="119"/>
      <c r="X57" s="119"/>
      <c r="Y57" s="119"/>
      <c r="Z57" s="119"/>
      <c r="AA57" s="119"/>
      <c r="AB57" s="119"/>
      <c r="AC57" s="119"/>
      <c r="AD57" s="119"/>
      <c r="AE57" s="119"/>
      <c r="AF57" s="119"/>
      <c r="AG57" s="119"/>
      <c r="AH57" s="119"/>
      <c r="AI57" s="119"/>
      <c r="AJ57" s="119"/>
      <c r="AK57" s="119"/>
      <c r="AL57" s="119"/>
      <c r="AM57" s="119"/>
      <c r="AN57" s="119"/>
      <c r="AO57" s="119"/>
      <c r="AP57" s="119"/>
      <c r="AQ57" s="119"/>
      <c r="AR57" s="119"/>
      <c r="AS57" s="119"/>
      <c r="AT57" s="119"/>
      <c r="AU57" s="119"/>
      <c r="AV57" s="119"/>
      <c r="AW57" s="119"/>
      <c r="AX57" s="119"/>
      <c r="AY57" s="119"/>
      <c r="AZ57" s="119"/>
    </row>
    <row r="58" spans="1:52" ht="14">
      <c r="A58" s="129" t="s">
        <v>1455</v>
      </c>
      <c r="B58" s="121">
        <v>6429758</v>
      </c>
      <c r="C58" s="125">
        <f t="shared" si="2"/>
        <v>76.56</v>
      </c>
      <c r="D58" s="124" t="str">
        <f t="shared" si="5"/>
        <v>2004</v>
      </c>
      <c r="E58" s="122">
        <f t="shared" si="6"/>
        <v>6430</v>
      </c>
      <c r="F58" s="126">
        <f t="shared" si="7"/>
        <v>76.599999999999994</v>
      </c>
      <c r="G58" s="126">
        <f t="shared" si="3"/>
        <v>0.1</v>
      </c>
      <c r="H58" s="126">
        <f t="shared" si="8"/>
        <v>0.1</v>
      </c>
      <c r="I58" s="126">
        <f t="shared" si="13"/>
        <v>76.599999999999994</v>
      </c>
      <c r="J58" s="122">
        <f t="shared" si="9"/>
        <v>6426</v>
      </c>
      <c r="K58" s="119"/>
      <c r="L58" s="119"/>
      <c r="M58" s="122">
        <v>6475752</v>
      </c>
      <c r="N58" s="127">
        <f t="shared" si="4"/>
        <v>81.849999999999994</v>
      </c>
      <c r="O58" s="127">
        <f t="shared" si="10"/>
        <v>0.36</v>
      </c>
      <c r="P58" s="127">
        <f t="shared" si="11"/>
        <v>0.36</v>
      </c>
      <c r="Q58" s="122">
        <f t="shared" si="0"/>
        <v>6476</v>
      </c>
      <c r="R58" s="123">
        <f t="shared" si="14"/>
        <v>81</v>
      </c>
      <c r="S58" s="122">
        <f t="shared" si="12"/>
        <v>6441</v>
      </c>
      <c r="T58" s="119" t="str">
        <f t="shared" si="1"/>
        <v>2004</v>
      </c>
      <c r="U58" s="119"/>
      <c r="V58" s="119"/>
      <c r="W58" s="119"/>
      <c r="X58" s="119"/>
      <c r="Y58" s="119"/>
      <c r="Z58" s="119"/>
      <c r="AA58" s="119"/>
      <c r="AB58" s="119"/>
      <c r="AC58" s="119"/>
      <c r="AD58" s="119"/>
      <c r="AE58" s="119"/>
      <c r="AF58" s="119"/>
      <c r="AG58" s="119"/>
      <c r="AH58" s="119"/>
      <c r="AI58" s="119"/>
      <c r="AJ58" s="119"/>
      <c r="AK58" s="119"/>
      <c r="AL58" s="119"/>
      <c r="AM58" s="119"/>
      <c r="AN58" s="119"/>
      <c r="AO58" s="119"/>
      <c r="AP58" s="119"/>
      <c r="AQ58" s="119"/>
      <c r="AR58" s="119"/>
      <c r="AS58" s="119"/>
      <c r="AT58" s="119"/>
      <c r="AU58" s="119"/>
      <c r="AV58" s="119"/>
      <c r="AW58" s="119"/>
      <c r="AX58" s="119"/>
      <c r="AY58" s="119"/>
      <c r="AZ58" s="119"/>
    </row>
    <row r="59" spans="1:52" ht="14">
      <c r="A59" s="129" t="s">
        <v>1456</v>
      </c>
      <c r="B59" s="121">
        <v>6506649</v>
      </c>
      <c r="C59" s="125">
        <f t="shared" si="2"/>
        <v>76.89</v>
      </c>
      <c r="D59" s="124" t="str">
        <f t="shared" si="5"/>
        <v>2005</v>
      </c>
      <c r="E59" s="122">
        <f t="shared" si="6"/>
        <v>6507</v>
      </c>
      <c r="F59" s="126">
        <f t="shared" si="7"/>
        <v>76.900000000000006</v>
      </c>
      <c r="G59" s="126">
        <f t="shared" si="3"/>
        <v>0.3</v>
      </c>
      <c r="H59" s="126">
        <f t="shared" si="8"/>
        <v>0.3</v>
      </c>
      <c r="I59" s="126">
        <f t="shared" si="13"/>
        <v>76.900000000000006</v>
      </c>
      <c r="J59" s="122">
        <f t="shared" si="9"/>
        <v>6503</v>
      </c>
      <c r="K59" s="119"/>
      <c r="L59" s="119"/>
      <c r="M59" s="122">
        <v>6558176</v>
      </c>
      <c r="N59" s="127">
        <f t="shared" si="4"/>
        <v>82.42</v>
      </c>
      <c r="O59" s="127">
        <f t="shared" si="10"/>
        <v>0.56999999999999995</v>
      </c>
      <c r="P59" s="127">
        <f t="shared" si="11"/>
        <v>0.56999999999999995</v>
      </c>
      <c r="Q59" s="122">
        <f t="shared" si="0"/>
        <v>6558</v>
      </c>
      <c r="R59" s="123">
        <f t="shared" si="14"/>
        <v>82</v>
      </c>
      <c r="S59" s="122">
        <f t="shared" si="12"/>
        <v>6523</v>
      </c>
      <c r="T59" s="119" t="str">
        <f t="shared" si="1"/>
        <v>2005</v>
      </c>
      <c r="U59" s="119"/>
      <c r="V59" s="119"/>
      <c r="W59" s="119"/>
      <c r="X59" s="119"/>
      <c r="Y59" s="119"/>
      <c r="Z59" s="119"/>
      <c r="AA59" s="119"/>
      <c r="AB59" s="119"/>
      <c r="AC59" s="119"/>
      <c r="AD59" s="119"/>
      <c r="AE59" s="119"/>
      <c r="AF59" s="119"/>
      <c r="AG59" s="119"/>
      <c r="AH59" s="119"/>
      <c r="AI59" s="119"/>
      <c r="AJ59" s="119"/>
      <c r="AK59" s="119"/>
      <c r="AL59" s="119"/>
      <c r="AM59" s="119"/>
      <c r="AN59" s="119"/>
      <c r="AO59" s="119"/>
      <c r="AP59" s="119"/>
      <c r="AQ59" s="119"/>
      <c r="AR59" s="119"/>
      <c r="AS59" s="119"/>
      <c r="AT59" s="119"/>
      <c r="AU59" s="119"/>
      <c r="AV59" s="119"/>
      <c r="AW59" s="119"/>
      <c r="AX59" s="119"/>
      <c r="AY59" s="119"/>
      <c r="AZ59" s="119"/>
    </row>
    <row r="60" spans="1:52" ht="14">
      <c r="A60" s="129" t="s">
        <v>1457</v>
      </c>
      <c r="B60" s="121">
        <v>6583959</v>
      </c>
      <c r="C60" s="125">
        <f t="shared" si="2"/>
        <v>77.31</v>
      </c>
      <c r="D60" s="124" t="str">
        <f t="shared" si="5"/>
        <v>2006</v>
      </c>
      <c r="E60" s="122">
        <f t="shared" si="6"/>
        <v>6584</v>
      </c>
      <c r="F60" s="126">
        <f t="shared" si="7"/>
        <v>77.3</v>
      </c>
      <c r="G60" s="126">
        <f t="shared" si="3"/>
        <v>0.4</v>
      </c>
      <c r="H60" s="126">
        <f t="shared" si="8"/>
        <v>0.4</v>
      </c>
      <c r="I60" s="126">
        <f t="shared" si="13"/>
        <v>77.3</v>
      </c>
      <c r="J60" s="122">
        <f t="shared" si="9"/>
        <v>6580</v>
      </c>
      <c r="K60" s="119"/>
      <c r="L60" s="119"/>
      <c r="M60" s="122">
        <v>6641416</v>
      </c>
      <c r="N60" s="127">
        <f t="shared" si="4"/>
        <v>83.24</v>
      </c>
      <c r="O60" s="127">
        <f t="shared" si="10"/>
        <v>0.82</v>
      </c>
      <c r="P60" s="127">
        <f t="shared" si="11"/>
        <v>0.82</v>
      </c>
      <c r="Q60" s="122">
        <f t="shared" si="0"/>
        <v>6641</v>
      </c>
      <c r="R60" s="123">
        <f t="shared" si="14"/>
        <v>83</v>
      </c>
      <c r="S60" s="122">
        <f t="shared" si="12"/>
        <v>6606</v>
      </c>
      <c r="T60" s="119" t="str">
        <f t="shared" si="1"/>
        <v>2006</v>
      </c>
      <c r="U60" s="119"/>
      <c r="V60" s="119"/>
      <c r="W60" s="119"/>
      <c r="X60" s="119"/>
      <c r="Y60" s="119"/>
      <c r="Z60" s="119"/>
      <c r="AA60" s="119"/>
      <c r="AB60" s="119"/>
      <c r="AC60" s="119"/>
      <c r="AD60" s="119"/>
      <c r="AE60" s="119"/>
      <c r="AF60" s="119"/>
      <c r="AG60" s="119"/>
      <c r="AH60" s="119"/>
      <c r="AI60" s="119"/>
      <c r="AJ60" s="119"/>
      <c r="AK60" s="119"/>
      <c r="AL60" s="119"/>
      <c r="AM60" s="119"/>
      <c r="AN60" s="119"/>
      <c r="AO60" s="119"/>
      <c r="AP60" s="119"/>
      <c r="AQ60" s="119"/>
      <c r="AR60" s="119"/>
      <c r="AS60" s="119"/>
      <c r="AT60" s="119"/>
      <c r="AU60" s="119"/>
      <c r="AV60" s="119"/>
      <c r="AW60" s="119"/>
      <c r="AX60" s="119"/>
      <c r="AY60" s="119"/>
      <c r="AZ60" s="119"/>
    </row>
    <row r="61" spans="1:52" ht="14">
      <c r="A61" s="129" t="s">
        <v>1458</v>
      </c>
      <c r="B61" s="121">
        <v>6661637</v>
      </c>
      <c r="C61" s="125">
        <f t="shared" si="2"/>
        <v>77.680000000000007</v>
      </c>
      <c r="D61" s="124" t="str">
        <f t="shared" si="5"/>
        <v>2007</v>
      </c>
      <c r="E61" s="122">
        <f t="shared" si="6"/>
        <v>6662</v>
      </c>
      <c r="F61" s="126">
        <f t="shared" si="7"/>
        <v>77.7</v>
      </c>
      <c r="G61" s="126">
        <f t="shared" si="3"/>
        <v>0.4</v>
      </c>
      <c r="H61" s="126">
        <f t="shared" si="8"/>
        <v>0.4</v>
      </c>
      <c r="I61" s="126">
        <f t="shared" si="13"/>
        <v>77.7</v>
      </c>
      <c r="J61" s="122">
        <f t="shared" si="9"/>
        <v>6658</v>
      </c>
      <c r="K61" s="119"/>
      <c r="L61" s="119"/>
      <c r="M61" s="122">
        <v>6725949</v>
      </c>
      <c r="N61" s="127">
        <f t="shared" si="4"/>
        <v>84.53</v>
      </c>
      <c r="O61" s="127">
        <f t="shared" si="10"/>
        <v>1.29</v>
      </c>
      <c r="P61" s="127">
        <f t="shared" si="11"/>
        <v>1.29</v>
      </c>
      <c r="Q61" s="122">
        <f t="shared" si="0"/>
        <v>6726</v>
      </c>
      <c r="R61" s="123">
        <f t="shared" si="14"/>
        <v>84</v>
      </c>
      <c r="S61" s="122">
        <f t="shared" si="12"/>
        <v>6690</v>
      </c>
      <c r="T61" s="119" t="str">
        <f t="shared" si="1"/>
        <v>2007</v>
      </c>
      <c r="U61" s="119"/>
      <c r="V61" s="119"/>
      <c r="W61" s="119"/>
      <c r="X61" s="119"/>
      <c r="Y61" s="119"/>
      <c r="Z61" s="119"/>
      <c r="AA61" s="119"/>
      <c r="AB61" s="119"/>
      <c r="AC61" s="119"/>
      <c r="AD61" s="119"/>
      <c r="AE61" s="119"/>
      <c r="AF61" s="119"/>
      <c r="AG61" s="119"/>
      <c r="AH61" s="119"/>
      <c r="AI61" s="119"/>
      <c r="AJ61" s="119"/>
      <c r="AK61" s="119"/>
      <c r="AL61" s="119"/>
      <c r="AM61" s="119"/>
      <c r="AN61" s="119"/>
      <c r="AO61" s="119"/>
      <c r="AP61" s="119"/>
      <c r="AQ61" s="119"/>
      <c r="AR61" s="119"/>
      <c r="AS61" s="119"/>
      <c r="AT61" s="119"/>
      <c r="AU61" s="119"/>
      <c r="AV61" s="119"/>
      <c r="AW61" s="119"/>
      <c r="AX61" s="119"/>
      <c r="AY61" s="119"/>
      <c r="AZ61" s="119"/>
    </row>
    <row r="62" spans="1:52" ht="14">
      <c r="A62" s="129" t="s">
        <v>1459</v>
      </c>
      <c r="B62" s="121">
        <v>6739610</v>
      </c>
      <c r="C62" s="125">
        <f t="shared" si="2"/>
        <v>77.97</v>
      </c>
      <c r="D62" s="124" t="str">
        <f t="shared" si="5"/>
        <v>2008</v>
      </c>
      <c r="E62" s="122">
        <f t="shared" si="6"/>
        <v>6740</v>
      </c>
      <c r="F62" s="126">
        <f t="shared" si="7"/>
        <v>78</v>
      </c>
      <c r="G62" s="126">
        <f t="shared" si="3"/>
        <v>0.3</v>
      </c>
      <c r="H62" s="126">
        <f t="shared" si="8"/>
        <v>0.3</v>
      </c>
      <c r="I62" s="126">
        <f t="shared" si="13"/>
        <v>78</v>
      </c>
      <c r="J62" s="122">
        <f t="shared" si="9"/>
        <v>6736</v>
      </c>
      <c r="K62" s="119"/>
      <c r="L62" s="119"/>
      <c r="M62" s="122">
        <v>6811597</v>
      </c>
      <c r="N62" s="127">
        <f t="shared" si="4"/>
        <v>85.65</v>
      </c>
      <c r="O62" s="127">
        <f t="shared" si="10"/>
        <v>1.1200000000000001</v>
      </c>
      <c r="P62" s="127">
        <f t="shared" si="11"/>
        <v>1.1200000000000001</v>
      </c>
      <c r="Q62" s="122">
        <f t="shared" si="0"/>
        <v>6812</v>
      </c>
      <c r="R62" s="123">
        <f t="shared" si="14"/>
        <v>85</v>
      </c>
      <c r="S62" s="122">
        <f t="shared" si="12"/>
        <v>6775</v>
      </c>
      <c r="T62" s="119" t="str">
        <f t="shared" si="1"/>
        <v>2008</v>
      </c>
      <c r="U62" s="119"/>
      <c r="V62" s="119"/>
      <c r="W62" s="119"/>
      <c r="X62" s="119"/>
      <c r="Y62" s="119"/>
      <c r="Z62" s="119"/>
      <c r="AA62" s="119"/>
      <c r="AB62" s="119"/>
      <c r="AC62" s="119"/>
      <c r="AD62" s="119"/>
      <c r="AE62" s="119"/>
      <c r="AF62" s="119"/>
      <c r="AG62" s="119"/>
      <c r="AH62" s="119"/>
      <c r="AI62" s="119"/>
      <c r="AJ62" s="119"/>
      <c r="AK62" s="119"/>
      <c r="AL62" s="119"/>
      <c r="AM62" s="119"/>
      <c r="AN62" s="119"/>
      <c r="AO62" s="119"/>
      <c r="AP62" s="119"/>
      <c r="AQ62" s="119"/>
      <c r="AR62" s="119"/>
      <c r="AS62" s="119"/>
      <c r="AT62" s="119"/>
      <c r="AU62" s="119"/>
      <c r="AV62" s="119"/>
      <c r="AW62" s="119"/>
      <c r="AX62" s="119"/>
      <c r="AY62" s="119"/>
      <c r="AZ62" s="119"/>
    </row>
    <row r="63" spans="1:52" ht="14">
      <c r="A63" s="129" t="s">
        <v>1460</v>
      </c>
      <c r="B63" s="121">
        <v>6817737</v>
      </c>
      <c r="C63" s="125">
        <f t="shared" si="2"/>
        <v>78.13</v>
      </c>
      <c r="D63" s="124" t="str">
        <f t="shared" si="5"/>
        <v>2009</v>
      </c>
      <c r="E63" s="122">
        <f t="shared" si="6"/>
        <v>6818</v>
      </c>
      <c r="F63" s="126">
        <f t="shared" si="7"/>
        <v>78.099999999999994</v>
      </c>
      <c r="G63" s="126">
        <f t="shared" si="3"/>
        <v>0.2</v>
      </c>
      <c r="H63" s="126">
        <f t="shared" si="8"/>
        <v>0.2</v>
      </c>
      <c r="I63" s="126">
        <f t="shared" si="13"/>
        <v>78.2</v>
      </c>
      <c r="J63" s="122">
        <f t="shared" si="9"/>
        <v>6814</v>
      </c>
      <c r="K63" s="119"/>
      <c r="L63" s="119"/>
      <c r="M63" s="122">
        <v>6898306</v>
      </c>
      <c r="N63" s="127">
        <f t="shared" si="4"/>
        <v>86.71</v>
      </c>
      <c r="O63" s="127">
        <f t="shared" si="10"/>
        <v>1.06</v>
      </c>
      <c r="P63" s="127">
        <f t="shared" si="11"/>
        <v>1.06</v>
      </c>
      <c r="Q63" s="122">
        <f t="shared" si="0"/>
        <v>6898</v>
      </c>
      <c r="R63" s="123">
        <f t="shared" si="14"/>
        <v>86</v>
      </c>
      <c r="S63" s="122">
        <f t="shared" si="12"/>
        <v>6861</v>
      </c>
      <c r="T63" s="119" t="str">
        <f t="shared" si="1"/>
        <v>2009</v>
      </c>
      <c r="U63" s="119"/>
      <c r="V63" s="119"/>
      <c r="W63" s="119"/>
      <c r="X63" s="119"/>
      <c r="Y63" s="119"/>
      <c r="Z63" s="119"/>
      <c r="AA63" s="119"/>
      <c r="AB63" s="119"/>
      <c r="AC63" s="119"/>
      <c r="AD63" s="119"/>
      <c r="AE63" s="119"/>
      <c r="AF63" s="119"/>
      <c r="AG63" s="119"/>
      <c r="AH63" s="119"/>
      <c r="AI63" s="119"/>
      <c r="AJ63" s="119"/>
      <c r="AK63" s="119"/>
      <c r="AL63" s="119"/>
      <c r="AM63" s="119"/>
      <c r="AN63" s="119"/>
      <c r="AO63" s="119"/>
      <c r="AP63" s="119"/>
      <c r="AQ63" s="119"/>
      <c r="AR63" s="119"/>
      <c r="AS63" s="119"/>
      <c r="AT63" s="119"/>
      <c r="AU63" s="119"/>
      <c r="AV63" s="119"/>
      <c r="AW63" s="119"/>
      <c r="AX63" s="119"/>
      <c r="AY63" s="119"/>
      <c r="AZ63" s="119"/>
    </row>
    <row r="64" spans="1:52" ht="14">
      <c r="A64" s="129" t="s">
        <v>1461</v>
      </c>
      <c r="B64" s="121">
        <v>6895889</v>
      </c>
      <c r="C64" s="125">
        <f t="shared" si="2"/>
        <v>78.150000000000006</v>
      </c>
      <c r="D64" s="124" t="str">
        <f t="shared" si="5"/>
        <v>2010</v>
      </c>
      <c r="E64" s="122">
        <f t="shared" si="6"/>
        <v>6896</v>
      </c>
      <c r="F64" s="126">
        <f t="shared" si="7"/>
        <v>78.2</v>
      </c>
      <c r="G64" s="126">
        <f t="shared" si="3"/>
        <v>0</v>
      </c>
      <c r="H64" s="126">
        <f t="shared" si="8"/>
        <v>0</v>
      </c>
      <c r="I64" s="126">
        <f t="shared" si="13"/>
        <v>78.2</v>
      </c>
      <c r="J64" s="122">
        <f t="shared" si="9"/>
        <v>6892</v>
      </c>
      <c r="K64" s="119"/>
      <c r="L64" s="119"/>
      <c r="M64" s="122">
        <v>6985603</v>
      </c>
      <c r="N64" s="127">
        <f t="shared" si="4"/>
        <v>87.3</v>
      </c>
      <c r="O64" s="127">
        <f t="shared" si="10"/>
        <v>0.59</v>
      </c>
      <c r="P64" s="127">
        <f t="shared" si="11"/>
        <v>0.59</v>
      </c>
      <c r="Q64" s="122">
        <f t="shared" si="0"/>
        <v>6986</v>
      </c>
      <c r="R64" s="123">
        <f t="shared" si="14"/>
        <v>87</v>
      </c>
      <c r="S64" s="122">
        <f t="shared" si="12"/>
        <v>6948</v>
      </c>
      <c r="T64" s="119" t="str">
        <f t="shared" si="1"/>
        <v>2010</v>
      </c>
      <c r="U64" s="119"/>
      <c r="V64" s="119"/>
      <c r="W64" s="119"/>
      <c r="X64" s="119"/>
      <c r="Y64" s="119"/>
      <c r="Z64" s="119"/>
      <c r="AA64" s="119"/>
      <c r="AB64" s="119"/>
      <c r="AC64" s="119"/>
      <c r="AD64" s="119"/>
      <c r="AE64" s="119"/>
      <c r="AF64" s="119"/>
      <c r="AG64" s="119"/>
      <c r="AH64" s="119"/>
      <c r="AI64" s="119"/>
      <c r="AJ64" s="119"/>
      <c r="AK64" s="119"/>
      <c r="AL64" s="119"/>
      <c r="AM64" s="119"/>
      <c r="AN64" s="119"/>
      <c r="AO64" s="119"/>
      <c r="AP64" s="119"/>
      <c r="AQ64" s="119"/>
      <c r="AR64" s="119"/>
      <c r="AS64" s="119"/>
      <c r="AT64" s="119"/>
      <c r="AU64" s="119"/>
      <c r="AV64" s="119"/>
      <c r="AW64" s="119"/>
      <c r="AX64" s="119"/>
      <c r="AY64" s="119"/>
      <c r="AZ64" s="119"/>
    </row>
    <row r="65" spans="1:52" ht="14">
      <c r="A65" s="129" t="s">
        <v>1462</v>
      </c>
      <c r="B65" s="121">
        <v>6974036</v>
      </c>
      <c r="C65" s="125">
        <f t="shared" si="2"/>
        <v>78.150000000000006</v>
      </c>
      <c r="D65" s="124" t="str">
        <f t="shared" si="5"/>
        <v>2011</v>
      </c>
      <c r="E65" s="122">
        <f t="shared" si="6"/>
        <v>6974</v>
      </c>
      <c r="F65" s="126">
        <f t="shared" si="7"/>
        <v>78.2</v>
      </c>
      <c r="G65" s="126">
        <f t="shared" si="3"/>
        <v>0</v>
      </c>
      <c r="H65" s="126">
        <f t="shared" si="8"/>
        <v>0</v>
      </c>
      <c r="I65" s="126">
        <f t="shared" si="13"/>
        <v>78.2</v>
      </c>
      <c r="J65" s="122">
        <f t="shared" si="9"/>
        <v>6970</v>
      </c>
      <c r="K65" s="119"/>
      <c r="L65" s="119"/>
      <c r="M65" s="122">
        <v>7073125</v>
      </c>
      <c r="N65" s="127">
        <f t="shared" si="4"/>
        <v>87.52</v>
      </c>
      <c r="O65" s="127">
        <f t="shared" si="10"/>
        <v>0.22</v>
      </c>
      <c r="P65" s="127">
        <f t="shared" si="11"/>
        <v>0.22</v>
      </c>
      <c r="Q65" s="122">
        <f t="shared" si="0"/>
        <v>7073</v>
      </c>
      <c r="R65" s="123">
        <f t="shared" si="14"/>
        <v>87</v>
      </c>
      <c r="S65" s="122">
        <f t="shared" si="12"/>
        <v>7035</v>
      </c>
      <c r="T65" s="119" t="str">
        <f t="shared" si="1"/>
        <v>2011</v>
      </c>
      <c r="U65" s="119"/>
      <c r="V65" s="119"/>
      <c r="W65" s="119"/>
      <c r="X65" s="119"/>
      <c r="Y65" s="119"/>
      <c r="Z65" s="119"/>
      <c r="AA65" s="119"/>
      <c r="AB65" s="119"/>
      <c r="AC65" s="119"/>
      <c r="AD65" s="119"/>
      <c r="AE65" s="119"/>
      <c r="AF65" s="119"/>
      <c r="AG65" s="119"/>
      <c r="AH65" s="119"/>
      <c r="AI65" s="119"/>
      <c r="AJ65" s="119"/>
      <c r="AK65" s="119"/>
      <c r="AL65" s="119"/>
      <c r="AM65" s="119"/>
      <c r="AN65" s="119"/>
      <c r="AO65" s="119"/>
      <c r="AP65" s="119"/>
      <c r="AQ65" s="119"/>
      <c r="AR65" s="119"/>
      <c r="AS65" s="119"/>
      <c r="AT65" s="119"/>
      <c r="AU65" s="119"/>
      <c r="AV65" s="119"/>
      <c r="AW65" s="119"/>
      <c r="AX65" s="119"/>
      <c r="AY65" s="119"/>
      <c r="AZ65" s="119"/>
    </row>
    <row r="66" spans="1:52" ht="14">
      <c r="A66" s="129" t="s">
        <v>1463</v>
      </c>
      <c r="B66" s="121">
        <v>7052135</v>
      </c>
      <c r="C66" s="125">
        <f t="shared" si="2"/>
        <v>78.099999999999994</v>
      </c>
      <c r="D66" s="124" t="str">
        <f t="shared" si="5"/>
        <v>2012</v>
      </c>
      <c r="E66" s="122">
        <f t="shared" si="6"/>
        <v>7052</v>
      </c>
      <c r="F66" s="126">
        <f t="shared" si="7"/>
        <v>78.099999999999994</v>
      </c>
      <c r="G66" s="126">
        <f t="shared" si="3"/>
        <v>-0.1</v>
      </c>
      <c r="H66" s="126">
        <f>H24-H23+H65</f>
        <v>-0.9</v>
      </c>
      <c r="I66" s="126">
        <f t="shared" si="13"/>
        <v>77.3</v>
      </c>
      <c r="J66" s="122">
        <f t="shared" si="9"/>
        <v>7047</v>
      </c>
      <c r="K66" s="122" t="s">
        <v>59</v>
      </c>
      <c r="L66" s="119"/>
      <c r="M66" s="122">
        <v>7161698</v>
      </c>
      <c r="N66" s="127">
        <f t="shared" si="4"/>
        <v>88.57</v>
      </c>
      <c r="O66" s="127">
        <f t="shared" si="10"/>
        <v>1.05</v>
      </c>
      <c r="P66" s="127">
        <f t="shared" si="11"/>
        <v>1.05</v>
      </c>
      <c r="Q66" s="122">
        <f t="shared" si="0"/>
        <v>7162</v>
      </c>
      <c r="R66" s="123">
        <f t="shared" si="14"/>
        <v>88</v>
      </c>
      <c r="S66" s="122">
        <f t="shared" si="12"/>
        <v>7123</v>
      </c>
      <c r="T66" s="119" t="str">
        <f t="shared" si="1"/>
        <v>2012</v>
      </c>
      <c r="U66" s="119"/>
      <c r="V66" s="119"/>
      <c r="W66" s="119"/>
      <c r="X66" s="119"/>
      <c r="Y66" s="119"/>
      <c r="Z66" s="119"/>
      <c r="AA66" s="119"/>
      <c r="AB66" s="119"/>
      <c r="AC66" s="119"/>
      <c r="AD66" s="119"/>
      <c r="AE66" s="119"/>
      <c r="AF66" s="119"/>
      <c r="AG66" s="119"/>
      <c r="AH66" s="119"/>
      <c r="AI66" s="119"/>
      <c r="AJ66" s="119"/>
      <c r="AK66" s="119"/>
      <c r="AL66" s="119"/>
      <c r="AM66" s="119"/>
      <c r="AN66" s="119"/>
      <c r="AO66" s="119"/>
      <c r="AP66" s="119"/>
      <c r="AQ66" s="119"/>
      <c r="AR66" s="119"/>
      <c r="AS66" s="119"/>
      <c r="AT66" s="119"/>
      <c r="AU66" s="119"/>
      <c r="AV66" s="119"/>
      <c r="AW66" s="119"/>
      <c r="AX66" s="119"/>
      <c r="AY66" s="119"/>
      <c r="AZ66" s="119"/>
    </row>
    <row r="67" spans="1:52" ht="14">
      <c r="A67" s="129" t="s">
        <v>1464</v>
      </c>
      <c r="B67" s="121">
        <v>7130014</v>
      </c>
      <c r="C67" s="125">
        <f t="shared" si="2"/>
        <v>77.88</v>
      </c>
      <c r="D67" s="124" t="str">
        <f t="shared" si="5"/>
        <v>2013</v>
      </c>
      <c r="E67" s="122">
        <f t="shared" si="6"/>
        <v>7130</v>
      </c>
      <c r="F67" s="126">
        <f t="shared" si="7"/>
        <v>77.900000000000006</v>
      </c>
      <c r="G67" s="126">
        <f t="shared" si="3"/>
        <v>-0.2</v>
      </c>
      <c r="H67" s="126">
        <f t="shared" ref="H67:H130" si="15">H25-H24+H66</f>
        <v>-1.1000000000000001</v>
      </c>
      <c r="I67" s="126">
        <f t="shared" si="13"/>
        <v>76.2</v>
      </c>
      <c r="J67" s="122">
        <f t="shared" si="9"/>
        <v>7123</v>
      </c>
      <c r="K67" s="119"/>
      <c r="L67" s="119"/>
      <c r="M67" s="122">
        <v>7250593</v>
      </c>
      <c r="N67" s="127">
        <f t="shared" si="4"/>
        <v>88.9</v>
      </c>
      <c r="O67" s="127">
        <f t="shared" si="10"/>
        <v>0.33</v>
      </c>
      <c r="P67" s="127">
        <f t="shared" si="11"/>
        <v>0.33</v>
      </c>
      <c r="Q67" s="122">
        <f t="shared" si="0"/>
        <v>7251</v>
      </c>
      <c r="R67" s="123">
        <f t="shared" si="14"/>
        <v>88</v>
      </c>
      <c r="S67" s="122">
        <f t="shared" si="12"/>
        <v>7211</v>
      </c>
      <c r="T67" s="119" t="str">
        <f t="shared" si="1"/>
        <v>2013</v>
      </c>
      <c r="U67" s="119"/>
      <c r="V67" s="119"/>
      <c r="W67" s="119"/>
      <c r="X67" s="119"/>
      <c r="Y67" s="119"/>
      <c r="Z67" s="119"/>
      <c r="AA67" s="119"/>
      <c r="AB67" s="119"/>
      <c r="AC67" s="119"/>
      <c r="AD67" s="119"/>
      <c r="AE67" s="119"/>
      <c r="AF67" s="119"/>
      <c r="AG67" s="119"/>
      <c r="AH67" s="119"/>
      <c r="AI67" s="119"/>
      <c r="AJ67" s="119"/>
      <c r="AK67" s="119"/>
      <c r="AL67" s="119"/>
      <c r="AM67" s="119"/>
      <c r="AN67" s="119"/>
      <c r="AO67" s="119"/>
      <c r="AP67" s="119"/>
      <c r="AQ67" s="119"/>
      <c r="AR67" s="119"/>
      <c r="AS67" s="119"/>
      <c r="AT67" s="119"/>
      <c r="AU67" s="119"/>
      <c r="AV67" s="119"/>
      <c r="AW67" s="119"/>
      <c r="AX67" s="119"/>
      <c r="AY67" s="119"/>
      <c r="AZ67" s="119"/>
    </row>
    <row r="68" spans="1:52" ht="14">
      <c r="A68" s="129" t="s">
        <v>1465</v>
      </c>
      <c r="B68" s="121">
        <v>7207460</v>
      </c>
      <c r="C68" s="125">
        <f t="shared" si="2"/>
        <v>77.45</v>
      </c>
      <c r="D68" s="124" t="str">
        <f t="shared" si="5"/>
        <v>2014</v>
      </c>
      <c r="E68" s="122">
        <f t="shared" si="6"/>
        <v>7207</v>
      </c>
      <c r="F68" s="126">
        <f t="shared" si="7"/>
        <v>77.5</v>
      </c>
      <c r="G68" s="126">
        <f t="shared" si="3"/>
        <v>-0.4</v>
      </c>
      <c r="H68" s="126">
        <f t="shared" si="15"/>
        <v>-1</v>
      </c>
      <c r="I68" s="126">
        <f t="shared" si="13"/>
        <v>75.2</v>
      </c>
      <c r="J68" s="122">
        <f t="shared" si="9"/>
        <v>7198</v>
      </c>
      <c r="K68" s="119"/>
      <c r="L68" s="119"/>
      <c r="M68" s="122">
        <v>7339013</v>
      </c>
      <c r="N68" s="127">
        <f t="shared" si="4"/>
        <v>88.42</v>
      </c>
      <c r="O68" s="127">
        <f t="shared" si="10"/>
        <v>-0.48</v>
      </c>
      <c r="P68" s="127">
        <f t="shared" si="11"/>
        <v>-0.48</v>
      </c>
      <c r="Q68" s="122">
        <f t="shared" si="0"/>
        <v>7339</v>
      </c>
      <c r="R68" s="123">
        <f t="shared" si="14"/>
        <v>88</v>
      </c>
      <c r="S68" s="122">
        <f t="shared" si="12"/>
        <v>7299</v>
      </c>
      <c r="T68" s="119" t="str">
        <f t="shared" si="1"/>
        <v>2014</v>
      </c>
      <c r="U68" s="119"/>
      <c r="V68" s="119"/>
      <c r="W68" s="119"/>
      <c r="X68" s="119"/>
      <c r="Y68" s="119"/>
      <c r="Z68" s="119"/>
      <c r="AA68" s="119"/>
      <c r="AB68" s="119"/>
      <c r="AC68" s="119"/>
      <c r="AD68" s="119"/>
      <c r="AE68" s="119"/>
      <c r="AF68" s="119"/>
      <c r="AG68" s="119"/>
      <c r="AH68" s="119"/>
      <c r="AI68" s="119"/>
      <c r="AJ68" s="119"/>
      <c r="AK68" s="119"/>
      <c r="AL68" s="119"/>
      <c r="AM68" s="119"/>
      <c r="AN68" s="119"/>
      <c r="AO68" s="119"/>
      <c r="AP68" s="119"/>
      <c r="AQ68" s="119"/>
      <c r="AR68" s="119"/>
      <c r="AS68" s="119"/>
      <c r="AT68" s="119"/>
      <c r="AU68" s="119"/>
      <c r="AV68" s="119"/>
      <c r="AW68" s="119"/>
      <c r="AX68" s="119"/>
      <c r="AY68" s="119"/>
      <c r="AZ68" s="119"/>
    </row>
    <row r="69" spans="1:52" ht="14">
      <c r="A69" s="129" t="s">
        <v>1466</v>
      </c>
      <c r="B69" s="121">
        <v>7284296</v>
      </c>
      <c r="C69" s="125">
        <f t="shared" si="2"/>
        <v>76.84</v>
      </c>
      <c r="D69" s="124" t="str">
        <f t="shared" si="5"/>
        <v>2015</v>
      </c>
      <c r="E69" s="122">
        <f t="shared" si="6"/>
        <v>7284</v>
      </c>
      <c r="F69" s="126">
        <f t="shared" si="7"/>
        <v>76.8</v>
      </c>
      <c r="G69" s="126">
        <f t="shared" si="3"/>
        <v>-0.6</v>
      </c>
      <c r="H69" s="126">
        <f t="shared" si="15"/>
        <v>-1.3</v>
      </c>
      <c r="I69" s="126">
        <f t="shared" si="13"/>
        <v>73.900000000000006</v>
      </c>
      <c r="J69" s="122">
        <f t="shared" si="9"/>
        <v>7272</v>
      </c>
      <c r="K69" s="119"/>
      <c r="L69" s="119"/>
      <c r="M69" s="122">
        <v>7426598</v>
      </c>
      <c r="N69" s="127">
        <f t="shared" si="4"/>
        <v>87.59</v>
      </c>
      <c r="O69" s="127">
        <f t="shared" si="10"/>
        <v>-0.83</v>
      </c>
      <c r="P69" s="127">
        <f t="shared" si="11"/>
        <v>-0.83</v>
      </c>
      <c r="Q69" s="122">
        <f t="shared" ref="Q69:Q132" si="16">M69/1000</f>
        <v>7427</v>
      </c>
      <c r="R69" s="123">
        <f t="shared" si="14"/>
        <v>87</v>
      </c>
      <c r="S69" s="122">
        <f t="shared" si="12"/>
        <v>7386</v>
      </c>
      <c r="T69" s="119" t="str">
        <f t="shared" ref="T69:T132" si="17">A69</f>
        <v>2015</v>
      </c>
      <c r="U69" s="119"/>
      <c r="V69" s="119"/>
      <c r="W69" s="119"/>
      <c r="X69" s="119"/>
      <c r="Y69" s="119"/>
      <c r="Z69" s="119"/>
      <c r="AA69" s="119"/>
      <c r="AB69" s="119"/>
      <c r="AC69" s="119"/>
      <c r="AD69" s="119"/>
      <c r="AE69" s="119"/>
      <c r="AF69" s="119"/>
      <c r="AG69" s="119"/>
      <c r="AH69" s="119"/>
      <c r="AI69" s="119"/>
      <c r="AJ69" s="119"/>
      <c r="AK69" s="119"/>
      <c r="AL69" s="119"/>
      <c r="AM69" s="119"/>
      <c r="AN69" s="119"/>
      <c r="AO69" s="119"/>
      <c r="AP69" s="119"/>
      <c r="AQ69" s="119"/>
      <c r="AR69" s="119"/>
      <c r="AS69" s="119"/>
      <c r="AT69" s="119"/>
      <c r="AU69" s="119"/>
      <c r="AV69" s="119"/>
      <c r="AW69" s="119"/>
      <c r="AX69" s="119"/>
      <c r="AY69" s="119"/>
      <c r="AZ69" s="119"/>
    </row>
    <row r="70" spans="1:52" ht="14">
      <c r="A70" s="129" t="s">
        <v>1467</v>
      </c>
      <c r="B70" s="121">
        <v>7360430</v>
      </c>
      <c r="C70" s="125">
        <f t="shared" ref="C70:C133" si="18">(B70-B69)/1000</f>
        <v>76.13</v>
      </c>
      <c r="D70" s="124" t="str">
        <f t="shared" si="5"/>
        <v>2016</v>
      </c>
      <c r="E70" s="122">
        <f t="shared" si="6"/>
        <v>7360</v>
      </c>
      <c r="F70" s="126">
        <f t="shared" si="7"/>
        <v>76.099999999999994</v>
      </c>
      <c r="G70" s="126">
        <f t="shared" ref="G70:G133" si="19">C70-C69</f>
        <v>-0.7</v>
      </c>
      <c r="H70" s="126">
        <f t="shared" si="15"/>
        <v>-1.7</v>
      </c>
      <c r="I70" s="126">
        <f t="shared" si="13"/>
        <v>72.2</v>
      </c>
      <c r="J70" s="122">
        <f t="shared" si="9"/>
        <v>7344</v>
      </c>
      <c r="K70" s="119"/>
      <c r="L70" s="119"/>
      <c r="M70" s="122">
        <v>7513474</v>
      </c>
      <c r="N70" s="127">
        <f t="shared" ref="N70:N133" si="20">(M70-M69)/1000</f>
        <v>86.88</v>
      </c>
      <c r="O70" s="127">
        <f t="shared" si="10"/>
        <v>-0.71</v>
      </c>
      <c r="P70" s="127">
        <f t="shared" si="11"/>
        <v>-0.71</v>
      </c>
      <c r="Q70" s="122">
        <f t="shared" si="16"/>
        <v>7513</v>
      </c>
      <c r="R70" s="123">
        <f t="shared" si="14"/>
        <v>86</v>
      </c>
      <c r="S70" s="122">
        <f t="shared" si="12"/>
        <v>7472</v>
      </c>
      <c r="T70" s="119" t="str">
        <f t="shared" si="17"/>
        <v>2016</v>
      </c>
      <c r="U70" s="119"/>
      <c r="V70" s="119"/>
      <c r="W70" s="119"/>
      <c r="X70" s="119"/>
      <c r="Y70" s="119"/>
      <c r="Z70" s="119"/>
      <c r="AA70" s="119"/>
      <c r="AB70" s="119"/>
      <c r="AC70" s="119"/>
      <c r="AD70" s="119"/>
      <c r="AE70" s="119"/>
      <c r="AF70" s="119"/>
      <c r="AG70" s="119"/>
      <c r="AH70" s="119"/>
      <c r="AI70" s="119"/>
      <c r="AJ70" s="119"/>
      <c r="AK70" s="119"/>
      <c r="AL70" s="119"/>
      <c r="AM70" s="119"/>
      <c r="AN70" s="119"/>
      <c r="AO70" s="119"/>
      <c r="AP70" s="119"/>
      <c r="AQ70" s="119"/>
      <c r="AR70" s="119"/>
      <c r="AS70" s="119"/>
      <c r="AT70" s="119"/>
      <c r="AU70" s="119"/>
      <c r="AV70" s="119"/>
      <c r="AW70" s="119"/>
      <c r="AX70" s="119"/>
      <c r="AY70" s="119"/>
      <c r="AZ70" s="119"/>
    </row>
    <row r="71" spans="1:52" ht="14">
      <c r="A71" s="129" t="s">
        <v>1468</v>
      </c>
      <c r="B71" s="121">
        <v>7435810</v>
      </c>
      <c r="C71" s="125">
        <f t="shared" si="18"/>
        <v>75.38</v>
      </c>
      <c r="D71" s="124" t="str">
        <f t="shared" ref="D71:D134" si="21">A71</f>
        <v>2017</v>
      </c>
      <c r="E71" s="122">
        <f t="shared" ref="E71:E134" si="22">B71/1000</f>
        <v>7436</v>
      </c>
      <c r="F71" s="126">
        <f t="shared" ref="F71:F134" si="23">C71</f>
        <v>75.400000000000006</v>
      </c>
      <c r="G71" s="126">
        <f t="shared" si="19"/>
        <v>-0.8</v>
      </c>
      <c r="H71" s="126">
        <f t="shared" si="15"/>
        <v>-1.8</v>
      </c>
      <c r="I71" s="126">
        <f t="shared" si="13"/>
        <v>70.400000000000006</v>
      </c>
      <c r="J71" s="122">
        <f t="shared" si="13"/>
        <v>7414</v>
      </c>
      <c r="K71" s="119"/>
      <c r="L71" s="119"/>
      <c r="M71" s="122">
        <v>7599822</v>
      </c>
      <c r="N71" s="127">
        <f t="shared" si="20"/>
        <v>86.35</v>
      </c>
      <c r="O71" s="127">
        <f t="shared" ref="O71:O134" si="24">N71-N70</f>
        <v>-0.53</v>
      </c>
      <c r="P71" s="127">
        <f t="shared" si="11"/>
        <v>-0.53</v>
      </c>
      <c r="Q71" s="122">
        <f t="shared" si="16"/>
        <v>7600</v>
      </c>
      <c r="R71" s="123">
        <f t="shared" si="14"/>
        <v>85</v>
      </c>
      <c r="S71" s="122">
        <f t="shared" ref="S71:S134" si="25">S70+R71</f>
        <v>7557</v>
      </c>
      <c r="T71" s="119" t="str">
        <f t="shared" si="17"/>
        <v>2017</v>
      </c>
      <c r="U71" s="119"/>
      <c r="V71" s="119"/>
      <c r="W71" s="119"/>
      <c r="X71" s="119"/>
      <c r="Y71" s="119"/>
      <c r="Z71" s="119"/>
      <c r="AA71" s="119"/>
      <c r="AB71" s="119"/>
      <c r="AC71" s="119"/>
      <c r="AD71" s="119"/>
      <c r="AE71" s="119"/>
      <c r="AF71" s="119"/>
      <c r="AG71" s="119"/>
      <c r="AH71" s="119"/>
      <c r="AI71" s="119"/>
      <c r="AJ71" s="119"/>
      <c r="AK71" s="119"/>
      <c r="AL71" s="119"/>
      <c r="AM71" s="119"/>
      <c r="AN71" s="119"/>
      <c r="AO71" s="119"/>
      <c r="AP71" s="119"/>
      <c r="AQ71" s="119"/>
      <c r="AR71" s="119"/>
      <c r="AS71" s="119"/>
      <c r="AT71" s="119"/>
      <c r="AU71" s="119"/>
      <c r="AV71" s="119"/>
      <c r="AW71" s="119"/>
      <c r="AX71" s="119"/>
      <c r="AY71" s="119"/>
      <c r="AZ71" s="119"/>
    </row>
    <row r="72" spans="1:52" ht="14">
      <c r="A72" s="129" t="s">
        <v>1469</v>
      </c>
      <c r="B72" s="121">
        <v>7510341</v>
      </c>
      <c r="C72" s="125">
        <f t="shared" si="18"/>
        <v>74.53</v>
      </c>
      <c r="D72" s="124" t="str">
        <f t="shared" si="21"/>
        <v>2018</v>
      </c>
      <c r="E72" s="122">
        <f t="shared" si="22"/>
        <v>7510</v>
      </c>
      <c r="F72" s="126">
        <f t="shared" si="23"/>
        <v>74.5</v>
      </c>
      <c r="G72" s="126">
        <f t="shared" si="19"/>
        <v>-0.8</v>
      </c>
      <c r="H72" s="126">
        <f t="shared" si="15"/>
        <v>-2.1</v>
      </c>
      <c r="I72" s="126">
        <f t="shared" ref="I72:J87" si="26">I71+H72</f>
        <v>68.3</v>
      </c>
      <c r="J72" s="122">
        <f t="shared" si="26"/>
        <v>7482</v>
      </c>
      <c r="K72" s="119"/>
      <c r="L72" s="119"/>
      <c r="M72" s="122">
        <v>7683790</v>
      </c>
      <c r="N72" s="127">
        <f t="shared" si="20"/>
        <v>83.97</v>
      </c>
      <c r="O72" s="127">
        <f t="shared" si="24"/>
        <v>-2.38</v>
      </c>
      <c r="P72" s="127">
        <f>O72</f>
        <v>-2.38</v>
      </c>
      <c r="Q72" s="122">
        <f t="shared" si="16"/>
        <v>7684</v>
      </c>
      <c r="R72" s="123">
        <f t="shared" ref="R72:R135" si="27">R71+P72</f>
        <v>83</v>
      </c>
      <c r="S72" s="122">
        <f t="shared" si="25"/>
        <v>7640</v>
      </c>
      <c r="T72" s="119" t="str">
        <f t="shared" si="17"/>
        <v>2018</v>
      </c>
      <c r="U72" s="119"/>
      <c r="V72" s="119"/>
      <c r="W72" s="119"/>
      <c r="X72" s="119"/>
      <c r="Y72" s="119"/>
      <c r="Z72" s="119"/>
      <c r="AA72" s="119"/>
      <c r="AB72" s="119"/>
      <c r="AC72" s="119"/>
      <c r="AD72" s="119"/>
      <c r="AE72" s="119"/>
      <c r="AF72" s="119"/>
      <c r="AG72" s="119"/>
      <c r="AH72" s="119"/>
      <c r="AI72" s="119"/>
      <c r="AJ72" s="119"/>
      <c r="AK72" s="119"/>
      <c r="AL72" s="119"/>
      <c r="AM72" s="119"/>
      <c r="AN72" s="119"/>
      <c r="AO72" s="119"/>
      <c r="AP72" s="119"/>
      <c r="AQ72" s="119"/>
      <c r="AR72" s="119"/>
      <c r="AS72" s="119"/>
      <c r="AT72" s="119"/>
      <c r="AU72" s="119"/>
      <c r="AV72" s="119"/>
      <c r="AW72" s="119"/>
      <c r="AX72" s="119"/>
      <c r="AY72" s="119"/>
      <c r="AZ72" s="119"/>
    </row>
    <row r="73" spans="1:52" ht="14">
      <c r="A73" s="129" t="s">
        <v>1470</v>
      </c>
      <c r="B73" s="121">
        <v>7583938</v>
      </c>
      <c r="C73" s="125">
        <f t="shared" si="18"/>
        <v>73.599999999999994</v>
      </c>
      <c r="D73" s="124" t="str">
        <f t="shared" si="21"/>
        <v>2019</v>
      </c>
      <c r="E73" s="122">
        <f t="shared" si="22"/>
        <v>7584</v>
      </c>
      <c r="F73" s="126">
        <f t="shared" si="23"/>
        <v>73.599999999999994</v>
      </c>
      <c r="G73" s="126">
        <f t="shared" si="19"/>
        <v>-0.9</v>
      </c>
      <c r="H73" s="126">
        <f t="shared" si="15"/>
        <v>-1.9</v>
      </c>
      <c r="I73" s="126">
        <f t="shared" si="26"/>
        <v>66.400000000000006</v>
      </c>
      <c r="J73" s="122">
        <f t="shared" si="26"/>
        <v>7548</v>
      </c>
      <c r="K73" s="119"/>
      <c r="L73" s="119"/>
      <c r="M73" s="122">
        <v>7764951</v>
      </c>
      <c r="N73" s="127">
        <f t="shared" si="20"/>
        <v>81.16</v>
      </c>
      <c r="O73" s="127">
        <f t="shared" si="24"/>
        <v>-2.81</v>
      </c>
      <c r="P73" s="127">
        <f>O73</f>
        <v>-2.81</v>
      </c>
      <c r="Q73" s="122">
        <f t="shared" si="16"/>
        <v>7765</v>
      </c>
      <c r="R73" s="123">
        <f t="shared" si="27"/>
        <v>80</v>
      </c>
      <c r="S73" s="122">
        <f t="shared" si="25"/>
        <v>7720</v>
      </c>
      <c r="T73" s="119" t="str">
        <f t="shared" si="17"/>
        <v>2019</v>
      </c>
      <c r="U73" s="119"/>
      <c r="V73" s="119"/>
      <c r="W73" s="119"/>
      <c r="X73" s="119"/>
      <c r="Y73" s="119"/>
      <c r="Z73" s="119"/>
      <c r="AA73" s="119"/>
      <c r="AB73" s="119"/>
      <c r="AC73" s="119"/>
      <c r="AD73" s="119"/>
      <c r="AE73" s="119"/>
      <c r="AF73" s="119"/>
      <c r="AG73" s="119"/>
      <c r="AH73" s="119"/>
      <c r="AI73" s="119"/>
      <c r="AJ73" s="119"/>
      <c r="AK73" s="119"/>
      <c r="AL73" s="119"/>
      <c r="AM73" s="119"/>
      <c r="AN73" s="119"/>
      <c r="AO73" s="119"/>
      <c r="AP73" s="119"/>
      <c r="AQ73" s="119"/>
      <c r="AR73" s="119"/>
      <c r="AS73" s="119"/>
      <c r="AT73" s="119"/>
      <c r="AU73" s="119"/>
      <c r="AV73" s="119"/>
      <c r="AW73" s="119"/>
      <c r="AX73" s="119"/>
      <c r="AY73" s="119"/>
      <c r="AZ73" s="119"/>
    </row>
    <row r="74" spans="1:52" ht="14">
      <c r="A74" s="129" t="s">
        <v>1471</v>
      </c>
      <c r="B74" s="121">
        <v>7656528</v>
      </c>
      <c r="C74" s="125">
        <f t="shared" si="18"/>
        <v>72.59</v>
      </c>
      <c r="D74" s="124" t="str">
        <f t="shared" si="21"/>
        <v>2020</v>
      </c>
      <c r="E74" s="122">
        <f t="shared" si="22"/>
        <v>7657</v>
      </c>
      <c r="F74" s="126">
        <f t="shared" si="23"/>
        <v>72.599999999999994</v>
      </c>
      <c r="G74" s="126">
        <f t="shared" si="19"/>
        <v>-1</v>
      </c>
      <c r="H74" s="126">
        <f t="shared" si="15"/>
        <v>-1.3</v>
      </c>
      <c r="I74" s="126">
        <f t="shared" si="26"/>
        <v>65.099999999999994</v>
      </c>
      <c r="J74" s="122">
        <f t="shared" si="26"/>
        <v>7613</v>
      </c>
      <c r="K74" s="119"/>
      <c r="L74" s="119"/>
      <c r="M74" s="122">
        <v>7840953</v>
      </c>
      <c r="N74" s="127">
        <f t="shared" si="20"/>
        <v>76</v>
      </c>
      <c r="O74" s="127">
        <f t="shared" si="24"/>
        <v>-5.16</v>
      </c>
      <c r="P74" s="127">
        <f t="shared" ref="P74:P137" si="28">P32-P31+P73</f>
        <v>-2.39</v>
      </c>
      <c r="Q74" s="122">
        <f t="shared" si="16"/>
        <v>7841</v>
      </c>
      <c r="R74" s="123">
        <f t="shared" si="27"/>
        <v>78</v>
      </c>
      <c r="S74" s="122">
        <f t="shared" si="25"/>
        <v>7798</v>
      </c>
      <c r="T74" s="119" t="str">
        <f t="shared" si="17"/>
        <v>2020</v>
      </c>
      <c r="U74" s="119"/>
      <c r="V74" s="119"/>
      <c r="W74" s="119"/>
      <c r="X74" s="119"/>
      <c r="Y74" s="119"/>
      <c r="Z74" s="119"/>
      <c r="AA74" s="119"/>
      <c r="AB74" s="119"/>
      <c r="AC74" s="119"/>
      <c r="AD74" s="119"/>
      <c r="AE74" s="119"/>
      <c r="AF74" s="119"/>
      <c r="AG74" s="119"/>
      <c r="AH74" s="119"/>
      <c r="AI74" s="119"/>
      <c r="AJ74" s="119"/>
      <c r="AK74" s="119"/>
      <c r="AL74" s="119"/>
      <c r="AM74" s="119"/>
      <c r="AN74" s="119"/>
      <c r="AO74" s="119"/>
      <c r="AP74" s="119"/>
      <c r="AQ74" s="119"/>
      <c r="AR74" s="119"/>
      <c r="AS74" s="119"/>
      <c r="AT74" s="119"/>
      <c r="AU74" s="119"/>
      <c r="AV74" s="119"/>
      <c r="AW74" s="119"/>
      <c r="AX74" s="119"/>
      <c r="AY74" s="119"/>
      <c r="AZ74" s="119"/>
    </row>
    <row r="75" spans="1:52" ht="14">
      <c r="A75" s="129" t="s">
        <v>1472</v>
      </c>
      <c r="B75" s="121">
        <v>7728046</v>
      </c>
      <c r="C75" s="125">
        <f t="shared" si="18"/>
        <v>71.52</v>
      </c>
      <c r="D75" s="124" t="str">
        <f t="shared" si="21"/>
        <v>2021</v>
      </c>
      <c r="E75" s="122">
        <f t="shared" si="22"/>
        <v>7728</v>
      </c>
      <c r="F75" s="126">
        <f t="shared" si="23"/>
        <v>71.5</v>
      </c>
      <c r="G75" s="126">
        <f t="shared" si="19"/>
        <v>-1.1000000000000001</v>
      </c>
      <c r="H75" s="126">
        <f t="shared" si="15"/>
        <v>-0.4</v>
      </c>
      <c r="I75" s="126">
        <f t="shared" si="26"/>
        <v>64.7</v>
      </c>
      <c r="J75" s="122">
        <f t="shared" si="26"/>
        <v>7678</v>
      </c>
      <c r="K75" s="119"/>
      <c r="L75" s="119"/>
      <c r="M75" s="122">
        <v>7909295</v>
      </c>
      <c r="N75" s="127">
        <f t="shared" si="20"/>
        <v>68.34</v>
      </c>
      <c r="O75" s="127">
        <f t="shared" si="24"/>
        <v>-7.66</v>
      </c>
      <c r="P75" s="127">
        <f t="shared" si="28"/>
        <v>-0.97</v>
      </c>
      <c r="Q75" s="122">
        <f t="shared" si="16"/>
        <v>7909</v>
      </c>
      <c r="R75" s="123">
        <f t="shared" si="27"/>
        <v>77</v>
      </c>
      <c r="S75" s="122">
        <f t="shared" si="25"/>
        <v>7875</v>
      </c>
      <c r="T75" s="119" t="str">
        <f t="shared" si="17"/>
        <v>2021</v>
      </c>
      <c r="U75" s="119"/>
      <c r="V75" s="119"/>
      <c r="W75" s="119"/>
      <c r="X75" s="119"/>
      <c r="Y75" s="119"/>
      <c r="Z75" s="119"/>
      <c r="AA75" s="119"/>
      <c r="AB75" s="119"/>
      <c r="AC75" s="119"/>
      <c r="AD75" s="119"/>
      <c r="AE75" s="119"/>
      <c r="AF75" s="119"/>
      <c r="AG75" s="119"/>
      <c r="AH75" s="119"/>
      <c r="AI75" s="119"/>
      <c r="AJ75" s="119"/>
      <c r="AK75" s="119"/>
      <c r="AL75" s="119"/>
      <c r="AM75" s="119"/>
      <c r="AN75" s="119"/>
      <c r="AO75" s="119"/>
      <c r="AP75" s="119"/>
      <c r="AQ75" s="119"/>
      <c r="AR75" s="119"/>
      <c r="AS75" s="119"/>
      <c r="AT75" s="119"/>
      <c r="AU75" s="119"/>
      <c r="AV75" s="119"/>
      <c r="AW75" s="119"/>
      <c r="AX75" s="119"/>
      <c r="AY75" s="119"/>
      <c r="AZ75" s="119"/>
    </row>
    <row r="76" spans="1:52" ht="14">
      <c r="A76" s="129" t="s">
        <v>1473</v>
      </c>
      <c r="B76" s="121">
        <v>7798450</v>
      </c>
      <c r="C76" s="125">
        <f t="shared" si="18"/>
        <v>70.400000000000006</v>
      </c>
      <c r="D76" s="124" t="str">
        <f t="shared" si="21"/>
        <v>2022</v>
      </c>
      <c r="E76" s="122">
        <f t="shared" si="22"/>
        <v>7798</v>
      </c>
      <c r="F76" s="126">
        <f t="shared" si="23"/>
        <v>70.400000000000006</v>
      </c>
      <c r="G76" s="126">
        <f t="shared" si="19"/>
        <v>-1.1000000000000001</v>
      </c>
      <c r="H76" s="126">
        <f t="shared" si="15"/>
        <v>0.2</v>
      </c>
      <c r="I76" s="126">
        <f t="shared" si="26"/>
        <v>64.900000000000006</v>
      </c>
      <c r="J76" s="122">
        <f t="shared" si="26"/>
        <v>7743</v>
      </c>
      <c r="K76" s="119"/>
      <c r="L76" s="119"/>
      <c r="M76" s="122">
        <v>7975105</v>
      </c>
      <c r="N76" s="127">
        <f t="shared" si="20"/>
        <v>65.81</v>
      </c>
      <c r="O76" s="127">
        <f t="shared" si="24"/>
        <v>-2.5299999999999998</v>
      </c>
      <c r="P76" s="127">
        <f t="shared" si="28"/>
        <v>-0.51</v>
      </c>
      <c r="Q76" s="122">
        <f t="shared" si="16"/>
        <v>7975</v>
      </c>
      <c r="R76" s="123">
        <f t="shared" si="27"/>
        <v>76</v>
      </c>
      <c r="S76" s="122">
        <f t="shared" si="25"/>
        <v>7951</v>
      </c>
      <c r="T76" s="119" t="str">
        <f t="shared" si="17"/>
        <v>2022</v>
      </c>
      <c r="U76" s="119"/>
      <c r="V76" s="119"/>
      <c r="W76" s="119"/>
      <c r="X76" s="119"/>
      <c r="Y76" s="119"/>
      <c r="Z76" s="119"/>
      <c r="AA76" s="119"/>
      <c r="AB76" s="119"/>
      <c r="AC76" s="119"/>
      <c r="AD76" s="119"/>
      <c r="AE76" s="119"/>
      <c r="AF76" s="119"/>
      <c r="AG76" s="119"/>
      <c r="AH76" s="119"/>
      <c r="AI76" s="119"/>
      <c r="AJ76" s="119"/>
      <c r="AK76" s="119"/>
      <c r="AL76" s="119"/>
      <c r="AM76" s="119"/>
      <c r="AN76" s="119"/>
      <c r="AO76" s="119"/>
      <c r="AP76" s="119"/>
      <c r="AQ76" s="119"/>
      <c r="AR76" s="119"/>
      <c r="AS76" s="119"/>
      <c r="AT76" s="119"/>
      <c r="AU76" s="119"/>
      <c r="AV76" s="119"/>
      <c r="AW76" s="119"/>
      <c r="AX76" s="119"/>
      <c r="AY76" s="119"/>
      <c r="AZ76" s="119"/>
    </row>
    <row r="77" spans="1:52" ht="14">
      <c r="A77" s="129" t="s">
        <v>1474</v>
      </c>
      <c r="B77" s="121">
        <v>7867734</v>
      </c>
      <c r="C77" s="125">
        <f t="shared" si="18"/>
        <v>69.28</v>
      </c>
      <c r="D77" s="124" t="str">
        <f t="shared" si="21"/>
        <v>2023</v>
      </c>
      <c r="E77" s="122">
        <f t="shared" si="22"/>
        <v>7868</v>
      </c>
      <c r="F77" s="126">
        <f t="shared" si="23"/>
        <v>69.3</v>
      </c>
      <c r="G77" s="126">
        <f t="shared" si="19"/>
        <v>-1.1000000000000001</v>
      </c>
      <c r="H77" s="126">
        <f t="shared" si="15"/>
        <v>0.3</v>
      </c>
      <c r="I77" s="126">
        <f t="shared" si="26"/>
        <v>65.2</v>
      </c>
      <c r="J77" s="122">
        <f t="shared" si="26"/>
        <v>7808</v>
      </c>
      <c r="K77" s="119"/>
      <c r="L77" s="119"/>
      <c r="M77" s="122">
        <v>8045311</v>
      </c>
      <c r="N77" s="127">
        <f t="shared" si="20"/>
        <v>70.209999999999994</v>
      </c>
      <c r="O77" s="127">
        <f t="shared" si="24"/>
        <v>4.4000000000000004</v>
      </c>
      <c r="P77" s="127">
        <f t="shared" si="28"/>
        <v>-0.82</v>
      </c>
      <c r="Q77" s="122">
        <f t="shared" si="16"/>
        <v>8045</v>
      </c>
      <c r="R77" s="123">
        <f t="shared" si="27"/>
        <v>75</v>
      </c>
      <c r="S77" s="122">
        <f t="shared" si="25"/>
        <v>8026</v>
      </c>
      <c r="T77" s="119" t="str">
        <f t="shared" si="17"/>
        <v>2023</v>
      </c>
      <c r="U77" s="119"/>
      <c r="V77" s="119"/>
      <c r="W77" s="119"/>
      <c r="X77" s="119"/>
      <c r="Y77" s="119"/>
      <c r="Z77" s="119"/>
      <c r="AA77" s="119"/>
      <c r="AB77" s="119"/>
      <c r="AC77" s="119"/>
      <c r="AD77" s="119"/>
      <c r="AE77" s="119"/>
      <c r="AF77" s="119"/>
      <c r="AG77" s="119"/>
      <c r="AH77" s="119"/>
      <c r="AI77" s="119"/>
      <c r="AJ77" s="119"/>
      <c r="AK77" s="119"/>
      <c r="AL77" s="119"/>
      <c r="AM77" s="119"/>
      <c r="AN77" s="119"/>
      <c r="AO77" s="119"/>
      <c r="AP77" s="119"/>
      <c r="AQ77" s="119"/>
      <c r="AR77" s="119"/>
      <c r="AS77" s="119"/>
      <c r="AT77" s="119"/>
      <c r="AU77" s="119"/>
      <c r="AV77" s="119"/>
      <c r="AW77" s="119"/>
      <c r="AX77" s="119"/>
      <c r="AY77" s="119"/>
      <c r="AZ77" s="119"/>
    </row>
    <row r="78" spans="1:52" ht="14">
      <c r="A78" s="129" t="s">
        <v>1475</v>
      </c>
      <c r="B78" s="121">
        <v>7935908</v>
      </c>
      <c r="C78" s="125">
        <f t="shared" si="18"/>
        <v>68.17</v>
      </c>
      <c r="D78" s="124" t="str">
        <f t="shared" si="21"/>
        <v>2024</v>
      </c>
      <c r="E78" s="122">
        <f t="shared" si="22"/>
        <v>7936</v>
      </c>
      <c r="F78" s="126">
        <f t="shared" si="23"/>
        <v>68.2</v>
      </c>
      <c r="G78" s="126">
        <f t="shared" si="19"/>
        <v>-1.1000000000000001</v>
      </c>
      <c r="H78" s="126">
        <f t="shared" si="15"/>
        <v>0.1</v>
      </c>
      <c r="I78" s="126">
        <f t="shared" si="26"/>
        <v>65.3</v>
      </c>
      <c r="J78" s="122">
        <f t="shared" si="26"/>
        <v>7873</v>
      </c>
      <c r="K78" s="119"/>
      <c r="L78" s="119"/>
      <c r="M78" s="122">
        <v>8118836</v>
      </c>
      <c r="N78" s="127">
        <f t="shared" si="20"/>
        <v>73.53</v>
      </c>
      <c r="O78" s="127">
        <f t="shared" si="24"/>
        <v>3.32</v>
      </c>
      <c r="P78" s="127">
        <f t="shared" si="28"/>
        <v>-0.27</v>
      </c>
      <c r="Q78" s="122">
        <f t="shared" si="16"/>
        <v>8119</v>
      </c>
      <c r="R78" s="123">
        <f t="shared" si="27"/>
        <v>75</v>
      </c>
      <c r="S78" s="122">
        <f t="shared" si="25"/>
        <v>8101</v>
      </c>
      <c r="T78" s="119" t="str">
        <f t="shared" si="17"/>
        <v>2024</v>
      </c>
      <c r="U78" s="119"/>
      <c r="V78" s="119"/>
      <c r="W78" s="119"/>
      <c r="X78" s="119"/>
      <c r="Y78" s="119"/>
      <c r="Z78" s="119"/>
      <c r="AA78" s="119"/>
      <c r="AB78" s="119"/>
      <c r="AC78" s="119"/>
      <c r="AD78" s="119"/>
      <c r="AE78" s="119"/>
      <c r="AF78" s="119"/>
      <c r="AG78" s="119"/>
      <c r="AH78" s="119"/>
      <c r="AI78" s="119"/>
      <c r="AJ78" s="119"/>
      <c r="AK78" s="119"/>
      <c r="AL78" s="119"/>
      <c r="AM78" s="119"/>
      <c r="AN78" s="119"/>
      <c r="AO78" s="119"/>
      <c r="AP78" s="119"/>
      <c r="AQ78" s="119"/>
      <c r="AR78" s="119"/>
      <c r="AS78" s="119"/>
      <c r="AT78" s="119"/>
      <c r="AU78" s="119"/>
      <c r="AV78" s="119"/>
      <c r="AW78" s="119"/>
      <c r="AX78" s="119"/>
      <c r="AY78" s="119"/>
      <c r="AZ78" s="119"/>
    </row>
    <row r="79" spans="1:52" ht="14">
      <c r="A79" s="129" t="s">
        <v>1476</v>
      </c>
      <c r="B79" s="121">
        <v>8002978</v>
      </c>
      <c r="C79" s="125">
        <f t="shared" si="18"/>
        <v>67.069999999999993</v>
      </c>
      <c r="D79" s="124" t="str">
        <f t="shared" si="21"/>
        <v>2025</v>
      </c>
      <c r="E79" s="122">
        <f t="shared" si="22"/>
        <v>8003</v>
      </c>
      <c r="F79" s="126">
        <f t="shared" si="23"/>
        <v>67.099999999999994</v>
      </c>
      <c r="G79" s="126">
        <f t="shared" si="19"/>
        <v>-1.1000000000000001</v>
      </c>
      <c r="H79" s="126">
        <f t="shared" si="15"/>
        <v>0.3</v>
      </c>
      <c r="I79" s="126">
        <f t="shared" si="26"/>
        <v>65.599999999999994</v>
      </c>
      <c r="J79" s="122">
        <f t="shared" si="26"/>
        <v>7939</v>
      </c>
      <c r="K79" s="119"/>
      <c r="L79" s="119"/>
      <c r="M79" s="122">
        <v>8191989</v>
      </c>
      <c r="N79" s="127">
        <f t="shared" si="20"/>
        <v>73.150000000000006</v>
      </c>
      <c r="O79" s="127">
        <f t="shared" si="24"/>
        <v>-0.38</v>
      </c>
      <c r="P79" s="127">
        <f t="shared" si="28"/>
        <v>-2.4700000000000002</v>
      </c>
      <c r="Q79" s="122">
        <f t="shared" si="16"/>
        <v>8192</v>
      </c>
      <c r="R79" s="123">
        <f t="shared" si="27"/>
        <v>73</v>
      </c>
      <c r="S79" s="122">
        <f t="shared" si="25"/>
        <v>8174</v>
      </c>
      <c r="T79" s="119" t="str">
        <f t="shared" si="17"/>
        <v>2025</v>
      </c>
      <c r="U79" s="119"/>
      <c r="V79" s="119"/>
      <c r="W79" s="119"/>
      <c r="X79" s="119"/>
      <c r="Y79" s="119"/>
      <c r="Z79" s="119"/>
      <c r="AA79" s="119"/>
      <c r="AB79" s="119"/>
      <c r="AC79" s="119"/>
      <c r="AD79" s="119"/>
      <c r="AE79" s="119"/>
      <c r="AF79" s="119"/>
      <c r="AG79" s="119"/>
      <c r="AH79" s="119"/>
      <c r="AI79" s="119"/>
      <c r="AJ79" s="119"/>
      <c r="AK79" s="119"/>
      <c r="AL79" s="119"/>
      <c r="AM79" s="119"/>
      <c r="AN79" s="119"/>
      <c r="AO79" s="119"/>
      <c r="AP79" s="119"/>
      <c r="AQ79" s="119"/>
      <c r="AR79" s="119"/>
      <c r="AS79" s="119"/>
      <c r="AT79" s="119"/>
      <c r="AU79" s="119"/>
      <c r="AV79" s="119"/>
      <c r="AW79" s="119"/>
      <c r="AX79" s="119"/>
      <c r="AY79" s="119"/>
      <c r="AZ79" s="119"/>
    </row>
    <row r="80" spans="1:52" ht="14">
      <c r="A80" s="129" t="s">
        <v>1477</v>
      </c>
      <c r="B80" s="121">
        <v>8068925</v>
      </c>
      <c r="C80" s="125">
        <f t="shared" si="18"/>
        <v>65.95</v>
      </c>
      <c r="D80" s="124" t="str">
        <f t="shared" si="21"/>
        <v>2026</v>
      </c>
      <c r="E80" s="122">
        <f t="shared" si="22"/>
        <v>8069</v>
      </c>
      <c r="F80" s="126">
        <f t="shared" si="23"/>
        <v>66</v>
      </c>
      <c r="G80" s="126">
        <f t="shared" si="19"/>
        <v>-1.1000000000000001</v>
      </c>
      <c r="H80" s="126">
        <f t="shared" si="15"/>
        <v>0.4</v>
      </c>
      <c r="I80" s="126">
        <f t="shared" si="26"/>
        <v>66</v>
      </c>
      <c r="J80" s="122">
        <f t="shared" si="26"/>
        <v>8005</v>
      </c>
      <c r="K80" s="119"/>
      <c r="L80" s="119"/>
      <c r="M80" s="122">
        <v>8264365</v>
      </c>
      <c r="N80" s="127">
        <f t="shared" si="20"/>
        <v>72.38</v>
      </c>
      <c r="O80" s="127">
        <f t="shared" si="24"/>
        <v>-0.77</v>
      </c>
      <c r="P80" s="127">
        <f t="shared" si="28"/>
        <v>-2.96</v>
      </c>
      <c r="Q80" s="122">
        <f t="shared" si="16"/>
        <v>8264</v>
      </c>
      <c r="R80" s="123">
        <f t="shared" si="27"/>
        <v>70</v>
      </c>
      <c r="S80" s="122">
        <f t="shared" si="25"/>
        <v>8244</v>
      </c>
      <c r="T80" s="119" t="str">
        <f t="shared" si="17"/>
        <v>2026</v>
      </c>
      <c r="U80" s="119"/>
      <c r="V80" s="119"/>
      <c r="W80" s="119"/>
      <c r="X80" s="119"/>
      <c r="Y80" s="119"/>
      <c r="Z80" s="119"/>
      <c r="AA80" s="119"/>
      <c r="AB80" s="119"/>
      <c r="AC80" s="119"/>
      <c r="AD80" s="119"/>
      <c r="AE80" s="119"/>
      <c r="AF80" s="119"/>
      <c r="AG80" s="119"/>
      <c r="AH80" s="119"/>
      <c r="AI80" s="119"/>
      <c r="AJ80" s="119"/>
      <c r="AK80" s="119"/>
      <c r="AL80" s="119"/>
      <c r="AM80" s="119"/>
      <c r="AN80" s="119"/>
      <c r="AO80" s="119"/>
      <c r="AP80" s="119"/>
      <c r="AQ80" s="119"/>
      <c r="AR80" s="119"/>
      <c r="AS80" s="119"/>
      <c r="AT80" s="119"/>
      <c r="AU80" s="119"/>
      <c r="AV80" s="119"/>
      <c r="AW80" s="119"/>
      <c r="AX80" s="119"/>
      <c r="AY80" s="119"/>
      <c r="AZ80" s="119"/>
    </row>
    <row r="81" spans="1:52" ht="14">
      <c r="A81" s="129" t="s">
        <v>1478</v>
      </c>
      <c r="B81" s="121">
        <v>8133725</v>
      </c>
      <c r="C81" s="125">
        <f t="shared" si="18"/>
        <v>64.8</v>
      </c>
      <c r="D81" s="124" t="str">
        <f t="shared" si="21"/>
        <v>2027</v>
      </c>
      <c r="E81" s="122">
        <f t="shared" si="22"/>
        <v>8134</v>
      </c>
      <c r="F81" s="126">
        <f t="shared" si="23"/>
        <v>64.8</v>
      </c>
      <c r="G81" s="126">
        <f t="shared" si="19"/>
        <v>-1.2</v>
      </c>
      <c r="H81" s="126">
        <f t="shared" si="15"/>
        <v>0.3</v>
      </c>
      <c r="I81" s="126">
        <f t="shared" si="26"/>
        <v>66.3</v>
      </c>
      <c r="J81" s="122">
        <f t="shared" si="26"/>
        <v>8071</v>
      </c>
      <c r="K81" s="119"/>
      <c r="L81" s="119"/>
      <c r="M81" s="122">
        <v>8335978</v>
      </c>
      <c r="N81" s="127">
        <f t="shared" si="20"/>
        <v>71.61</v>
      </c>
      <c r="O81" s="127">
        <f t="shared" si="24"/>
        <v>-0.77</v>
      </c>
      <c r="P81" s="127">
        <f t="shared" si="28"/>
        <v>-1.06</v>
      </c>
      <c r="Q81" s="122">
        <f t="shared" si="16"/>
        <v>8336</v>
      </c>
      <c r="R81" s="123">
        <f t="shared" si="27"/>
        <v>69</v>
      </c>
      <c r="S81" s="122">
        <f t="shared" si="25"/>
        <v>8313</v>
      </c>
      <c r="T81" s="119" t="str">
        <f t="shared" si="17"/>
        <v>2027</v>
      </c>
      <c r="U81" s="119"/>
      <c r="V81" s="119"/>
      <c r="W81" s="119"/>
      <c r="X81" s="119"/>
      <c r="Y81" s="119"/>
      <c r="Z81" s="119"/>
      <c r="AA81" s="119"/>
      <c r="AB81" s="119"/>
      <c r="AC81" s="119"/>
      <c r="AD81" s="119"/>
      <c r="AE81" s="119"/>
      <c r="AF81" s="119"/>
      <c r="AG81" s="119"/>
      <c r="AH81" s="119"/>
      <c r="AI81" s="119"/>
      <c r="AJ81" s="119"/>
      <c r="AK81" s="119"/>
      <c r="AL81" s="119"/>
      <c r="AM81" s="119"/>
      <c r="AN81" s="119"/>
      <c r="AO81" s="119"/>
      <c r="AP81" s="119"/>
      <c r="AQ81" s="119"/>
      <c r="AR81" s="119"/>
      <c r="AS81" s="119"/>
      <c r="AT81" s="119"/>
      <c r="AU81" s="119"/>
      <c r="AV81" s="119"/>
      <c r="AW81" s="119"/>
      <c r="AX81" s="119"/>
      <c r="AY81" s="119"/>
      <c r="AZ81" s="119"/>
    </row>
    <row r="82" spans="1:52" ht="14">
      <c r="A82" s="129" t="s">
        <v>1479</v>
      </c>
      <c r="B82" s="121">
        <v>8197390</v>
      </c>
      <c r="C82" s="125">
        <f t="shared" si="18"/>
        <v>63.67</v>
      </c>
      <c r="D82" s="124" t="str">
        <f t="shared" si="21"/>
        <v>2028</v>
      </c>
      <c r="E82" s="122">
        <f t="shared" si="22"/>
        <v>8197</v>
      </c>
      <c r="F82" s="126">
        <f t="shared" si="23"/>
        <v>63.7</v>
      </c>
      <c r="G82" s="126">
        <f t="shared" si="19"/>
        <v>-1.1000000000000001</v>
      </c>
      <c r="H82" s="126">
        <f t="shared" si="15"/>
        <v>0.4</v>
      </c>
      <c r="I82" s="126">
        <f t="shared" si="26"/>
        <v>66.7</v>
      </c>
      <c r="J82" s="122">
        <f t="shared" si="26"/>
        <v>8138</v>
      </c>
      <c r="K82" s="119"/>
      <c r="L82" s="119"/>
      <c r="M82" s="122">
        <v>8406829</v>
      </c>
      <c r="N82" s="127">
        <f t="shared" si="20"/>
        <v>70.849999999999994</v>
      </c>
      <c r="O82" s="127">
        <f t="shared" si="24"/>
        <v>-0.76</v>
      </c>
      <c r="P82" s="127">
        <f t="shared" si="28"/>
        <v>-0.57999999999999996</v>
      </c>
      <c r="Q82" s="122">
        <f t="shared" si="16"/>
        <v>8407</v>
      </c>
      <c r="R82" s="123">
        <f t="shared" si="27"/>
        <v>68</v>
      </c>
      <c r="S82" s="122">
        <f t="shared" si="25"/>
        <v>8381</v>
      </c>
      <c r="T82" s="119" t="str">
        <f t="shared" si="17"/>
        <v>2028</v>
      </c>
      <c r="U82" s="119"/>
      <c r="V82" s="119"/>
      <c r="W82" s="119"/>
      <c r="X82" s="119"/>
      <c r="Y82" s="119"/>
      <c r="Z82" s="119"/>
      <c r="AA82" s="119"/>
      <c r="AB82" s="119"/>
      <c r="AC82" s="119"/>
      <c r="AD82" s="119"/>
      <c r="AE82" s="119"/>
      <c r="AF82" s="119"/>
      <c r="AG82" s="119"/>
      <c r="AH82" s="119"/>
      <c r="AI82" s="119"/>
      <c r="AJ82" s="119"/>
      <c r="AK82" s="119"/>
      <c r="AL82" s="119"/>
      <c r="AM82" s="119"/>
      <c r="AN82" s="119"/>
      <c r="AO82" s="119"/>
      <c r="AP82" s="119"/>
      <c r="AQ82" s="119"/>
      <c r="AR82" s="119"/>
      <c r="AS82" s="119"/>
      <c r="AT82" s="119"/>
      <c r="AU82" s="119"/>
      <c r="AV82" s="119"/>
      <c r="AW82" s="119"/>
      <c r="AX82" s="119"/>
      <c r="AY82" s="119"/>
      <c r="AZ82" s="119"/>
    </row>
    <row r="83" spans="1:52" ht="14">
      <c r="A83" s="129" t="s">
        <v>1480</v>
      </c>
      <c r="B83" s="121">
        <v>8259937</v>
      </c>
      <c r="C83" s="125">
        <f t="shared" si="18"/>
        <v>62.55</v>
      </c>
      <c r="D83" s="124" t="str">
        <f t="shared" si="21"/>
        <v>2029</v>
      </c>
      <c r="E83" s="122">
        <f t="shared" si="22"/>
        <v>8260</v>
      </c>
      <c r="F83" s="126">
        <f t="shared" si="23"/>
        <v>62.6</v>
      </c>
      <c r="G83" s="126">
        <f t="shared" si="19"/>
        <v>-1.1000000000000001</v>
      </c>
      <c r="H83" s="126">
        <f t="shared" si="15"/>
        <v>0.2</v>
      </c>
      <c r="I83" s="126">
        <f t="shared" si="26"/>
        <v>66.900000000000006</v>
      </c>
      <c r="J83" s="122">
        <f t="shared" si="26"/>
        <v>8205</v>
      </c>
      <c r="K83" s="119"/>
      <c r="L83" s="119"/>
      <c r="M83" s="122">
        <v>8476889</v>
      </c>
      <c r="N83" s="127">
        <f t="shared" si="20"/>
        <v>70.06</v>
      </c>
      <c r="O83" s="127">
        <f t="shared" si="24"/>
        <v>-0.79</v>
      </c>
      <c r="P83" s="127">
        <f t="shared" si="28"/>
        <v>-0.42</v>
      </c>
      <c r="Q83" s="122">
        <f t="shared" si="16"/>
        <v>8477</v>
      </c>
      <c r="R83" s="123">
        <f t="shared" si="27"/>
        <v>68</v>
      </c>
      <c r="S83" s="122">
        <f t="shared" si="25"/>
        <v>8449</v>
      </c>
      <c r="T83" s="119" t="str">
        <f t="shared" si="17"/>
        <v>2029</v>
      </c>
      <c r="U83" s="119"/>
      <c r="V83" s="119"/>
      <c r="W83" s="119"/>
      <c r="X83" s="119"/>
      <c r="Y83" s="119"/>
      <c r="Z83" s="119"/>
      <c r="AA83" s="119"/>
      <c r="AB83" s="119"/>
      <c r="AC83" s="119"/>
      <c r="AD83" s="119"/>
      <c r="AE83" s="119"/>
      <c r="AF83" s="119"/>
      <c r="AG83" s="119"/>
      <c r="AH83" s="119"/>
      <c r="AI83" s="119"/>
      <c r="AJ83" s="119"/>
      <c r="AK83" s="119"/>
      <c r="AL83" s="119"/>
      <c r="AM83" s="119"/>
      <c r="AN83" s="119"/>
      <c r="AO83" s="119"/>
      <c r="AP83" s="119"/>
      <c r="AQ83" s="119"/>
      <c r="AR83" s="119"/>
      <c r="AS83" s="119"/>
      <c r="AT83" s="119"/>
      <c r="AU83" s="119"/>
      <c r="AV83" s="119"/>
      <c r="AW83" s="119"/>
      <c r="AX83" s="119"/>
      <c r="AY83" s="119"/>
      <c r="AZ83" s="119"/>
    </row>
    <row r="84" spans="1:52" ht="14">
      <c r="A84" s="129" t="s">
        <v>1481</v>
      </c>
      <c r="B84" s="121">
        <v>8321380</v>
      </c>
      <c r="C84" s="125">
        <f t="shared" si="18"/>
        <v>61.44</v>
      </c>
      <c r="D84" s="124" t="str">
        <f t="shared" si="21"/>
        <v>2030</v>
      </c>
      <c r="E84" s="122">
        <f t="shared" si="22"/>
        <v>8321</v>
      </c>
      <c r="F84" s="126">
        <f t="shared" si="23"/>
        <v>61.4</v>
      </c>
      <c r="G84" s="126">
        <f t="shared" si="19"/>
        <v>-1.1000000000000001</v>
      </c>
      <c r="H84" s="126">
        <f t="shared" si="15"/>
        <v>-0.6</v>
      </c>
      <c r="I84" s="126">
        <f t="shared" si="26"/>
        <v>66.3</v>
      </c>
      <c r="J84" s="122">
        <f t="shared" si="26"/>
        <v>8271</v>
      </c>
      <c r="K84" s="119"/>
      <c r="L84" s="119"/>
      <c r="M84" s="122">
        <v>8546141</v>
      </c>
      <c r="N84" s="127">
        <f t="shared" si="20"/>
        <v>69.25</v>
      </c>
      <c r="O84" s="127">
        <f t="shared" si="24"/>
        <v>-0.81</v>
      </c>
      <c r="P84" s="127">
        <f t="shared" si="28"/>
        <v>-2.62</v>
      </c>
      <c r="Q84" s="122">
        <f t="shared" si="16"/>
        <v>8546</v>
      </c>
      <c r="R84" s="123">
        <f t="shared" si="27"/>
        <v>65</v>
      </c>
      <c r="S84" s="122">
        <f t="shared" si="25"/>
        <v>8514</v>
      </c>
      <c r="T84" s="119" t="str">
        <f t="shared" si="17"/>
        <v>2030</v>
      </c>
      <c r="U84" s="119"/>
      <c r="V84" s="119"/>
      <c r="W84" s="119"/>
      <c r="X84" s="119"/>
      <c r="Y84" s="119"/>
      <c r="Z84" s="119"/>
      <c r="AA84" s="119"/>
      <c r="AB84" s="119"/>
      <c r="AC84" s="119"/>
      <c r="AD84" s="119"/>
      <c r="AE84" s="119"/>
      <c r="AF84" s="119"/>
      <c r="AG84" s="119"/>
      <c r="AH84" s="119"/>
      <c r="AI84" s="119"/>
      <c r="AJ84" s="119"/>
      <c r="AK84" s="119"/>
      <c r="AL84" s="119"/>
      <c r="AM84" s="119"/>
      <c r="AN84" s="119"/>
      <c r="AO84" s="119"/>
      <c r="AP84" s="119"/>
      <c r="AQ84" s="119"/>
      <c r="AR84" s="119"/>
      <c r="AS84" s="119"/>
      <c r="AT84" s="119"/>
      <c r="AU84" s="119"/>
      <c r="AV84" s="119"/>
      <c r="AW84" s="119"/>
      <c r="AX84" s="119"/>
      <c r="AY84" s="119"/>
      <c r="AZ84" s="119"/>
    </row>
    <row r="85" spans="1:52" ht="14">
      <c r="A85" s="129" t="s">
        <v>1482</v>
      </c>
      <c r="B85" s="121">
        <v>8381713</v>
      </c>
      <c r="C85" s="125">
        <f t="shared" si="18"/>
        <v>60.33</v>
      </c>
      <c r="D85" s="124" t="str">
        <f t="shared" si="21"/>
        <v>2031</v>
      </c>
      <c r="E85" s="122">
        <f t="shared" si="22"/>
        <v>8382</v>
      </c>
      <c r="F85" s="126">
        <f t="shared" si="23"/>
        <v>60.3</v>
      </c>
      <c r="G85" s="126">
        <f t="shared" si="19"/>
        <v>-1.1000000000000001</v>
      </c>
      <c r="H85" s="126">
        <f t="shared" si="15"/>
        <v>-1.8</v>
      </c>
      <c r="I85" s="126">
        <f t="shared" si="26"/>
        <v>64.5</v>
      </c>
      <c r="J85" s="122">
        <f t="shared" si="26"/>
        <v>8336</v>
      </c>
      <c r="K85" s="119"/>
      <c r="L85" s="119"/>
      <c r="M85" s="122">
        <v>8614533</v>
      </c>
      <c r="N85" s="127">
        <f t="shared" si="20"/>
        <v>68.39</v>
      </c>
      <c r="O85" s="127">
        <f t="shared" si="24"/>
        <v>-0.86</v>
      </c>
      <c r="P85" s="127">
        <f t="shared" si="28"/>
        <v>-2.91</v>
      </c>
      <c r="Q85" s="122">
        <f t="shared" si="16"/>
        <v>8615</v>
      </c>
      <c r="R85" s="123">
        <f t="shared" si="27"/>
        <v>62</v>
      </c>
      <c r="S85" s="122">
        <f t="shared" si="25"/>
        <v>8576</v>
      </c>
      <c r="T85" s="119" t="str">
        <f t="shared" si="17"/>
        <v>2031</v>
      </c>
      <c r="U85" s="119"/>
      <c r="V85" s="119"/>
      <c r="W85" s="119"/>
      <c r="X85" s="119"/>
      <c r="Y85" s="119"/>
      <c r="Z85" s="119"/>
      <c r="AA85" s="119"/>
      <c r="AB85" s="119"/>
      <c r="AC85" s="119"/>
      <c r="AD85" s="119"/>
      <c r="AE85" s="119"/>
      <c r="AF85" s="119"/>
      <c r="AG85" s="119"/>
      <c r="AH85" s="119"/>
      <c r="AI85" s="119"/>
      <c r="AJ85" s="119"/>
      <c r="AK85" s="119"/>
      <c r="AL85" s="119"/>
      <c r="AM85" s="119"/>
      <c r="AN85" s="119"/>
      <c r="AO85" s="119"/>
      <c r="AP85" s="119"/>
      <c r="AQ85" s="119"/>
      <c r="AR85" s="119"/>
      <c r="AS85" s="119"/>
      <c r="AT85" s="119"/>
      <c r="AU85" s="119"/>
      <c r="AV85" s="119"/>
      <c r="AW85" s="119"/>
      <c r="AX85" s="119"/>
      <c r="AY85" s="119"/>
      <c r="AZ85" s="119"/>
    </row>
    <row r="86" spans="1:52" ht="14">
      <c r="A86" s="129" t="s">
        <v>1483</v>
      </c>
      <c r="B86" s="121">
        <v>8440926</v>
      </c>
      <c r="C86" s="125">
        <f t="shared" si="18"/>
        <v>59.21</v>
      </c>
      <c r="D86" s="124" t="str">
        <f t="shared" si="21"/>
        <v>2032</v>
      </c>
      <c r="E86" s="122">
        <f t="shared" si="22"/>
        <v>8441</v>
      </c>
      <c r="F86" s="126">
        <f t="shared" si="23"/>
        <v>59.2</v>
      </c>
      <c r="G86" s="126">
        <f t="shared" si="19"/>
        <v>-1.1000000000000001</v>
      </c>
      <c r="H86" s="126">
        <f t="shared" si="15"/>
        <v>-2.6</v>
      </c>
      <c r="I86" s="126">
        <f t="shared" si="26"/>
        <v>61.9</v>
      </c>
      <c r="J86" s="122">
        <f t="shared" si="26"/>
        <v>8398</v>
      </c>
      <c r="K86" s="119"/>
      <c r="L86" s="119"/>
      <c r="M86" s="122">
        <v>8682092</v>
      </c>
      <c r="N86" s="127">
        <f t="shared" si="20"/>
        <v>67.56</v>
      </c>
      <c r="O86" s="127">
        <f t="shared" si="24"/>
        <v>-0.83</v>
      </c>
      <c r="P86" s="127">
        <f t="shared" si="28"/>
        <v>-1.95</v>
      </c>
      <c r="Q86" s="122">
        <f t="shared" si="16"/>
        <v>8682</v>
      </c>
      <c r="R86" s="123">
        <f t="shared" si="27"/>
        <v>60</v>
      </c>
      <c r="S86" s="122">
        <f t="shared" si="25"/>
        <v>8636</v>
      </c>
      <c r="T86" s="119" t="str">
        <f t="shared" si="17"/>
        <v>2032</v>
      </c>
      <c r="U86" s="119"/>
      <c r="V86" s="119"/>
      <c r="W86" s="119"/>
      <c r="X86" s="119"/>
      <c r="Y86" s="119"/>
      <c r="Z86" s="119"/>
      <c r="AA86" s="119"/>
      <c r="AB86" s="119"/>
      <c r="AC86" s="119"/>
      <c r="AD86" s="119"/>
      <c r="AE86" s="119"/>
      <c r="AF86" s="119"/>
      <c r="AG86" s="119"/>
      <c r="AH86" s="119"/>
      <c r="AI86" s="119"/>
      <c r="AJ86" s="119"/>
      <c r="AK86" s="119"/>
      <c r="AL86" s="119"/>
      <c r="AM86" s="119"/>
      <c r="AN86" s="119"/>
      <c r="AO86" s="119"/>
      <c r="AP86" s="119"/>
      <c r="AQ86" s="119"/>
      <c r="AR86" s="119"/>
      <c r="AS86" s="119"/>
      <c r="AT86" s="119"/>
      <c r="AU86" s="119"/>
      <c r="AV86" s="119"/>
      <c r="AW86" s="119"/>
      <c r="AX86" s="119"/>
      <c r="AY86" s="119"/>
      <c r="AZ86" s="119"/>
    </row>
    <row r="87" spans="1:52" ht="14">
      <c r="A87" s="129" t="s">
        <v>1484</v>
      </c>
      <c r="B87" s="121">
        <v>8499022</v>
      </c>
      <c r="C87" s="125">
        <f t="shared" si="18"/>
        <v>58.1</v>
      </c>
      <c r="D87" s="124" t="str">
        <f t="shared" si="21"/>
        <v>2033</v>
      </c>
      <c r="E87" s="122">
        <f t="shared" si="22"/>
        <v>8499</v>
      </c>
      <c r="F87" s="126">
        <f t="shared" si="23"/>
        <v>58.1</v>
      </c>
      <c r="G87" s="126">
        <f t="shared" si="19"/>
        <v>-1.1000000000000001</v>
      </c>
      <c r="H87" s="126">
        <f t="shared" si="15"/>
        <v>-2.9</v>
      </c>
      <c r="I87" s="126">
        <f t="shared" si="26"/>
        <v>59</v>
      </c>
      <c r="J87" s="122">
        <f t="shared" si="26"/>
        <v>8457</v>
      </c>
      <c r="K87" s="119"/>
      <c r="L87" s="119"/>
      <c r="M87" s="122">
        <v>8748799</v>
      </c>
      <c r="N87" s="127">
        <f t="shared" si="20"/>
        <v>66.709999999999994</v>
      </c>
      <c r="O87" s="127">
        <f t="shared" si="24"/>
        <v>-0.85</v>
      </c>
      <c r="P87" s="127">
        <f t="shared" si="28"/>
        <v>-5.41</v>
      </c>
      <c r="Q87" s="122">
        <f t="shared" si="16"/>
        <v>8749</v>
      </c>
      <c r="R87" s="123">
        <f t="shared" si="27"/>
        <v>55</v>
      </c>
      <c r="S87" s="122">
        <f t="shared" si="25"/>
        <v>8691</v>
      </c>
      <c r="T87" s="119" t="str">
        <f t="shared" si="17"/>
        <v>2033</v>
      </c>
      <c r="U87" s="119"/>
      <c r="V87" s="119"/>
      <c r="W87" s="119"/>
      <c r="X87" s="119"/>
      <c r="Y87" s="119"/>
      <c r="Z87" s="119"/>
      <c r="AA87" s="119"/>
      <c r="AB87" s="119"/>
      <c r="AC87" s="119"/>
      <c r="AD87" s="119"/>
      <c r="AE87" s="119"/>
      <c r="AF87" s="119"/>
      <c r="AG87" s="119"/>
      <c r="AH87" s="119"/>
      <c r="AI87" s="119"/>
      <c r="AJ87" s="119"/>
      <c r="AK87" s="119"/>
      <c r="AL87" s="119"/>
      <c r="AM87" s="119"/>
      <c r="AN87" s="119"/>
      <c r="AO87" s="119"/>
      <c r="AP87" s="119"/>
      <c r="AQ87" s="119"/>
      <c r="AR87" s="119"/>
      <c r="AS87" s="119"/>
      <c r="AT87" s="119"/>
      <c r="AU87" s="119"/>
      <c r="AV87" s="119"/>
      <c r="AW87" s="119"/>
      <c r="AX87" s="119"/>
      <c r="AY87" s="119"/>
      <c r="AZ87" s="119"/>
    </row>
    <row r="88" spans="1:52" ht="14">
      <c r="A88" s="129" t="s">
        <v>1485</v>
      </c>
      <c r="B88" s="121">
        <v>8556003</v>
      </c>
      <c r="C88" s="125">
        <f t="shared" si="18"/>
        <v>56.98</v>
      </c>
      <c r="D88" s="124" t="str">
        <f t="shared" si="21"/>
        <v>2034</v>
      </c>
      <c r="E88" s="122">
        <f t="shared" si="22"/>
        <v>8556</v>
      </c>
      <c r="F88" s="126">
        <f t="shared" si="23"/>
        <v>57</v>
      </c>
      <c r="G88" s="126">
        <f t="shared" si="19"/>
        <v>-1.1000000000000001</v>
      </c>
      <c r="H88" s="126">
        <f t="shared" si="15"/>
        <v>-2.8</v>
      </c>
      <c r="I88" s="126">
        <f t="shared" ref="I88:J103" si="29">I87+H88</f>
        <v>56.2</v>
      </c>
      <c r="J88" s="122">
        <f t="shared" si="29"/>
        <v>8513</v>
      </c>
      <c r="K88" s="119"/>
      <c r="L88" s="119"/>
      <c r="M88" s="122">
        <v>8814575</v>
      </c>
      <c r="N88" s="127">
        <f t="shared" si="20"/>
        <v>65.78</v>
      </c>
      <c r="O88" s="127">
        <f t="shared" si="24"/>
        <v>-0.93</v>
      </c>
      <c r="P88" s="127">
        <f t="shared" si="28"/>
        <v>-6.64</v>
      </c>
      <c r="Q88" s="122">
        <f t="shared" si="16"/>
        <v>8815</v>
      </c>
      <c r="R88" s="123">
        <f t="shared" si="27"/>
        <v>48</v>
      </c>
      <c r="S88" s="122">
        <f t="shared" si="25"/>
        <v>8739</v>
      </c>
      <c r="T88" s="119" t="str">
        <f t="shared" si="17"/>
        <v>2034</v>
      </c>
      <c r="U88" s="119"/>
      <c r="V88" s="119"/>
      <c r="W88" s="119"/>
      <c r="X88" s="119"/>
      <c r="Y88" s="119"/>
      <c r="Z88" s="119"/>
      <c r="AA88" s="119"/>
      <c r="AB88" s="119"/>
      <c r="AC88" s="119"/>
      <c r="AD88" s="119"/>
      <c r="AE88" s="119"/>
      <c r="AF88" s="119"/>
      <c r="AG88" s="119"/>
      <c r="AH88" s="119"/>
      <c r="AI88" s="119"/>
      <c r="AJ88" s="119"/>
      <c r="AK88" s="119"/>
      <c r="AL88" s="119"/>
      <c r="AM88" s="119"/>
      <c r="AN88" s="119"/>
      <c r="AO88" s="119"/>
      <c r="AP88" s="119"/>
      <c r="AQ88" s="119"/>
      <c r="AR88" s="119"/>
      <c r="AS88" s="119"/>
      <c r="AT88" s="119"/>
      <c r="AU88" s="119"/>
      <c r="AV88" s="119"/>
      <c r="AW88" s="119"/>
      <c r="AX88" s="119"/>
      <c r="AY88" s="119"/>
      <c r="AZ88" s="119"/>
    </row>
    <row r="89" spans="1:52" ht="14">
      <c r="A89" s="129" t="s">
        <v>1486</v>
      </c>
      <c r="B89" s="121">
        <v>8611867</v>
      </c>
      <c r="C89" s="125">
        <f t="shared" si="18"/>
        <v>55.86</v>
      </c>
      <c r="D89" s="124" t="str">
        <f t="shared" si="21"/>
        <v>2035</v>
      </c>
      <c r="E89" s="122">
        <f t="shared" si="22"/>
        <v>8612</v>
      </c>
      <c r="F89" s="126">
        <f t="shared" si="23"/>
        <v>55.9</v>
      </c>
      <c r="G89" s="126">
        <f t="shared" si="19"/>
        <v>-1.1000000000000001</v>
      </c>
      <c r="H89" s="126">
        <f t="shared" si="15"/>
        <v>-2.7</v>
      </c>
      <c r="I89" s="126">
        <f t="shared" si="29"/>
        <v>53.5</v>
      </c>
      <c r="J89" s="122">
        <f t="shared" si="29"/>
        <v>8567</v>
      </c>
      <c r="K89" s="119"/>
      <c r="L89" s="119"/>
      <c r="M89" s="122">
        <v>8879397</v>
      </c>
      <c r="N89" s="127">
        <f t="shared" si="20"/>
        <v>64.819999999999993</v>
      </c>
      <c r="O89" s="127">
        <f t="shared" si="24"/>
        <v>-0.96</v>
      </c>
      <c r="P89" s="127">
        <f t="shared" si="28"/>
        <v>-4.7</v>
      </c>
      <c r="Q89" s="122">
        <f t="shared" si="16"/>
        <v>8879</v>
      </c>
      <c r="R89" s="123">
        <f t="shared" si="27"/>
        <v>43</v>
      </c>
      <c r="S89" s="122">
        <f t="shared" si="25"/>
        <v>8782</v>
      </c>
      <c r="T89" s="119" t="str">
        <f t="shared" si="17"/>
        <v>2035</v>
      </c>
      <c r="U89" s="119"/>
      <c r="V89" s="119"/>
      <c r="W89" s="119"/>
      <c r="X89" s="119"/>
      <c r="Y89" s="119"/>
      <c r="Z89" s="119"/>
      <c r="AA89" s="119"/>
      <c r="AB89" s="119"/>
      <c r="AC89" s="119"/>
      <c r="AD89" s="119"/>
      <c r="AE89" s="119"/>
      <c r="AF89" s="119"/>
      <c r="AG89" s="119"/>
      <c r="AH89" s="119"/>
      <c r="AI89" s="119"/>
      <c r="AJ89" s="119"/>
      <c r="AK89" s="119"/>
      <c r="AL89" s="119"/>
      <c r="AM89" s="119"/>
      <c r="AN89" s="119"/>
      <c r="AO89" s="119"/>
      <c r="AP89" s="119"/>
      <c r="AQ89" s="119"/>
      <c r="AR89" s="119"/>
      <c r="AS89" s="119"/>
      <c r="AT89" s="119"/>
      <c r="AU89" s="119"/>
      <c r="AV89" s="119"/>
      <c r="AW89" s="119"/>
      <c r="AX89" s="119"/>
      <c r="AY89" s="119"/>
      <c r="AZ89" s="119"/>
    </row>
    <row r="90" spans="1:52" ht="14">
      <c r="A90" s="129" t="s">
        <v>1487</v>
      </c>
      <c r="B90" s="121">
        <v>8666610</v>
      </c>
      <c r="C90" s="125">
        <f t="shared" si="18"/>
        <v>54.74</v>
      </c>
      <c r="D90" s="124" t="str">
        <f t="shared" si="21"/>
        <v>2036</v>
      </c>
      <c r="E90" s="122">
        <f t="shared" si="22"/>
        <v>8667</v>
      </c>
      <c r="F90" s="126">
        <f t="shared" si="23"/>
        <v>54.7</v>
      </c>
      <c r="G90" s="126">
        <f t="shared" si="19"/>
        <v>-1.1000000000000001</v>
      </c>
      <c r="H90" s="126">
        <f t="shared" si="15"/>
        <v>-2.5</v>
      </c>
      <c r="I90" s="126">
        <f t="shared" si="29"/>
        <v>51</v>
      </c>
      <c r="J90" s="122">
        <f t="shared" si="29"/>
        <v>8618</v>
      </c>
      <c r="K90" s="119"/>
      <c r="L90" s="119"/>
      <c r="M90" s="122">
        <v>8943207</v>
      </c>
      <c r="N90" s="127">
        <f t="shared" si="20"/>
        <v>63.81</v>
      </c>
      <c r="O90" s="127">
        <f t="shared" si="24"/>
        <v>-1.01</v>
      </c>
      <c r="P90" s="127">
        <f t="shared" si="28"/>
        <v>-4.47</v>
      </c>
      <c r="Q90" s="122">
        <f t="shared" si="16"/>
        <v>8943</v>
      </c>
      <c r="R90" s="123">
        <f t="shared" si="27"/>
        <v>39</v>
      </c>
      <c r="S90" s="122">
        <f t="shared" si="25"/>
        <v>8821</v>
      </c>
      <c r="T90" s="119" t="str">
        <f t="shared" si="17"/>
        <v>2036</v>
      </c>
      <c r="U90" s="119"/>
      <c r="V90" s="119"/>
      <c r="W90" s="119"/>
      <c r="X90" s="119"/>
      <c r="Y90" s="119"/>
      <c r="Z90" s="119"/>
      <c r="AA90" s="119"/>
      <c r="AB90" s="119"/>
      <c r="AC90" s="119"/>
      <c r="AD90" s="119"/>
      <c r="AE90" s="119"/>
      <c r="AF90" s="119"/>
      <c r="AG90" s="119"/>
      <c r="AH90" s="119"/>
      <c r="AI90" s="119"/>
      <c r="AJ90" s="119"/>
      <c r="AK90" s="119"/>
      <c r="AL90" s="119"/>
      <c r="AM90" s="119"/>
      <c r="AN90" s="119"/>
      <c r="AO90" s="119"/>
      <c r="AP90" s="119"/>
      <c r="AQ90" s="119"/>
      <c r="AR90" s="119"/>
      <c r="AS90" s="119"/>
      <c r="AT90" s="119"/>
      <c r="AU90" s="119"/>
      <c r="AV90" s="119"/>
      <c r="AW90" s="119"/>
      <c r="AX90" s="119"/>
      <c r="AY90" s="119"/>
      <c r="AZ90" s="119"/>
    </row>
    <row r="91" spans="1:52" ht="14">
      <c r="A91" s="129" t="s">
        <v>1488</v>
      </c>
      <c r="B91" s="121">
        <v>8720221</v>
      </c>
      <c r="C91" s="125">
        <f t="shared" si="18"/>
        <v>53.61</v>
      </c>
      <c r="D91" s="124" t="str">
        <f t="shared" si="21"/>
        <v>2037</v>
      </c>
      <c r="E91" s="122">
        <f t="shared" si="22"/>
        <v>8720</v>
      </c>
      <c r="F91" s="126">
        <f t="shared" si="23"/>
        <v>53.6</v>
      </c>
      <c r="G91" s="126">
        <f t="shared" si="19"/>
        <v>-1.1000000000000001</v>
      </c>
      <c r="H91" s="126">
        <f t="shared" si="15"/>
        <v>-2.2999999999999998</v>
      </c>
      <c r="I91" s="126">
        <f t="shared" si="29"/>
        <v>48.7</v>
      </c>
      <c r="J91" s="122">
        <f t="shared" si="29"/>
        <v>8667</v>
      </c>
      <c r="K91" s="119"/>
      <c r="L91" s="119"/>
      <c r="M91" s="122">
        <v>9006026</v>
      </c>
      <c r="N91" s="127">
        <f t="shared" si="20"/>
        <v>62.82</v>
      </c>
      <c r="O91" s="127">
        <f t="shared" si="24"/>
        <v>-0.99</v>
      </c>
      <c r="P91" s="127">
        <f t="shared" si="28"/>
        <v>-3.81</v>
      </c>
      <c r="Q91" s="122">
        <f t="shared" si="16"/>
        <v>9006</v>
      </c>
      <c r="R91" s="123">
        <f t="shared" si="27"/>
        <v>35</v>
      </c>
      <c r="S91" s="122">
        <f t="shared" si="25"/>
        <v>8856</v>
      </c>
      <c r="T91" s="119" t="str">
        <f t="shared" si="17"/>
        <v>2037</v>
      </c>
      <c r="U91" s="119"/>
      <c r="V91" s="119"/>
      <c r="W91" s="119"/>
      <c r="X91" s="119"/>
      <c r="Y91" s="119"/>
      <c r="Z91" s="119"/>
      <c r="AA91" s="119"/>
      <c r="AB91" s="119"/>
      <c r="AC91" s="119"/>
      <c r="AD91" s="119"/>
      <c r="AE91" s="119"/>
      <c r="AF91" s="119"/>
      <c r="AG91" s="119"/>
      <c r="AH91" s="119"/>
      <c r="AI91" s="119"/>
      <c r="AJ91" s="119"/>
      <c r="AK91" s="119"/>
      <c r="AL91" s="119"/>
      <c r="AM91" s="119"/>
      <c r="AN91" s="119"/>
      <c r="AO91" s="119"/>
      <c r="AP91" s="119"/>
      <c r="AQ91" s="119"/>
      <c r="AR91" s="119"/>
      <c r="AS91" s="119"/>
      <c r="AT91" s="119"/>
      <c r="AU91" s="119"/>
      <c r="AV91" s="119"/>
      <c r="AW91" s="119"/>
      <c r="AX91" s="119"/>
      <c r="AY91" s="119"/>
      <c r="AZ91" s="119"/>
    </row>
    <row r="92" spans="1:52" ht="14">
      <c r="A92" s="129" t="s">
        <v>1489</v>
      </c>
      <c r="B92" s="121">
        <v>8772679</v>
      </c>
      <c r="C92" s="125">
        <f t="shared" si="18"/>
        <v>52.46</v>
      </c>
      <c r="D92" s="124" t="str">
        <f t="shared" si="21"/>
        <v>2038</v>
      </c>
      <c r="E92" s="122">
        <f t="shared" si="22"/>
        <v>8773</v>
      </c>
      <c r="F92" s="126">
        <f t="shared" si="23"/>
        <v>52.5</v>
      </c>
      <c r="G92" s="126">
        <f t="shared" si="19"/>
        <v>-1.2</v>
      </c>
      <c r="H92" s="126">
        <f t="shared" si="15"/>
        <v>-2.2000000000000002</v>
      </c>
      <c r="I92" s="126">
        <f t="shared" si="29"/>
        <v>46.5</v>
      </c>
      <c r="J92" s="122">
        <f t="shared" si="29"/>
        <v>8714</v>
      </c>
      <c r="K92" s="119"/>
      <c r="L92" s="119"/>
      <c r="M92" s="122">
        <v>9067889</v>
      </c>
      <c r="N92" s="127">
        <f t="shared" si="20"/>
        <v>61.86</v>
      </c>
      <c r="O92" s="127">
        <f t="shared" si="24"/>
        <v>-0.96</v>
      </c>
      <c r="P92" s="127">
        <f t="shared" si="28"/>
        <v>-3.57</v>
      </c>
      <c r="Q92" s="122">
        <f t="shared" si="16"/>
        <v>9068</v>
      </c>
      <c r="R92" s="123">
        <f t="shared" si="27"/>
        <v>31</v>
      </c>
      <c r="S92" s="122">
        <f t="shared" si="25"/>
        <v>8887</v>
      </c>
      <c r="T92" s="119" t="str">
        <f t="shared" si="17"/>
        <v>2038</v>
      </c>
      <c r="U92" s="119"/>
      <c r="V92" s="119"/>
      <c r="W92" s="119"/>
      <c r="X92" s="119"/>
      <c r="Y92" s="119"/>
      <c r="Z92" s="119"/>
      <c r="AA92" s="119"/>
      <c r="AB92" s="119"/>
      <c r="AC92" s="119"/>
      <c r="AD92" s="119"/>
      <c r="AE92" s="119"/>
      <c r="AF92" s="119"/>
      <c r="AG92" s="119"/>
      <c r="AH92" s="119"/>
      <c r="AI92" s="119"/>
      <c r="AJ92" s="119"/>
      <c r="AK92" s="119"/>
      <c r="AL92" s="119"/>
      <c r="AM92" s="119"/>
      <c r="AN92" s="119"/>
      <c r="AO92" s="119"/>
      <c r="AP92" s="119"/>
      <c r="AQ92" s="119"/>
      <c r="AR92" s="119"/>
      <c r="AS92" s="119"/>
      <c r="AT92" s="119"/>
      <c r="AU92" s="119"/>
      <c r="AV92" s="119"/>
      <c r="AW92" s="119"/>
      <c r="AX92" s="119"/>
      <c r="AY92" s="119"/>
      <c r="AZ92" s="119"/>
    </row>
    <row r="93" spans="1:52" ht="14">
      <c r="A93" s="129" t="s">
        <v>1490</v>
      </c>
      <c r="B93" s="121">
        <v>8823960</v>
      </c>
      <c r="C93" s="125">
        <f t="shared" si="18"/>
        <v>51.28</v>
      </c>
      <c r="D93" s="124" t="str">
        <f t="shared" si="21"/>
        <v>2039</v>
      </c>
      <c r="E93" s="122">
        <f t="shared" si="22"/>
        <v>8824</v>
      </c>
      <c r="F93" s="126">
        <f t="shared" si="23"/>
        <v>51.3</v>
      </c>
      <c r="G93" s="126">
        <f t="shared" si="19"/>
        <v>-1.2</v>
      </c>
      <c r="H93" s="126">
        <f t="shared" si="15"/>
        <v>-2.2999999999999998</v>
      </c>
      <c r="I93" s="126">
        <f t="shared" si="29"/>
        <v>44.2</v>
      </c>
      <c r="J93" s="122">
        <f t="shared" si="29"/>
        <v>8758</v>
      </c>
      <c r="K93" s="119"/>
      <c r="L93" s="119"/>
      <c r="M93" s="122">
        <v>9128661</v>
      </c>
      <c r="N93" s="127">
        <f t="shared" si="20"/>
        <v>60.77</v>
      </c>
      <c r="O93" s="127">
        <f t="shared" si="24"/>
        <v>-1.0900000000000001</v>
      </c>
      <c r="P93" s="127">
        <f t="shared" si="28"/>
        <v>-3.6</v>
      </c>
      <c r="Q93" s="122">
        <f t="shared" si="16"/>
        <v>9129</v>
      </c>
      <c r="R93" s="123">
        <f t="shared" si="27"/>
        <v>27</v>
      </c>
      <c r="S93" s="122">
        <f t="shared" si="25"/>
        <v>8914</v>
      </c>
      <c r="T93" s="119" t="str">
        <f t="shared" si="17"/>
        <v>2039</v>
      </c>
      <c r="U93" s="119"/>
      <c r="V93" s="119"/>
      <c r="W93" s="119"/>
      <c r="X93" s="119"/>
      <c r="Y93" s="119"/>
      <c r="Z93" s="119"/>
      <c r="AA93" s="119"/>
      <c r="AB93" s="119"/>
      <c r="AC93" s="119"/>
      <c r="AD93" s="119"/>
      <c r="AE93" s="119"/>
      <c r="AF93" s="119"/>
      <c r="AG93" s="119"/>
      <c r="AH93" s="119"/>
      <c r="AI93" s="119"/>
      <c r="AJ93" s="119"/>
      <c r="AK93" s="119"/>
      <c r="AL93" s="119"/>
      <c r="AM93" s="119"/>
      <c r="AN93" s="119"/>
      <c r="AO93" s="119"/>
      <c r="AP93" s="119"/>
      <c r="AQ93" s="119"/>
      <c r="AR93" s="119"/>
      <c r="AS93" s="119"/>
      <c r="AT93" s="119"/>
      <c r="AU93" s="119"/>
      <c r="AV93" s="119"/>
      <c r="AW93" s="119"/>
      <c r="AX93" s="119"/>
      <c r="AY93" s="119"/>
      <c r="AZ93" s="119"/>
    </row>
    <row r="94" spans="1:52" ht="14">
      <c r="A94" s="129" t="s">
        <v>1491</v>
      </c>
      <c r="B94" s="121">
        <v>8874041</v>
      </c>
      <c r="C94" s="125">
        <f t="shared" si="18"/>
        <v>50.08</v>
      </c>
      <c r="D94" s="124" t="str">
        <f t="shared" si="21"/>
        <v>2040</v>
      </c>
      <c r="E94" s="122">
        <f t="shared" si="22"/>
        <v>8874</v>
      </c>
      <c r="F94" s="126">
        <f t="shared" si="23"/>
        <v>50.1</v>
      </c>
      <c r="G94" s="126">
        <f t="shared" si="19"/>
        <v>-1.2</v>
      </c>
      <c r="H94" s="126">
        <f t="shared" si="15"/>
        <v>-2.2000000000000002</v>
      </c>
      <c r="I94" s="126">
        <f t="shared" si="29"/>
        <v>42</v>
      </c>
      <c r="J94" s="122">
        <f t="shared" si="29"/>
        <v>8800</v>
      </c>
      <c r="K94" s="119"/>
      <c r="L94" s="119"/>
      <c r="M94" s="122">
        <v>9188251</v>
      </c>
      <c r="N94" s="127">
        <f t="shared" si="20"/>
        <v>59.59</v>
      </c>
      <c r="O94" s="127">
        <f t="shared" si="24"/>
        <v>-1.18</v>
      </c>
      <c r="P94" s="127">
        <f t="shared" si="28"/>
        <v>-3.52</v>
      </c>
      <c r="Q94" s="122">
        <f t="shared" si="16"/>
        <v>9188</v>
      </c>
      <c r="R94" s="123">
        <f t="shared" si="27"/>
        <v>23</v>
      </c>
      <c r="S94" s="122">
        <f t="shared" si="25"/>
        <v>8937</v>
      </c>
      <c r="T94" s="119" t="str">
        <f t="shared" si="17"/>
        <v>2040</v>
      </c>
      <c r="U94" s="119"/>
      <c r="V94" s="119"/>
      <c r="W94" s="119"/>
      <c r="X94" s="119"/>
      <c r="Y94" s="119"/>
      <c r="Z94" s="119"/>
      <c r="AA94" s="119"/>
      <c r="AB94" s="119"/>
      <c r="AC94" s="119"/>
      <c r="AD94" s="119"/>
      <c r="AE94" s="119"/>
      <c r="AF94" s="119"/>
      <c r="AG94" s="119"/>
      <c r="AH94" s="119"/>
      <c r="AI94" s="119"/>
      <c r="AJ94" s="119"/>
      <c r="AK94" s="119"/>
      <c r="AL94" s="119"/>
      <c r="AM94" s="119"/>
      <c r="AN94" s="119"/>
      <c r="AO94" s="119"/>
      <c r="AP94" s="119"/>
      <c r="AQ94" s="119"/>
      <c r="AR94" s="119"/>
      <c r="AS94" s="119"/>
      <c r="AT94" s="119"/>
      <c r="AU94" s="119"/>
      <c r="AV94" s="119"/>
      <c r="AW94" s="119"/>
      <c r="AX94" s="119"/>
      <c r="AY94" s="119"/>
      <c r="AZ94" s="119"/>
    </row>
    <row r="95" spans="1:52" ht="14">
      <c r="A95" s="129" t="s">
        <v>1492</v>
      </c>
      <c r="B95" s="121">
        <v>8922915</v>
      </c>
      <c r="C95" s="125">
        <f t="shared" si="18"/>
        <v>48.87</v>
      </c>
      <c r="D95" s="124" t="str">
        <f t="shared" si="21"/>
        <v>2041</v>
      </c>
      <c r="E95" s="122">
        <f t="shared" si="22"/>
        <v>8923</v>
      </c>
      <c r="F95" s="126">
        <f t="shared" si="23"/>
        <v>48.9</v>
      </c>
      <c r="G95" s="126">
        <f t="shared" si="19"/>
        <v>-1.2</v>
      </c>
      <c r="H95" s="126">
        <f t="shared" si="15"/>
        <v>-2.1</v>
      </c>
      <c r="I95" s="126">
        <f t="shared" si="29"/>
        <v>39.9</v>
      </c>
      <c r="J95" s="122">
        <f t="shared" si="29"/>
        <v>8840</v>
      </c>
      <c r="K95" s="119"/>
      <c r="L95" s="119"/>
      <c r="M95" s="122">
        <v>9246673</v>
      </c>
      <c r="N95" s="127">
        <f t="shared" si="20"/>
        <v>58.42</v>
      </c>
      <c r="O95" s="127">
        <f t="shared" si="24"/>
        <v>-1.17</v>
      </c>
      <c r="P95" s="127">
        <f t="shared" si="28"/>
        <v>-3.39</v>
      </c>
      <c r="Q95" s="122">
        <f t="shared" si="16"/>
        <v>9247</v>
      </c>
      <c r="R95" s="123">
        <f t="shared" si="27"/>
        <v>20</v>
      </c>
      <c r="S95" s="122">
        <f t="shared" si="25"/>
        <v>8957</v>
      </c>
      <c r="T95" s="119" t="str">
        <f t="shared" si="17"/>
        <v>2041</v>
      </c>
      <c r="U95" s="119"/>
      <c r="V95" s="119"/>
      <c r="W95" s="119"/>
      <c r="X95" s="119"/>
      <c r="Y95" s="119"/>
      <c r="Z95" s="119"/>
      <c r="AA95" s="119"/>
      <c r="AB95" s="119"/>
      <c r="AC95" s="119"/>
      <c r="AD95" s="119"/>
      <c r="AE95" s="119"/>
      <c r="AF95" s="119"/>
      <c r="AG95" s="119"/>
      <c r="AH95" s="119"/>
      <c r="AI95" s="119"/>
      <c r="AJ95" s="119"/>
      <c r="AK95" s="119"/>
      <c r="AL95" s="119"/>
      <c r="AM95" s="119"/>
      <c r="AN95" s="119"/>
      <c r="AO95" s="119"/>
      <c r="AP95" s="119"/>
      <c r="AQ95" s="119"/>
      <c r="AR95" s="119"/>
      <c r="AS95" s="119"/>
      <c r="AT95" s="119"/>
      <c r="AU95" s="119"/>
      <c r="AV95" s="119"/>
      <c r="AW95" s="119"/>
      <c r="AX95" s="119"/>
      <c r="AY95" s="119"/>
      <c r="AZ95" s="119"/>
    </row>
    <row r="96" spans="1:52" ht="14">
      <c r="A96" s="129" t="s">
        <v>1493</v>
      </c>
      <c r="B96" s="121">
        <v>8970573</v>
      </c>
      <c r="C96" s="125">
        <f t="shared" si="18"/>
        <v>47.66</v>
      </c>
      <c r="D96" s="124" t="str">
        <f t="shared" si="21"/>
        <v>2042</v>
      </c>
      <c r="E96" s="122">
        <f t="shared" si="22"/>
        <v>8971</v>
      </c>
      <c r="F96" s="126">
        <f t="shared" si="23"/>
        <v>47.7</v>
      </c>
      <c r="G96" s="126">
        <f t="shared" si="19"/>
        <v>-1.2</v>
      </c>
      <c r="H96" s="126">
        <f t="shared" si="15"/>
        <v>-2</v>
      </c>
      <c r="I96" s="126">
        <f t="shared" si="29"/>
        <v>37.9</v>
      </c>
      <c r="J96" s="122">
        <f t="shared" si="29"/>
        <v>8878</v>
      </c>
      <c r="K96" s="119"/>
      <c r="L96" s="119"/>
      <c r="M96" s="122">
        <v>9303897</v>
      </c>
      <c r="N96" s="127">
        <f t="shared" si="20"/>
        <v>57.22</v>
      </c>
      <c r="O96" s="127">
        <f t="shared" si="24"/>
        <v>-1.2</v>
      </c>
      <c r="P96" s="127">
        <f t="shared" si="28"/>
        <v>-2.3199999999999998</v>
      </c>
      <c r="Q96" s="122">
        <f t="shared" si="16"/>
        <v>9304</v>
      </c>
      <c r="R96" s="123">
        <f t="shared" si="27"/>
        <v>18</v>
      </c>
      <c r="S96" s="122">
        <f t="shared" si="25"/>
        <v>8975</v>
      </c>
      <c r="T96" s="119" t="str">
        <f t="shared" si="17"/>
        <v>2042</v>
      </c>
      <c r="U96" s="119"/>
      <c r="V96" s="119"/>
      <c r="W96" s="119"/>
      <c r="X96" s="119"/>
      <c r="Y96" s="119"/>
      <c r="Z96" s="119"/>
      <c r="AA96" s="119"/>
      <c r="AB96" s="119"/>
      <c r="AC96" s="119"/>
      <c r="AD96" s="119"/>
      <c r="AE96" s="119"/>
      <c r="AF96" s="119"/>
      <c r="AG96" s="119"/>
      <c r="AH96" s="119"/>
      <c r="AI96" s="119"/>
      <c r="AJ96" s="119"/>
      <c r="AK96" s="119"/>
      <c r="AL96" s="119"/>
      <c r="AM96" s="119"/>
      <c r="AN96" s="119"/>
      <c r="AO96" s="119"/>
      <c r="AP96" s="119"/>
      <c r="AQ96" s="119"/>
      <c r="AR96" s="119"/>
      <c r="AS96" s="119"/>
      <c r="AT96" s="119"/>
      <c r="AU96" s="119"/>
      <c r="AV96" s="119"/>
      <c r="AW96" s="119"/>
      <c r="AX96" s="119"/>
      <c r="AY96" s="119"/>
      <c r="AZ96" s="119"/>
    </row>
    <row r="97" spans="1:52" ht="14">
      <c r="A97" s="129" t="s">
        <v>1494</v>
      </c>
      <c r="B97" s="121">
        <v>9016993</v>
      </c>
      <c r="C97" s="125">
        <f t="shared" si="18"/>
        <v>46.42</v>
      </c>
      <c r="D97" s="124" t="str">
        <f t="shared" si="21"/>
        <v>2043</v>
      </c>
      <c r="E97" s="122">
        <f t="shared" si="22"/>
        <v>9017</v>
      </c>
      <c r="F97" s="126">
        <f t="shared" si="23"/>
        <v>46.4</v>
      </c>
      <c r="G97" s="126">
        <f t="shared" si="19"/>
        <v>-1.2</v>
      </c>
      <c r="H97" s="126">
        <f t="shared" si="15"/>
        <v>-2</v>
      </c>
      <c r="I97" s="126">
        <f t="shared" si="29"/>
        <v>35.9</v>
      </c>
      <c r="J97" s="122">
        <f t="shared" si="29"/>
        <v>8914</v>
      </c>
      <c r="K97" s="119"/>
      <c r="L97" s="119"/>
      <c r="M97" s="122">
        <v>9359836</v>
      </c>
      <c r="N97" s="127">
        <f t="shared" si="20"/>
        <v>55.94</v>
      </c>
      <c r="O97" s="127">
        <f t="shared" si="24"/>
        <v>-1.28</v>
      </c>
      <c r="P97" s="127">
        <f t="shared" si="28"/>
        <v>-2.2999999999999998</v>
      </c>
      <c r="Q97" s="122">
        <f t="shared" si="16"/>
        <v>9360</v>
      </c>
      <c r="R97" s="123">
        <f t="shared" si="27"/>
        <v>16</v>
      </c>
      <c r="S97" s="122">
        <f t="shared" si="25"/>
        <v>8991</v>
      </c>
      <c r="T97" s="119" t="str">
        <f t="shared" si="17"/>
        <v>2043</v>
      </c>
      <c r="U97" s="119"/>
      <c r="V97" s="119"/>
      <c r="W97" s="119"/>
      <c r="X97" s="119"/>
      <c r="Y97" s="119"/>
      <c r="Z97" s="119"/>
      <c r="AA97" s="119"/>
      <c r="AB97" s="119"/>
      <c r="AC97" s="119"/>
      <c r="AD97" s="119"/>
      <c r="AE97" s="119"/>
      <c r="AF97" s="119"/>
      <c r="AG97" s="119"/>
      <c r="AH97" s="119"/>
      <c r="AI97" s="119"/>
      <c r="AJ97" s="119"/>
      <c r="AK97" s="119"/>
      <c r="AL97" s="119"/>
      <c r="AM97" s="119"/>
      <c r="AN97" s="119"/>
      <c r="AO97" s="119"/>
      <c r="AP97" s="119"/>
      <c r="AQ97" s="119"/>
      <c r="AR97" s="119"/>
      <c r="AS97" s="119"/>
      <c r="AT97" s="119"/>
      <c r="AU97" s="119"/>
      <c r="AV97" s="119"/>
      <c r="AW97" s="119"/>
      <c r="AX97" s="119"/>
      <c r="AY97" s="119"/>
      <c r="AZ97" s="119"/>
    </row>
    <row r="98" spans="1:52" ht="14">
      <c r="A98" s="129" t="s">
        <v>1495</v>
      </c>
      <c r="B98" s="121">
        <v>9062149</v>
      </c>
      <c r="C98" s="125">
        <f t="shared" si="18"/>
        <v>45.16</v>
      </c>
      <c r="D98" s="124" t="str">
        <f t="shared" si="21"/>
        <v>2044</v>
      </c>
      <c r="E98" s="122">
        <f t="shared" si="22"/>
        <v>9062</v>
      </c>
      <c r="F98" s="126">
        <f t="shared" si="23"/>
        <v>45.2</v>
      </c>
      <c r="G98" s="126">
        <f t="shared" si="19"/>
        <v>-1.3</v>
      </c>
      <c r="H98" s="126">
        <f t="shared" si="15"/>
        <v>-1.9</v>
      </c>
      <c r="I98" s="126">
        <f t="shared" si="29"/>
        <v>34</v>
      </c>
      <c r="J98" s="122">
        <f t="shared" si="29"/>
        <v>8948</v>
      </c>
      <c r="K98" s="119"/>
      <c r="L98" s="119"/>
      <c r="M98" s="122">
        <v>9414408</v>
      </c>
      <c r="N98" s="127">
        <f t="shared" si="20"/>
        <v>54.57</v>
      </c>
      <c r="O98" s="127">
        <f t="shared" si="24"/>
        <v>-1.37</v>
      </c>
      <c r="P98" s="127">
        <f t="shared" si="28"/>
        <v>-3.2</v>
      </c>
      <c r="Q98" s="122">
        <f t="shared" si="16"/>
        <v>9414</v>
      </c>
      <c r="R98" s="123">
        <f t="shared" si="27"/>
        <v>13</v>
      </c>
      <c r="S98" s="122">
        <f t="shared" si="25"/>
        <v>9004</v>
      </c>
      <c r="T98" s="119" t="str">
        <f t="shared" si="17"/>
        <v>2044</v>
      </c>
      <c r="U98" s="119"/>
      <c r="V98" s="119"/>
      <c r="W98" s="119"/>
      <c r="X98" s="119"/>
      <c r="Y98" s="119"/>
      <c r="Z98" s="119"/>
      <c r="AA98" s="119"/>
      <c r="AB98" s="119"/>
      <c r="AC98" s="119"/>
      <c r="AD98" s="119"/>
      <c r="AE98" s="119"/>
      <c r="AF98" s="119"/>
      <c r="AG98" s="119"/>
      <c r="AH98" s="119"/>
      <c r="AI98" s="119"/>
      <c r="AJ98" s="119"/>
      <c r="AK98" s="119"/>
      <c r="AL98" s="119"/>
      <c r="AM98" s="119"/>
      <c r="AN98" s="119"/>
      <c r="AO98" s="119"/>
      <c r="AP98" s="119"/>
      <c r="AQ98" s="119"/>
      <c r="AR98" s="119"/>
      <c r="AS98" s="119"/>
      <c r="AT98" s="119"/>
      <c r="AU98" s="119"/>
      <c r="AV98" s="119"/>
      <c r="AW98" s="119"/>
      <c r="AX98" s="119"/>
      <c r="AY98" s="119"/>
      <c r="AZ98" s="119"/>
    </row>
    <row r="99" spans="1:52" ht="14">
      <c r="A99" s="129" t="s">
        <v>1496</v>
      </c>
      <c r="B99" s="121">
        <v>9106022</v>
      </c>
      <c r="C99" s="125">
        <f t="shared" si="18"/>
        <v>43.87</v>
      </c>
      <c r="D99" s="124" t="str">
        <f t="shared" si="21"/>
        <v>2045</v>
      </c>
      <c r="E99" s="122">
        <f t="shared" si="22"/>
        <v>9106</v>
      </c>
      <c r="F99" s="126">
        <f t="shared" si="23"/>
        <v>43.9</v>
      </c>
      <c r="G99" s="126">
        <f t="shared" si="19"/>
        <v>-1.3</v>
      </c>
      <c r="H99" s="126">
        <f t="shared" si="15"/>
        <v>-1.7</v>
      </c>
      <c r="I99" s="126">
        <f t="shared" si="29"/>
        <v>32.299999999999997</v>
      </c>
      <c r="J99" s="122">
        <f t="shared" si="29"/>
        <v>8980</v>
      </c>
      <c r="K99" s="119"/>
      <c r="L99" s="119"/>
      <c r="M99" s="122">
        <v>9467544</v>
      </c>
      <c r="N99" s="127">
        <f t="shared" si="20"/>
        <v>53.14</v>
      </c>
      <c r="O99" s="127">
        <f t="shared" si="24"/>
        <v>-1.43</v>
      </c>
      <c r="P99" s="127">
        <f t="shared" si="28"/>
        <v>-3.18</v>
      </c>
      <c r="Q99" s="122">
        <f t="shared" si="16"/>
        <v>9468</v>
      </c>
      <c r="R99" s="123">
        <f t="shared" si="27"/>
        <v>10</v>
      </c>
      <c r="S99" s="122">
        <f t="shared" si="25"/>
        <v>9014</v>
      </c>
      <c r="T99" s="119" t="str">
        <f t="shared" si="17"/>
        <v>2045</v>
      </c>
      <c r="U99" s="119"/>
      <c r="V99" s="119"/>
      <c r="W99" s="119"/>
      <c r="X99" s="119"/>
      <c r="Y99" s="119"/>
      <c r="Z99" s="119"/>
      <c r="AA99" s="119"/>
      <c r="AB99" s="119"/>
      <c r="AC99" s="119"/>
      <c r="AD99" s="119"/>
      <c r="AE99" s="119"/>
      <c r="AF99" s="119"/>
      <c r="AG99" s="119"/>
      <c r="AH99" s="119"/>
      <c r="AI99" s="119"/>
      <c r="AJ99" s="119"/>
      <c r="AK99" s="119"/>
      <c r="AL99" s="119"/>
      <c r="AM99" s="119"/>
      <c r="AN99" s="119"/>
      <c r="AO99" s="119"/>
      <c r="AP99" s="119"/>
      <c r="AQ99" s="119"/>
      <c r="AR99" s="119"/>
      <c r="AS99" s="119"/>
      <c r="AT99" s="119"/>
      <c r="AU99" s="119"/>
      <c r="AV99" s="119"/>
      <c r="AW99" s="119"/>
      <c r="AX99" s="119"/>
      <c r="AY99" s="119"/>
      <c r="AZ99" s="119"/>
    </row>
    <row r="100" spans="1:52" ht="14">
      <c r="A100" s="129" t="s">
        <v>1497</v>
      </c>
      <c r="B100" s="121">
        <v>9148608</v>
      </c>
      <c r="C100" s="125">
        <f t="shared" si="18"/>
        <v>42.59</v>
      </c>
      <c r="D100" s="124" t="str">
        <f t="shared" si="21"/>
        <v>2046</v>
      </c>
      <c r="E100" s="122">
        <f t="shared" si="22"/>
        <v>9149</v>
      </c>
      <c r="F100" s="126">
        <f t="shared" si="23"/>
        <v>42.6</v>
      </c>
      <c r="G100" s="126">
        <f t="shared" si="19"/>
        <v>-1.3</v>
      </c>
      <c r="H100" s="126">
        <f t="shared" si="15"/>
        <v>-1.3</v>
      </c>
      <c r="I100" s="126">
        <f t="shared" si="29"/>
        <v>31</v>
      </c>
      <c r="J100" s="122">
        <f t="shared" si="29"/>
        <v>9011</v>
      </c>
      <c r="K100" s="119"/>
      <c r="L100" s="119"/>
      <c r="M100" s="122">
        <v>9519191</v>
      </c>
      <c r="N100" s="127">
        <f t="shared" si="20"/>
        <v>51.65</v>
      </c>
      <c r="O100" s="127">
        <f t="shared" si="24"/>
        <v>-1.49</v>
      </c>
      <c r="P100" s="127">
        <f t="shared" si="28"/>
        <v>-2.65</v>
      </c>
      <c r="Q100" s="122">
        <f t="shared" si="16"/>
        <v>9519</v>
      </c>
      <c r="R100" s="123">
        <f t="shared" si="27"/>
        <v>7</v>
      </c>
      <c r="S100" s="122">
        <f t="shared" si="25"/>
        <v>9021</v>
      </c>
      <c r="T100" s="119" t="str">
        <f t="shared" si="17"/>
        <v>2046</v>
      </c>
      <c r="U100" s="119"/>
      <c r="V100" s="119"/>
      <c r="W100" s="119"/>
      <c r="X100" s="119"/>
      <c r="Y100" s="119"/>
      <c r="Z100" s="119"/>
      <c r="AA100" s="119"/>
      <c r="AB100" s="119"/>
      <c r="AC100" s="119"/>
      <c r="AD100" s="119"/>
      <c r="AE100" s="119"/>
      <c r="AF100" s="119"/>
      <c r="AG100" s="119"/>
      <c r="AH100" s="119"/>
      <c r="AI100" s="119"/>
      <c r="AJ100" s="119"/>
      <c r="AK100" s="119"/>
      <c r="AL100" s="119"/>
      <c r="AM100" s="119"/>
      <c r="AN100" s="119"/>
      <c r="AO100" s="119"/>
      <c r="AP100" s="119"/>
      <c r="AQ100" s="119"/>
      <c r="AR100" s="119"/>
      <c r="AS100" s="119"/>
      <c r="AT100" s="119"/>
      <c r="AU100" s="119"/>
      <c r="AV100" s="119"/>
      <c r="AW100" s="119"/>
      <c r="AX100" s="119"/>
      <c r="AY100" s="119"/>
      <c r="AZ100" s="119"/>
    </row>
    <row r="101" spans="1:52" ht="14">
      <c r="A101" s="129" t="s">
        <v>1498</v>
      </c>
      <c r="B101" s="121">
        <v>9189909</v>
      </c>
      <c r="C101" s="125">
        <f t="shared" si="18"/>
        <v>41.3</v>
      </c>
      <c r="D101" s="124" t="str">
        <f t="shared" si="21"/>
        <v>2047</v>
      </c>
      <c r="E101" s="122">
        <f t="shared" si="22"/>
        <v>9190</v>
      </c>
      <c r="F101" s="126">
        <f t="shared" si="23"/>
        <v>41.3</v>
      </c>
      <c r="G101" s="126">
        <f t="shared" si="19"/>
        <v>-1.3</v>
      </c>
      <c r="H101" s="126">
        <f t="shared" si="15"/>
        <v>-1.1000000000000001</v>
      </c>
      <c r="I101" s="126">
        <f t="shared" si="29"/>
        <v>29.9</v>
      </c>
      <c r="J101" s="122">
        <f t="shared" si="29"/>
        <v>9041</v>
      </c>
      <c r="K101" s="119"/>
      <c r="L101" s="119"/>
      <c r="M101" s="122">
        <v>9569298</v>
      </c>
      <c r="N101" s="127">
        <f t="shared" si="20"/>
        <v>50.11</v>
      </c>
      <c r="O101" s="127">
        <f t="shared" si="24"/>
        <v>-1.54</v>
      </c>
      <c r="P101" s="127">
        <f t="shared" si="28"/>
        <v>-2.44</v>
      </c>
      <c r="Q101" s="122">
        <f t="shared" si="16"/>
        <v>9569</v>
      </c>
      <c r="R101" s="123">
        <f t="shared" si="27"/>
        <v>5</v>
      </c>
      <c r="S101" s="122">
        <f t="shared" si="25"/>
        <v>9026</v>
      </c>
      <c r="T101" s="119" t="str">
        <f t="shared" si="17"/>
        <v>2047</v>
      </c>
      <c r="U101" s="119"/>
      <c r="V101" s="119"/>
      <c r="W101" s="119"/>
      <c r="X101" s="119"/>
      <c r="Y101" s="119"/>
      <c r="Z101" s="119"/>
      <c r="AA101" s="119"/>
      <c r="AB101" s="119"/>
      <c r="AC101" s="119"/>
      <c r="AD101" s="119"/>
      <c r="AE101" s="119"/>
      <c r="AF101" s="119"/>
      <c r="AG101" s="119"/>
      <c r="AH101" s="119"/>
      <c r="AI101" s="119"/>
      <c r="AJ101" s="119"/>
      <c r="AK101" s="119"/>
      <c r="AL101" s="119"/>
      <c r="AM101" s="119"/>
      <c r="AN101" s="119"/>
      <c r="AO101" s="119"/>
      <c r="AP101" s="119"/>
      <c r="AQ101" s="119"/>
      <c r="AR101" s="119"/>
      <c r="AS101" s="119"/>
      <c r="AT101" s="119"/>
      <c r="AU101" s="119"/>
      <c r="AV101" s="119"/>
      <c r="AW101" s="119"/>
      <c r="AX101" s="119"/>
      <c r="AY101" s="119"/>
      <c r="AZ101" s="119"/>
    </row>
    <row r="102" spans="1:52" ht="14">
      <c r="A102" s="129" t="s">
        <v>1499</v>
      </c>
      <c r="B102" s="121">
        <v>9229926</v>
      </c>
      <c r="C102" s="125">
        <f t="shared" si="18"/>
        <v>40.020000000000003</v>
      </c>
      <c r="D102" s="124" t="str">
        <f t="shared" si="21"/>
        <v>2048</v>
      </c>
      <c r="E102" s="122">
        <f t="shared" si="22"/>
        <v>9230</v>
      </c>
      <c r="F102" s="126">
        <f t="shared" si="23"/>
        <v>40</v>
      </c>
      <c r="G102" s="126">
        <f t="shared" si="19"/>
        <v>-1.3</v>
      </c>
      <c r="H102" s="126">
        <f t="shared" si="15"/>
        <v>-1</v>
      </c>
      <c r="I102" s="126">
        <f t="shared" si="29"/>
        <v>28.9</v>
      </c>
      <c r="J102" s="122">
        <f t="shared" si="29"/>
        <v>9070</v>
      </c>
      <c r="K102" s="119"/>
      <c r="L102" s="119"/>
      <c r="M102" s="122">
        <v>9617775</v>
      </c>
      <c r="N102" s="127">
        <f t="shared" si="20"/>
        <v>48.48</v>
      </c>
      <c r="O102" s="127">
        <f t="shared" si="24"/>
        <v>-1.63</v>
      </c>
      <c r="P102" s="127">
        <f t="shared" si="28"/>
        <v>-2.19</v>
      </c>
      <c r="Q102" s="122">
        <f t="shared" si="16"/>
        <v>9618</v>
      </c>
      <c r="R102" s="123">
        <f t="shared" si="27"/>
        <v>3</v>
      </c>
      <c r="S102" s="122">
        <f t="shared" si="25"/>
        <v>9029</v>
      </c>
      <c r="T102" s="119" t="str">
        <f t="shared" si="17"/>
        <v>2048</v>
      </c>
      <c r="U102" s="119"/>
      <c r="V102" s="119"/>
      <c r="W102" s="119"/>
      <c r="X102" s="119"/>
      <c r="Y102" s="119"/>
      <c r="Z102" s="119"/>
      <c r="AA102" s="119"/>
      <c r="AB102" s="119"/>
      <c r="AC102" s="119"/>
      <c r="AD102" s="119"/>
      <c r="AE102" s="119"/>
      <c r="AF102" s="119"/>
      <c r="AG102" s="119"/>
      <c r="AH102" s="119"/>
      <c r="AI102" s="119"/>
      <c r="AJ102" s="119"/>
      <c r="AK102" s="119"/>
      <c r="AL102" s="119"/>
      <c r="AM102" s="119"/>
      <c r="AN102" s="119"/>
      <c r="AO102" s="119"/>
      <c r="AP102" s="119"/>
      <c r="AQ102" s="119"/>
      <c r="AR102" s="119"/>
      <c r="AS102" s="119"/>
      <c r="AT102" s="119"/>
      <c r="AU102" s="119"/>
      <c r="AV102" s="119"/>
      <c r="AW102" s="119"/>
      <c r="AX102" s="119"/>
      <c r="AY102" s="119"/>
      <c r="AZ102" s="119"/>
    </row>
    <row r="103" spans="1:52" ht="14">
      <c r="A103" s="129" t="s">
        <v>1500</v>
      </c>
      <c r="B103" s="121">
        <v>9268663</v>
      </c>
      <c r="C103" s="125">
        <f t="shared" si="18"/>
        <v>38.74</v>
      </c>
      <c r="D103" s="124" t="str">
        <f t="shared" si="21"/>
        <v>2049</v>
      </c>
      <c r="E103" s="122">
        <f t="shared" si="22"/>
        <v>9269</v>
      </c>
      <c r="F103" s="126">
        <f t="shared" si="23"/>
        <v>38.700000000000003</v>
      </c>
      <c r="G103" s="126">
        <f t="shared" si="19"/>
        <v>-1.3</v>
      </c>
      <c r="H103" s="126">
        <f t="shared" si="15"/>
        <v>-1</v>
      </c>
      <c r="I103" s="126">
        <f t="shared" si="29"/>
        <v>27.9</v>
      </c>
      <c r="J103" s="122">
        <f t="shared" si="29"/>
        <v>9098</v>
      </c>
      <c r="K103" s="119"/>
      <c r="L103" s="119"/>
      <c r="M103" s="122">
        <v>9664516</v>
      </c>
      <c r="N103" s="127">
        <f t="shared" si="20"/>
        <v>46.74</v>
      </c>
      <c r="O103" s="127">
        <f t="shared" si="24"/>
        <v>-1.74</v>
      </c>
      <c r="P103" s="127">
        <f t="shared" si="28"/>
        <v>-1.72</v>
      </c>
      <c r="Q103" s="122">
        <f t="shared" si="16"/>
        <v>9665</v>
      </c>
      <c r="R103" s="123">
        <f t="shared" si="27"/>
        <v>1</v>
      </c>
      <c r="S103" s="122">
        <f t="shared" si="25"/>
        <v>9030</v>
      </c>
      <c r="T103" s="119" t="str">
        <f t="shared" si="17"/>
        <v>2049</v>
      </c>
      <c r="U103" s="119"/>
      <c r="V103" s="119"/>
      <c r="W103" s="119"/>
      <c r="X103" s="119"/>
      <c r="Y103" s="119"/>
      <c r="Z103" s="119"/>
      <c r="AA103" s="119"/>
      <c r="AB103" s="119"/>
      <c r="AC103" s="119"/>
      <c r="AD103" s="119"/>
      <c r="AE103" s="119"/>
      <c r="AF103" s="119"/>
      <c r="AG103" s="119"/>
      <c r="AH103" s="119"/>
      <c r="AI103" s="119"/>
      <c r="AJ103" s="119"/>
      <c r="AK103" s="119"/>
      <c r="AL103" s="119"/>
      <c r="AM103" s="119"/>
      <c r="AN103" s="119"/>
      <c r="AO103" s="119"/>
      <c r="AP103" s="119"/>
      <c r="AQ103" s="119"/>
      <c r="AR103" s="119"/>
      <c r="AS103" s="119"/>
      <c r="AT103" s="119"/>
      <c r="AU103" s="119"/>
      <c r="AV103" s="119"/>
      <c r="AW103" s="119"/>
      <c r="AX103" s="119"/>
      <c r="AY103" s="119"/>
      <c r="AZ103" s="119"/>
    </row>
    <row r="104" spans="1:52" ht="14">
      <c r="A104" s="129" t="s">
        <v>1501</v>
      </c>
      <c r="B104" s="121">
        <v>9306128</v>
      </c>
      <c r="C104" s="125">
        <f t="shared" si="18"/>
        <v>37.47</v>
      </c>
      <c r="D104" s="124" t="str">
        <f t="shared" si="21"/>
        <v>2050</v>
      </c>
      <c r="E104" s="122">
        <f t="shared" si="22"/>
        <v>9306</v>
      </c>
      <c r="F104" s="126">
        <f t="shared" si="23"/>
        <v>37.5</v>
      </c>
      <c r="G104" s="126">
        <f t="shared" si="19"/>
        <v>-1.3</v>
      </c>
      <c r="H104" s="126">
        <f t="shared" si="15"/>
        <v>-1.1000000000000001</v>
      </c>
      <c r="I104" s="126">
        <f t="shared" ref="I104:J119" si="30">I103+H104</f>
        <v>26.8</v>
      </c>
      <c r="J104" s="122">
        <f t="shared" si="30"/>
        <v>9125</v>
      </c>
      <c r="K104" s="119"/>
      <c r="L104" s="119"/>
      <c r="M104" s="122">
        <v>9709492</v>
      </c>
      <c r="N104" s="127">
        <f t="shared" si="20"/>
        <v>44.98</v>
      </c>
      <c r="O104" s="127">
        <f t="shared" si="24"/>
        <v>-1.76</v>
      </c>
      <c r="P104" s="127">
        <f t="shared" si="28"/>
        <v>-1.89</v>
      </c>
      <c r="Q104" s="122">
        <f t="shared" si="16"/>
        <v>9709</v>
      </c>
      <c r="R104" s="123">
        <f t="shared" si="27"/>
        <v>-1</v>
      </c>
      <c r="S104" s="122">
        <f t="shared" si="25"/>
        <v>9029</v>
      </c>
      <c r="T104" s="119" t="str">
        <f t="shared" si="17"/>
        <v>2050</v>
      </c>
      <c r="U104" s="119"/>
      <c r="V104" s="119"/>
      <c r="W104" s="119"/>
      <c r="X104" s="119"/>
      <c r="Y104" s="119"/>
      <c r="Z104" s="119"/>
      <c r="AA104" s="119"/>
      <c r="AB104" s="119"/>
      <c r="AC104" s="119"/>
      <c r="AD104" s="119"/>
      <c r="AE104" s="119"/>
      <c r="AF104" s="119"/>
      <c r="AG104" s="119"/>
      <c r="AH104" s="119"/>
      <c r="AI104" s="119"/>
      <c r="AJ104" s="119"/>
      <c r="AK104" s="119"/>
      <c r="AL104" s="119"/>
      <c r="AM104" s="119"/>
      <c r="AN104" s="119"/>
      <c r="AO104" s="119"/>
      <c r="AP104" s="119"/>
      <c r="AQ104" s="119"/>
      <c r="AR104" s="119"/>
      <c r="AS104" s="119"/>
      <c r="AT104" s="119"/>
      <c r="AU104" s="119"/>
      <c r="AV104" s="119"/>
      <c r="AW104" s="119"/>
      <c r="AX104" s="119"/>
      <c r="AY104" s="119"/>
      <c r="AZ104" s="119"/>
    </row>
    <row r="105" spans="1:52" ht="14">
      <c r="A105" s="129" t="s">
        <v>1502</v>
      </c>
      <c r="B105" s="121">
        <v>9342331</v>
      </c>
      <c r="C105" s="125">
        <f t="shared" si="18"/>
        <v>36.200000000000003</v>
      </c>
      <c r="D105" s="124" t="str">
        <f t="shared" si="21"/>
        <v>2051</v>
      </c>
      <c r="E105" s="122">
        <f t="shared" si="22"/>
        <v>9342</v>
      </c>
      <c r="F105" s="126">
        <f t="shared" si="23"/>
        <v>36.200000000000003</v>
      </c>
      <c r="G105" s="126">
        <f t="shared" si="19"/>
        <v>-1.3</v>
      </c>
      <c r="H105" s="126">
        <f t="shared" si="15"/>
        <v>-1.2</v>
      </c>
      <c r="I105" s="126">
        <f t="shared" si="30"/>
        <v>25.6</v>
      </c>
      <c r="J105" s="122">
        <f t="shared" si="30"/>
        <v>9151</v>
      </c>
      <c r="K105" s="119"/>
      <c r="L105" s="119"/>
      <c r="M105" s="122">
        <v>9752657</v>
      </c>
      <c r="N105" s="127">
        <f t="shared" si="20"/>
        <v>43.17</v>
      </c>
      <c r="O105" s="127">
        <f t="shared" si="24"/>
        <v>-1.81</v>
      </c>
      <c r="P105" s="127">
        <f t="shared" si="28"/>
        <v>-1.95</v>
      </c>
      <c r="Q105" s="122">
        <f t="shared" si="16"/>
        <v>9753</v>
      </c>
      <c r="R105" s="123">
        <f t="shared" si="27"/>
        <v>-3</v>
      </c>
      <c r="S105" s="122">
        <f t="shared" si="25"/>
        <v>9026</v>
      </c>
      <c r="T105" s="119" t="str">
        <f t="shared" si="17"/>
        <v>2051</v>
      </c>
      <c r="U105" s="119"/>
      <c r="V105" s="119"/>
      <c r="W105" s="119"/>
      <c r="X105" s="119"/>
      <c r="Y105" s="119"/>
      <c r="Z105" s="119"/>
      <c r="AA105" s="119"/>
      <c r="AB105" s="119"/>
      <c r="AC105" s="119"/>
      <c r="AD105" s="119"/>
      <c r="AE105" s="119"/>
      <c r="AF105" s="119"/>
      <c r="AG105" s="119"/>
      <c r="AH105" s="119"/>
      <c r="AI105" s="119"/>
      <c r="AJ105" s="119"/>
      <c r="AK105" s="119"/>
      <c r="AL105" s="119"/>
      <c r="AM105" s="119"/>
      <c r="AN105" s="119"/>
      <c r="AO105" s="119"/>
      <c r="AP105" s="119"/>
      <c r="AQ105" s="119"/>
      <c r="AR105" s="119"/>
      <c r="AS105" s="119"/>
      <c r="AT105" s="119"/>
      <c r="AU105" s="119"/>
      <c r="AV105" s="119"/>
      <c r="AW105" s="119"/>
      <c r="AX105" s="119"/>
      <c r="AY105" s="119"/>
      <c r="AZ105" s="119"/>
    </row>
    <row r="106" spans="1:52" ht="14">
      <c r="A106" s="129" t="s">
        <v>1503</v>
      </c>
      <c r="B106" s="121">
        <v>9377285</v>
      </c>
      <c r="C106" s="125">
        <f t="shared" si="18"/>
        <v>34.950000000000003</v>
      </c>
      <c r="D106" s="124" t="str">
        <f t="shared" si="21"/>
        <v>2052</v>
      </c>
      <c r="E106" s="122">
        <f t="shared" si="22"/>
        <v>9377</v>
      </c>
      <c r="F106" s="126">
        <f t="shared" si="23"/>
        <v>35</v>
      </c>
      <c r="G106" s="126">
        <f t="shared" si="19"/>
        <v>-1.3</v>
      </c>
      <c r="H106" s="126">
        <f t="shared" si="15"/>
        <v>-1.4</v>
      </c>
      <c r="I106" s="126">
        <f t="shared" si="30"/>
        <v>24.2</v>
      </c>
      <c r="J106" s="122">
        <f t="shared" si="30"/>
        <v>9175</v>
      </c>
      <c r="K106" s="119"/>
      <c r="L106" s="119"/>
      <c r="M106" s="122">
        <v>9794102</v>
      </c>
      <c r="N106" s="127">
        <f t="shared" si="20"/>
        <v>41.45</v>
      </c>
      <c r="O106" s="127">
        <f t="shared" si="24"/>
        <v>-1.72</v>
      </c>
      <c r="P106" s="127">
        <f t="shared" si="28"/>
        <v>-2.42</v>
      </c>
      <c r="Q106" s="122">
        <f t="shared" si="16"/>
        <v>9794</v>
      </c>
      <c r="R106" s="123">
        <f t="shared" si="27"/>
        <v>-5</v>
      </c>
      <c r="S106" s="122">
        <f t="shared" si="25"/>
        <v>9021</v>
      </c>
      <c r="T106" s="119" t="str">
        <f t="shared" si="17"/>
        <v>2052</v>
      </c>
      <c r="U106" s="119"/>
      <c r="V106" s="119"/>
      <c r="W106" s="119"/>
      <c r="X106" s="119"/>
      <c r="Y106" s="119"/>
      <c r="Z106" s="119"/>
      <c r="AA106" s="119"/>
      <c r="AB106" s="119"/>
      <c r="AC106" s="119"/>
      <c r="AD106" s="119"/>
      <c r="AE106" s="119"/>
      <c r="AF106" s="119"/>
      <c r="AG106" s="119"/>
      <c r="AH106" s="119"/>
      <c r="AI106" s="119"/>
      <c r="AJ106" s="119"/>
      <c r="AK106" s="119"/>
      <c r="AL106" s="119"/>
      <c r="AM106" s="119"/>
      <c r="AN106" s="119"/>
      <c r="AO106" s="119"/>
      <c r="AP106" s="119"/>
      <c r="AQ106" s="119"/>
      <c r="AR106" s="119"/>
      <c r="AS106" s="119"/>
      <c r="AT106" s="119"/>
      <c r="AU106" s="119"/>
      <c r="AV106" s="119"/>
      <c r="AW106" s="119"/>
      <c r="AX106" s="119"/>
      <c r="AY106" s="119"/>
      <c r="AZ106" s="119"/>
    </row>
    <row r="107" spans="1:52" ht="14">
      <c r="A107" s="129" t="s">
        <v>1504</v>
      </c>
      <c r="B107" s="121">
        <v>9411015</v>
      </c>
      <c r="C107" s="125">
        <f t="shared" si="18"/>
        <v>33.729999999999997</v>
      </c>
      <c r="D107" s="124" t="str">
        <f t="shared" si="21"/>
        <v>2053</v>
      </c>
      <c r="E107" s="122">
        <f t="shared" si="22"/>
        <v>9411</v>
      </c>
      <c r="F107" s="126">
        <f t="shared" si="23"/>
        <v>33.700000000000003</v>
      </c>
      <c r="G107" s="126">
        <f t="shared" si="19"/>
        <v>-1.2</v>
      </c>
      <c r="H107" s="126">
        <f t="shared" si="15"/>
        <v>-1.4</v>
      </c>
      <c r="I107" s="126">
        <f t="shared" si="30"/>
        <v>22.8</v>
      </c>
      <c r="J107" s="122">
        <f t="shared" si="30"/>
        <v>9198</v>
      </c>
      <c r="K107" s="119"/>
      <c r="L107" s="119"/>
      <c r="M107" s="122">
        <v>9833861</v>
      </c>
      <c r="N107" s="127">
        <f t="shared" si="20"/>
        <v>39.76</v>
      </c>
      <c r="O107" s="127">
        <f t="shared" si="24"/>
        <v>-1.69</v>
      </c>
      <c r="P107" s="127">
        <f t="shared" si="28"/>
        <v>-2.79</v>
      </c>
      <c r="Q107" s="122">
        <f t="shared" si="16"/>
        <v>9834</v>
      </c>
      <c r="R107" s="123">
        <f t="shared" si="27"/>
        <v>-8</v>
      </c>
      <c r="S107" s="122">
        <f t="shared" si="25"/>
        <v>9013</v>
      </c>
      <c r="T107" s="119" t="str">
        <f t="shared" si="17"/>
        <v>2053</v>
      </c>
      <c r="U107" s="119"/>
      <c r="V107" s="119"/>
      <c r="W107" s="119"/>
      <c r="X107" s="119"/>
      <c r="Y107" s="119"/>
      <c r="Z107" s="119"/>
      <c r="AA107" s="119"/>
      <c r="AB107" s="119"/>
      <c r="AC107" s="119"/>
      <c r="AD107" s="119"/>
      <c r="AE107" s="119"/>
      <c r="AF107" s="119"/>
      <c r="AG107" s="119"/>
      <c r="AH107" s="119"/>
      <c r="AI107" s="119"/>
      <c r="AJ107" s="119"/>
      <c r="AK107" s="119"/>
      <c r="AL107" s="119"/>
      <c r="AM107" s="119"/>
      <c r="AN107" s="119"/>
      <c r="AO107" s="119"/>
      <c r="AP107" s="119"/>
      <c r="AQ107" s="119"/>
      <c r="AR107" s="119"/>
      <c r="AS107" s="119"/>
      <c r="AT107" s="119"/>
      <c r="AU107" s="119"/>
      <c r="AV107" s="119"/>
      <c r="AW107" s="119"/>
      <c r="AX107" s="119"/>
      <c r="AY107" s="119"/>
      <c r="AZ107" s="119"/>
    </row>
    <row r="108" spans="1:52" ht="14">
      <c r="A108" s="129" t="s">
        <v>1505</v>
      </c>
      <c r="B108" s="121">
        <v>9443548</v>
      </c>
      <c r="C108" s="125">
        <f t="shared" si="18"/>
        <v>32.53</v>
      </c>
      <c r="D108" s="124" t="str">
        <f t="shared" si="21"/>
        <v>2054</v>
      </c>
      <c r="E108" s="122">
        <f t="shared" si="22"/>
        <v>9444</v>
      </c>
      <c r="F108" s="126">
        <f t="shared" si="23"/>
        <v>32.5</v>
      </c>
      <c r="G108" s="126">
        <f t="shared" si="19"/>
        <v>-1.2</v>
      </c>
      <c r="H108" s="126">
        <f t="shared" si="15"/>
        <v>-2.2999999999999998</v>
      </c>
      <c r="I108" s="126">
        <f t="shared" si="30"/>
        <v>20.5</v>
      </c>
      <c r="J108" s="122">
        <f t="shared" si="30"/>
        <v>9219</v>
      </c>
      <c r="K108" s="119"/>
      <c r="L108" s="119"/>
      <c r="M108" s="122">
        <v>9871901</v>
      </c>
      <c r="N108" s="127">
        <f t="shared" si="20"/>
        <v>38.04</v>
      </c>
      <c r="O108" s="127">
        <f t="shared" si="24"/>
        <v>-1.72</v>
      </c>
      <c r="P108" s="127">
        <f t="shared" si="28"/>
        <v>-1.96</v>
      </c>
      <c r="Q108" s="122">
        <f t="shared" si="16"/>
        <v>9872</v>
      </c>
      <c r="R108" s="123">
        <f t="shared" si="27"/>
        <v>-10</v>
      </c>
      <c r="S108" s="122">
        <f t="shared" si="25"/>
        <v>9003</v>
      </c>
      <c r="T108" s="119" t="str">
        <f t="shared" si="17"/>
        <v>2054</v>
      </c>
      <c r="U108" s="119"/>
      <c r="V108" s="119"/>
      <c r="W108" s="119"/>
      <c r="X108" s="119"/>
      <c r="Y108" s="119"/>
      <c r="Z108" s="119"/>
      <c r="AA108" s="119"/>
      <c r="AB108" s="119"/>
      <c r="AC108" s="119"/>
      <c r="AD108" s="119"/>
      <c r="AE108" s="119"/>
      <c r="AF108" s="119"/>
      <c r="AG108" s="119"/>
      <c r="AH108" s="119"/>
      <c r="AI108" s="119"/>
      <c r="AJ108" s="119"/>
      <c r="AK108" s="119"/>
      <c r="AL108" s="119"/>
      <c r="AM108" s="119"/>
      <c r="AN108" s="119"/>
      <c r="AO108" s="119"/>
      <c r="AP108" s="119"/>
      <c r="AQ108" s="119"/>
      <c r="AR108" s="119"/>
      <c r="AS108" s="119"/>
      <c r="AT108" s="119"/>
      <c r="AU108" s="119"/>
      <c r="AV108" s="119"/>
      <c r="AW108" s="119"/>
      <c r="AX108" s="119"/>
      <c r="AY108" s="119"/>
      <c r="AZ108" s="119"/>
    </row>
    <row r="109" spans="1:52" ht="14">
      <c r="A109" s="129" t="s">
        <v>1506</v>
      </c>
      <c r="B109" s="121">
        <v>9474911</v>
      </c>
      <c r="C109" s="125">
        <f t="shared" si="18"/>
        <v>31.36</v>
      </c>
      <c r="D109" s="124" t="str">
        <f t="shared" si="21"/>
        <v>2055</v>
      </c>
      <c r="E109" s="122">
        <f t="shared" si="22"/>
        <v>9475</v>
      </c>
      <c r="F109" s="126">
        <f t="shared" si="23"/>
        <v>31.4</v>
      </c>
      <c r="G109" s="126">
        <f t="shared" si="19"/>
        <v>-1.2</v>
      </c>
      <c r="H109" s="126">
        <f t="shared" si="15"/>
        <v>-2.5</v>
      </c>
      <c r="I109" s="126">
        <f t="shared" si="30"/>
        <v>18</v>
      </c>
      <c r="J109" s="122">
        <f t="shared" si="30"/>
        <v>9237</v>
      </c>
      <c r="K109" s="119"/>
      <c r="L109" s="119"/>
      <c r="M109" s="122">
        <v>9908305</v>
      </c>
      <c r="N109" s="127">
        <f t="shared" si="20"/>
        <v>36.4</v>
      </c>
      <c r="O109" s="127">
        <f t="shared" si="24"/>
        <v>-1.64</v>
      </c>
      <c r="P109" s="127">
        <f t="shared" si="28"/>
        <v>-2.68</v>
      </c>
      <c r="Q109" s="122">
        <f t="shared" si="16"/>
        <v>9908</v>
      </c>
      <c r="R109" s="123">
        <f t="shared" si="27"/>
        <v>-13</v>
      </c>
      <c r="S109" s="122">
        <f t="shared" si="25"/>
        <v>8990</v>
      </c>
      <c r="T109" s="119" t="str">
        <f t="shared" si="17"/>
        <v>2055</v>
      </c>
      <c r="U109" s="119"/>
      <c r="V109" s="119"/>
      <c r="W109" s="119"/>
      <c r="X109" s="119"/>
      <c r="Y109" s="119"/>
      <c r="Z109" s="119"/>
      <c r="AA109" s="119"/>
      <c r="AB109" s="119"/>
      <c r="AC109" s="119"/>
      <c r="AD109" s="119"/>
      <c r="AE109" s="119"/>
      <c r="AF109" s="119"/>
      <c r="AG109" s="119"/>
      <c r="AH109" s="119"/>
      <c r="AI109" s="119"/>
      <c r="AJ109" s="119"/>
      <c r="AK109" s="119"/>
      <c r="AL109" s="119"/>
      <c r="AM109" s="119"/>
      <c r="AN109" s="119"/>
      <c r="AO109" s="119"/>
      <c r="AP109" s="119"/>
      <c r="AQ109" s="119"/>
      <c r="AR109" s="119"/>
      <c r="AS109" s="119"/>
      <c r="AT109" s="119"/>
      <c r="AU109" s="119"/>
      <c r="AV109" s="119"/>
      <c r="AW109" s="119"/>
      <c r="AX109" s="119"/>
      <c r="AY109" s="119"/>
      <c r="AZ109" s="119"/>
    </row>
    <row r="110" spans="1:52" ht="14">
      <c r="A110" s="129" t="s">
        <v>1507</v>
      </c>
      <c r="B110" s="121">
        <v>9505128</v>
      </c>
      <c r="C110" s="125">
        <f t="shared" si="18"/>
        <v>30.22</v>
      </c>
      <c r="D110" s="124" t="str">
        <f t="shared" si="21"/>
        <v>2056</v>
      </c>
      <c r="E110" s="122">
        <f t="shared" si="22"/>
        <v>9505</v>
      </c>
      <c r="F110" s="126">
        <f t="shared" si="23"/>
        <v>30.2</v>
      </c>
      <c r="G110" s="126">
        <f t="shared" si="19"/>
        <v>-1.1000000000000001</v>
      </c>
      <c r="H110" s="126">
        <f t="shared" si="15"/>
        <v>-2.4</v>
      </c>
      <c r="I110" s="126">
        <f t="shared" si="30"/>
        <v>15.6</v>
      </c>
      <c r="J110" s="122">
        <f t="shared" si="30"/>
        <v>9253</v>
      </c>
      <c r="K110" s="119"/>
      <c r="L110" s="119"/>
      <c r="M110" s="122">
        <v>9943123</v>
      </c>
      <c r="N110" s="127">
        <f t="shared" si="20"/>
        <v>34.82</v>
      </c>
      <c r="O110" s="127">
        <f t="shared" si="24"/>
        <v>-1.58</v>
      </c>
      <c r="P110" s="127">
        <f t="shared" si="28"/>
        <v>-3.49</v>
      </c>
      <c r="Q110" s="122">
        <f t="shared" si="16"/>
        <v>9943</v>
      </c>
      <c r="R110" s="123">
        <f t="shared" si="27"/>
        <v>-16</v>
      </c>
      <c r="S110" s="122">
        <f t="shared" si="25"/>
        <v>8974</v>
      </c>
      <c r="T110" s="119" t="str">
        <f t="shared" si="17"/>
        <v>2056</v>
      </c>
      <c r="U110" s="119"/>
      <c r="V110" s="119"/>
      <c r="W110" s="119"/>
      <c r="X110" s="119"/>
      <c r="Y110" s="119"/>
      <c r="Z110" s="119"/>
      <c r="AA110" s="119"/>
      <c r="AB110" s="119"/>
      <c r="AC110" s="119"/>
      <c r="AD110" s="119"/>
      <c r="AE110" s="119"/>
      <c r="AF110" s="119"/>
      <c r="AG110" s="119"/>
      <c r="AH110" s="119"/>
      <c r="AI110" s="119"/>
      <c r="AJ110" s="119"/>
      <c r="AK110" s="119"/>
      <c r="AL110" s="119"/>
      <c r="AM110" s="119"/>
      <c r="AN110" s="119"/>
      <c r="AO110" s="119"/>
      <c r="AP110" s="119"/>
      <c r="AQ110" s="119"/>
      <c r="AR110" s="119"/>
      <c r="AS110" s="119"/>
      <c r="AT110" s="119"/>
      <c r="AU110" s="119"/>
      <c r="AV110" s="119"/>
      <c r="AW110" s="119"/>
      <c r="AX110" s="119"/>
      <c r="AY110" s="119"/>
      <c r="AZ110" s="119"/>
    </row>
    <row r="111" spans="1:52" ht="14">
      <c r="A111" s="129" t="s">
        <v>1508</v>
      </c>
      <c r="B111" s="121">
        <v>9534224</v>
      </c>
      <c r="C111" s="125">
        <f t="shared" si="18"/>
        <v>29.1</v>
      </c>
      <c r="D111" s="124" t="str">
        <f t="shared" si="21"/>
        <v>2057</v>
      </c>
      <c r="E111" s="122">
        <f t="shared" si="22"/>
        <v>9534</v>
      </c>
      <c r="F111" s="126">
        <f t="shared" si="23"/>
        <v>29.1</v>
      </c>
      <c r="G111" s="126">
        <f t="shared" si="19"/>
        <v>-1.1000000000000001</v>
      </c>
      <c r="H111" s="126">
        <f t="shared" si="15"/>
        <v>-2.7</v>
      </c>
      <c r="I111" s="126">
        <f t="shared" si="30"/>
        <v>12.9</v>
      </c>
      <c r="J111" s="122">
        <f t="shared" si="30"/>
        <v>9266</v>
      </c>
      <c r="K111" s="119"/>
      <c r="L111" s="119"/>
      <c r="M111" s="122">
        <v>9976440</v>
      </c>
      <c r="N111" s="127">
        <f t="shared" si="20"/>
        <v>33.32</v>
      </c>
      <c r="O111" s="127">
        <f t="shared" si="24"/>
        <v>-1.5</v>
      </c>
      <c r="P111" s="127">
        <f t="shared" si="28"/>
        <v>-3.84</v>
      </c>
      <c r="Q111" s="122">
        <f t="shared" si="16"/>
        <v>9976</v>
      </c>
      <c r="R111" s="123">
        <f t="shared" si="27"/>
        <v>-20</v>
      </c>
      <c r="S111" s="122">
        <f t="shared" si="25"/>
        <v>8954</v>
      </c>
      <c r="T111" s="119" t="str">
        <f t="shared" si="17"/>
        <v>2057</v>
      </c>
      <c r="U111" s="119"/>
      <c r="V111" s="119"/>
      <c r="W111" s="119"/>
      <c r="X111" s="119"/>
      <c r="Y111" s="119"/>
      <c r="Z111" s="119"/>
      <c r="AA111" s="119"/>
      <c r="AB111" s="119"/>
      <c r="AC111" s="119"/>
      <c r="AD111" s="119"/>
      <c r="AE111" s="119"/>
      <c r="AF111" s="119"/>
      <c r="AG111" s="119"/>
      <c r="AH111" s="119"/>
      <c r="AI111" s="119"/>
      <c r="AJ111" s="119"/>
      <c r="AK111" s="119"/>
      <c r="AL111" s="119"/>
      <c r="AM111" s="119"/>
      <c r="AN111" s="119"/>
      <c r="AO111" s="119"/>
      <c r="AP111" s="119"/>
      <c r="AQ111" s="119"/>
      <c r="AR111" s="119"/>
      <c r="AS111" s="119"/>
      <c r="AT111" s="119"/>
      <c r="AU111" s="119"/>
      <c r="AV111" s="119"/>
      <c r="AW111" s="119"/>
      <c r="AX111" s="119"/>
      <c r="AY111" s="119"/>
      <c r="AZ111" s="119"/>
    </row>
    <row r="112" spans="1:52" ht="14">
      <c r="A112" s="129" t="s">
        <v>1509</v>
      </c>
      <c r="B112" s="121">
        <v>9562238</v>
      </c>
      <c r="C112" s="125">
        <f t="shared" si="18"/>
        <v>28.01</v>
      </c>
      <c r="D112" s="124" t="str">
        <f t="shared" si="21"/>
        <v>2058</v>
      </c>
      <c r="E112" s="122">
        <f t="shared" si="22"/>
        <v>9562</v>
      </c>
      <c r="F112" s="126">
        <f t="shared" si="23"/>
        <v>28</v>
      </c>
      <c r="G112" s="126">
        <f t="shared" si="19"/>
        <v>-1.1000000000000001</v>
      </c>
      <c r="H112" s="126">
        <f t="shared" si="15"/>
        <v>-3.1</v>
      </c>
      <c r="I112" s="126">
        <f t="shared" si="30"/>
        <v>9.8000000000000007</v>
      </c>
      <c r="J112" s="122">
        <f t="shared" si="30"/>
        <v>9276</v>
      </c>
      <c r="K112" s="119"/>
      <c r="L112" s="119"/>
      <c r="M112" s="122">
        <v>10008310</v>
      </c>
      <c r="N112" s="127">
        <f t="shared" si="20"/>
        <v>31.87</v>
      </c>
      <c r="O112" s="127">
        <f t="shared" si="24"/>
        <v>-1.45</v>
      </c>
      <c r="P112" s="127">
        <f t="shared" si="28"/>
        <v>-3.72</v>
      </c>
      <c r="Q112" s="122">
        <f t="shared" si="16"/>
        <v>10008</v>
      </c>
      <c r="R112" s="123">
        <f t="shared" si="27"/>
        <v>-24</v>
      </c>
      <c r="S112" s="122">
        <f t="shared" si="25"/>
        <v>8930</v>
      </c>
      <c r="T112" s="119" t="str">
        <f t="shared" si="17"/>
        <v>2058</v>
      </c>
      <c r="U112" s="119"/>
      <c r="V112" s="119"/>
      <c r="W112" s="119"/>
      <c r="X112" s="119"/>
      <c r="Y112" s="119"/>
      <c r="Z112" s="119"/>
      <c r="AA112" s="119"/>
      <c r="AB112" s="119"/>
      <c r="AC112" s="119"/>
      <c r="AD112" s="119"/>
      <c r="AE112" s="119"/>
      <c r="AF112" s="119"/>
      <c r="AG112" s="119"/>
      <c r="AH112" s="119"/>
      <c r="AI112" s="119"/>
      <c r="AJ112" s="119"/>
      <c r="AK112" s="119"/>
      <c r="AL112" s="119"/>
      <c r="AM112" s="119"/>
      <c r="AN112" s="119"/>
      <c r="AO112" s="119"/>
      <c r="AP112" s="119"/>
      <c r="AQ112" s="119"/>
      <c r="AR112" s="119"/>
      <c r="AS112" s="119"/>
      <c r="AT112" s="119"/>
      <c r="AU112" s="119"/>
      <c r="AV112" s="119"/>
      <c r="AW112" s="119"/>
      <c r="AX112" s="119"/>
      <c r="AY112" s="119"/>
      <c r="AZ112" s="119"/>
    </row>
    <row r="113" spans="1:52" ht="14">
      <c r="A113" s="129" t="s">
        <v>1510</v>
      </c>
      <c r="B113" s="121">
        <v>9589213</v>
      </c>
      <c r="C113" s="125">
        <f t="shared" si="18"/>
        <v>26.98</v>
      </c>
      <c r="D113" s="124" t="str">
        <f t="shared" si="21"/>
        <v>2059</v>
      </c>
      <c r="E113" s="122">
        <f t="shared" si="22"/>
        <v>9589</v>
      </c>
      <c r="F113" s="126">
        <f t="shared" si="23"/>
        <v>27</v>
      </c>
      <c r="G113" s="126">
        <f t="shared" si="19"/>
        <v>-1</v>
      </c>
      <c r="H113" s="126">
        <f t="shared" si="15"/>
        <v>-3.2</v>
      </c>
      <c r="I113" s="126">
        <f t="shared" si="30"/>
        <v>6.6</v>
      </c>
      <c r="J113" s="122">
        <f t="shared" si="30"/>
        <v>9283</v>
      </c>
      <c r="K113" s="119"/>
      <c r="L113" s="119"/>
      <c r="M113" s="122">
        <v>10038706</v>
      </c>
      <c r="N113" s="127">
        <f t="shared" si="20"/>
        <v>30.4</v>
      </c>
      <c r="O113" s="127">
        <f t="shared" si="24"/>
        <v>-1.47</v>
      </c>
      <c r="P113" s="127">
        <f t="shared" si="28"/>
        <v>-3.54</v>
      </c>
      <c r="Q113" s="122">
        <f t="shared" si="16"/>
        <v>10039</v>
      </c>
      <c r="R113" s="123">
        <f t="shared" si="27"/>
        <v>-28</v>
      </c>
      <c r="S113" s="122">
        <f t="shared" si="25"/>
        <v>8902</v>
      </c>
      <c r="T113" s="119" t="str">
        <f t="shared" si="17"/>
        <v>2059</v>
      </c>
      <c r="U113" s="119"/>
      <c r="V113" s="119"/>
      <c r="W113" s="119"/>
      <c r="X113" s="119"/>
      <c r="Y113" s="119"/>
      <c r="Z113" s="119"/>
      <c r="AA113" s="119"/>
      <c r="AB113" s="119"/>
      <c r="AC113" s="119"/>
      <c r="AD113" s="119"/>
      <c r="AE113" s="119"/>
      <c r="AF113" s="119"/>
      <c r="AG113" s="119"/>
      <c r="AH113" s="119"/>
      <c r="AI113" s="119"/>
      <c r="AJ113" s="119"/>
      <c r="AK113" s="119"/>
      <c r="AL113" s="119"/>
      <c r="AM113" s="119"/>
      <c r="AN113" s="119"/>
      <c r="AO113" s="119"/>
      <c r="AP113" s="119"/>
      <c r="AQ113" s="119"/>
      <c r="AR113" s="119"/>
      <c r="AS113" s="119"/>
      <c r="AT113" s="119"/>
      <c r="AU113" s="119"/>
      <c r="AV113" s="119"/>
      <c r="AW113" s="119"/>
      <c r="AX113" s="119"/>
      <c r="AY113" s="119"/>
      <c r="AZ113" s="119"/>
    </row>
    <row r="114" spans="1:52" ht="14">
      <c r="A114" s="129" t="s">
        <v>1511</v>
      </c>
      <c r="B114" s="121">
        <v>9615189</v>
      </c>
      <c r="C114" s="125">
        <f t="shared" si="18"/>
        <v>25.98</v>
      </c>
      <c r="D114" s="124" t="str">
        <f t="shared" si="21"/>
        <v>2060</v>
      </c>
      <c r="E114" s="122">
        <f t="shared" si="22"/>
        <v>9615</v>
      </c>
      <c r="F114" s="126">
        <f t="shared" si="23"/>
        <v>26</v>
      </c>
      <c r="G114" s="126">
        <f t="shared" si="19"/>
        <v>-1</v>
      </c>
      <c r="H114" s="126">
        <f t="shared" si="15"/>
        <v>-3.5</v>
      </c>
      <c r="I114" s="126">
        <f t="shared" si="30"/>
        <v>3.1</v>
      </c>
      <c r="J114" s="122">
        <f t="shared" si="30"/>
        <v>9286</v>
      </c>
      <c r="K114" s="119"/>
      <c r="L114" s="119"/>
      <c r="M114" s="122">
        <v>10067734</v>
      </c>
      <c r="N114" s="127">
        <f t="shared" si="20"/>
        <v>29.03</v>
      </c>
      <c r="O114" s="127">
        <f t="shared" si="24"/>
        <v>-1.37</v>
      </c>
      <c r="P114" s="127">
        <f t="shared" si="28"/>
        <v>-5.39</v>
      </c>
      <c r="Q114" s="122">
        <f t="shared" si="16"/>
        <v>10068</v>
      </c>
      <c r="R114" s="123">
        <f t="shared" si="27"/>
        <v>-33</v>
      </c>
      <c r="S114" s="122">
        <f t="shared" si="25"/>
        <v>8869</v>
      </c>
      <c r="T114" s="119" t="str">
        <f t="shared" si="17"/>
        <v>2060</v>
      </c>
      <c r="U114" s="119"/>
      <c r="V114" s="119"/>
      <c r="W114" s="119"/>
      <c r="X114" s="119"/>
      <c r="Y114" s="119"/>
      <c r="Z114" s="119"/>
      <c r="AA114" s="119"/>
      <c r="AB114" s="119"/>
      <c r="AC114" s="119"/>
      <c r="AD114" s="119"/>
      <c r="AE114" s="119"/>
      <c r="AF114" s="119"/>
      <c r="AG114" s="119"/>
      <c r="AH114" s="119"/>
      <c r="AI114" s="119"/>
      <c r="AJ114" s="119"/>
      <c r="AK114" s="119"/>
      <c r="AL114" s="119"/>
      <c r="AM114" s="119"/>
      <c r="AN114" s="119"/>
      <c r="AO114" s="119"/>
      <c r="AP114" s="119"/>
      <c r="AQ114" s="119"/>
      <c r="AR114" s="119"/>
      <c r="AS114" s="119"/>
      <c r="AT114" s="119"/>
      <c r="AU114" s="119"/>
      <c r="AV114" s="119"/>
      <c r="AW114" s="119"/>
      <c r="AX114" s="119"/>
      <c r="AY114" s="119"/>
      <c r="AZ114" s="119"/>
    </row>
    <row r="115" spans="1:52" ht="14">
      <c r="A115" s="129" t="s">
        <v>1512</v>
      </c>
      <c r="B115" s="121">
        <v>9640195</v>
      </c>
      <c r="C115" s="125">
        <f t="shared" si="18"/>
        <v>25.01</v>
      </c>
      <c r="D115" s="124" t="str">
        <f t="shared" si="21"/>
        <v>2061</v>
      </c>
      <c r="E115" s="122">
        <f t="shared" si="22"/>
        <v>9640</v>
      </c>
      <c r="F115" s="126">
        <f t="shared" si="23"/>
        <v>25</v>
      </c>
      <c r="G115" s="126">
        <f t="shared" si="19"/>
        <v>-1</v>
      </c>
      <c r="H115" s="126">
        <f t="shared" si="15"/>
        <v>-3.3</v>
      </c>
      <c r="I115" s="126">
        <f t="shared" si="30"/>
        <v>-0.2</v>
      </c>
      <c r="J115" s="122">
        <f t="shared" si="30"/>
        <v>9286</v>
      </c>
      <c r="K115" s="119"/>
      <c r="L115" s="119"/>
      <c r="M115" s="122">
        <v>10095573</v>
      </c>
      <c r="N115" s="127">
        <f t="shared" si="20"/>
        <v>27.84</v>
      </c>
      <c r="O115" s="127">
        <f t="shared" si="24"/>
        <v>-1.19</v>
      </c>
      <c r="P115" s="127">
        <f t="shared" si="28"/>
        <v>-5.82</v>
      </c>
      <c r="Q115" s="122">
        <f t="shared" si="16"/>
        <v>10096</v>
      </c>
      <c r="R115" s="123">
        <f t="shared" si="27"/>
        <v>-39</v>
      </c>
      <c r="S115" s="122">
        <f t="shared" si="25"/>
        <v>8830</v>
      </c>
      <c r="T115" s="119" t="str">
        <f t="shared" si="17"/>
        <v>2061</v>
      </c>
      <c r="U115" s="119"/>
      <c r="V115" s="119"/>
      <c r="W115" s="119"/>
      <c r="X115" s="119"/>
      <c r="Y115" s="119"/>
      <c r="Z115" s="119"/>
      <c r="AA115" s="119"/>
      <c r="AB115" s="119"/>
      <c r="AC115" s="119"/>
      <c r="AD115" s="119"/>
      <c r="AE115" s="119"/>
      <c r="AF115" s="119"/>
      <c r="AG115" s="119"/>
      <c r="AH115" s="119"/>
      <c r="AI115" s="119"/>
      <c r="AJ115" s="119"/>
      <c r="AK115" s="119"/>
      <c r="AL115" s="119"/>
      <c r="AM115" s="119"/>
      <c r="AN115" s="119"/>
      <c r="AO115" s="119"/>
      <c r="AP115" s="119"/>
      <c r="AQ115" s="119"/>
      <c r="AR115" s="119"/>
      <c r="AS115" s="119"/>
      <c r="AT115" s="119"/>
      <c r="AU115" s="119"/>
      <c r="AV115" s="119"/>
      <c r="AW115" s="119"/>
      <c r="AX115" s="119"/>
      <c r="AY115" s="119"/>
      <c r="AZ115" s="119"/>
    </row>
    <row r="116" spans="1:52" ht="14">
      <c r="A116" s="129" t="s">
        <v>1513</v>
      </c>
      <c r="B116" s="121">
        <v>9664258</v>
      </c>
      <c r="C116" s="125">
        <f t="shared" si="18"/>
        <v>24.06</v>
      </c>
      <c r="D116" s="124" t="str">
        <f t="shared" si="21"/>
        <v>2062</v>
      </c>
      <c r="E116" s="122">
        <f t="shared" si="22"/>
        <v>9664</v>
      </c>
      <c r="F116" s="126">
        <f t="shared" si="23"/>
        <v>24.1</v>
      </c>
      <c r="G116" s="126">
        <f t="shared" si="19"/>
        <v>-1</v>
      </c>
      <c r="H116" s="126">
        <f t="shared" si="15"/>
        <v>-2.7</v>
      </c>
      <c r="I116" s="126">
        <f t="shared" si="30"/>
        <v>-2.9</v>
      </c>
      <c r="J116" s="122">
        <f t="shared" si="30"/>
        <v>9283</v>
      </c>
      <c r="K116" s="119"/>
      <c r="L116" s="119"/>
      <c r="M116" s="122">
        <v>10122308</v>
      </c>
      <c r="N116" s="127">
        <f t="shared" si="20"/>
        <v>26.74</v>
      </c>
      <c r="O116" s="127">
        <f t="shared" si="24"/>
        <v>-1.1000000000000001</v>
      </c>
      <c r="P116" s="127">
        <f t="shared" si="28"/>
        <v>-5.4</v>
      </c>
      <c r="Q116" s="122">
        <f t="shared" si="16"/>
        <v>10122</v>
      </c>
      <c r="R116" s="123">
        <f t="shared" si="27"/>
        <v>-44</v>
      </c>
      <c r="S116" s="122">
        <f t="shared" si="25"/>
        <v>8786</v>
      </c>
      <c r="T116" s="119" t="str">
        <f t="shared" si="17"/>
        <v>2062</v>
      </c>
      <c r="U116" s="119"/>
      <c r="V116" s="119"/>
      <c r="W116" s="119"/>
      <c r="X116" s="119"/>
      <c r="Y116" s="119"/>
      <c r="Z116" s="119"/>
      <c r="AA116" s="119"/>
      <c r="AB116" s="119"/>
      <c r="AC116" s="119"/>
      <c r="AD116" s="119"/>
      <c r="AE116" s="119"/>
      <c r="AF116" s="119"/>
      <c r="AG116" s="119"/>
      <c r="AH116" s="119"/>
      <c r="AI116" s="119"/>
      <c r="AJ116" s="119"/>
      <c r="AK116" s="119"/>
      <c r="AL116" s="119"/>
      <c r="AM116" s="119"/>
      <c r="AN116" s="119"/>
      <c r="AO116" s="119"/>
      <c r="AP116" s="119"/>
      <c r="AQ116" s="119"/>
      <c r="AR116" s="119"/>
      <c r="AS116" s="119"/>
      <c r="AT116" s="119"/>
      <c r="AU116" s="119"/>
      <c r="AV116" s="119"/>
      <c r="AW116" s="119"/>
      <c r="AX116" s="119"/>
      <c r="AY116" s="119"/>
      <c r="AZ116" s="119"/>
    </row>
    <row r="117" spans="1:52" ht="14">
      <c r="A117" s="129" t="s">
        <v>1514</v>
      </c>
      <c r="B117" s="121">
        <v>9687420</v>
      </c>
      <c r="C117" s="125">
        <f t="shared" si="18"/>
        <v>23.16</v>
      </c>
      <c r="D117" s="124" t="str">
        <f t="shared" si="21"/>
        <v>2063</v>
      </c>
      <c r="E117" s="122">
        <f t="shared" si="22"/>
        <v>9687</v>
      </c>
      <c r="F117" s="126">
        <f t="shared" si="23"/>
        <v>23.2</v>
      </c>
      <c r="G117" s="126">
        <f t="shared" si="19"/>
        <v>-0.9</v>
      </c>
      <c r="H117" s="126">
        <f t="shared" si="15"/>
        <v>-1.8</v>
      </c>
      <c r="I117" s="126">
        <f t="shared" si="30"/>
        <v>-4.7</v>
      </c>
      <c r="J117" s="122">
        <f t="shared" si="30"/>
        <v>9278</v>
      </c>
      <c r="K117" s="119"/>
      <c r="L117" s="119"/>
      <c r="M117" s="122">
        <v>10147949</v>
      </c>
      <c r="N117" s="127">
        <f t="shared" si="20"/>
        <v>25.64</v>
      </c>
      <c r="O117" s="127">
        <f t="shared" si="24"/>
        <v>-1.1000000000000001</v>
      </c>
      <c r="P117" s="127">
        <f t="shared" si="28"/>
        <v>-3.98</v>
      </c>
      <c r="Q117" s="122">
        <f t="shared" si="16"/>
        <v>10148</v>
      </c>
      <c r="R117" s="123">
        <f t="shared" si="27"/>
        <v>-48</v>
      </c>
      <c r="S117" s="122">
        <f t="shared" si="25"/>
        <v>8738</v>
      </c>
      <c r="T117" s="119" t="str">
        <f t="shared" si="17"/>
        <v>2063</v>
      </c>
      <c r="U117" s="119"/>
      <c r="V117" s="119"/>
      <c r="W117" s="119"/>
      <c r="X117" s="119"/>
      <c r="Y117" s="119"/>
      <c r="Z117" s="119"/>
      <c r="AA117" s="119"/>
      <c r="AB117" s="119"/>
      <c r="AC117" s="119"/>
      <c r="AD117" s="119"/>
      <c r="AE117" s="119"/>
      <c r="AF117" s="119"/>
      <c r="AG117" s="119"/>
      <c r="AH117" s="119"/>
      <c r="AI117" s="119"/>
      <c r="AJ117" s="119"/>
      <c r="AK117" s="119"/>
      <c r="AL117" s="119"/>
      <c r="AM117" s="119"/>
      <c r="AN117" s="119"/>
      <c r="AO117" s="119"/>
      <c r="AP117" s="119"/>
      <c r="AQ117" s="119"/>
      <c r="AR117" s="119"/>
      <c r="AS117" s="119"/>
      <c r="AT117" s="119"/>
      <c r="AU117" s="119"/>
      <c r="AV117" s="119"/>
      <c r="AW117" s="119"/>
      <c r="AX117" s="119"/>
      <c r="AY117" s="119"/>
      <c r="AZ117" s="119"/>
    </row>
    <row r="118" spans="1:52" ht="14">
      <c r="A118" s="129" t="s">
        <v>1515</v>
      </c>
      <c r="B118" s="121">
        <v>9709722</v>
      </c>
      <c r="C118" s="125">
        <f t="shared" si="18"/>
        <v>22.3</v>
      </c>
      <c r="D118" s="124" t="str">
        <f t="shared" si="21"/>
        <v>2064</v>
      </c>
      <c r="E118" s="122">
        <f t="shared" si="22"/>
        <v>9710</v>
      </c>
      <c r="F118" s="126">
        <f t="shared" si="23"/>
        <v>22.3</v>
      </c>
      <c r="G118" s="126">
        <f t="shared" si="19"/>
        <v>-0.9</v>
      </c>
      <c r="H118" s="126">
        <f t="shared" si="15"/>
        <v>-1.2</v>
      </c>
      <c r="I118" s="126">
        <f t="shared" si="30"/>
        <v>-5.9</v>
      </c>
      <c r="J118" s="122">
        <f t="shared" si="30"/>
        <v>9272</v>
      </c>
      <c r="K118" s="119"/>
      <c r="L118" s="119"/>
      <c r="M118" s="122">
        <v>10172514</v>
      </c>
      <c r="N118" s="127">
        <f t="shared" si="20"/>
        <v>24.57</v>
      </c>
      <c r="O118" s="127">
        <f t="shared" si="24"/>
        <v>-1.07</v>
      </c>
      <c r="P118" s="127">
        <f t="shared" si="28"/>
        <v>-3.52</v>
      </c>
      <c r="Q118" s="122">
        <f t="shared" si="16"/>
        <v>10173</v>
      </c>
      <c r="R118" s="123">
        <f t="shared" si="27"/>
        <v>-52</v>
      </c>
      <c r="S118" s="122">
        <f t="shared" si="25"/>
        <v>8686</v>
      </c>
      <c r="T118" s="119" t="str">
        <f t="shared" si="17"/>
        <v>2064</v>
      </c>
      <c r="U118" s="119"/>
      <c r="V118" s="119"/>
      <c r="W118" s="119"/>
      <c r="X118" s="119"/>
      <c r="Y118" s="119"/>
      <c r="Z118" s="119"/>
      <c r="AA118" s="119"/>
      <c r="AB118" s="119"/>
      <c r="AC118" s="119"/>
      <c r="AD118" s="119"/>
      <c r="AE118" s="119"/>
      <c r="AF118" s="119"/>
      <c r="AG118" s="119"/>
      <c r="AH118" s="119"/>
      <c r="AI118" s="119"/>
      <c r="AJ118" s="119"/>
      <c r="AK118" s="119"/>
      <c r="AL118" s="119"/>
      <c r="AM118" s="119"/>
      <c r="AN118" s="119"/>
      <c r="AO118" s="119"/>
      <c r="AP118" s="119"/>
      <c r="AQ118" s="119"/>
      <c r="AR118" s="119"/>
      <c r="AS118" s="119"/>
      <c r="AT118" s="119"/>
      <c r="AU118" s="119"/>
      <c r="AV118" s="119"/>
      <c r="AW118" s="119"/>
      <c r="AX118" s="119"/>
      <c r="AY118" s="119"/>
      <c r="AZ118" s="119"/>
    </row>
    <row r="119" spans="1:52" ht="14">
      <c r="A119" s="129" t="s">
        <v>1516</v>
      </c>
      <c r="B119" s="121">
        <v>9731202</v>
      </c>
      <c r="C119" s="125">
        <f t="shared" si="18"/>
        <v>21.48</v>
      </c>
      <c r="D119" s="124" t="str">
        <f t="shared" si="21"/>
        <v>2065</v>
      </c>
      <c r="E119" s="122">
        <f t="shared" si="22"/>
        <v>9731</v>
      </c>
      <c r="F119" s="126">
        <f t="shared" si="23"/>
        <v>21.5</v>
      </c>
      <c r="G119" s="126">
        <f t="shared" si="19"/>
        <v>-0.8</v>
      </c>
      <c r="H119" s="126">
        <f t="shared" si="15"/>
        <v>-1.1000000000000001</v>
      </c>
      <c r="I119" s="126">
        <f t="shared" si="30"/>
        <v>-7</v>
      </c>
      <c r="J119" s="122">
        <f t="shared" si="30"/>
        <v>9265</v>
      </c>
      <c r="K119" s="119"/>
      <c r="L119" s="119"/>
      <c r="M119" s="122">
        <v>10195965</v>
      </c>
      <c r="N119" s="127">
        <f t="shared" si="20"/>
        <v>23.45</v>
      </c>
      <c r="O119" s="127">
        <f t="shared" si="24"/>
        <v>-1.1200000000000001</v>
      </c>
      <c r="P119" s="127">
        <f t="shared" si="28"/>
        <v>-3.83</v>
      </c>
      <c r="Q119" s="122">
        <f t="shared" si="16"/>
        <v>10196</v>
      </c>
      <c r="R119" s="123">
        <f t="shared" si="27"/>
        <v>-56</v>
      </c>
      <c r="S119" s="122">
        <f t="shared" si="25"/>
        <v>8630</v>
      </c>
      <c r="T119" s="119" t="str">
        <f t="shared" si="17"/>
        <v>2065</v>
      </c>
      <c r="U119" s="119"/>
      <c r="V119" s="119"/>
      <c r="W119" s="119"/>
      <c r="X119" s="119"/>
      <c r="Y119" s="119"/>
      <c r="Z119" s="119"/>
      <c r="AA119" s="119"/>
      <c r="AB119" s="119"/>
      <c r="AC119" s="119"/>
      <c r="AD119" s="119"/>
      <c r="AE119" s="119"/>
      <c r="AF119" s="119"/>
      <c r="AG119" s="119"/>
      <c r="AH119" s="119"/>
      <c r="AI119" s="119"/>
      <c r="AJ119" s="119"/>
      <c r="AK119" s="119"/>
      <c r="AL119" s="119"/>
      <c r="AM119" s="119"/>
      <c r="AN119" s="119"/>
      <c r="AO119" s="119"/>
      <c r="AP119" s="119"/>
      <c r="AQ119" s="119"/>
      <c r="AR119" s="119"/>
      <c r="AS119" s="119"/>
      <c r="AT119" s="119"/>
      <c r="AU119" s="119"/>
      <c r="AV119" s="119"/>
      <c r="AW119" s="119"/>
      <c r="AX119" s="119"/>
      <c r="AY119" s="119"/>
      <c r="AZ119" s="119"/>
    </row>
    <row r="120" spans="1:52" ht="14">
      <c r="A120" s="129" t="s">
        <v>1517</v>
      </c>
      <c r="B120" s="121">
        <v>9751891</v>
      </c>
      <c r="C120" s="125">
        <f t="shared" si="18"/>
        <v>20.69</v>
      </c>
      <c r="D120" s="124" t="str">
        <f t="shared" si="21"/>
        <v>2066</v>
      </c>
      <c r="E120" s="122">
        <f t="shared" si="22"/>
        <v>9752</v>
      </c>
      <c r="F120" s="126">
        <f t="shared" si="23"/>
        <v>20.7</v>
      </c>
      <c r="G120" s="126">
        <f t="shared" si="19"/>
        <v>-0.8</v>
      </c>
      <c r="H120" s="126">
        <f t="shared" si="15"/>
        <v>-1.3</v>
      </c>
      <c r="I120" s="126">
        <f t="shared" ref="I120:J135" si="31">I119+H120</f>
        <v>-8.3000000000000007</v>
      </c>
      <c r="J120" s="122">
        <f t="shared" si="31"/>
        <v>9257</v>
      </c>
      <c r="K120" s="119"/>
      <c r="L120" s="119"/>
      <c r="M120" s="122">
        <v>10218273</v>
      </c>
      <c r="N120" s="127">
        <f t="shared" si="20"/>
        <v>22.31</v>
      </c>
      <c r="O120" s="127">
        <f t="shared" si="24"/>
        <v>-1.1399999999999999</v>
      </c>
      <c r="P120" s="127">
        <f t="shared" si="28"/>
        <v>-3.28</v>
      </c>
      <c r="Q120" s="122">
        <f t="shared" si="16"/>
        <v>10218</v>
      </c>
      <c r="R120" s="123">
        <f t="shared" si="27"/>
        <v>-59</v>
      </c>
      <c r="S120" s="122">
        <f t="shared" si="25"/>
        <v>8571</v>
      </c>
      <c r="T120" s="119" t="str">
        <f t="shared" si="17"/>
        <v>2066</v>
      </c>
      <c r="U120" s="119"/>
      <c r="V120" s="119"/>
      <c r="W120" s="119"/>
      <c r="X120" s="119"/>
      <c r="Y120" s="119"/>
      <c r="Z120" s="119"/>
      <c r="AA120" s="119"/>
      <c r="AB120" s="119"/>
      <c r="AC120" s="119"/>
      <c r="AD120" s="119"/>
      <c r="AE120" s="119"/>
      <c r="AF120" s="119"/>
      <c r="AG120" s="119"/>
      <c r="AH120" s="119"/>
      <c r="AI120" s="119"/>
      <c r="AJ120" s="119"/>
      <c r="AK120" s="119"/>
      <c r="AL120" s="119"/>
      <c r="AM120" s="119"/>
      <c r="AN120" s="119"/>
      <c r="AO120" s="119"/>
      <c r="AP120" s="119"/>
      <c r="AQ120" s="119"/>
      <c r="AR120" s="119"/>
      <c r="AS120" s="119"/>
      <c r="AT120" s="119"/>
      <c r="AU120" s="119"/>
      <c r="AV120" s="119"/>
      <c r="AW120" s="119"/>
      <c r="AX120" s="119"/>
      <c r="AY120" s="119"/>
      <c r="AZ120" s="119"/>
    </row>
    <row r="121" spans="1:52" ht="14">
      <c r="A121" s="129" t="s">
        <v>1518</v>
      </c>
      <c r="B121" s="121">
        <v>9771812</v>
      </c>
      <c r="C121" s="125">
        <f t="shared" si="18"/>
        <v>19.920000000000002</v>
      </c>
      <c r="D121" s="124" t="str">
        <f t="shared" si="21"/>
        <v>2067</v>
      </c>
      <c r="E121" s="122">
        <f t="shared" si="22"/>
        <v>9772</v>
      </c>
      <c r="F121" s="126">
        <f t="shared" si="23"/>
        <v>19.899999999999999</v>
      </c>
      <c r="G121" s="126">
        <f t="shared" si="19"/>
        <v>-0.8</v>
      </c>
      <c r="H121" s="126">
        <f t="shared" si="15"/>
        <v>-1.1000000000000001</v>
      </c>
      <c r="I121" s="126">
        <f t="shared" si="31"/>
        <v>-9.4</v>
      </c>
      <c r="J121" s="122">
        <f t="shared" si="31"/>
        <v>9248</v>
      </c>
      <c r="K121" s="119"/>
      <c r="L121" s="119"/>
      <c r="M121" s="122">
        <v>10239584</v>
      </c>
      <c r="N121" s="127">
        <f t="shared" si="20"/>
        <v>21.31</v>
      </c>
      <c r="O121" s="127">
        <f t="shared" si="24"/>
        <v>-1</v>
      </c>
      <c r="P121" s="127">
        <f t="shared" si="28"/>
        <v>-5.48</v>
      </c>
      <c r="Q121" s="122">
        <f t="shared" si="16"/>
        <v>10240</v>
      </c>
      <c r="R121" s="123">
        <f t="shared" si="27"/>
        <v>-64</v>
      </c>
      <c r="S121" s="122">
        <f t="shared" si="25"/>
        <v>8507</v>
      </c>
      <c r="T121" s="119" t="str">
        <f t="shared" si="17"/>
        <v>2067</v>
      </c>
      <c r="U121" s="119"/>
      <c r="V121" s="119"/>
      <c r="W121" s="119"/>
      <c r="X121" s="119"/>
      <c r="Y121" s="119"/>
      <c r="Z121" s="119"/>
      <c r="AA121" s="119"/>
      <c r="AB121" s="119"/>
      <c r="AC121" s="119"/>
      <c r="AD121" s="119"/>
      <c r="AE121" s="119"/>
      <c r="AF121" s="119"/>
      <c r="AG121" s="119"/>
      <c r="AH121" s="119"/>
      <c r="AI121" s="119"/>
      <c r="AJ121" s="119"/>
      <c r="AK121" s="119"/>
      <c r="AL121" s="119"/>
      <c r="AM121" s="119"/>
      <c r="AN121" s="119"/>
      <c r="AO121" s="119"/>
      <c r="AP121" s="119"/>
      <c r="AQ121" s="119"/>
      <c r="AR121" s="119"/>
      <c r="AS121" s="119"/>
      <c r="AT121" s="119"/>
      <c r="AU121" s="119"/>
      <c r="AV121" s="119"/>
      <c r="AW121" s="119"/>
      <c r="AX121" s="119"/>
      <c r="AY121" s="119"/>
      <c r="AZ121" s="119"/>
    </row>
    <row r="122" spans="1:52" ht="14">
      <c r="A122" s="129" t="s">
        <v>1519</v>
      </c>
      <c r="B122" s="121">
        <v>9790980</v>
      </c>
      <c r="C122" s="125">
        <f t="shared" si="18"/>
        <v>19.170000000000002</v>
      </c>
      <c r="D122" s="124" t="str">
        <f t="shared" si="21"/>
        <v>2068</v>
      </c>
      <c r="E122" s="122">
        <f t="shared" si="22"/>
        <v>9791</v>
      </c>
      <c r="F122" s="126">
        <f t="shared" si="23"/>
        <v>19.2</v>
      </c>
      <c r="G122" s="126">
        <f t="shared" si="19"/>
        <v>-0.8</v>
      </c>
      <c r="H122" s="126">
        <f t="shared" si="15"/>
        <v>-1</v>
      </c>
      <c r="I122" s="126">
        <f t="shared" si="31"/>
        <v>-10.4</v>
      </c>
      <c r="J122" s="122">
        <f t="shared" si="31"/>
        <v>9238</v>
      </c>
      <c r="K122" s="119"/>
      <c r="L122" s="119"/>
      <c r="M122" s="122">
        <v>10259873</v>
      </c>
      <c r="N122" s="127">
        <f t="shared" si="20"/>
        <v>20.29</v>
      </c>
      <c r="O122" s="127">
        <f t="shared" si="24"/>
        <v>-1.02</v>
      </c>
      <c r="P122" s="127">
        <f t="shared" si="28"/>
        <v>-5.97</v>
      </c>
      <c r="Q122" s="122">
        <f t="shared" si="16"/>
        <v>10260</v>
      </c>
      <c r="R122" s="123">
        <f t="shared" si="27"/>
        <v>-70</v>
      </c>
      <c r="S122" s="122">
        <f t="shared" si="25"/>
        <v>8437</v>
      </c>
      <c r="T122" s="119" t="str">
        <f t="shared" si="17"/>
        <v>2068</v>
      </c>
      <c r="U122" s="119"/>
      <c r="V122" s="119"/>
      <c r="W122" s="119"/>
      <c r="X122" s="119"/>
      <c r="Y122" s="119"/>
      <c r="Z122" s="119"/>
      <c r="AA122" s="119"/>
      <c r="AB122" s="119"/>
      <c r="AC122" s="119"/>
      <c r="AD122" s="119"/>
      <c r="AE122" s="119"/>
      <c r="AF122" s="119"/>
      <c r="AG122" s="119"/>
      <c r="AH122" s="119"/>
      <c r="AI122" s="119"/>
      <c r="AJ122" s="119"/>
      <c r="AK122" s="119"/>
      <c r="AL122" s="119"/>
      <c r="AM122" s="119"/>
      <c r="AN122" s="119"/>
      <c r="AO122" s="119"/>
      <c r="AP122" s="119"/>
      <c r="AQ122" s="119"/>
      <c r="AR122" s="119"/>
      <c r="AS122" s="119"/>
      <c r="AT122" s="119"/>
      <c r="AU122" s="119"/>
      <c r="AV122" s="119"/>
      <c r="AW122" s="119"/>
      <c r="AX122" s="119"/>
      <c r="AY122" s="119"/>
      <c r="AZ122" s="119"/>
    </row>
    <row r="123" spans="1:52" ht="14">
      <c r="A123" s="129" t="s">
        <v>1520</v>
      </c>
      <c r="B123" s="121">
        <v>9809409</v>
      </c>
      <c r="C123" s="125">
        <f t="shared" si="18"/>
        <v>18.43</v>
      </c>
      <c r="D123" s="124" t="str">
        <f t="shared" si="21"/>
        <v>2069</v>
      </c>
      <c r="E123" s="122">
        <f t="shared" si="22"/>
        <v>9809</v>
      </c>
      <c r="F123" s="126">
        <f t="shared" si="23"/>
        <v>18.399999999999999</v>
      </c>
      <c r="G123" s="126">
        <f t="shared" si="19"/>
        <v>-0.7</v>
      </c>
      <c r="H123" s="126">
        <f t="shared" si="15"/>
        <v>-1.1000000000000001</v>
      </c>
      <c r="I123" s="126">
        <f t="shared" si="31"/>
        <v>-11.5</v>
      </c>
      <c r="J123" s="122">
        <f t="shared" si="31"/>
        <v>9227</v>
      </c>
      <c r="K123" s="119"/>
      <c r="L123" s="119"/>
      <c r="M123" s="122">
        <v>10279075</v>
      </c>
      <c r="N123" s="127">
        <f t="shared" si="20"/>
        <v>19.2</v>
      </c>
      <c r="O123" s="127">
        <f t="shared" si="24"/>
        <v>-1.0900000000000001</v>
      </c>
      <c r="P123" s="127">
        <f t="shared" si="28"/>
        <v>-4.07</v>
      </c>
      <c r="Q123" s="122">
        <f t="shared" si="16"/>
        <v>10279</v>
      </c>
      <c r="R123" s="123">
        <f t="shared" si="27"/>
        <v>-74</v>
      </c>
      <c r="S123" s="122">
        <f t="shared" si="25"/>
        <v>8363</v>
      </c>
      <c r="T123" s="119" t="str">
        <f t="shared" si="17"/>
        <v>2069</v>
      </c>
      <c r="U123" s="119"/>
      <c r="V123" s="119"/>
      <c r="W123" s="119"/>
      <c r="X123" s="119"/>
      <c r="Y123" s="119"/>
      <c r="Z123" s="119"/>
      <c r="AA123" s="119"/>
      <c r="AB123" s="119"/>
      <c r="AC123" s="119"/>
      <c r="AD123" s="119"/>
      <c r="AE123" s="119"/>
      <c r="AF123" s="119"/>
      <c r="AG123" s="119"/>
      <c r="AH123" s="119"/>
      <c r="AI123" s="119"/>
      <c r="AJ123" s="119"/>
      <c r="AK123" s="119"/>
      <c r="AL123" s="119"/>
      <c r="AM123" s="119"/>
      <c r="AN123" s="119"/>
      <c r="AO123" s="119"/>
      <c r="AP123" s="119"/>
      <c r="AQ123" s="119"/>
      <c r="AR123" s="119"/>
      <c r="AS123" s="119"/>
      <c r="AT123" s="119"/>
      <c r="AU123" s="119"/>
      <c r="AV123" s="119"/>
      <c r="AW123" s="119"/>
      <c r="AX123" s="119"/>
      <c r="AY123" s="119"/>
      <c r="AZ123" s="119"/>
    </row>
    <row r="124" spans="1:52" ht="14">
      <c r="A124" s="129" t="s">
        <v>1521</v>
      </c>
      <c r="B124" s="121">
        <v>9827113</v>
      </c>
      <c r="C124" s="125">
        <f t="shared" si="18"/>
        <v>17.7</v>
      </c>
      <c r="D124" s="124" t="str">
        <f t="shared" si="21"/>
        <v>2070</v>
      </c>
      <c r="E124" s="122">
        <f t="shared" si="22"/>
        <v>9827</v>
      </c>
      <c r="F124" s="126">
        <f t="shared" si="23"/>
        <v>17.7</v>
      </c>
      <c r="G124" s="126">
        <f t="shared" si="19"/>
        <v>-0.7</v>
      </c>
      <c r="H124" s="126">
        <f t="shared" si="15"/>
        <v>-1</v>
      </c>
      <c r="I124" s="126">
        <f t="shared" si="31"/>
        <v>-12.5</v>
      </c>
      <c r="J124" s="122">
        <f t="shared" si="31"/>
        <v>9215</v>
      </c>
      <c r="K124" s="119"/>
      <c r="L124" s="119"/>
      <c r="M124" s="122">
        <v>10297167</v>
      </c>
      <c r="N124" s="127">
        <f t="shared" si="20"/>
        <v>18.09</v>
      </c>
      <c r="O124" s="127">
        <f t="shared" si="24"/>
        <v>-1.1100000000000001</v>
      </c>
      <c r="P124" s="127">
        <f t="shared" si="28"/>
        <v>-3.59</v>
      </c>
      <c r="Q124" s="122">
        <f t="shared" si="16"/>
        <v>10297</v>
      </c>
      <c r="R124" s="123">
        <f t="shared" si="27"/>
        <v>-78</v>
      </c>
      <c r="S124" s="122">
        <f t="shared" si="25"/>
        <v>8285</v>
      </c>
      <c r="T124" s="119" t="str">
        <f t="shared" si="17"/>
        <v>2070</v>
      </c>
      <c r="U124" s="119"/>
      <c r="V124" s="119"/>
      <c r="W124" s="119"/>
      <c r="X124" s="119"/>
      <c r="Y124" s="119"/>
      <c r="Z124" s="119"/>
      <c r="AA124" s="119"/>
      <c r="AB124" s="119"/>
      <c r="AC124" s="119"/>
      <c r="AD124" s="119"/>
      <c r="AE124" s="119"/>
      <c r="AF124" s="119"/>
      <c r="AG124" s="119"/>
      <c r="AH124" s="119"/>
      <c r="AI124" s="119"/>
      <c r="AJ124" s="119"/>
      <c r="AK124" s="119"/>
      <c r="AL124" s="119"/>
      <c r="AM124" s="119"/>
      <c r="AN124" s="119"/>
      <c r="AO124" s="119"/>
      <c r="AP124" s="119"/>
      <c r="AQ124" s="119"/>
      <c r="AR124" s="119"/>
      <c r="AS124" s="119"/>
      <c r="AT124" s="119"/>
      <c r="AU124" s="119"/>
      <c r="AV124" s="119"/>
      <c r="AW124" s="119"/>
      <c r="AX124" s="119"/>
      <c r="AY124" s="119"/>
      <c r="AZ124" s="119"/>
    </row>
    <row r="125" spans="1:52" ht="14">
      <c r="A125" s="129" t="s">
        <v>1522</v>
      </c>
      <c r="B125" s="121">
        <v>9844115</v>
      </c>
      <c r="C125" s="125">
        <f t="shared" si="18"/>
        <v>17</v>
      </c>
      <c r="D125" s="124" t="str">
        <f t="shared" si="21"/>
        <v>2071</v>
      </c>
      <c r="E125" s="122">
        <f t="shared" si="22"/>
        <v>9844</v>
      </c>
      <c r="F125" s="126">
        <f t="shared" si="23"/>
        <v>17</v>
      </c>
      <c r="G125" s="126">
        <f t="shared" si="19"/>
        <v>-0.7</v>
      </c>
      <c r="H125" s="126">
        <f t="shared" si="15"/>
        <v>-1.2</v>
      </c>
      <c r="I125" s="126">
        <f t="shared" si="31"/>
        <v>-13.7</v>
      </c>
      <c r="J125" s="122">
        <f t="shared" si="31"/>
        <v>9201</v>
      </c>
      <c r="K125" s="119"/>
      <c r="L125" s="119"/>
      <c r="M125" s="122">
        <v>10314142</v>
      </c>
      <c r="N125" s="127">
        <f t="shared" si="20"/>
        <v>16.98</v>
      </c>
      <c r="O125" s="127">
        <f t="shared" si="24"/>
        <v>-1.1100000000000001</v>
      </c>
      <c r="P125" s="127">
        <f t="shared" si="28"/>
        <v>-3.43</v>
      </c>
      <c r="Q125" s="122">
        <f t="shared" si="16"/>
        <v>10314</v>
      </c>
      <c r="R125" s="123">
        <f t="shared" si="27"/>
        <v>-81</v>
      </c>
      <c r="S125" s="122">
        <f t="shared" si="25"/>
        <v>8204</v>
      </c>
      <c r="T125" s="119" t="str">
        <f t="shared" si="17"/>
        <v>2071</v>
      </c>
      <c r="U125" s="119"/>
      <c r="V125" s="119"/>
      <c r="W125" s="119"/>
      <c r="X125" s="119"/>
      <c r="Y125" s="119"/>
      <c r="Z125" s="119"/>
      <c r="AA125" s="119"/>
      <c r="AB125" s="119"/>
      <c r="AC125" s="119"/>
      <c r="AD125" s="119"/>
      <c r="AE125" s="119"/>
      <c r="AF125" s="119"/>
      <c r="AG125" s="119"/>
      <c r="AH125" s="119"/>
      <c r="AI125" s="119"/>
      <c r="AJ125" s="119"/>
      <c r="AK125" s="119"/>
      <c r="AL125" s="119"/>
      <c r="AM125" s="119"/>
      <c r="AN125" s="119"/>
      <c r="AO125" s="119"/>
      <c r="AP125" s="119"/>
      <c r="AQ125" s="119"/>
      <c r="AR125" s="119"/>
      <c r="AS125" s="119"/>
      <c r="AT125" s="119"/>
      <c r="AU125" s="119"/>
      <c r="AV125" s="119"/>
      <c r="AW125" s="119"/>
      <c r="AX125" s="119"/>
      <c r="AY125" s="119"/>
      <c r="AZ125" s="119"/>
    </row>
    <row r="126" spans="1:52" ht="14">
      <c r="A126" s="129" t="s">
        <v>1523</v>
      </c>
      <c r="B126" s="121">
        <v>9860440</v>
      </c>
      <c r="C126" s="125">
        <f t="shared" si="18"/>
        <v>16.329999999999998</v>
      </c>
      <c r="D126" s="124" t="str">
        <f t="shared" si="21"/>
        <v>2072</v>
      </c>
      <c r="E126" s="122">
        <f t="shared" si="22"/>
        <v>9860</v>
      </c>
      <c r="F126" s="126">
        <f t="shared" si="23"/>
        <v>16.3</v>
      </c>
      <c r="G126" s="126">
        <f t="shared" si="19"/>
        <v>-0.7</v>
      </c>
      <c r="H126" s="126">
        <f t="shared" si="15"/>
        <v>-2</v>
      </c>
      <c r="I126" s="126">
        <f t="shared" si="31"/>
        <v>-15.7</v>
      </c>
      <c r="J126" s="122">
        <f t="shared" si="31"/>
        <v>9185</v>
      </c>
      <c r="K126" s="119"/>
      <c r="L126" s="119"/>
      <c r="M126" s="122">
        <v>10330060</v>
      </c>
      <c r="N126" s="127">
        <f t="shared" si="20"/>
        <v>15.92</v>
      </c>
      <c r="O126" s="127">
        <f t="shared" si="24"/>
        <v>-1.06</v>
      </c>
      <c r="P126" s="127">
        <f t="shared" si="28"/>
        <v>-5.63</v>
      </c>
      <c r="Q126" s="122">
        <f t="shared" si="16"/>
        <v>10330</v>
      </c>
      <c r="R126" s="123">
        <f t="shared" si="27"/>
        <v>-87</v>
      </c>
      <c r="S126" s="122">
        <f t="shared" si="25"/>
        <v>8117</v>
      </c>
      <c r="T126" s="119" t="str">
        <f t="shared" si="17"/>
        <v>2072</v>
      </c>
      <c r="U126" s="119"/>
      <c r="V126" s="119"/>
      <c r="W126" s="119"/>
      <c r="X126" s="119"/>
      <c r="Y126" s="119"/>
      <c r="Z126" s="119"/>
      <c r="AA126" s="119"/>
      <c r="AB126" s="119"/>
      <c r="AC126" s="119"/>
      <c r="AD126" s="119"/>
      <c r="AE126" s="119"/>
      <c r="AF126" s="119"/>
      <c r="AG126" s="119"/>
      <c r="AH126" s="119"/>
      <c r="AI126" s="119"/>
      <c r="AJ126" s="119"/>
      <c r="AK126" s="119"/>
      <c r="AL126" s="119"/>
      <c r="AM126" s="119"/>
      <c r="AN126" s="119"/>
      <c r="AO126" s="119"/>
      <c r="AP126" s="119"/>
      <c r="AQ126" s="119"/>
      <c r="AR126" s="119"/>
      <c r="AS126" s="119"/>
      <c r="AT126" s="119"/>
      <c r="AU126" s="119"/>
      <c r="AV126" s="119"/>
      <c r="AW126" s="119"/>
      <c r="AX126" s="119"/>
      <c r="AY126" s="119"/>
      <c r="AZ126" s="119"/>
    </row>
    <row r="127" spans="1:52" ht="14">
      <c r="A127" s="129" t="s">
        <v>1524</v>
      </c>
      <c r="B127" s="121">
        <v>9876099</v>
      </c>
      <c r="C127" s="125">
        <f t="shared" si="18"/>
        <v>15.66</v>
      </c>
      <c r="D127" s="124" t="str">
        <f t="shared" si="21"/>
        <v>2073</v>
      </c>
      <c r="E127" s="122">
        <f t="shared" si="22"/>
        <v>9876</v>
      </c>
      <c r="F127" s="126">
        <f t="shared" si="23"/>
        <v>15.7</v>
      </c>
      <c r="G127" s="126">
        <f t="shared" si="19"/>
        <v>-0.7</v>
      </c>
      <c r="H127" s="126">
        <f t="shared" si="15"/>
        <v>-3.2</v>
      </c>
      <c r="I127" s="126">
        <f t="shared" si="31"/>
        <v>-18.899999999999999</v>
      </c>
      <c r="J127" s="122">
        <f t="shared" si="31"/>
        <v>9166</v>
      </c>
      <c r="K127" s="119"/>
      <c r="L127" s="119"/>
      <c r="M127" s="122">
        <v>10344892</v>
      </c>
      <c r="N127" s="127">
        <f t="shared" si="20"/>
        <v>14.83</v>
      </c>
      <c r="O127" s="127">
        <f t="shared" si="24"/>
        <v>-1.0900000000000001</v>
      </c>
      <c r="P127" s="127">
        <f t="shared" si="28"/>
        <v>-5.92</v>
      </c>
      <c r="Q127" s="122">
        <f t="shared" si="16"/>
        <v>10345</v>
      </c>
      <c r="R127" s="123">
        <f t="shared" si="27"/>
        <v>-93</v>
      </c>
      <c r="S127" s="122">
        <f t="shared" si="25"/>
        <v>8024</v>
      </c>
      <c r="T127" s="119" t="str">
        <f t="shared" si="17"/>
        <v>2073</v>
      </c>
      <c r="U127" s="119"/>
      <c r="V127" s="119"/>
      <c r="W127" s="119"/>
      <c r="X127" s="119"/>
      <c r="Y127" s="119"/>
      <c r="Z127" s="119"/>
      <c r="AA127" s="119"/>
      <c r="AB127" s="119"/>
      <c r="AC127" s="119"/>
      <c r="AD127" s="119"/>
      <c r="AE127" s="119"/>
      <c r="AF127" s="119"/>
      <c r="AG127" s="119"/>
      <c r="AH127" s="119"/>
      <c r="AI127" s="119"/>
      <c r="AJ127" s="119"/>
      <c r="AK127" s="119"/>
      <c r="AL127" s="119"/>
      <c r="AM127" s="119"/>
      <c r="AN127" s="119"/>
      <c r="AO127" s="119"/>
      <c r="AP127" s="119"/>
      <c r="AQ127" s="119"/>
      <c r="AR127" s="119"/>
      <c r="AS127" s="119"/>
      <c r="AT127" s="119"/>
      <c r="AU127" s="119"/>
      <c r="AV127" s="119"/>
      <c r="AW127" s="119"/>
      <c r="AX127" s="119"/>
      <c r="AY127" s="119"/>
      <c r="AZ127" s="119"/>
    </row>
    <row r="128" spans="1:52" ht="14">
      <c r="A128" s="129" t="s">
        <v>1525</v>
      </c>
      <c r="B128" s="121">
        <v>9891104</v>
      </c>
      <c r="C128" s="125">
        <f t="shared" si="18"/>
        <v>15.01</v>
      </c>
      <c r="D128" s="124" t="str">
        <f t="shared" si="21"/>
        <v>2074</v>
      </c>
      <c r="E128" s="122">
        <f t="shared" si="22"/>
        <v>9891</v>
      </c>
      <c r="F128" s="126">
        <f t="shared" si="23"/>
        <v>15</v>
      </c>
      <c r="G128" s="126">
        <f t="shared" si="19"/>
        <v>-0.7</v>
      </c>
      <c r="H128" s="126">
        <f t="shared" si="15"/>
        <v>-4</v>
      </c>
      <c r="I128" s="126">
        <f t="shared" si="31"/>
        <v>-22.9</v>
      </c>
      <c r="J128" s="122">
        <f t="shared" si="31"/>
        <v>9143</v>
      </c>
      <c r="K128" s="119"/>
      <c r="L128" s="119"/>
      <c r="M128" s="122">
        <v>10358553</v>
      </c>
      <c r="N128" s="127">
        <f t="shared" si="20"/>
        <v>13.66</v>
      </c>
      <c r="O128" s="127">
        <f t="shared" si="24"/>
        <v>-1.17</v>
      </c>
      <c r="P128" s="127">
        <f t="shared" si="28"/>
        <v>-4.96</v>
      </c>
      <c r="Q128" s="122">
        <f t="shared" si="16"/>
        <v>10359</v>
      </c>
      <c r="R128" s="123">
        <f t="shared" si="27"/>
        <v>-98</v>
      </c>
      <c r="S128" s="122">
        <f t="shared" si="25"/>
        <v>7926</v>
      </c>
      <c r="T128" s="119" t="str">
        <f t="shared" si="17"/>
        <v>2074</v>
      </c>
      <c r="U128" s="119"/>
      <c r="V128" s="119"/>
      <c r="W128" s="119"/>
      <c r="X128" s="119"/>
      <c r="Y128" s="119"/>
      <c r="Z128" s="119"/>
      <c r="AA128" s="119"/>
      <c r="AB128" s="119"/>
      <c r="AC128" s="119"/>
      <c r="AD128" s="119"/>
      <c r="AE128" s="119"/>
      <c r="AF128" s="119"/>
      <c r="AG128" s="119"/>
      <c r="AH128" s="119"/>
      <c r="AI128" s="119"/>
      <c r="AJ128" s="119"/>
      <c r="AK128" s="119"/>
      <c r="AL128" s="119"/>
      <c r="AM128" s="119"/>
      <c r="AN128" s="119"/>
      <c r="AO128" s="119"/>
      <c r="AP128" s="119"/>
      <c r="AQ128" s="119"/>
      <c r="AR128" s="119"/>
      <c r="AS128" s="119"/>
      <c r="AT128" s="119"/>
      <c r="AU128" s="119"/>
      <c r="AV128" s="119"/>
      <c r="AW128" s="119"/>
      <c r="AX128" s="119"/>
      <c r="AY128" s="119"/>
      <c r="AZ128" s="119"/>
    </row>
    <row r="129" spans="1:52" ht="14">
      <c r="A129" s="129" t="s">
        <v>1526</v>
      </c>
      <c r="B129" s="121">
        <v>9905469</v>
      </c>
      <c r="C129" s="125">
        <f t="shared" si="18"/>
        <v>14.37</v>
      </c>
      <c r="D129" s="124" t="str">
        <f t="shared" si="21"/>
        <v>2075</v>
      </c>
      <c r="E129" s="122">
        <f t="shared" si="22"/>
        <v>9905</v>
      </c>
      <c r="F129" s="126">
        <f t="shared" si="23"/>
        <v>14.4</v>
      </c>
      <c r="G129" s="126">
        <f t="shared" si="19"/>
        <v>-0.6</v>
      </c>
      <c r="H129" s="126">
        <f t="shared" si="15"/>
        <v>-4.3</v>
      </c>
      <c r="I129" s="126">
        <f t="shared" si="31"/>
        <v>-27.2</v>
      </c>
      <c r="J129" s="122">
        <f t="shared" si="31"/>
        <v>9116</v>
      </c>
      <c r="K129" s="119"/>
      <c r="L129" s="119"/>
      <c r="M129" s="122">
        <v>10370994</v>
      </c>
      <c r="N129" s="127">
        <f t="shared" si="20"/>
        <v>12.44</v>
      </c>
      <c r="O129" s="127">
        <f t="shared" si="24"/>
        <v>-1.22</v>
      </c>
      <c r="P129" s="127">
        <f t="shared" si="28"/>
        <v>-8.42</v>
      </c>
      <c r="Q129" s="122">
        <f t="shared" si="16"/>
        <v>10371</v>
      </c>
      <c r="R129" s="123">
        <f t="shared" si="27"/>
        <v>-106</v>
      </c>
      <c r="S129" s="122">
        <f t="shared" si="25"/>
        <v>7820</v>
      </c>
      <c r="T129" s="119" t="str">
        <f t="shared" si="17"/>
        <v>2075</v>
      </c>
      <c r="U129" s="119"/>
      <c r="V129" s="119"/>
      <c r="W129" s="119"/>
      <c r="X129" s="119"/>
      <c r="Y129" s="119"/>
      <c r="Z129" s="119"/>
      <c r="AA129" s="119"/>
      <c r="AB129" s="119"/>
      <c r="AC129" s="119"/>
      <c r="AD129" s="119"/>
      <c r="AE129" s="119"/>
      <c r="AF129" s="119"/>
      <c r="AG129" s="119"/>
      <c r="AH129" s="119"/>
      <c r="AI129" s="119"/>
      <c r="AJ129" s="119"/>
      <c r="AK129" s="119"/>
      <c r="AL129" s="119"/>
      <c r="AM129" s="119"/>
      <c r="AN129" s="119"/>
      <c r="AO129" s="119"/>
      <c r="AP129" s="119"/>
      <c r="AQ129" s="119"/>
      <c r="AR129" s="119"/>
      <c r="AS129" s="119"/>
      <c r="AT129" s="119"/>
      <c r="AU129" s="119"/>
      <c r="AV129" s="119"/>
      <c r="AW129" s="119"/>
      <c r="AX129" s="119"/>
      <c r="AY129" s="119"/>
      <c r="AZ129" s="119"/>
    </row>
    <row r="130" spans="1:52" ht="14">
      <c r="A130" s="129" t="s">
        <v>1527</v>
      </c>
      <c r="B130" s="121">
        <v>9919212</v>
      </c>
      <c r="C130" s="125">
        <f t="shared" si="18"/>
        <v>13.74</v>
      </c>
      <c r="D130" s="124" t="str">
        <f t="shared" si="21"/>
        <v>2076</v>
      </c>
      <c r="E130" s="122">
        <f t="shared" si="22"/>
        <v>9919</v>
      </c>
      <c r="F130" s="126">
        <f t="shared" si="23"/>
        <v>13.7</v>
      </c>
      <c r="G130" s="126">
        <f t="shared" si="19"/>
        <v>-0.6</v>
      </c>
      <c r="H130" s="126">
        <f t="shared" si="15"/>
        <v>-4.2</v>
      </c>
      <c r="I130" s="126">
        <f t="shared" si="31"/>
        <v>-31.4</v>
      </c>
      <c r="J130" s="122">
        <f t="shared" si="31"/>
        <v>9085</v>
      </c>
      <c r="K130" s="119"/>
      <c r="L130" s="119"/>
      <c r="M130" s="122">
        <v>10382180</v>
      </c>
      <c r="N130" s="127">
        <f t="shared" si="20"/>
        <v>11.19</v>
      </c>
      <c r="O130" s="127">
        <f t="shared" si="24"/>
        <v>-1.25</v>
      </c>
      <c r="P130" s="127">
        <f t="shared" si="28"/>
        <v>-9.65</v>
      </c>
      <c r="Q130" s="122">
        <f t="shared" si="16"/>
        <v>10382</v>
      </c>
      <c r="R130" s="123">
        <f t="shared" si="27"/>
        <v>-116</v>
      </c>
      <c r="S130" s="122">
        <f t="shared" si="25"/>
        <v>7704</v>
      </c>
      <c r="T130" s="119" t="str">
        <f t="shared" si="17"/>
        <v>2076</v>
      </c>
      <c r="U130" s="119"/>
      <c r="V130" s="119"/>
      <c r="W130" s="119"/>
      <c r="X130" s="119"/>
      <c r="Y130" s="119"/>
      <c r="Z130" s="119"/>
      <c r="AA130" s="119"/>
      <c r="AB130" s="119"/>
      <c r="AC130" s="119"/>
      <c r="AD130" s="119"/>
      <c r="AE130" s="119"/>
      <c r="AF130" s="119"/>
      <c r="AG130" s="119"/>
      <c r="AH130" s="119"/>
      <c r="AI130" s="119"/>
      <c r="AJ130" s="119"/>
      <c r="AK130" s="119"/>
      <c r="AL130" s="119"/>
      <c r="AM130" s="119"/>
      <c r="AN130" s="119"/>
      <c r="AO130" s="119"/>
      <c r="AP130" s="119"/>
      <c r="AQ130" s="119"/>
      <c r="AR130" s="119"/>
      <c r="AS130" s="119"/>
      <c r="AT130" s="119"/>
      <c r="AU130" s="119"/>
      <c r="AV130" s="119"/>
      <c r="AW130" s="119"/>
      <c r="AX130" s="119"/>
      <c r="AY130" s="119"/>
      <c r="AZ130" s="119"/>
    </row>
    <row r="131" spans="1:52" ht="14">
      <c r="A131" s="129" t="s">
        <v>1528</v>
      </c>
      <c r="B131" s="121">
        <v>9932362</v>
      </c>
      <c r="C131" s="125">
        <f t="shared" si="18"/>
        <v>13.15</v>
      </c>
      <c r="D131" s="124" t="str">
        <f t="shared" si="21"/>
        <v>2077</v>
      </c>
      <c r="E131" s="122">
        <f t="shared" si="22"/>
        <v>9932</v>
      </c>
      <c r="F131" s="126">
        <f t="shared" si="23"/>
        <v>13.2</v>
      </c>
      <c r="G131" s="126">
        <f t="shared" si="19"/>
        <v>-0.6</v>
      </c>
      <c r="H131" s="126">
        <f t="shared" ref="H131:H192" si="32">H89-H88+H130</f>
        <v>-4.0999999999999996</v>
      </c>
      <c r="I131" s="126">
        <f t="shared" si="31"/>
        <v>-35.5</v>
      </c>
      <c r="J131" s="122">
        <f t="shared" si="31"/>
        <v>9050</v>
      </c>
      <c r="K131" s="119"/>
      <c r="L131" s="119"/>
      <c r="M131" s="122">
        <v>10392082</v>
      </c>
      <c r="N131" s="127">
        <f t="shared" si="20"/>
        <v>9.9</v>
      </c>
      <c r="O131" s="127">
        <f t="shared" si="24"/>
        <v>-1.29</v>
      </c>
      <c r="P131" s="127">
        <f t="shared" si="28"/>
        <v>-7.71</v>
      </c>
      <c r="Q131" s="122">
        <f t="shared" si="16"/>
        <v>10392</v>
      </c>
      <c r="R131" s="123">
        <f t="shared" si="27"/>
        <v>-124</v>
      </c>
      <c r="S131" s="122">
        <f t="shared" si="25"/>
        <v>7580</v>
      </c>
      <c r="T131" s="119" t="str">
        <f t="shared" si="17"/>
        <v>2077</v>
      </c>
      <c r="U131" s="119"/>
      <c r="V131" s="119"/>
      <c r="W131" s="119"/>
      <c r="X131" s="119"/>
      <c r="Y131" s="119"/>
      <c r="Z131" s="119"/>
      <c r="AA131" s="119"/>
      <c r="AB131" s="119"/>
      <c r="AC131" s="119"/>
      <c r="AD131" s="119"/>
      <c r="AE131" s="119"/>
      <c r="AF131" s="119"/>
      <c r="AG131" s="119"/>
      <c r="AH131" s="119"/>
      <c r="AI131" s="119"/>
      <c r="AJ131" s="119"/>
      <c r="AK131" s="119"/>
      <c r="AL131" s="119"/>
      <c r="AM131" s="119"/>
      <c r="AN131" s="119"/>
      <c r="AO131" s="119"/>
      <c r="AP131" s="119"/>
      <c r="AQ131" s="119"/>
      <c r="AR131" s="119"/>
      <c r="AS131" s="119"/>
      <c r="AT131" s="119"/>
      <c r="AU131" s="119"/>
      <c r="AV131" s="119"/>
      <c r="AW131" s="119"/>
      <c r="AX131" s="119"/>
      <c r="AY131" s="119"/>
      <c r="AZ131" s="119"/>
    </row>
    <row r="132" spans="1:52" ht="14">
      <c r="A132" s="129" t="s">
        <v>1529</v>
      </c>
      <c r="B132" s="121">
        <v>9944945</v>
      </c>
      <c r="C132" s="125">
        <f t="shared" si="18"/>
        <v>12.58</v>
      </c>
      <c r="D132" s="124" t="str">
        <f t="shared" si="21"/>
        <v>2078</v>
      </c>
      <c r="E132" s="122">
        <f t="shared" si="22"/>
        <v>9945</v>
      </c>
      <c r="F132" s="126">
        <f t="shared" si="23"/>
        <v>12.6</v>
      </c>
      <c r="G132" s="126">
        <f t="shared" si="19"/>
        <v>-0.6</v>
      </c>
      <c r="H132" s="126">
        <f t="shared" si="32"/>
        <v>-3.9</v>
      </c>
      <c r="I132" s="126">
        <f t="shared" si="31"/>
        <v>-39.4</v>
      </c>
      <c r="J132" s="122">
        <f t="shared" si="31"/>
        <v>9011</v>
      </c>
      <c r="K132" s="119"/>
      <c r="L132" s="119"/>
      <c r="M132" s="122">
        <v>10400750</v>
      </c>
      <c r="N132" s="127">
        <f t="shared" si="20"/>
        <v>8.67</v>
      </c>
      <c r="O132" s="127">
        <f t="shared" si="24"/>
        <v>-1.23</v>
      </c>
      <c r="P132" s="127">
        <f t="shared" si="28"/>
        <v>-7.48</v>
      </c>
      <c r="Q132" s="122">
        <f t="shared" si="16"/>
        <v>10401</v>
      </c>
      <c r="R132" s="123">
        <f t="shared" si="27"/>
        <v>-131</v>
      </c>
      <c r="S132" s="122">
        <f t="shared" si="25"/>
        <v>7449</v>
      </c>
      <c r="T132" s="119" t="str">
        <f t="shared" si="17"/>
        <v>2078</v>
      </c>
      <c r="U132" s="119"/>
      <c r="V132" s="119"/>
      <c r="W132" s="119"/>
      <c r="X132" s="119"/>
      <c r="Y132" s="119"/>
      <c r="Z132" s="119"/>
      <c r="AA132" s="119"/>
      <c r="AB132" s="119"/>
      <c r="AC132" s="119"/>
      <c r="AD132" s="119"/>
      <c r="AE132" s="119"/>
      <c r="AF132" s="119"/>
      <c r="AG132" s="119"/>
      <c r="AH132" s="119"/>
      <c r="AI132" s="119"/>
      <c r="AJ132" s="119"/>
      <c r="AK132" s="119"/>
      <c r="AL132" s="119"/>
      <c r="AM132" s="119"/>
      <c r="AN132" s="119"/>
      <c r="AO132" s="119"/>
      <c r="AP132" s="119"/>
      <c r="AQ132" s="119"/>
      <c r="AR132" s="119"/>
      <c r="AS132" s="119"/>
      <c r="AT132" s="119"/>
      <c r="AU132" s="119"/>
      <c r="AV132" s="119"/>
      <c r="AW132" s="119"/>
      <c r="AX132" s="119"/>
      <c r="AY132" s="119"/>
      <c r="AZ132" s="119"/>
    </row>
    <row r="133" spans="1:52" ht="14">
      <c r="A133" s="129" t="s">
        <v>1530</v>
      </c>
      <c r="B133" s="121">
        <v>9956993</v>
      </c>
      <c r="C133" s="125">
        <f t="shared" si="18"/>
        <v>12.05</v>
      </c>
      <c r="D133" s="124" t="str">
        <f t="shared" si="21"/>
        <v>2079</v>
      </c>
      <c r="E133" s="122">
        <f t="shared" si="22"/>
        <v>9957</v>
      </c>
      <c r="F133" s="126">
        <f t="shared" si="23"/>
        <v>12.1</v>
      </c>
      <c r="G133" s="126">
        <f t="shared" si="19"/>
        <v>-0.5</v>
      </c>
      <c r="H133" s="126">
        <f t="shared" si="32"/>
        <v>-3.7</v>
      </c>
      <c r="I133" s="126">
        <f t="shared" si="31"/>
        <v>-43.1</v>
      </c>
      <c r="J133" s="122">
        <f t="shared" si="31"/>
        <v>8968</v>
      </c>
      <c r="K133" s="119"/>
      <c r="L133" s="119"/>
      <c r="M133" s="122">
        <v>10408267</v>
      </c>
      <c r="N133" s="127">
        <f t="shared" si="20"/>
        <v>7.52</v>
      </c>
      <c r="O133" s="127">
        <f t="shared" si="24"/>
        <v>-1.1499999999999999</v>
      </c>
      <c r="P133" s="127">
        <f t="shared" si="28"/>
        <v>-6.82</v>
      </c>
      <c r="Q133" s="122">
        <f t="shared" ref="Q133:Q154" si="33">M133/1000</f>
        <v>10408</v>
      </c>
      <c r="R133" s="123">
        <f t="shared" si="27"/>
        <v>-138</v>
      </c>
      <c r="S133" s="122">
        <f t="shared" si="25"/>
        <v>7311</v>
      </c>
      <c r="T133" s="119" t="str">
        <f t="shared" ref="T133:T192" si="34">A133</f>
        <v>2079</v>
      </c>
      <c r="U133" s="119"/>
      <c r="V133" s="119"/>
      <c r="W133" s="119"/>
      <c r="X133" s="119"/>
      <c r="Y133" s="119"/>
      <c r="Z133" s="119"/>
      <c r="AA133" s="119"/>
      <c r="AB133" s="119"/>
      <c r="AC133" s="119"/>
      <c r="AD133" s="119"/>
      <c r="AE133" s="119"/>
      <c r="AF133" s="119"/>
      <c r="AG133" s="119"/>
      <c r="AH133" s="119"/>
      <c r="AI133" s="119"/>
      <c r="AJ133" s="119"/>
      <c r="AK133" s="119"/>
      <c r="AL133" s="119"/>
      <c r="AM133" s="119"/>
      <c r="AN133" s="119"/>
      <c r="AO133" s="119"/>
      <c r="AP133" s="119"/>
      <c r="AQ133" s="119"/>
      <c r="AR133" s="119"/>
      <c r="AS133" s="119"/>
      <c r="AT133" s="119"/>
      <c r="AU133" s="119"/>
      <c r="AV133" s="119"/>
      <c r="AW133" s="119"/>
      <c r="AX133" s="119"/>
      <c r="AY133" s="119"/>
      <c r="AZ133" s="119"/>
    </row>
    <row r="134" spans="1:52" ht="14">
      <c r="A134" s="129" t="s">
        <v>1531</v>
      </c>
      <c r="B134" s="121">
        <v>9968538</v>
      </c>
      <c r="C134" s="125">
        <f t="shared" ref="C134:C154" si="35">(B134-B133)/1000</f>
        <v>11.55</v>
      </c>
      <c r="D134" s="124" t="str">
        <f t="shared" si="21"/>
        <v>2080</v>
      </c>
      <c r="E134" s="122">
        <f t="shared" si="22"/>
        <v>9969</v>
      </c>
      <c r="F134" s="126">
        <f t="shared" si="23"/>
        <v>11.6</v>
      </c>
      <c r="G134" s="126">
        <f t="shared" ref="G134:G154" si="36">C134-C133</f>
        <v>-0.5</v>
      </c>
      <c r="H134" s="126">
        <f t="shared" si="32"/>
        <v>-3.6</v>
      </c>
      <c r="I134" s="126">
        <f t="shared" si="31"/>
        <v>-46.7</v>
      </c>
      <c r="J134" s="122">
        <f t="shared" si="31"/>
        <v>8921</v>
      </c>
      <c r="K134" s="119"/>
      <c r="L134" s="119"/>
      <c r="M134" s="122">
        <v>10414637</v>
      </c>
      <c r="N134" s="127">
        <f t="shared" ref="N134:N154" si="37">(M134-M133)/1000</f>
        <v>6.37</v>
      </c>
      <c r="O134" s="127">
        <f t="shared" si="24"/>
        <v>-1.1499999999999999</v>
      </c>
      <c r="P134" s="127">
        <f t="shared" si="28"/>
        <v>-6.58</v>
      </c>
      <c r="Q134" s="122">
        <f t="shared" si="33"/>
        <v>10415</v>
      </c>
      <c r="R134" s="123">
        <f t="shared" si="27"/>
        <v>-145</v>
      </c>
      <c r="S134" s="122">
        <f t="shared" si="25"/>
        <v>7166</v>
      </c>
      <c r="T134" s="119" t="str">
        <f t="shared" si="34"/>
        <v>2080</v>
      </c>
      <c r="U134" s="119"/>
      <c r="V134" s="119"/>
      <c r="W134" s="119"/>
      <c r="X134" s="119"/>
      <c r="Y134" s="119"/>
      <c r="Z134" s="119"/>
      <c r="AA134" s="119"/>
      <c r="AB134" s="119"/>
      <c r="AC134" s="119"/>
      <c r="AD134" s="119"/>
      <c r="AE134" s="119"/>
      <c r="AF134" s="119"/>
      <c r="AG134" s="119"/>
      <c r="AH134" s="119"/>
      <c r="AI134" s="119"/>
      <c r="AJ134" s="119"/>
      <c r="AK134" s="119"/>
      <c r="AL134" s="119"/>
      <c r="AM134" s="119"/>
      <c r="AN134" s="119"/>
      <c r="AO134" s="119"/>
      <c r="AP134" s="119"/>
      <c r="AQ134" s="119"/>
      <c r="AR134" s="119"/>
      <c r="AS134" s="119"/>
      <c r="AT134" s="119"/>
      <c r="AU134" s="119"/>
      <c r="AV134" s="119"/>
      <c r="AW134" s="119"/>
      <c r="AX134" s="119"/>
      <c r="AY134" s="119"/>
      <c r="AZ134" s="119"/>
    </row>
    <row r="135" spans="1:52" ht="14">
      <c r="A135" s="129" t="s">
        <v>1532</v>
      </c>
      <c r="B135" s="121">
        <v>9979599</v>
      </c>
      <c r="C135" s="125">
        <f t="shared" si="35"/>
        <v>11.06</v>
      </c>
      <c r="D135" s="124" t="str">
        <f t="shared" ref="D135:D154" si="38">A135</f>
        <v>2081</v>
      </c>
      <c r="E135" s="122">
        <f t="shared" ref="E135:E154" si="39">B135/1000</f>
        <v>9980</v>
      </c>
      <c r="F135" s="126">
        <f t="shared" ref="F135:F154" si="40">C135</f>
        <v>11.1</v>
      </c>
      <c r="G135" s="126">
        <f t="shared" si="36"/>
        <v>-0.5</v>
      </c>
      <c r="H135" s="126">
        <f t="shared" si="32"/>
        <v>-3.7</v>
      </c>
      <c r="I135" s="126">
        <f t="shared" si="31"/>
        <v>-50.4</v>
      </c>
      <c r="J135" s="122">
        <f t="shared" si="31"/>
        <v>8871</v>
      </c>
      <c r="K135" s="119"/>
      <c r="L135" s="119"/>
      <c r="M135" s="122">
        <v>10419852</v>
      </c>
      <c r="N135" s="127">
        <f t="shared" si="37"/>
        <v>5.22</v>
      </c>
      <c r="O135" s="127">
        <f t="shared" ref="O135:O154" si="41">N135-N134</f>
        <v>-1.1499999999999999</v>
      </c>
      <c r="P135" s="127">
        <f t="shared" si="28"/>
        <v>-6.61</v>
      </c>
      <c r="Q135" s="122">
        <f t="shared" si="33"/>
        <v>10420</v>
      </c>
      <c r="R135" s="123">
        <f t="shared" si="27"/>
        <v>-152</v>
      </c>
      <c r="S135" s="122">
        <f t="shared" ref="S135:S154" si="42">S134+R135</f>
        <v>7014</v>
      </c>
      <c r="T135" s="119" t="str">
        <f t="shared" si="34"/>
        <v>2081</v>
      </c>
      <c r="U135" s="119"/>
      <c r="V135" s="119"/>
      <c r="W135" s="119"/>
      <c r="X135" s="119"/>
      <c r="Y135" s="119"/>
      <c r="Z135" s="119"/>
      <c r="AA135" s="119"/>
      <c r="AB135" s="119"/>
      <c r="AC135" s="119"/>
      <c r="AD135" s="119"/>
      <c r="AE135" s="119"/>
      <c r="AF135" s="119"/>
      <c r="AG135" s="119"/>
      <c r="AH135" s="119"/>
      <c r="AI135" s="119"/>
      <c r="AJ135" s="119"/>
      <c r="AK135" s="119"/>
      <c r="AL135" s="119"/>
      <c r="AM135" s="119"/>
      <c r="AN135" s="119"/>
      <c r="AO135" s="119"/>
      <c r="AP135" s="119"/>
      <c r="AQ135" s="119"/>
      <c r="AR135" s="119"/>
      <c r="AS135" s="119"/>
      <c r="AT135" s="119"/>
      <c r="AU135" s="119"/>
      <c r="AV135" s="119"/>
      <c r="AW135" s="119"/>
      <c r="AX135" s="119"/>
      <c r="AY135" s="119"/>
      <c r="AZ135" s="119"/>
    </row>
    <row r="136" spans="1:52" ht="14">
      <c r="A136" s="129" t="s">
        <v>1533</v>
      </c>
      <c r="B136" s="121">
        <v>9990199</v>
      </c>
      <c r="C136" s="125">
        <f t="shared" si="35"/>
        <v>10.6</v>
      </c>
      <c r="D136" s="124" t="str">
        <f t="shared" si="38"/>
        <v>2082</v>
      </c>
      <c r="E136" s="122">
        <f t="shared" si="39"/>
        <v>9990</v>
      </c>
      <c r="F136" s="126">
        <f t="shared" si="40"/>
        <v>10.6</v>
      </c>
      <c r="G136" s="126">
        <f t="shared" si="36"/>
        <v>-0.5</v>
      </c>
      <c r="H136" s="126">
        <f t="shared" si="32"/>
        <v>-3.6</v>
      </c>
      <c r="I136" s="126">
        <f t="shared" ref="I136:J151" si="43">I135+H136</f>
        <v>-54</v>
      </c>
      <c r="J136" s="122">
        <f t="shared" si="43"/>
        <v>8817</v>
      </c>
      <c r="K136" s="119"/>
      <c r="L136" s="119"/>
      <c r="M136" s="122">
        <v>10424023</v>
      </c>
      <c r="N136" s="127">
        <f t="shared" si="37"/>
        <v>4.17</v>
      </c>
      <c r="O136" s="127">
        <f t="shared" si="41"/>
        <v>-1.05</v>
      </c>
      <c r="P136" s="127">
        <f t="shared" si="28"/>
        <v>-6.53</v>
      </c>
      <c r="Q136" s="122">
        <f t="shared" si="33"/>
        <v>10424</v>
      </c>
      <c r="R136" s="123">
        <f t="shared" ref="R136:R154" si="44">R135+P136</f>
        <v>-159</v>
      </c>
      <c r="S136" s="122">
        <f t="shared" si="42"/>
        <v>6855</v>
      </c>
      <c r="T136" s="119" t="str">
        <f t="shared" si="34"/>
        <v>2082</v>
      </c>
      <c r="U136" s="119"/>
      <c r="V136" s="119"/>
      <c r="W136" s="119"/>
      <c r="X136" s="119"/>
      <c r="Y136" s="119"/>
      <c r="Z136" s="119"/>
      <c r="AA136" s="119"/>
      <c r="AB136" s="119"/>
      <c r="AC136" s="119"/>
      <c r="AD136" s="119"/>
      <c r="AE136" s="119"/>
      <c r="AF136" s="119"/>
      <c r="AG136" s="119"/>
      <c r="AH136" s="119"/>
      <c r="AI136" s="119"/>
      <c r="AJ136" s="119"/>
      <c r="AK136" s="119"/>
      <c r="AL136" s="119"/>
      <c r="AM136" s="119"/>
      <c r="AN136" s="119"/>
      <c r="AO136" s="119"/>
      <c r="AP136" s="119"/>
      <c r="AQ136" s="119"/>
      <c r="AR136" s="119"/>
      <c r="AS136" s="119"/>
      <c r="AT136" s="119"/>
      <c r="AU136" s="119"/>
      <c r="AV136" s="119"/>
      <c r="AW136" s="119"/>
      <c r="AX136" s="119"/>
      <c r="AY136" s="119"/>
      <c r="AZ136" s="119"/>
    </row>
    <row r="137" spans="1:52" ht="14">
      <c r="A137" s="129" t="s">
        <v>1534</v>
      </c>
      <c r="B137" s="121">
        <v>10000374</v>
      </c>
      <c r="C137" s="125">
        <f t="shared" si="35"/>
        <v>10.18</v>
      </c>
      <c r="D137" s="124" t="str">
        <f t="shared" si="38"/>
        <v>2083</v>
      </c>
      <c r="E137" s="122">
        <f t="shared" si="39"/>
        <v>10000</v>
      </c>
      <c r="F137" s="126">
        <f t="shared" si="40"/>
        <v>10.199999999999999</v>
      </c>
      <c r="G137" s="126">
        <f t="shared" si="36"/>
        <v>-0.4</v>
      </c>
      <c r="H137" s="126">
        <f t="shared" si="32"/>
        <v>-3.5</v>
      </c>
      <c r="I137" s="126">
        <f t="shared" si="43"/>
        <v>-57.5</v>
      </c>
      <c r="J137" s="122">
        <f t="shared" si="43"/>
        <v>8760</v>
      </c>
      <c r="K137" s="119"/>
      <c r="L137" s="119"/>
      <c r="M137" s="122">
        <v>10427226</v>
      </c>
      <c r="N137" s="127">
        <f t="shared" si="37"/>
        <v>3.2</v>
      </c>
      <c r="O137" s="127">
        <f t="shared" si="41"/>
        <v>-0.97</v>
      </c>
      <c r="P137" s="127">
        <f t="shared" si="28"/>
        <v>-6.4</v>
      </c>
      <c r="Q137" s="122">
        <f t="shared" si="33"/>
        <v>10427</v>
      </c>
      <c r="R137" s="123">
        <f t="shared" si="44"/>
        <v>-165</v>
      </c>
      <c r="S137" s="122">
        <f t="shared" si="42"/>
        <v>6690</v>
      </c>
      <c r="T137" s="119" t="str">
        <f t="shared" si="34"/>
        <v>2083</v>
      </c>
      <c r="U137" s="119"/>
      <c r="V137" s="119"/>
      <c r="W137" s="119"/>
      <c r="X137" s="119"/>
      <c r="Y137" s="119"/>
      <c r="Z137" s="119"/>
      <c r="AA137" s="119"/>
      <c r="AB137" s="119"/>
      <c r="AC137" s="119"/>
      <c r="AD137" s="119"/>
      <c r="AE137" s="119"/>
      <c r="AF137" s="119"/>
      <c r="AG137" s="119"/>
      <c r="AH137" s="119"/>
      <c r="AI137" s="119"/>
      <c r="AJ137" s="119"/>
      <c r="AK137" s="119"/>
      <c r="AL137" s="119"/>
      <c r="AM137" s="119"/>
      <c r="AN137" s="119"/>
      <c r="AO137" s="119"/>
      <c r="AP137" s="119"/>
      <c r="AQ137" s="119"/>
      <c r="AR137" s="119"/>
      <c r="AS137" s="119"/>
      <c r="AT137" s="119"/>
      <c r="AU137" s="119"/>
      <c r="AV137" s="119"/>
      <c r="AW137" s="119"/>
      <c r="AX137" s="119"/>
      <c r="AY137" s="119"/>
      <c r="AZ137" s="119"/>
    </row>
    <row r="138" spans="1:52" ht="14">
      <c r="A138" s="129" t="s">
        <v>1535</v>
      </c>
      <c r="B138" s="121">
        <v>10010167</v>
      </c>
      <c r="C138" s="125">
        <f t="shared" si="35"/>
        <v>9.7899999999999991</v>
      </c>
      <c r="D138" s="124" t="str">
        <f t="shared" si="38"/>
        <v>2084</v>
      </c>
      <c r="E138" s="122">
        <f t="shared" si="39"/>
        <v>10010</v>
      </c>
      <c r="F138" s="126">
        <f t="shared" si="40"/>
        <v>9.8000000000000007</v>
      </c>
      <c r="G138" s="126">
        <f t="shared" si="36"/>
        <v>-0.4</v>
      </c>
      <c r="H138" s="126">
        <f t="shared" si="32"/>
        <v>-3.4</v>
      </c>
      <c r="I138" s="126">
        <f t="shared" si="43"/>
        <v>-60.9</v>
      </c>
      <c r="J138" s="122">
        <f t="shared" si="43"/>
        <v>8699</v>
      </c>
      <c r="K138" s="119"/>
      <c r="L138" s="119"/>
      <c r="M138" s="122">
        <v>10429447</v>
      </c>
      <c r="N138" s="127">
        <f t="shared" si="37"/>
        <v>2.2200000000000002</v>
      </c>
      <c r="O138" s="127">
        <f t="shared" si="41"/>
        <v>-0.98</v>
      </c>
      <c r="P138" s="127">
        <f t="shared" ref="P138:P192" si="45">P96-P95+P137</f>
        <v>-5.33</v>
      </c>
      <c r="Q138" s="122">
        <f t="shared" si="33"/>
        <v>10429</v>
      </c>
      <c r="R138" s="123">
        <f t="shared" si="44"/>
        <v>-170</v>
      </c>
      <c r="S138" s="122">
        <f t="shared" si="42"/>
        <v>6520</v>
      </c>
      <c r="T138" s="119" t="str">
        <f t="shared" si="34"/>
        <v>2084</v>
      </c>
      <c r="U138" s="119"/>
      <c r="V138" s="119"/>
      <c r="W138" s="119"/>
      <c r="X138" s="119"/>
      <c r="Y138" s="119"/>
      <c r="Z138" s="119"/>
      <c r="AA138" s="119"/>
      <c r="AB138" s="119"/>
      <c r="AC138" s="119"/>
      <c r="AD138" s="119"/>
      <c r="AE138" s="119"/>
      <c r="AF138" s="119"/>
      <c r="AG138" s="119"/>
      <c r="AH138" s="119"/>
      <c r="AI138" s="119"/>
      <c r="AJ138" s="119"/>
      <c r="AK138" s="119"/>
      <c r="AL138" s="119"/>
      <c r="AM138" s="119"/>
      <c r="AN138" s="119"/>
      <c r="AO138" s="119"/>
      <c r="AP138" s="119"/>
      <c r="AQ138" s="119"/>
      <c r="AR138" s="119"/>
      <c r="AS138" s="119"/>
      <c r="AT138" s="119"/>
      <c r="AU138" s="119"/>
      <c r="AV138" s="119"/>
      <c r="AW138" s="119"/>
      <c r="AX138" s="119"/>
      <c r="AY138" s="119"/>
      <c r="AZ138" s="119"/>
    </row>
    <row r="139" spans="1:52" ht="14">
      <c r="A139" s="129" t="s">
        <v>1536</v>
      </c>
      <c r="B139" s="121">
        <v>10019612</v>
      </c>
      <c r="C139" s="125">
        <f t="shared" si="35"/>
        <v>9.4499999999999993</v>
      </c>
      <c r="D139" s="124" t="str">
        <f t="shared" si="38"/>
        <v>2085</v>
      </c>
      <c r="E139" s="122">
        <f t="shared" si="39"/>
        <v>10020</v>
      </c>
      <c r="F139" s="126">
        <f t="shared" si="40"/>
        <v>9.5</v>
      </c>
      <c r="G139" s="126">
        <f t="shared" si="36"/>
        <v>-0.3</v>
      </c>
      <c r="H139" s="126">
        <f t="shared" si="32"/>
        <v>-3.4</v>
      </c>
      <c r="I139" s="126">
        <f t="shared" si="43"/>
        <v>-64.3</v>
      </c>
      <c r="J139" s="122">
        <f t="shared" si="43"/>
        <v>8635</v>
      </c>
      <c r="K139" s="119"/>
      <c r="L139" s="119"/>
      <c r="M139" s="122">
        <v>10430679</v>
      </c>
      <c r="N139" s="127">
        <f t="shared" si="37"/>
        <v>1.23</v>
      </c>
      <c r="O139" s="127">
        <f t="shared" si="41"/>
        <v>-0.99</v>
      </c>
      <c r="P139" s="127">
        <f t="shared" si="45"/>
        <v>-5.31</v>
      </c>
      <c r="Q139" s="122">
        <f t="shared" si="33"/>
        <v>10431</v>
      </c>
      <c r="R139" s="123">
        <f t="shared" si="44"/>
        <v>-175</v>
      </c>
      <c r="S139" s="122">
        <f t="shared" si="42"/>
        <v>6345</v>
      </c>
      <c r="T139" s="119" t="str">
        <f t="shared" si="34"/>
        <v>2085</v>
      </c>
      <c r="U139" s="119"/>
      <c r="V139" s="119"/>
      <c r="W139" s="119"/>
      <c r="X139" s="119"/>
      <c r="Y139" s="119"/>
      <c r="Z139" s="119"/>
      <c r="AA139" s="119"/>
      <c r="AB139" s="119"/>
      <c r="AC139" s="119"/>
      <c r="AD139" s="119"/>
      <c r="AE139" s="119"/>
      <c r="AF139" s="119"/>
      <c r="AG139" s="119"/>
      <c r="AH139" s="119"/>
      <c r="AI139" s="119"/>
      <c r="AJ139" s="119"/>
      <c r="AK139" s="119"/>
      <c r="AL139" s="119"/>
      <c r="AM139" s="119"/>
      <c r="AN139" s="119"/>
      <c r="AO139" s="119"/>
      <c r="AP139" s="119"/>
      <c r="AQ139" s="119"/>
      <c r="AR139" s="119"/>
      <c r="AS139" s="119"/>
      <c r="AT139" s="119"/>
      <c r="AU139" s="119"/>
      <c r="AV139" s="119"/>
      <c r="AW139" s="119"/>
      <c r="AX139" s="119"/>
      <c r="AY139" s="119"/>
      <c r="AZ139" s="119"/>
    </row>
    <row r="140" spans="1:52" ht="14">
      <c r="A140" s="129" t="s">
        <v>1537</v>
      </c>
      <c r="B140" s="121">
        <v>10028730</v>
      </c>
      <c r="C140" s="125">
        <f t="shared" si="35"/>
        <v>9.1199999999999992</v>
      </c>
      <c r="D140" s="124" t="str">
        <f t="shared" si="38"/>
        <v>2086</v>
      </c>
      <c r="E140" s="122">
        <f t="shared" si="39"/>
        <v>10029</v>
      </c>
      <c r="F140" s="126">
        <f t="shared" si="40"/>
        <v>9.1</v>
      </c>
      <c r="G140" s="126">
        <f t="shared" si="36"/>
        <v>-0.3</v>
      </c>
      <c r="H140" s="126">
        <f t="shared" si="32"/>
        <v>-3.3</v>
      </c>
      <c r="I140" s="126">
        <f t="shared" si="43"/>
        <v>-67.599999999999994</v>
      </c>
      <c r="J140" s="122">
        <f t="shared" si="43"/>
        <v>8567</v>
      </c>
      <c r="K140" s="119"/>
      <c r="L140" s="119"/>
      <c r="M140" s="122">
        <v>10430926</v>
      </c>
      <c r="N140" s="127">
        <f t="shared" si="37"/>
        <v>0.25</v>
      </c>
      <c r="O140" s="127">
        <f t="shared" si="41"/>
        <v>-0.98</v>
      </c>
      <c r="P140" s="127">
        <f t="shared" si="45"/>
        <v>-6.21</v>
      </c>
      <c r="Q140" s="122">
        <f t="shared" si="33"/>
        <v>10431</v>
      </c>
      <c r="R140" s="123">
        <f t="shared" si="44"/>
        <v>-181</v>
      </c>
      <c r="S140" s="122">
        <f t="shared" si="42"/>
        <v>6164</v>
      </c>
      <c r="T140" s="119" t="str">
        <f t="shared" si="34"/>
        <v>2086</v>
      </c>
      <c r="U140" s="119"/>
      <c r="V140" s="119"/>
      <c r="W140" s="119"/>
      <c r="X140" s="119"/>
      <c r="Y140" s="119"/>
      <c r="Z140" s="119"/>
      <c r="AA140" s="119"/>
      <c r="AB140" s="119"/>
      <c r="AC140" s="119"/>
      <c r="AD140" s="119"/>
      <c r="AE140" s="119"/>
      <c r="AF140" s="119"/>
      <c r="AG140" s="119"/>
      <c r="AH140" s="119"/>
      <c r="AI140" s="119"/>
      <c r="AJ140" s="119"/>
      <c r="AK140" s="119"/>
      <c r="AL140" s="119"/>
      <c r="AM140" s="119"/>
      <c r="AN140" s="119"/>
      <c r="AO140" s="119"/>
      <c r="AP140" s="119"/>
      <c r="AQ140" s="119"/>
      <c r="AR140" s="119"/>
      <c r="AS140" s="119"/>
      <c r="AT140" s="119"/>
      <c r="AU140" s="119"/>
      <c r="AV140" s="119"/>
      <c r="AW140" s="119"/>
      <c r="AX140" s="119"/>
      <c r="AY140" s="119"/>
      <c r="AZ140" s="119"/>
    </row>
    <row r="141" spans="1:52" ht="14">
      <c r="A141" s="129" t="s">
        <v>1538</v>
      </c>
      <c r="B141" s="121">
        <v>10037533</v>
      </c>
      <c r="C141" s="125">
        <f t="shared" si="35"/>
        <v>8.8000000000000007</v>
      </c>
      <c r="D141" s="124" t="str">
        <f t="shared" si="38"/>
        <v>2087</v>
      </c>
      <c r="E141" s="122">
        <f t="shared" si="39"/>
        <v>10038</v>
      </c>
      <c r="F141" s="126">
        <f t="shared" si="40"/>
        <v>8.8000000000000007</v>
      </c>
      <c r="G141" s="126">
        <f t="shared" si="36"/>
        <v>-0.3</v>
      </c>
      <c r="H141" s="126">
        <f t="shared" si="32"/>
        <v>-3.1</v>
      </c>
      <c r="I141" s="126">
        <f t="shared" si="43"/>
        <v>-70.7</v>
      </c>
      <c r="J141" s="122">
        <f t="shared" si="43"/>
        <v>8496</v>
      </c>
      <c r="K141" s="119"/>
      <c r="L141" s="119"/>
      <c r="M141" s="122">
        <v>10430268</v>
      </c>
      <c r="N141" s="127">
        <f t="shared" si="37"/>
        <v>-0.66</v>
      </c>
      <c r="O141" s="127">
        <f t="shared" si="41"/>
        <v>-0.91</v>
      </c>
      <c r="P141" s="127">
        <f t="shared" si="45"/>
        <v>-6.19</v>
      </c>
      <c r="Q141" s="122">
        <f t="shared" si="33"/>
        <v>10430</v>
      </c>
      <c r="R141" s="123">
        <f t="shared" si="44"/>
        <v>-187</v>
      </c>
      <c r="S141" s="122">
        <f t="shared" si="42"/>
        <v>5977</v>
      </c>
      <c r="T141" s="119" t="str">
        <f t="shared" si="34"/>
        <v>2087</v>
      </c>
      <c r="U141" s="119"/>
      <c r="V141" s="119"/>
      <c r="W141" s="119"/>
      <c r="X141" s="119"/>
      <c r="Y141" s="119"/>
      <c r="Z141" s="119"/>
      <c r="AA141" s="119"/>
      <c r="AB141" s="119"/>
      <c r="AC141" s="119"/>
      <c r="AD141" s="119"/>
      <c r="AE141" s="119"/>
      <c r="AF141" s="119"/>
      <c r="AG141" s="119"/>
      <c r="AH141" s="119"/>
      <c r="AI141" s="119"/>
      <c r="AJ141" s="119"/>
      <c r="AK141" s="119"/>
      <c r="AL141" s="119"/>
      <c r="AM141" s="119"/>
      <c r="AN141" s="119"/>
      <c r="AO141" s="119"/>
      <c r="AP141" s="119"/>
      <c r="AQ141" s="119"/>
      <c r="AR141" s="119"/>
      <c r="AS141" s="119"/>
      <c r="AT141" s="119"/>
      <c r="AU141" s="119"/>
      <c r="AV141" s="119"/>
      <c r="AW141" s="119"/>
      <c r="AX141" s="119"/>
      <c r="AY141" s="119"/>
      <c r="AZ141" s="119"/>
    </row>
    <row r="142" spans="1:52" ht="14">
      <c r="A142" s="129" t="s">
        <v>1539</v>
      </c>
      <c r="B142" s="121">
        <v>10046027</v>
      </c>
      <c r="C142" s="125">
        <f t="shared" si="35"/>
        <v>8.49</v>
      </c>
      <c r="D142" s="124" t="str">
        <f t="shared" si="38"/>
        <v>2088</v>
      </c>
      <c r="E142" s="122">
        <f t="shared" si="39"/>
        <v>10046</v>
      </c>
      <c r="F142" s="126">
        <f t="shared" si="40"/>
        <v>8.5</v>
      </c>
      <c r="G142" s="126">
        <f t="shared" si="36"/>
        <v>-0.3</v>
      </c>
      <c r="H142" s="126">
        <f t="shared" si="32"/>
        <v>-2.7</v>
      </c>
      <c r="I142" s="126">
        <f t="shared" si="43"/>
        <v>-73.400000000000006</v>
      </c>
      <c r="J142" s="122">
        <f t="shared" si="43"/>
        <v>8423</v>
      </c>
      <c r="K142" s="119"/>
      <c r="L142" s="119"/>
      <c r="M142" s="122">
        <v>10428831</v>
      </c>
      <c r="N142" s="127">
        <f t="shared" si="37"/>
        <v>-1.44</v>
      </c>
      <c r="O142" s="127">
        <f t="shared" si="41"/>
        <v>-0.78</v>
      </c>
      <c r="P142" s="127">
        <f t="shared" si="45"/>
        <v>-5.66</v>
      </c>
      <c r="Q142" s="122">
        <f t="shared" si="33"/>
        <v>10429</v>
      </c>
      <c r="R142" s="123">
        <f t="shared" si="44"/>
        <v>-193</v>
      </c>
      <c r="S142" s="122">
        <f t="shared" si="42"/>
        <v>5784</v>
      </c>
      <c r="T142" s="119" t="str">
        <f t="shared" si="34"/>
        <v>2088</v>
      </c>
      <c r="U142" s="119"/>
      <c r="V142" s="119"/>
      <c r="W142" s="119"/>
      <c r="X142" s="119"/>
      <c r="Y142" s="119"/>
      <c r="Z142" s="119"/>
      <c r="AA142" s="119"/>
      <c r="AB142" s="119"/>
      <c r="AC142" s="119"/>
      <c r="AD142" s="119"/>
      <c r="AE142" s="119"/>
      <c r="AF142" s="119"/>
      <c r="AG142" s="119"/>
      <c r="AH142" s="119"/>
      <c r="AI142" s="119"/>
      <c r="AJ142" s="119"/>
      <c r="AK142" s="119"/>
      <c r="AL142" s="119"/>
      <c r="AM142" s="119"/>
      <c r="AN142" s="119"/>
      <c r="AO142" s="119"/>
      <c r="AP142" s="119"/>
      <c r="AQ142" s="119"/>
      <c r="AR142" s="119"/>
      <c r="AS142" s="119"/>
      <c r="AT142" s="119"/>
      <c r="AU142" s="119"/>
      <c r="AV142" s="119"/>
      <c r="AW142" s="119"/>
      <c r="AX142" s="119"/>
      <c r="AY142" s="119"/>
      <c r="AZ142" s="119"/>
    </row>
    <row r="143" spans="1:52" ht="14">
      <c r="A143" s="129" t="s">
        <v>1540</v>
      </c>
      <c r="B143" s="121">
        <v>10054212</v>
      </c>
      <c r="C143" s="125">
        <f t="shared" si="35"/>
        <v>8.19</v>
      </c>
      <c r="D143" s="124" t="str">
        <f t="shared" si="38"/>
        <v>2089</v>
      </c>
      <c r="E143" s="122">
        <f t="shared" si="39"/>
        <v>10054</v>
      </c>
      <c r="F143" s="126">
        <f t="shared" si="40"/>
        <v>8.1999999999999993</v>
      </c>
      <c r="G143" s="126">
        <f t="shared" si="36"/>
        <v>-0.3</v>
      </c>
      <c r="H143" s="126">
        <f t="shared" si="32"/>
        <v>-2.5</v>
      </c>
      <c r="I143" s="126">
        <f t="shared" si="43"/>
        <v>-75.900000000000006</v>
      </c>
      <c r="J143" s="122">
        <f t="shared" si="43"/>
        <v>8347</v>
      </c>
      <c r="K143" s="119"/>
      <c r="L143" s="119"/>
      <c r="M143" s="122">
        <v>10426601</v>
      </c>
      <c r="N143" s="127">
        <f t="shared" si="37"/>
        <v>-2.23</v>
      </c>
      <c r="O143" s="127">
        <f t="shared" si="41"/>
        <v>-0.79</v>
      </c>
      <c r="P143" s="127">
        <f t="shared" si="45"/>
        <v>-5.45</v>
      </c>
      <c r="Q143" s="122">
        <f t="shared" si="33"/>
        <v>10427</v>
      </c>
      <c r="R143" s="123">
        <f t="shared" si="44"/>
        <v>-198</v>
      </c>
      <c r="S143" s="122">
        <f t="shared" si="42"/>
        <v>5586</v>
      </c>
      <c r="T143" s="119" t="str">
        <f t="shared" si="34"/>
        <v>2089</v>
      </c>
      <c r="U143" s="119"/>
      <c r="V143" s="119"/>
      <c r="W143" s="119"/>
      <c r="X143" s="119"/>
      <c r="Y143" s="119"/>
      <c r="Z143" s="119"/>
      <c r="AA143" s="119"/>
      <c r="AB143" s="119"/>
      <c r="AC143" s="119"/>
      <c r="AD143" s="119"/>
      <c r="AE143" s="119"/>
      <c r="AF143" s="119"/>
      <c r="AG143" s="119"/>
      <c r="AH143" s="119"/>
      <c r="AI143" s="119"/>
      <c r="AJ143" s="119"/>
      <c r="AK143" s="119"/>
      <c r="AL143" s="119"/>
      <c r="AM143" s="119"/>
      <c r="AN143" s="119"/>
      <c r="AO143" s="119"/>
      <c r="AP143" s="119"/>
      <c r="AQ143" s="119"/>
      <c r="AR143" s="119"/>
      <c r="AS143" s="119"/>
      <c r="AT143" s="119"/>
      <c r="AU143" s="119"/>
      <c r="AV143" s="119"/>
      <c r="AW143" s="119"/>
      <c r="AX143" s="119"/>
      <c r="AY143" s="119"/>
      <c r="AZ143" s="119"/>
    </row>
    <row r="144" spans="1:52" ht="14">
      <c r="A144" s="129" t="s">
        <v>1541</v>
      </c>
      <c r="B144" s="121">
        <v>10062090</v>
      </c>
      <c r="C144" s="125">
        <f t="shared" si="35"/>
        <v>7.88</v>
      </c>
      <c r="D144" s="124" t="str">
        <f t="shared" si="38"/>
        <v>2090</v>
      </c>
      <c r="E144" s="122">
        <f t="shared" si="39"/>
        <v>10062</v>
      </c>
      <c r="F144" s="126">
        <f t="shared" si="40"/>
        <v>7.9</v>
      </c>
      <c r="G144" s="126">
        <f t="shared" si="36"/>
        <v>-0.3</v>
      </c>
      <c r="H144" s="126">
        <f t="shared" si="32"/>
        <v>-2.4</v>
      </c>
      <c r="I144" s="126">
        <f t="shared" si="43"/>
        <v>-78.3</v>
      </c>
      <c r="J144" s="122">
        <f t="shared" si="43"/>
        <v>8269</v>
      </c>
      <c r="K144" s="119"/>
      <c r="L144" s="119"/>
      <c r="M144" s="122">
        <v>10423541</v>
      </c>
      <c r="N144" s="127">
        <f t="shared" si="37"/>
        <v>-3.06</v>
      </c>
      <c r="O144" s="127">
        <f t="shared" si="41"/>
        <v>-0.83</v>
      </c>
      <c r="P144" s="127">
        <f t="shared" si="45"/>
        <v>-5.2</v>
      </c>
      <c r="Q144" s="122">
        <f t="shared" si="33"/>
        <v>10424</v>
      </c>
      <c r="R144" s="123">
        <f t="shared" si="44"/>
        <v>-203</v>
      </c>
      <c r="S144" s="122">
        <f t="shared" si="42"/>
        <v>5383</v>
      </c>
      <c r="T144" s="119" t="str">
        <f t="shared" si="34"/>
        <v>2090</v>
      </c>
      <c r="U144" s="119"/>
      <c r="V144" s="119"/>
      <c r="W144" s="119"/>
      <c r="X144" s="119"/>
      <c r="Y144" s="119"/>
      <c r="Z144" s="119"/>
      <c r="AA144" s="119"/>
      <c r="AB144" s="119"/>
      <c r="AC144" s="119"/>
      <c r="AD144" s="119"/>
      <c r="AE144" s="119"/>
      <c r="AF144" s="119"/>
      <c r="AG144" s="119"/>
      <c r="AH144" s="119"/>
      <c r="AI144" s="119"/>
      <c r="AJ144" s="119"/>
      <c r="AK144" s="119"/>
      <c r="AL144" s="119"/>
      <c r="AM144" s="119"/>
      <c r="AN144" s="119"/>
      <c r="AO144" s="119"/>
      <c r="AP144" s="119"/>
      <c r="AQ144" s="119"/>
      <c r="AR144" s="119"/>
      <c r="AS144" s="119"/>
      <c r="AT144" s="119"/>
      <c r="AU144" s="119"/>
      <c r="AV144" s="119"/>
      <c r="AW144" s="119"/>
      <c r="AX144" s="119"/>
      <c r="AY144" s="119"/>
      <c r="AZ144" s="119"/>
    </row>
    <row r="145" spans="1:52" ht="14">
      <c r="A145" s="129" t="s">
        <v>1542</v>
      </c>
      <c r="B145" s="121">
        <v>10069666</v>
      </c>
      <c r="C145" s="125">
        <f t="shared" si="35"/>
        <v>7.58</v>
      </c>
      <c r="D145" s="124" t="str">
        <f t="shared" si="38"/>
        <v>2091</v>
      </c>
      <c r="E145" s="122">
        <f t="shared" si="39"/>
        <v>10070</v>
      </c>
      <c r="F145" s="126">
        <f t="shared" si="40"/>
        <v>7.6</v>
      </c>
      <c r="G145" s="126">
        <f t="shared" si="36"/>
        <v>-0.3</v>
      </c>
      <c r="H145" s="126">
        <f t="shared" si="32"/>
        <v>-2.4</v>
      </c>
      <c r="I145" s="126">
        <f t="shared" si="43"/>
        <v>-80.7</v>
      </c>
      <c r="J145" s="122">
        <f t="shared" si="43"/>
        <v>8188</v>
      </c>
      <c r="K145" s="119"/>
      <c r="L145" s="119"/>
      <c r="M145" s="122">
        <v>10419647</v>
      </c>
      <c r="N145" s="127">
        <f t="shared" si="37"/>
        <v>-3.89</v>
      </c>
      <c r="O145" s="127">
        <f t="shared" si="41"/>
        <v>-0.83</v>
      </c>
      <c r="P145" s="127">
        <f t="shared" si="45"/>
        <v>-4.7300000000000004</v>
      </c>
      <c r="Q145" s="122">
        <f t="shared" si="33"/>
        <v>10420</v>
      </c>
      <c r="R145" s="123">
        <f t="shared" si="44"/>
        <v>-208</v>
      </c>
      <c r="S145" s="122">
        <f t="shared" si="42"/>
        <v>5175</v>
      </c>
      <c r="T145" s="119" t="str">
        <f t="shared" si="34"/>
        <v>2091</v>
      </c>
      <c r="U145" s="119"/>
      <c r="V145" s="119"/>
      <c r="W145" s="119"/>
      <c r="X145" s="119"/>
      <c r="Y145" s="119"/>
      <c r="Z145" s="119"/>
      <c r="AA145" s="119"/>
      <c r="AB145" s="119"/>
      <c r="AC145" s="119"/>
      <c r="AD145" s="119"/>
      <c r="AE145" s="119"/>
      <c r="AF145" s="119"/>
      <c r="AG145" s="119"/>
      <c r="AH145" s="119"/>
      <c r="AI145" s="119"/>
      <c r="AJ145" s="119"/>
      <c r="AK145" s="119"/>
      <c r="AL145" s="119"/>
      <c r="AM145" s="119"/>
      <c r="AN145" s="119"/>
      <c r="AO145" s="119"/>
      <c r="AP145" s="119"/>
      <c r="AQ145" s="119"/>
      <c r="AR145" s="119"/>
      <c r="AS145" s="119"/>
      <c r="AT145" s="119"/>
      <c r="AU145" s="119"/>
      <c r="AV145" s="119"/>
      <c r="AW145" s="119"/>
      <c r="AX145" s="119"/>
      <c r="AY145" s="119"/>
      <c r="AZ145" s="119"/>
    </row>
    <row r="146" spans="1:52" ht="14">
      <c r="A146" s="129" t="s">
        <v>1543</v>
      </c>
      <c r="B146" s="121">
        <v>10076948</v>
      </c>
      <c r="C146" s="125">
        <f t="shared" si="35"/>
        <v>7.28</v>
      </c>
      <c r="D146" s="124" t="str">
        <f t="shared" si="38"/>
        <v>2092</v>
      </c>
      <c r="E146" s="122">
        <f t="shared" si="39"/>
        <v>10077</v>
      </c>
      <c r="F146" s="126">
        <f t="shared" si="40"/>
        <v>7.3</v>
      </c>
      <c r="G146" s="126">
        <f t="shared" si="36"/>
        <v>-0.3</v>
      </c>
      <c r="H146" s="126">
        <f t="shared" si="32"/>
        <v>-2.5</v>
      </c>
      <c r="I146" s="126">
        <f t="shared" si="43"/>
        <v>-83.2</v>
      </c>
      <c r="J146" s="122">
        <f t="shared" si="43"/>
        <v>8105</v>
      </c>
      <c r="K146" s="119"/>
      <c r="L146" s="119"/>
      <c r="M146" s="122">
        <v>10414960</v>
      </c>
      <c r="N146" s="127">
        <f t="shared" si="37"/>
        <v>-4.6900000000000004</v>
      </c>
      <c r="O146" s="127">
        <f t="shared" si="41"/>
        <v>-0.8</v>
      </c>
      <c r="P146" s="127">
        <f t="shared" si="45"/>
        <v>-4.9000000000000004</v>
      </c>
      <c r="Q146" s="122">
        <f t="shared" si="33"/>
        <v>10415</v>
      </c>
      <c r="R146" s="123">
        <f t="shared" si="44"/>
        <v>-213</v>
      </c>
      <c r="S146" s="122">
        <f t="shared" si="42"/>
        <v>4962</v>
      </c>
      <c r="T146" s="119" t="str">
        <f t="shared" si="34"/>
        <v>2092</v>
      </c>
      <c r="U146" s="119"/>
      <c r="V146" s="119"/>
      <c r="W146" s="119"/>
      <c r="X146" s="119"/>
      <c r="Y146" s="119"/>
      <c r="Z146" s="119"/>
      <c r="AA146" s="119"/>
      <c r="AB146" s="119"/>
      <c r="AC146" s="119"/>
      <c r="AD146" s="119"/>
      <c r="AE146" s="119"/>
      <c r="AF146" s="119"/>
      <c r="AG146" s="119"/>
      <c r="AH146" s="119"/>
      <c r="AI146" s="119"/>
      <c r="AJ146" s="119"/>
      <c r="AK146" s="119"/>
      <c r="AL146" s="119"/>
      <c r="AM146" s="119"/>
      <c r="AN146" s="119"/>
      <c r="AO146" s="119"/>
      <c r="AP146" s="119"/>
      <c r="AQ146" s="119"/>
      <c r="AR146" s="119"/>
      <c r="AS146" s="119"/>
      <c r="AT146" s="119"/>
      <c r="AU146" s="119"/>
      <c r="AV146" s="119"/>
      <c r="AW146" s="119"/>
      <c r="AX146" s="119"/>
      <c r="AY146" s="119"/>
      <c r="AZ146" s="119"/>
    </row>
    <row r="147" spans="1:52" ht="14">
      <c r="A147" s="129" t="s">
        <v>1544</v>
      </c>
      <c r="B147" s="121">
        <v>10083944</v>
      </c>
      <c r="C147" s="125">
        <f t="shared" si="35"/>
        <v>7</v>
      </c>
      <c r="D147" s="124" t="str">
        <f t="shared" si="38"/>
        <v>2093</v>
      </c>
      <c r="E147" s="122">
        <f t="shared" si="39"/>
        <v>10084</v>
      </c>
      <c r="F147" s="126">
        <f t="shared" si="40"/>
        <v>7</v>
      </c>
      <c r="G147" s="126">
        <f t="shared" si="36"/>
        <v>-0.3</v>
      </c>
      <c r="H147" s="126">
        <f t="shared" si="32"/>
        <v>-2.6</v>
      </c>
      <c r="I147" s="126">
        <f t="shared" si="43"/>
        <v>-85.8</v>
      </c>
      <c r="J147" s="122">
        <f t="shared" si="43"/>
        <v>8019</v>
      </c>
      <c r="K147" s="119"/>
      <c r="L147" s="119"/>
      <c r="M147" s="122">
        <v>10409491</v>
      </c>
      <c r="N147" s="127">
        <f t="shared" si="37"/>
        <v>-5.47</v>
      </c>
      <c r="O147" s="127">
        <f t="shared" si="41"/>
        <v>-0.78</v>
      </c>
      <c r="P147" s="127">
        <f t="shared" si="45"/>
        <v>-4.96</v>
      </c>
      <c r="Q147" s="122">
        <f t="shared" si="33"/>
        <v>10409</v>
      </c>
      <c r="R147" s="123">
        <f t="shared" si="44"/>
        <v>-218</v>
      </c>
      <c r="S147" s="122">
        <f t="shared" si="42"/>
        <v>4744</v>
      </c>
      <c r="T147" s="119" t="str">
        <f t="shared" si="34"/>
        <v>2093</v>
      </c>
      <c r="U147" s="119"/>
      <c r="V147" s="119"/>
      <c r="W147" s="119"/>
      <c r="X147" s="119"/>
      <c r="Y147" s="119"/>
      <c r="Z147" s="119"/>
      <c r="AA147" s="119"/>
      <c r="AB147" s="119"/>
      <c r="AC147" s="119"/>
      <c r="AD147" s="119"/>
      <c r="AE147" s="119"/>
      <c r="AF147" s="119"/>
      <c r="AG147" s="119"/>
      <c r="AH147" s="119"/>
      <c r="AI147" s="119"/>
      <c r="AJ147" s="119"/>
      <c r="AK147" s="119"/>
      <c r="AL147" s="119"/>
      <c r="AM147" s="119"/>
      <c r="AN147" s="119"/>
      <c r="AO147" s="119"/>
      <c r="AP147" s="119"/>
      <c r="AQ147" s="119"/>
      <c r="AR147" s="119"/>
      <c r="AS147" s="119"/>
      <c r="AT147" s="119"/>
      <c r="AU147" s="119"/>
      <c r="AV147" s="119"/>
      <c r="AW147" s="119"/>
      <c r="AX147" s="119"/>
      <c r="AY147" s="119"/>
      <c r="AZ147" s="119"/>
    </row>
    <row r="148" spans="1:52" ht="14">
      <c r="A148" s="129" t="s">
        <v>1545</v>
      </c>
      <c r="B148" s="121">
        <v>10090660</v>
      </c>
      <c r="C148" s="125">
        <f t="shared" si="35"/>
        <v>6.72</v>
      </c>
      <c r="D148" s="124" t="str">
        <f t="shared" si="38"/>
        <v>2094</v>
      </c>
      <c r="E148" s="122">
        <f t="shared" si="39"/>
        <v>10091</v>
      </c>
      <c r="F148" s="126">
        <f t="shared" si="40"/>
        <v>6.7</v>
      </c>
      <c r="G148" s="126">
        <f t="shared" si="36"/>
        <v>-0.3</v>
      </c>
      <c r="H148" s="126">
        <f t="shared" si="32"/>
        <v>-2.8</v>
      </c>
      <c r="I148" s="126">
        <f t="shared" si="43"/>
        <v>-88.6</v>
      </c>
      <c r="J148" s="122">
        <f t="shared" si="43"/>
        <v>7930</v>
      </c>
      <c r="K148" s="119"/>
      <c r="L148" s="119"/>
      <c r="M148" s="122">
        <v>10403272</v>
      </c>
      <c r="N148" s="127">
        <f t="shared" si="37"/>
        <v>-6.22</v>
      </c>
      <c r="O148" s="127">
        <f t="shared" si="41"/>
        <v>-0.75</v>
      </c>
      <c r="P148" s="127">
        <f t="shared" si="45"/>
        <v>-5.43</v>
      </c>
      <c r="Q148" s="122">
        <f t="shared" si="33"/>
        <v>10403</v>
      </c>
      <c r="R148" s="123">
        <f t="shared" si="44"/>
        <v>-223</v>
      </c>
      <c r="S148" s="122">
        <f t="shared" si="42"/>
        <v>4521</v>
      </c>
      <c r="T148" s="119" t="str">
        <f t="shared" si="34"/>
        <v>2094</v>
      </c>
      <c r="U148" s="119"/>
      <c r="V148" s="119"/>
      <c r="W148" s="119"/>
      <c r="X148" s="119"/>
      <c r="Y148" s="119"/>
      <c r="Z148" s="119"/>
      <c r="AA148" s="119"/>
      <c r="AB148" s="119"/>
      <c r="AC148" s="119"/>
      <c r="AD148" s="119"/>
      <c r="AE148" s="119"/>
      <c r="AF148" s="119"/>
      <c r="AG148" s="119"/>
      <c r="AH148" s="119"/>
      <c r="AI148" s="119"/>
      <c r="AJ148" s="119"/>
      <c r="AK148" s="119"/>
      <c r="AL148" s="119"/>
      <c r="AM148" s="119"/>
      <c r="AN148" s="119"/>
      <c r="AO148" s="119"/>
      <c r="AP148" s="119"/>
      <c r="AQ148" s="119"/>
      <c r="AR148" s="119"/>
      <c r="AS148" s="119"/>
      <c r="AT148" s="119"/>
      <c r="AU148" s="119"/>
      <c r="AV148" s="119"/>
      <c r="AW148" s="119"/>
      <c r="AX148" s="119"/>
      <c r="AY148" s="119"/>
      <c r="AZ148" s="119"/>
    </row>
    <row r="149" spans="1:52" ht="14">
      <c r="A149" s="129" t="s">
        <v>1546</v>
      </c>
      <c r="B149" s="121">
        <v>10097100</v>
      </c>
      <c r="C149" s="125">
        <f t="shared" si="35"/>
        <v>6.44</v>
      </c>
      <c r="D149" s="124" t="str">
        <f t="shared" si="38"/>
        <v>2095</v>
      </c>
      <c r="E149" s="122">
        <f t="shared" si="39"/>
        <v>10097</v>
      </c>
      <c r="F149" s="126">
        <f t="shared" si="40"/>
        <v>6.4</v>
      </c>
      <c r="G149" s="126">
        <f t="shared" si="36"/>
        <v>-0.3</v>
      </c>
      <c r="H149" s="126">
        <f t="shared" si="32"/>
        <v>-2.8</v>
      </c>
      <c r="I149" s="126">
        <f t="shared" si="43"/>
        <v>-91.4</v>
      </c>
      <c r="J149" s="122">
        <f t="shared" si="43"/>
        <v>7839</v>
      </c>
      <c r="K149" s="119"/>
      <c r="L149" s="119"/>
      <c r="M149" s="122">
        <v>10396306</v>
      </c>
      <c r="N149" s="127">
        <f t="shared" si="37"/>
        <v>-6.97</v>
      </c>
      <c r="O149" s="127">
        <f t="shared" si="41"/>
        <v>-0.75</v>
      </c>
      <c r="P149" s="127">
        <f t="shared" si="45"/>
        <v>-5.8</v>
      </c>
      <c r="Q149" s="122">
        <f t="shared" si="33"/>
        <v>10396</v>
      </c>
      <c r="R149" s="123">
        <f t="shared" si="44"/>
        <v>-229</v>
      </c>
      <c r="S149" s="122">
        <f t="shared" si="42"/>
        <v>4292</v>
      </c>
      <c r="T149" s="119" t="str">
        <f t="shared" si="34"/>
        <v>2095</v>
      </c>
      <c r="U149" s="119"/>
      <c r="V149" s="119"/>
      <c r="W149" s="119"/>
      <c r="X149" s="119"/>
      <c r="Y149" s="119"/>
      <c r="Z149" s="119"/>
      <c r="AA149" s="119"/>
      <c r="AB149" s="119"/>
      <c r="AC149" s="119"/>
      <c r="AD149" s="119"/>
      <c r="AE149" s="119"/>
      <c r="AF149" s="119"/>
      <c r="AG149" s="119"/>
      <c r="AH149" s="119"/>
      <c r="AI149" s="119"/>
      <c r="AJ149" s="119"/>
      <c r="AK149" s="119"/>
      <c r="AL149" s="119"/>
      <c r="AM149" s="119"/>
      <c r="AN149" s="119"/>
      <c r="AO149" s="119"/>
      <c r="AP149" s="119"/>
      <c r="AQ149" s="119"/>
      <c r="AR149" s="119"/>
      <c r="AS149" s="119"/>
      <c r="AT149" s="119"/>
      <c r="AU149" s="119"/>
      <c r="AV149" s="119"/>
      <c r="AW149" s="119"/>
      <c r="AX149" s="119"/>
      <c r="AY149" s="119"/>
      <c r="AZ149" s="119"/>
    </row>
    <row r="150" spans="1:52" ht="14">
      <c r="A150" s="129" t="s">
        <v>1547</v>
      </c>
      <c r="B150" s="121">
        <v>10103262</v>
      </c>
      <c r="C150" s="125">
        <f t="shared" si="35"/>
        <v>6.16</v>
      </c>
      <c r="D150" s="124" t="str">
        <f t="shared" si="38"/>
        <v>2096</v>
      </c>
      <c r="E150" s="122">
        <f t="shared" si="39"/>
        <v>10103</v>
      </c>
      <c r="F150" s="126">
        <f t="shared" si="40"/>
        <v>6.2</v>
      </c>
      <c r="G150" s="126">
        <f t="shared" si="36"/>
        <v>-0.3</v>
      </c>
      <c r="H150" s="126">
        <f t="shared" si="32"/>
        <v>-3.7</v>
      </c>
      <c r="I150" s="126">
        <f t="shared" si="43"/>
        <v>-95.1</v>
      </c>
      <c r="J150" s="122">
        <f t="shared" si="43"/>
        <v>7744</v>
      </c>
      <c r="K150" s="119"/>
      <c r="L150" s="119"/>
      <c r="M150" s="122">
        <v>10388517</v>
      </c>
      <c r="N150" s="127">
        <f t="shared" si="37"/>
        <v>-7.79</v>
      </c>
      <c r="O150" s="127">
        <f t="shared" si="41"/>
        <v>-0.82</v>
      </c>
      <c r="P150" s="127">
        <f t="shared" si="45"/>
        <v>-4.97</v>
      </c>
      <c r="Q150" s="122">
        <f t="shared" si="33"/>
        <v>10389</v>
      </c>
      <c r="R150" s="123">
        <f t="shared" si="44"/>
        <v>-234</v>
      </c>
      <c r="S150" s="122">
        <f t="shared" si="42"/>
        <v>4058</v>
      </c>
      <c r="T150" s="119" t="str">
        <f t="shared" si="34"/>
        <v>2096</v>
      </c>
      <c r="U150" s="119"/>
      <c r="V150" s="119"/>
      <c r="W150" s="119"/>
      <c r="X150" s="119"/>
      <c r="Y150" s="119"/>
      <c r="Z150" s="119"/>
      <c r="AA150" s="119"/>
      <c r="AB150" s="119"/>
      <c r="AC150" s="119"/>
      <c r="AD150" s="119"/>
      <c r="AE150" s="119"/>
      <c r="AF150" s="119"/>
      <c r="AG150" s="119"/>
      <c r="AH150" s="119"/>
      <c r="AI150" s="119"/>
      <c r="AJ150" s="119"/>
      <c r="AK150" s="119"/>
      <c r="AL150" s="119"/>
      <c r="AM150" s="119"/>
      <c r="AN150" s="119"/>
      <c r="AO150" s="119"/>
      <c r="AP150" s="119"/>
      <c r="AQ150" s="119"/>
      <c r="AR150" s="119"/>
      <c r="AS150" s="119"/>
      <c r="AT150" s="119"/>
      <c r="AU150" s="119"/>
      <c r="AV150" s="119"/>
      <c r="AW150" s="119"/>
      <c r="AX150" s="119"/>
      <c r="AY150" s="119"/>
      <c r="AZ150" s="119"/>
    </row>
    <row r="151" spans="1:52" ht="14">
      <c r="A151" s="129" t="s">
        <v>1548</v>
      </c>
      <c r="B151" s="121">
        <v>10109140</v>
      </c>
      <c r="C151" s="125">
        <f t="shared" si="35"/>
        <v>5.88</v>
      </c>
      <c r="D151" s="124" t="str">
        <f t="shared" si="38"/>
        <v>2097</v>
      </c>
      <c r="E151" s="122">
        <f t="shared" si="39"/>
        <v>10109</v>
      </c>
      <c r="F151" s="126">
        <f t="shared" si="40"/>
        <v>5.9</v>
      </c>
      <c r="G151" s="126">
        <f t="shared" si="36"/>
        <v>-0.3</v>
      </c>
      <c r="H151" s="126">
        <f t="shared" si="32"/>
        <v>-3.9</v>
      </c>
      <c r="I151" s="126">
        <f t="shared" si="43"/>
        <v>-99</v>
      </c>
      <c r="J151" s="122">
        <f t="shared" si="43"/>
        <v>7645</v>
      </c>
      <c r="K151" s="119"/>
      <c r="L151" s="119"/>
      <c r="M151" s="122">
        <v>10379888</v>
      </c>
      <c r="N151" s="127">
        <f t="shared" si="37"/>
        <v>-8.6300000000000008</v>
      </c>
      <c r="O151" s="127">
        <f t="shared" si="41"/>
        <v>-0.84</v>
      </c>
      <c r="P151" s="127">
        <f t="shared" si="45"/>
        <v>-5.69</v>
      </c>
      <c r="Q151" s="122">
        <f t="shared" si="33"/>
        <v>10380</v>
      </c>
      <c r="R151" s="123">
        <f t="shared" si="44"/>
        <v>-240</v>
      </c>
      <c r="S151" s="122">
        <f t="shared" si="42"/>
        <v>3818</v>
      </c>
      <c r="T151" s="119" t="str">
        <f t="shared" si="34"/>
        <v>2097</v>
      </c>
      <c r="U151" s="119"/>
      <c r="V151" s="119"/>
      <c r="W151" s="119"/>
      <c r="X151" s="119"/>
      <c r="Y151" s="119"/>
      <c r="Z151" s="119"/>
      <c r="AA151" s="119"/>
      <c r="AB151" s="119"/>
      <c r="AC151" s="119"/>
      <c r="AD151" s="119"/>
      <c r="AE151" s="119"/>
      <c r="AF151" s="119"/>
      <c r="AG151" s="119"/>
      <c r="AH151" s="119"/>
      <c r="AI151" s="119"/>
      <c r="AJ151" s="119"/>
      <c r="AK151" s="119"/>
      <c r="AL151" s="119"/>
      <c r="AM151" s="119"/>
      <c r="AN151" s="119"/>
      <c r="AO151" s="119"/>
      <c r="AP151" s="119"/>
      <c r="AQ151" s="119"/>
      <c r="AR151" s="119"/>
      <c r="AS151" s="119"/>
      <c r="AT151" s="119"/>
      <c r="AU151" s="119"/>
      <c r="AV151" s="119"/>
      <c r="AW151" s="119"/>
      <c r="AX151" s="119"/>
      <c r="AY151" s="119"/>
      <c r="AZ151" s="119"/>
    </row>
    <row r="152" spans="1:52" ht="14">
      <c r="A152" s="129" t="s">
        <v>1549</v>
      </c>
      <c r="B152" s="121">
        <v>10114722</v>
      </c>
      <c r="C152" s="125">
        <f t="shared" si="35"/>
        <v>5.58</v>
      </c>
      <c r="D152" s="124" t="str">
        <f t="shared" si="38"/>
        <v>2098</v>
      </c>
      <c r="E152" s="122">
        <f t="shared" si="39"/>
        <v>10115</v>
      </c>
      <c r="F152" s="126">
        <f t="shared" si="40"/>
        <v>5.6</v>
      </c>
      <c r="G152" s="126">
        <f t="shared" si="36"/>
        <v>-0.3</v>
      </c>
      <c r="H152" s="126">
        <f t="shared" si="32"/>
        <v>-3.8</v>
      </c>
      <c r="I152" s="126">
        <f t="shared" ref="I152:J167" si="46">I151+H152</f>
        <v>-102.8</v>
      </c>
      <c r="J152" s="122">
        <f t="shared" si="46"/>
        <v>7542</v>
      </c>
      <c r="K152" s="119"/>
      <c r="L152" s="119"/>
      <c r="M152" s="122">
        <v>10370445</v>
      </c>
      <c r="N152" s="127">
        <f t="shared" si="37"/>
        <v>-9.44</v>
      </c>
      <c r="O152" s="127">
        <f t="shared" si="41"/>
        <v>-0.81</v>
      </c>
      <c r="P152" s="127">
        <f t="shared" si="45"/>
        <v>-6.5</v>
      </c>
      <c r="Q152" s="122">
        <f t="shared" si="33"/>
        <v>10370</v>
      </c>
      <c r="R152" s="123">
        <f t="shared" si="44"/>
        <v>-247</v>
      </c>
      <c r="S152" s="122">
        <f t="shared" si="42"/>
        <v>3571</v>
      </c>
      <c r="T152" s="119" t="str">
        <f t="shared" si="34"/>
        <v>2098</v>
      </c>
      <c r="U152" s="119"/>
      <c r="V152" s="119"/>
      <c r="W152" s="119"/>
      <c r="X152" s="119"/>
      <c r="Y152" s="119"/>
      <c r="Z152" s="119"/>
      <c r="AA152" s="119"/>
      <c r="AB152" s="119"/>
      <c r="AC152" s="119"/>
      <c r="AD152" s="119"/>
      <c r="AE152" s="119"/>
      <c r="AF152" s="119"/>
      <c r="AG152" s="119"/>
      <c r="AH152" s="119"/>
      <c r="AI152" s="119"/>
      <c r="AJ152" s="119"/>
      <c r="AK152" s="119"/>
      <c r="AL152" s="119"/>
      <c r="AM152" s="119"/>
      <c r="AN152" s="119"/>
      <c r="AO152" s="119"/>
      <c r="AP152" s="119"/>
      <c r="AQ152" s="119"/>
      <c r="AR152" s="119"/>
      <c r="AS152" s="119"/>
      <c r="AT152" s="119"/>
      <c r="AU152" s="119"/>
      <c r="AV152" s="119"/>
      <c r="AW152" s="119"/>
      <c r="AX152" s="119"/>
      <c r="AY152" s="119"/>
      <c r="AZ152" s="119"/>
    </row>
    <row r="153" spans="1:52" ht="14">
      <c r="A153" s="129" t="s">
        <v>1550</v>
      </c>
      <c r="B153" s="121">
        <v>10119991</v>
      </c>
      <c r="C153" s="125">
        <f t="shared" si="35"/>
        <v>5.27</v>
      </c>
      <c r="D153" s="124" t="str">
        <f t="shared" si="38"/>
        <v>2099</v>
      </c>
      <c r="E153" s="122">
        <f t="shared" si="39"/>
        <v>10120</v>
      </c>
      <c r="F153" s="126">
        <f t="shared" si="40"/>
        <v>5.3</v>
      </c>
      <c r="G153" s="126">
        <f t="shared" si="36"/>
        <v>-0.3</v>
      </c>
      <c r="H153" s="126">
        <f t="shared" si="32"/>
        <v>-4.0999999999999996</v>
      </c>
      <c r="I153" s="126">
        <f t="shared" si="46"/>
        <v>-106.9</v>
      </c>
      <c r="J153" s="122">
        <f t="shared" si="46"/>
        <v>7435</v>
      </c>
      <c r="K153" s="119"/>
      <c r="L153" s="119"/>
      <c r="M153" s="122">
        <v>10360269</v>
      </c>
      <c r="N153" s="127">
        <f t="shared" si="37"/>
        <v>-10.18</v>
      </c>
      <c r="O153" s="127">
        <f t="shared" si="41"/>
        <v>-0.74</v>
      </c>
      <c r="P153" s="127">
        <f t="shared" si="45"/>
        <v>-6.85</v>
      </c>
      <c r="Q153" s="122">
        <f t="shared" si="33"/>
        <v>10360</v>
      </c>
      <c r="R153" s="123">
        <f t="shared" si="44"/>
        <v>-254</v>
      </c>
      <c r="S153" s="122">
        <f t="shared" si="42"/>
        <v>3317</v>
      </c>
      <c r="T153" s="119" t="str">
        <f t="shared" si="34"/>
        <v>2099</v>
      </c>
      <c r="U153" s="119"/>
      <c r="V153" s="119"/>
      <c r="W153" s="119"/>
      <c r="X153" s="119"/>
      <c r="Y153" s="119"/>
      <c r="Z153" s="119"/>
      <c r="AA153" s="119"/>
      <c r="AB153" s="119"/>
      <c r="AC153" s="119"/>
      <c r="AD153" s="119"/>
      <c r="AE153" s="119"/>
      <c r="AF153" s="119"/>
      <c r="AG153" s="119"/>
      <c r="AH153" s="119"/>
      <c r="AI153" s="119"/>
      <c r="AJ153" s="119"/>
      <c r="AK153" s="119"/>
      <c r="AL153" s="119"/>
      <c r="AM153" s="119"/>
      <c r="AN153" s="119"/>
      <c r="AO153" s="119"/>
      <c r="AP153" s="119"/>
      <c r="AQ153" s="119"/>
      <c r="AR153" s="119"/>
      <c r="AS153" s="119"/>
      <c r="AT153" s="119"/>
      <c r="AU153" s="119"/>
      <c r="AV153" s="119"/>
      <c r="AW153" s="119"/>
      <c r="AX153" s="119"/>
      <c r="AY153" s="119"/>
      <c r="AZ153" s="119"/>
    </row>
    <row r="154" spans="1:52" ht="14">
      <c r="A154" s="130" t="s">
        <v>1551</v>
      </c>
      <c r="B154" s="121">
        <v>10124926</v>
      </c>
      <c r="C154" s="125">
        <f t="shared" si="35"/>
        <v>4.9400000000000004</v>
      </c>
      <c r="D154" s="124" t="str">
        <f t="shared" si="38"/>
        <v>2100</v>
      </c>
      <c r="E154" s="122">
        <f t="shared" si="39"/>
        <v>10125</v>
      </c>
      <c r="F154" s="126">
        <f t="shared" si="40"/>
        <v>4.9000000000000004</v>
      </c>
      <c r="G154" s="126">
        <f t="shared" si="36"/>
        <v>-0.3</v>
      </c>
      <c r="H154" s="126">
        <f t="shared" si="32"/>
        <v>-4.5</v>
      </c>
      <c r="I154" s="126">
        <f t="shared" si="46"/>
        <v>-111.4</v>
      </c>
      <c r="J154" s="122">
        <f t="shared" si="46"/>
        <v>7324</v>
      </c>
      <c r="K154" s="119"/>
      <c r="L154" s="119"/>
      <c r="M154" s="122">
        <v>10349323</v>
      </c>
      <c r="N154" s="127">
        <f t="shared" si="37"/>
        <v>-10.95</v>
      </c>
      <c r="O154" s="127">
        <f t="shared" si="41"/>
        <v>-0.77</v>
      </c>
      <c r="P154" s="127">
        <f t="shared" si="45"/>
        <v>-6.73</v>
      </c>
      <c r="Q154" s="122">
        <f t="shared" si="33"/>
        <v>10349</v>
      </c>
      <c r="R154" s="123">
        <f t="shared" si="44"/>
        <v>-261</v>
      </c>
      <c r="S154" s="122">
        <f t="shared" si="42"/>
        <v>3056</v>
      </c>
      <c r="T154" s="119" t="str">
        <f t="shared" si="34"/>
        <v>2100</v>
      </c>
      <c r="U154" s="119"/>
      <c r="V154" s="119"/>
      <c r="W154" s="119"/>
      <c r="X154" s="119"/>
      <c r="Y154" s="119"/>
      <c r="Z154" s="119"/>
      <c r="AA154" s="119"/>
      <c r="AB154" s="119"/>
      <c r="AC154" s="119"/>
      <c r="AD154" s="119"/>
      <c r="AE154" s="119"/>
      <c r="AF154" s="119"/>
      <c r="AG154" s="119"/>
      <c r="AH154" s="119"/>
      <c r="AI154" s="119"/>
      <c r="AJ154" s="119"/>
      <c r="AK154" s="119"/>
      <c r="AL154" s="119"/>
      <c r="AM154" s="119"/>
      <c r="AN154" s="119"/>
      <c r="AO154" s="119"/>
      <c r="AP154" s="119"/>
      <c r="AQ154" s="119"/>
      <c r="AR154" s="119"/>
      <c r="AS154" s="119"/>
      <c r="AT154" s="119"/>
      <c r="AU154" s="119"/>
      <c r="AV154" s="119"/>
      <c r="AW154" s="119"/>
      <c r="AX154" s="119"/>
      <c r="AY154" s="119"/>
      <c r="AZ154" s="119"/>
    </row>
    <row r="155" spans="1:52" ht="14">
      <c r="A155" s="129" t="s">
        <v>1552</v>
      </c>
      <c r="B155" s="119"/>
      <c r="C155" s="119"/>
      <c r="D155" s="119"/>
      <c r="E155" s="119"/>
      <c r="F155" s="126"/>
      <c r="G155" s="126"/>
      <c r="H155" s="126">
        <f t="shared" si="32"/>
        <v>-4.5999999999999996</v>
      </c>
      <c r="I155" s="126">
        <f t="shared" si="46"/>
        <v>-116</v>
      </c>
      <c r="J155" s="122">
        <f t="shared" si="46"/>
        <v>7208</v>
      </c>
      <c r="K155" s="119"/>
      <c r="L155" s="119"/>
      <c r="M155" s="122"/>
      <c r="N155" s="127"/>
      <c r="O155" s="127"/>
      <c r="P155" s="127">
        <f t="shared" si="45"/>
        <v>-6.55</v>
      </c>
      <c r="Q155" s="119"/>
      <c r="R155" s="119"/>
      <c r="S155" s="119"/>
      <c r="T155" s="119" t="str">
        <f t="shared" si="34"/>
        <v>2101</v>
      </c>
      <c r="U155" s="119"/>
      <c r="V155" s="119"/>
      <c r="W155" s="119"/>
      <c r="X155" s="119"/>
      <c r="Y155" s="119"/>
      <c r="Z155" s="119"/>
      <c r="AA155" s="119"/>
      <c r="AB155" s="119"/>
      <c r="AC155" s="119"/>
      <c r="AD155" s="119"/>
      <c r="AE155" s="119"/>
      <c r="AF155" s="119"/>
      <c r="AG155" s="119"/>
      <c r="AH155" s="119"/>
      <c r="AI155" s="119"/>
      <c r="AJ155" s="119"/>
      <c r="AK155" s="119"/>
      <c r="AL155" s="119"/>
      <c r="AM155" s="119"/>
      <c r="AN155" s="119"/>
      <c r="AO155" s="119"/>
      <c r="AP155" s="119"/>
      <c r="AQ155" s="119"/>
      <c r="AR155" s="119"/>
      <c r="AS155" s="119"/>
      <c r="AT155" s="119"/>
      <c r="AU155" s="119"/>
      <c r="AV155" s="119"/>
      <c r="AW155" s="119"/>
      <c r="AX155" s="119"/>
      <c r="AY155" s="119"/>
      <c r="AZ155" s="119"/>
    </row>
    <row r="156" spans="1:52" ht="14">
      <c r="A156" s="130" t="s">
        <v>1553</v>
      </c>
      <c r="B156" s="119"/>
      <c r="C156" s="119"/>
      <c r="D156" s="119"/>
      <c r="E156" s="119"/>
      <c r="F156" s="126"/>
      <c r="G156" s="126"/>
      <c r="H156" s="126">
        <f t="shared" si="32"/>
        <v>-4.9000000000000004</v>
      </c>
      <c r="I156" s="126">
        <f t="shared" si="46"/>
        <v>-120.9</v>
      </c>
      <c r="J156" s="122">
        <f t="shared" si="46"/>
        <v>7087</v>
      </c>
      <c r="K156" s="119"/>
      <c r="L156" s="119"/>
      <c r="M156" s="122"/>
      <c r="N156" s="127"/>
      <c r="O156" s="127"/>
      <c r="P156" s="127">
        <f t="shared" si="45"/>
        <v>-8.4</v>
      </c>
      <c r="Q156" s="119"/>
      <c r="R156" s="119"/>
      <c r="S156" s="119"/>
      <c r="T156" s="119" t="str">
        <f t="shared" si="34"/>
        <v>2102</v>
      </c>
      <c r="U156" s="119"/>
      <c r="V156" s="119"/>
      <c r="W156" s="119"/>
      <c r="X156" s="119"/>
      <c r="Y156" s="119"/>
      <c r="Z156" s="119"/>
      <c r="AA156" s="119"/>
      <c r="AB156" s="119"/>
      <c r="AC156" s="119"/>
      <c r="AD156" s="119"/>
      <c r="AE156" s="119"/>
      <c r="AF156" s="119"/>
      <c r="AG156" s="119"/>
      <c r="AH156" s="119"/>
      <c r="AI156" s="119"/>
      <c r="AJ156" s="119"/>
      <c r="AK156" s="119"/>
      <c r="AL156" s="119"/>
      <c r="AM156" s="119"/>
      <c r="AN156" s="119"/>
      <c r="AO156" s="119"/>
      <c r="AP156" s="119"/>
      <c r="AQ156" s="119"/>
      <c r="AR156" s="119"/>
      <c r="AS156" s="119"/>
      <c r="AT156" s="119"/>
      <c r="AU156" s="119"/>
      <c r="AV156" s="119"/>
      <c r="AW156" s="119"/>
      <c r="AX156" s="119"/>
      <c r="AY156" s="119"/>
      <c r="AZ156" s="119"/>
    </row>
    <row r="157" spans="1:52" ht="14">
      <c r="A157" s="129" t="s">
        <v>1554</v>
      </c>
      <c r="B157" s="119"/>
      <c r="C157" s="119"/>
      <c r="D157" s="119"/>
      <c r="E157" s="119"/>
      <c r="F157" s="126"/>
      <c r="G157" s="126"/>
      <c r="H157" s="126">
        <f t="shared" si="32"/>
        <v>-4.7</v>
      </c>
      <c r="I157" s="126">
        <f t="shared" si="46"/>
        <v>-125.6</v>
      </c>
      <c r="J157" s="122">
        <f t="shared" si="46"/>
        <v>6961</v>
      </c>
      <c r="K157" s="119"/>
      <c r="L157" s="119"/>
      <c r="M157" s="122"/>
      <c r="N157" s="127"/>
      <c r="O157" s="127"/>
      <c r="P157" s="127">
        <f t="shared" si="45"/>
        <v>-8.83</v>
      </c>
      <c r="Q157" s="119"/>
      <c r="R157" s="119"/>
      <c r="S157" s="119"/>
      <c r="T157" s="119" t="str">
        <f t="shared" si="34"/>
        <v>2103</v>
      </c>
      <c r="U157" s="119"/>
      <c r="V157" s="119"/>
      <c r="W157" s="119"/>
      <c r="X157" s="119"/>
      <c r="Y157" s="119"/>
      <c r="Z157" s="119"/>
      <c r="AA157" s="119"/>
      <c r="AB157" s="119"/>
      <c r="AC157" s="119"/>
      <c r="AD157" s="119"/>
      <c r="AE157" s="119"/>
      <c r="AF157" s="119"/>
      <c r="AG157" s="119"/>
      <c r="AH157" s="119"/>
      <c r="AI157" s="119"/>
      <c r="AJ157" s="119"/>
      <c r="AK157" s="119"/>
      <c r="AL157" s="119"/>
      <c r="AM157" s="119"/>
      <c r="AN157" s="119"/>
      <c r="AO157" s="119"/>
      <c r="AP157" s="119"/>
      <c r="AQ157" s="119"/>
      <c r="AR157" s="119"/>
      <c r="AS157" s="119"/>
      <c r="AT157" s="119"/>
      <c r="AU157" s="119"/>
      <c r="AV157" s="119"/>
      <c r="AW157" s="119"/>
      <c r="AX157" s="119"/>
      <c r="AY157" s="119"/>
      <c r="AZ157" s="119"/>
    </row>
    <row r="158" spans="1:52" ht="14">
      <c r="A158" s="130" t="s">
        <v>1555</v>
      </c>
      <c r="B158" s="119"/>
      <c r="C158" s="119"/>
      <c r="D158" s="119"/>
      <c r="E158" s="119"/>
      <c r="F158" s="126"/>
      <c r="G158" s="126"/>
      <c r="H158" s="126">
        <f t="shared" si="32"/>
        <v>-4.0999999999999996</v>
      </c>
      <c r="I158" s="126">
        <f t="shared" si="46"/>
        <v>-129.69999999999999</v>
      </c>
      <c r="J158" s="122">
        <f t="shared" si="46"/>
        <v>6831</v>
      </c>
      <c r="K158" s="119"/>
      <c r="L158" s="119"/>
      <c r="M158" s="122"/>
      <c r="N158" s="127"/>
      <c r="O158" s="127"/>
      <c r="P158" s="127">
        <f t="shared" si="45"/>
        <v>-8.41</v>
      </c>
      <c r="Q158" s="119"/>
      <c r="R158" s="119"/>
      <c r="S158" s="119"/>
      <c r="T158" s="119" t="str">
        <f t="shared" si="34"/>
        <v>2104</v>
      </c>
      <c r="U158" s="119"/>
      <c r="V158" s="119"/>
      <c r="W158" s="119"/>
      <c r="X158" s="119"/>
      <c r="Y158" s="119"/>
      <c r="Z158" s="119"/>
      <c r="AA158" s="119"/>
      <c r="AB158" s="119"/>
      <c r="AC158" s="119"/>
      <c r="AD158" s="119"/>
      <c r="AE158" s="119"/>
      <c r="AF158" s="119"/>
      <c r="AG158" s="119"/>
      <c r="AH158" s="119"/>
      <c r="AI158" s="119"/>
      <c r="AJ158" s="119"/>
      <c r="AK158" s="119"/>
      <c r="AL158" s="119"/>
      <c r="AM158" s="119"/>
      <c r="AN158" s="119"/>
      <c r="AO158" s="119"/>
      <c r="AP158" s="119"/>
      <c r="AQ158" s="119"/>
      <c r="AR158" s="119"/>
      <c r="AS158" s="119"/>
      <c r="AT158" s="119"/>
      <c r="AU158" s="119"/>
      <c r="AV158" s="119"/>
      <c r="AW158" s="119"/>
      <c r="AX158" s="119"/>
      <c r="AY158" s="119"/>
      <c r="AZ158" s="119"/>
    </row>
    <row r="159" spans="1:52" ht="14">
      <c r="A159" s="129" t="s">
        <v>1556</v>
      </c>
      <c r="B159" s="119"/>
      <c r="C159" s="119"/>
      <c r="D159" s="119"/>
      <c r="E159" s="119"/>
      <c r="F159" s="126"/>
      <c r="G159" s="126"/>
      <c r="H159" s="126">
        <f t="shared" si="32"/>
        <v>-3.2</v>
      </c>
      <c r="I159" s="126">
        <f t="shared" si="46"/>
        <v>-132.9</v>
      </c>
      <c r="J159" s="122">
        <f t="shared" si="46"/>
        <v>6698</v>
      </c>
      <c r="K159" s="119"/>
      <c r="L159" s="119"/>
      <c r="M159" s="122"/>
      <c r="N159" s="127"/>
      <c r="O159" s="127"/>
      <c r="P159" s="127">
        <f t="shared" si="45"/>
        <v>-6.99</v>
      </c>
      <c r="Q159" s="119"/>
      <c r="R159" s="119"/>
      <c r="S159" s="119"/>
      <c r="T159" s="119" t="str">
        <f t="shared" si="34"/>
        <v>2105</v>
      </c>
      <c r="U159" s="119"/>
      <c r="V159" s="119"/>
      <c r="W159" s="119"/>
      <c r="X159" s="119"/>
      <c r="Y159" s="119"/>
      <c r="Z159" s="119"/>
      <c r="AA159" s="119"/>
      <c r="AB159" s="119"/>
      <c r="AC159" s="119"/>
      <c r="AD159" s="119"/>
      <c r="AE159" s="119"/>
      <c r="AF159" s="119"/>
      <c r="AG159" s="119"/>
      <c r="AH159" s="119"/>
      <c r="AI159" s="119"/>
      <c r="AJ159" s="119"/>
      <c r="AK159" s="119"/>
      <c r="AL159" s="119"/>
      <c r="AM159" s="119"/>
      <c r="AN159" s="119"/>
      <c r="AO159" s="119"/>
      <c r="AP159" s="119"/>
      <c r="AQ159" s="119"/>
      <c r="AR159" s="119"/>
      <c r="AS159" s="119"/>
      <c r="AT159" s="119"/>
      <c r="AU159" s="119"/>
      <c r="AV159" s="119"/>
      <c r="AW159" s="119"/>
      <c r="AX159" s="119"/>
      <c r="AY159" s="119"/>
      <c r="AZ159" s="119"/>
    </row>
    <row r="160" spans="1:52" ht="14">
      <c r="A160" s="130" t="s">
        <v>1557</v>
      </c>
      <c r="B160" s="119"/>
      <c r="C160" s="119"/>
      <c r="D160" s="119"/>
      <c r="E160" s="119"/>
      <c r="F160" s="126"/>
      <c r="G160" s="126"/>
      <c r="H160" s="126">
        <f t="shared" si="32"/>
        <v>-2.6</v>
      </c>
      <c r="I160" s="126">
        <f t="shared" si="46"/>
        <v>-135.5</v>
      </c>
      <c r="J160" s="122">
        <f t="shared" si="46"/>
        <v>6563</v>
      </c>
      <c r="K160" s="119"/>
      <c r="L160" s="119"/>
      <c r="M160" s="122"/>
      <c r="N160" s="127"/>
      <c r="O160" s="127"/>
      <c r="P160" s="127">
        <f t="shared" si="45"/>
        <v>-6.53</v>
      </c>
      <c r="Q160" s="119"/>
      <c r="R160" s="119"/>
      <c r="S160" s="119"/>
      <c r="T160" s="119" t="str">
        <f t="shared" si="34"/>
        <v>2106</v>
      </c>
      <c r="U160" s="119"/>
      <c r="V160" s="119"/>
      <c r="W160" s="119"/>
      <c r="X160" s="119"/>
      <c r="Y160" s="119"/>
      <c r="Z160" s="119"/>
      <c r="AA160" s="119"/>
      <c r="AB160" s="119"/>
      <c r="AC160" s="119"/>
      <c r="AD160" s="119"/>
      <c r="AE160" s="119"/>
      <c r="AF160" s="119"/>
      <c r="AG160" s="119"/>
      <c r="AH160" s="119"/>
      <c r="AI160" s="119"/>
      <c r="AJ160" s="119"/>
      <c r="AK160" s="119"/>
      <c r="AL160" s="119"/>
      <c r="AM160" s="119"/>
      <c r="AN160" s="119"/>
      <c r="AO160" s="119"/>
      <c r="AP160" s="119"/>
      <c r="AQ160" s="119"/>
      <c r="AR160" s="119"/>
      <c r="AS160" s="119"/>
      <c r="AT160" s="119"/>
      <c r="AU160" s="119"/>
      <c r="AV160" s="119"/>
      <c r="AW160" s="119"/>
      <c r="AX160" s="119"/>
      <c r="AY160" s="119"/>
      <c r="AZ160" s="119"/>
    </row>
    <row r="161" spans="1:52" ht="14">
      <c r="A161" s="129" t="s">
        <v>1558</v>
      </c>
      <c r="B161" s="119"/>
      <c r="C161" s="119"/>
      <c r="D161" s="119"/>
      <c r="E161" s="119"/>
      <c r="F161" s="126"/>
      <c r="G161" s="126"/>
      <c r="H161" s="126">
        <f t="shared" si="32"/>
        <v>-2.5</v>
      </c>
      <c r="I161" s="126">
        <f t="shared" si="46"/>
        <v>-138</v>
      </c>
      <c r="J161" s="122">
        <f t="shared" si="46"/>
        <v>6425</v>
      </c>
      <c r="K161" s="119"/>
      <c r="L161" s="119"/>
      <c r="M161" s="122"/>
      <c r="N161" s="127"/>
      <c r="O161" s="127"/>
      <c r="P161" s="127">
        <f t="shared" si="45"/>
        <v>-6.84</v>
      </c>
      <c r="Q161" s="119"/>
      <c r="R161" s="119"/>
      <c r="S161" s="119"/>
      <c r="T161" s="119" t="str">
        <f t="shared" si="34"/>
        <v>2107</v>
      </c>
      <c r="U161" s="119"/>
      <c r="V161" s="119"/>
      <c r="W161" s="119"/>
      <c r="X161" s="119"/>
      <c r="Y161" s="119"/>
      <c r="Z161" s="119"/>
      <c r="AA161" s="119"/>
      <c r="AB161" s="119"/>
      <c r="AC161" s="119"/>
      <c r="AD161" s="119"/>
      <c r="AE161" s="119"/>
      <c r="AF161" s="119"/>
      <c r="AG161" s="119"/>
      <c r="AH161" s="119"/>
      <c r="AI161" s="119"/>
      <c r="AJ161" s="119"/>
      <c r="AK161" s="119"/>
      <c r="AL161" s="119"/>
      <c r="AM161" s="119"/>
      <c r="AN161" s="119"/>
      <c r="AO161" s="119"/>
      <c r="AP161" s="119"/>
      <c r="AQ161" s="119"/>
      <c r="AR161" s="119"/>
      <c r="AS161" s="119"/>
      <c r="AT161" s="119"/>
      <c r="AU161" s="119"/>
      <c r="AV161" s="119"/>
      <c r="AW161" s="119"/>
      <c r="AX161" s="119"/>
      <c r="AY161" s="119"/>
      <c r="AZ161" s="119"/>
    </row>
    <row r="162" spans="1:52" ht="14">
      <c r="A162" s="130" t="s">
        <v>1559</v>
      </c>
      <c r="B162" s="119"/>
      <c r="C162" s="119"/>
      <c r="D162" s="119"/>
      <c r="E162" s="119"/>
      <c r="F162" s="126"/>
      <c r="G162" s="126"/>
      <c r="H162" s="126">
        <f t="shared" si="32"/>
        <v>-2.7</v>
      </c>
      <c r="I162" s="126">
        <f t="shared" si="46"/>
        <v>-140.69999999999999</v>
      </c>
      <c r="J162" s="122">
        <f t="shared" si="46"/>
        <v>6284</v>
      </c>
      <c r="K162" s="119"/>
      <c r="L162" s="119"/>
      <c r="M162" s="122"/>
      <c r="N162" s="127"/>
      <c r="O162" s="127"/>
      <c r="P162" s="127">
        <f t="shared" si="45"/>
        <v>-6.29</v>
      </c>
      <c r="Q162" s="119"/>
      <c r="R162" s="119"/>
      <c r="S162" s="119"/>
      <c r="T162" s="119" t="str">
        <f t="shared" si="34"/>
        <v>2108</v>
      </c>
      <c r="U162" s="119"/>
      <c r="V162" s="119"/>
      <c r="W162" s="119"/>
      <c r="X162" s="119"/>
      <c r="Y162" s="119"/>
      <c r="Z162" s="119"/>
      <c r="AA162" s="119"/>
      <c r="AB162" s="119"/>
      <c r="AC162" s="119"/>
      <c r="AD162" s="119"/>
      <c r="AE162" s="119"/>
      <c r="AF162" s="119"/>
      <c r="AG162" s="119"/>
      <c r="AH162" s="119"/>
      <c r="AI162" s="119"/>
      <c r="AJ162" s="119"/>
      <c r="AK162" s="119"/>
      <c r="AL162" s="119"/>
      <c r="AM162" s="119"/>
      <c r="AN162" s="119"/>
      <c r="AO162" s="119"/>
      <c r="AP162" s="119"/>
      <c r="AQ162" s="119"/>
      <c r="AR162" s="119"/>
      <c r="AS162" s="119"/>
      <c r="AT162" s="119"/>
      <c r="AU162" s="119"/>
      <c r="AV162" s="119"/>
      <c r="AW162" s="119"/>
      <c r="AX162" s="119"/>
      <c r="AY162" s="119"/>
      <c r="AZ162" s="119"/>
    </row>
    <row r="163" spans="1:52" ht="14">
      <c r="A163" s="129" t="s">
        <v>1560</v>
      </c>
      <c r="B163" s="119"/>
      <c r="C163" s="119"/>
      <c r="D163" s="119"/>
      <c r="E163" s="119"/>
      <c r="F163" s="126"/>
      <c r="G163" s="126"/>
      <c r="H163" s="126">
        <f t="shared" si="32"/>
        <v>-2.5</v>
      </c>
      <c r="I163" s="126">
        <f t="shared" si="46"/>
        <v>-143.19999999999999</v>
      </c>
      <c r="J163" s="122">
        <f t="shared" si="46"/>
        <v>6141</v>
      </c>
      <c r="K163" s="119"/>
      <c r="L163" s="119"/>
      <c r="M163" s="122"/>
      <c r="N163" s="127"/>
      <c r="O163" s="127"/>
      <c r="P163" s="127">
        <f t="shared" si="45"/>
        <v>-8.49</v>
      </c>
      <c r="Q163" s="119"/>
      <c r="R163" s="119"/>
      <c r="S163" s="119"/>
      <c r="T163" s="119" t="str">
        <f t="shared" si="34"/>
        <v>2109</v>
      </c>
      <c r="U163" s="119"/>
      <c r="V163" s="119"/>
      <c r="W163" s="119"/>
      <c r="X163" s="119"/>
      <c r="Y163" s="119"/>
      <c r="Z163" s="119"/>
      <c r="AA163" s="119"/>
      <c r="AB163" s="119"/>
      <c r="AC163" s="119"/>
      <c r="AD163" s="119"/>
      <c r="AE163" s="119"/>
      <c r="AF163" s="119"/>
      <c r="AG163" s="119"/>
      <c r="AH163" s="119"/>
      <c r="AI163" s="119"/>
      <c r="AJ163" s="119"/>
      <c r="AK163" s="119"/>
      <c r="AL163" s="119"/>
      <c r="AM163" s="119"/>
      <c r="AN163" s="119"/>
      <c r="AO163" s="119"/>
      <c r="AP163" s="119"/>
      <c r="AQ163" s="119"/>
      <c r="AR163" s="119"/>
      <c r="AS163" s="119"/>
      <c r="AT163" s="119"/>
      <c r="AU163" s="119"/>
      <c r="AV163" s="119"/>
      <c r="AW163" s="119"/>
      <c r="AX163" s="119"/>
      <c r="AY163" s="119"/>
      <c r="AZ163" s="119"/>
    </row>
    <row r="164" spans="1:52" ht="14">
      <c r="A164" s="130" t="s">
        <v>1561</v>
      </c>
      <c r="B164" s="119"/>
      <c r="C164" s="119"/>
      <c r="D164" s="119"/>
      <c r="E164" s="119"/>
      <c r="F164" s="126"/>
      <c r="G164" s="126"/>
      <c r="H164" s="126">
        <f t="shared" si="32"/>
        <v>-2.4</v>
      </c>
      <c r="I164" s="126">
        <f t="shared" si="46"/>
        <v>-145.6</v>
      </c>
      <c r="J164" s="122">
        <f t="shared" si="46"/>
        <v>5995</v>
      </c>
      <c r="K164" s="119"/>
      <c r="L164" s="119"/>
      <c r="M164" s="122"/>
      <c r="N164" s="127"/>
      <c r="O164" s="127"/>
      <c r="P164" s="127">
        <f t="shared" si="45"/>
        <v>-8.98</v>
      </c>
      <c r="Q164" s="119"/>
      <c r="R164" s="119"/>
      <c r="S164" s="119"/>
      <c r="T164" s="119" t="str">
        <f t="shared" si="34"/>
        <v>2110</v>
      </c>
      <c r="U164" s="119"/>
      <c r="V164" s="119"/>
      <c r="W164" s="119"/>
      <c r="X164" s="119"/>
      <c r="Y164" s="119"/>
      <c r="Z164" s="119"/>
      <c r="AA164" s="119"/>
      <c r="AB164" s="119"/>
      <c r="AC164" s="119"/>
      <c r="AD164" s="119"/>
      <c r="AE164" s="119"/>
      <c r="AF164" s="119"/>
      <c r="AG164" s="119"/>
      <c r="AH164" s="119"/>
      <c r="AI164" s="119"/>
      <c r="AJ164" s="119"/>
      <c r="AK164" s="119"/>
      <c r="AL164" s="119"/>
      <c r="AM164" s="119"/>
      <c r="AN164" s="119"/>
      <c r="AO164" s="119"/>
      <c r="AP164" s="119"/>
      <c r="AQ164" s="119"/>
      <c r="AR164" s="119"/>
      <c r="AS164" s="119"/>
      <c r="AT164" s="119"/>
      <c r="AU164" s="119"/>
      <c r="AV164" s="119"/>
      <c r="AW164" s="119"/>
      <c r="AX164" s="119"/>
      <c r="AY164" s="119"/>
      <c r="AZ164" s="119"/>
    </row>
    <row r="165" spans="1:52" ht="14">
      <c r="A165" s="129" t="s">
        <v>1562</v>
      </c>
      <c r="B165" s="119"/>
      <c r="C165" s="119"/>
      <c r="D165" s="119"/>
      <c r="E165" s="119"/>
      <c r="F165" s="126"/>
      <c r="G165" s="126"/>
      <c r="H165" s="126">
        <f t="shared" si="32"/>
        <v>-2.5</v>
      </c>
      <c r="I165" s="126">
        <f t="shared" si="46"/>
        <v>-148.1</v>
      </c>
      <c r="J165" s="122">
        <f t="shared" si="46"/>
        <v>5847</v>
      </c>
      <c r="K165" s="119"/>
      <c r="L165" s="119"/>
      <c r="M165" s="122"/>
      <c r="N165" s="127"/>
      <c r="O165" s="127"/>
      <c r="P165" s="127">
        <f t="shared" si="45"/>
        <v>-7.08</v>
      </c>
      <c r="Q165" s="119"/>
      <c r="R165" s="119"/>
      <c r="S165" s="119"/>
      <c r="T165" s="119" t="str">
        <f t="shared" si="34"/>
        <v>2111</v>
      </c>
      <c r="U165" s="119"/>
      <c r="V165" s="119"/>
      <c r="W165" s="119"/>
      <c r="X165" s="119"/>
      <c r="Y165" s="119"/>
      <c r="Z165" s="119"/>
      <c r="AA165" s="119"/>
      <c r="AB165" s="119"/>
      <c r="AC165" s="119"/>
      <c r="AD165" s="119"/>
      <c r="AE165" s="119"/>
      <c r="AF165" s="119"/>
      <c r="AG165" s="119"/>
      <c r="AH165" s="119"/>
      <c r="AI165" s="119"/>
      <c r="AJ165" s="119"/>
      <c r="AK165" s="119"/>
      <c r="AL165" s="119"/>
      <c r="AM165" s="119"/>
      <c r="AN165" s="119"/>
      <c r="AO165" s="119"/>
      <c r="AP165" s="119"/>
      <c r="AQ165" s="119"/>
      <c r="AR165" s="119"/>
      <c r="AS165" s="119"/>
      <c r="AT165" s="119"/>
      <c r="AU165" s="119"/>
      <c r="AV165" s="119"/>
      <c r="AW165" s="119"/>
      <c r="AX165" s="119"/>
      <c r="AY165" s="119"/>
      <c r="AZ165" s="119"/>
    </row>
    <row r="166" spans="1:52" ht="14">
      <c r="A166" s="130" t="s">
        <v>1563</v>
      </c>
      <c r="B166" s="119"/>
      <c r="C166" s="119"/>
      <c r="D166" s="119"/>
      <c r="E166" s="119"/>
      <c r="F166" s="126"/>
      <c r="G166" s="126"/>
      <c r="H166" s="126">
        <f t="shared" si="32"/>
        <v>-2.4</v>
      </c>
      <c r="I166" s="126">
        <f t="shared" si="46"/>
        <v>-150.5</v>
      </c>
      <c r="J166" s="122">
        <f t="shared" si="46"/>
        <v>5697</v>
      </c>
      <c r="K166" s="119"/>
      <c r="L166" s="119"/>
      <c r="M166" s="122"/>
      <c r="N166" s="127"/>
      <c r="O166" s="127"/>
      <c r="P166" s="127">
        <f t="shared" si="45"/>
        <v>-6.6</v>
      </c>
      <c r="Q166" s="119"/>
      <c r="R166" s="119"/>
      <c r="S166" s="119"/>
      <c r="T166" s="119" t="str">
        <f t="shared" si="34"/>
        <v>2112</v>
      </c>
      <c r="U166" s="119"/>
      <c r="V166" s="119"/>
      <c r="W166" s="119"/>
      <c r="X166" s="119"/>
      <c r="Y166" s="119"/>
      <c r="Z166" s="119"/>
      <c r="AA166" s="119"/>
      <c r="AB166" s="119"/>
      <c r="AC166" s="119"/>
      <c r="AD166" s="119"/>
      <c r="AE166" s="119"/>
      <c r="AF166" s="119"/>
      <c r="AG166" s="119"/>
      <c r="AH166" s="119"/>
      <c r="AI166" s="119"/>
      <c r="AJ166" s="119"/>
      <c r="AK166" s="119"/>
      <c r="AL166" s="119"/>
      <c r="AM166" s="119"/>
      <c r="AN166" s="119"/>
      <c r="AO166" s="119"/>
      <c r="AP166" s="119"/>
      <c r="AQ166" s="119"/>
      <c r="AR166" s="119"/>
      <c r="AS166" s="119"/>
      <c r="AT166" s="119"/>
      <c r="AU166" s="119"/>
      <c r="AV166" s="119"/>
      <c r="AW166" s="119"/>
      <c r="AX166" s="119"/>
      <c r="AY166" s="119"/>
      <c r="AZ166" s="119"/>
    </row>
    <row r="167" spans="1:52" ht="14">
      <c r="A167" s="129" t="s">
        <v>1564</v>
      </c>
      <c r="B167" s="119"/>
      <c r="C167" s="119"/>
      <c r="D167" s="119"/>
      <c r="E167" s="119"/>
      <c r="F167" s="126"/>
      <c r="G167" s="126"/>
      <c r="H167" s="126">
        <f t="shared" si="32"/>
        <v>-2.6</v>
      </c>
      <c r="I167" s="126">
        <f t="shared" si="46"/>
        <v>-153.1</v>
      </c>
      <c r="J167" s="122">
        <f t="shared" si="46"/>
        <v>5544</v>
      </c>
      <c r="K167" s="119"/>
      <c r="L167" s="119"/>
      <c r="M167" s="122"/>
      <c r="N167" s="127"/>
      <c r="O167" s="127"/>
      <c r="P167" s="127">
        <f t="shared" si="45"/>
        <v>-6.44</v>
      </c>
      <c r="Q167" s="119"/>
      <c r="R167" s="119"/>
      <c r="S167" s="119"/>
      <c r="T167" s="119" t="str">
        <f t="shared" si="34"/>
        <v>2113</v>
      </c>
      <c r="U167" s="119"/>
      <c r="V167" s="119"/>
      <c r="W167" s="119"/>
      <c r="X167" s="119"/>
      <c r="Y167" s="119"/>
      <c r="Z167" s="119"/>
      <c r="AA167" s="119"/>
      <c r="AB167" s="119"/>
      <c r="AC167" s="119"/>
      <c r="AD167" s="119"/>
      <c r="AE167" s="119"/>
      <c r="AF167" s="119"/>
      <c r="AG167" s="119"/>
      <c r="AH167" s="119"/>
      <c r="AI167" s="119"/>
      <c r="AJ167" s="119"/>
      <c r="AK167" s="119"/>
      <c r="AL167" s="119"/>
      <c r="AM167" s="119"/>
      <c r="AN167" s="119"/>
      <c r="AO167" s="119"/>
      <c r="AP167" s="119"/>
      <c r="AQ167" s="119"/>
      <c r="AR167" s="119"/>
      <c r="AS167" s="119"/>
      <c r="AT167" s="119"/>
      <c r="AU167" s="119"/>
      <c r="AV167" s="119"/>
      <c r="AW167" s="119"/>
      <c r="AX167" s="119"/>
      <c r="AY167" s="119"/>
      <c r="AZ167" s="119"/>
    </row>
    <row r="168" spans="1:52" ht="14">
      <c r="A168" s="130" t="s">
        <v>1565</v>
      </c>
      <c r="B168" s="119"/>
      <c r="C168" s="119"/>
      <c r="D168" s="119"/>
      <c r="E168" s="119"/>
      <c r="F168" s="126"/>
      <c r="G168" s="126"/>
      <c r="H168" s="126">
        <f t="shared" si="32"/>
        <v>-3.4</v>
      </c>
      <c r="I168" s="126">
        <f t="shared" ref="I168:J183" si="47">I167+H168</f>
        <v>-156.5</v>
      </c>
      <c r="J168" s="122">
        <f t="shared" si="47"/>
        <v>5388</v>
      </c>
      <c r="K168" s="119"/>
      <c r="L168" s="119"/>
      <c r="M168" s="122"/>
      <c r="N168" s="127"/>
      <c r="O168" s="127"/>
      <c r="P168" s="127">
        <f t="shared" si="45"/>
        <v>-8.64</v>
      </c>
      <c r="Q168" s="119"/>
      <c r="R168" s="119"/>
      <c r="S168" s="119"/>
      <c r="T168" s="119" t="str">
        <f t="shared" si="34"/>
        <v>2114</v>
      </c>
      <c r="U168" s="119"/>
      <c r="V168" s="119"/>
      <c r="W168" s="119"/>
      <c r="X168" s="119"/>
      <c r="Y168" s="119"/>
      <c r="Z168" s="119"/>
      <c r="AA168" s="119"/>
      <c r="AB168" s="119"/>
      <c r="AC168" s="119"/>
      <c r="AD168" s="119"/>
      <c r="AE168" s="119"/>
      <c r="AF168" s="119"/>
      <c r="AG168" s="119"/>
      <c r="AH168" s="119"/>
      <c r="AI168" s="119"/>
      <c r="AJ168" s="119"/>
      <c r="AK168" s="119"/>
      <c r="AL168" s="119"/>
      <c r="AM168" s="119"/>
      <c r="AN168" s="119"/>
      <c r="AO168" s="119"/>
      <c r="AP168" s="119"/>
      <c r="AQ168" s="119"/>
      <c r="AR168" s="119"/>
      <c r="AS168" s="119"/>
      <c r="AT168" s="119"/>
      <c r="AU168" s="119"/>
      <c r="AV168" s="119"/>
      <c r="AW168" s="119"/>
      <c r="AX168" s="119"/>
      <c r="AY168" s="119"/>
      <c r="AZ168" s="119"/>
    </row>
    <row r="169" spans="1:52" ht="14">
      <c r="A169" s="129" t="s">
        <v>1566</v>
      </c>
      <c r="B169" s="119"/>
      <c r="C169" s="119"/>
      <c r="D169" s="119"/>
      <c r="E169" s="119"/>
      <c r="F169" s="126"/>
      <c r="G169" s="126"/>
      <c r="H169" s="126">
        <f t="shared" si="32"/>
        <v>-4.5999999999999996</v>
      </c>
      <c r="I169" s="126">
        <f t="shared" si="47"/>
        <v>-161.1</v>
      </c>
      <c r="J169" s="122">
        <f t="shared" si="47"/>
        <v>5227</v>
      </c>
      <c r="K169" s="119"/>
      <c r="L169" s="119"/>
      <c r="M169" s="122"/>
      <c r="N169" s="127"/>
      <c r="O169" s="127"/>
      <c r="P169" s="127">
        <f t="shared" si="45"/>
        <v>-8.93</v>
      </c>
      <c r="Q169" s="119"/>
      <c r="R169" s="119"/>
      <c r="S169" s="119"/>
      <c r="T169" s="119" t="str">
        <f t="shared" si="34"/>
        <v>2115</v>
      </c>
      <c r="U169" s="119"/>
      <c r="V169" s="119"/>
      <c r="W169" s="119"/>
      <c r="X169" s="119"/>
      <c r="Y169" s="119"/>
      <c r="Z169" s="119"/>
      <c r="AA169" s="119"/>
      <c r="AB169" s="119"/>
      <c r="AC169" s="119"/>
      <c r="AD169" s="119"/>
      <c r="AE169" s="119"/>
      <c r="AF169" s="119"/>
      <c r="AG169" s="119"/>
      <c r="AH169" s="119"/>
      <c r="AI169" s="119"/>
      <c r="AJ169" s="119"/>
      <c r="AK169" s="119"/>
      <c r="AL169" s="119"/>
      <c r="AM169" s="119"/>
      <c r="AN169" s="119"/>
      <c r="AO169" s="119"/>
      <c r="AP169" s="119"/>
      <c r="AQ169" s="119"/>
      <c r="AR169" s="119"/>
      <c r="AS169" s="119"/>
      <c r="AT169" s="119"/>
      <c r="AU169" s="119"/>
      <c r="AV169" s="119"/>
      <c r="AW169" s="119"/>
      <c r="AX169" s="119"/>
      <c r="AY169" s="119"/>
      <c r="AZ169" s="119"/>
    </row>
    <row r="170" spans="1:52" ht="14">
      <c r="A170" s="130" t="s">
        <v>1567</v>
      </c>
      <c r="B170" s="119"/>
      <c r="C170" s="119"/>
      <c r="D170" s="119"/>
      <c r="E170" s="119"/>
      <c r="F170" s="126"/>
      <c r="G170" s="126"/>
      <c r="H170" s="126">
        <f t="shared" si="32"/>
        <v>-5.4</v>
      </c>
      <c r="I170" s="126">
        <f t="shared" si="47"/>
        <v>-166.5</v>
      </c>
      <c r="J170" s="122">
        <f t="shared" si="47"/>
        <v>5061</v>
      </c>
      <c r="K170" s="119"/>
      <c r="L170" s="119"/>
      <c r="M170" s="122"/>
      <c r="N170" s="127"/>
      <c r="O170" s="127"/>
      <c r="P170" s="127">
        <f t="shared" si="45"/>
        <v>-7.97</v>
      </c>
      <c r="Q170" s="119"/>
      <c r="R170" s="119"/>
      <c r="S170" s="119"/>
      <c r="T170" s="119" t="str">
        <f t="shared" si="34"/>
        <v>2116</v>
      </c>
      <c r="U170" s="119"/>
      <c r="V170" s="119"/>
      <c r="W170" s="119"/>
      <c r="X170" s="119"/>
      <c r="Y170" s="119"/>
      <c r="Z170" s="119"/>
      <c r="AA170" s="119"/>
      <c r="AB170" s="119"/>
      <c r="AC170" s="119"/>
      <c r="AD170" s="119"/>
      <c r="AE170" s="119"/>
      <c r="AF170" s="119"/>
      <c r="AG170" s="119"/>
      <c r="AH170" s="119"/>
      <c r="AI170" s="119"/>
      <c r="AJ170" s="119"/>
      <c r="AK170" s="119"/>
      <c r="AL170" s="119"/>
      <c r="AM170" s="119"/>
      <c r="AN170" s="119"/>
      <c r="AO170" s="119"/>
      <c r="AP170" s="119"/>
      <c r="AQ170" s="119"/>
      <c r="AR170" s="119"/>
      <c r="AS170" s="119"/>
      <c r="AT170" s="119"/>
      <c r="AU170" s="119"/>
      <c r="AV170" s="119"/>
      <c r="AW170" s="119"/>
      <c r="AX170" s="119"/>
      <c r="AY170" s="119"/>
      <c r="AZ170" s="119"/>
    </row>
    <row r="171" spans="1:52" ht="14">
      <c r="A171" s="129" t="s">
        <v>1568</v>
      </c>
      <c r="B171" s="119"/>
      <c r="C171" s="119"/>
      <c r="D171" s="119"/>
      <c r="E171" s="119"/>
      <c r="F171" s="126"/>
      <c r="G171" s="126"/>
      <c r="H171" s="126">
        <f t="shared" si="32"/>
        <v>-5.7</v>
      </c>
      <c r="I171" s="126">
        <f t="shared" si="47"/>
        <v>-172.2</v>
      </c>
      <c r="J171" s="122">
        <f t="shared" si="47"/>
        <v>4889</v>
      </c>
      <c r="K171" s="119"/>
      <c r="L171" s="119"/>
      <c r="M171" s="122"/>
      <c r="N171" s="127"/>
      <c r="O171" s="127"/>
      <c r="P171" s="127">
        <f t="shared" si="45"/>
        <v>-11.43</v>
      </c>
      <c r="Q171" s="119"/>
      <c r="R171" s="119"/>
      <c r="S171" s="119"/>
      <c r="T171" s="119" t="str">
        <f t="shared" si="34"/>
        <v>2117</v>
      </c>
      <c r="U171" s="119"/>
      <c r="V171" s="119"/>
      <c r="W171" s="119"/>
      <c r="X171" s="119"/>
      <c r="Y171" s="119"/>
      <c r="Z171" s="119"/>
      <c r="AA171" s="119"/>
      <c r="AB171" s="119"/>
      <c r="AC171" s="119"/>
      <c r="AD171" s="119"/>
      <c r="AE171" s="119"/>
      <c r="AF171" s="119"/>
      <c r="AG171" s="119"/>
      <c r="AH171" s="119"/>
      <c r="AI171" s="119"/>
      <c r="AJ171" s="119"/>
      <c r="AK171" s="119"/>
      <c r="AL171" s="119"/>
      <c r="AM171" s="119"/>
      <c r="AN171" s="119"/>
      <c r="AO171" s="119"/>
      <c r="AP171" s="119"/>
      <c r="AQ171" s="119"/>
      <c r="AR171" s="119"/>
      <c r="AS171" s="119"/>
      <c r="AT171" s="119"/>
      <c r="AU171" s="119"/>
      <c r="AV171" s="119"/>
      <c r="AW171" s="119"/>
      <c r="AX171" s="119"/>
      <c r="AY171" s="119"/>
      <c r="AZ171" s="119"/>
    </row>
    <row r="172" spans="1:52" ht="14">
      <c r="A172" s="130" t="s">
        <v>1569</v>
      </c>
      <c r="B172" s="119"/>
      <c r="C172" s="119"/>
      <c r="D172" s="119"/>
      <c r="E172" s="119"/>
      <c r="F172" s="126"/>
      <c r="G172" s="126"/>
      <c r="H172" s="126">
        <f t="shared" si="32"/>
        <v>-5.6</v>
      </c>
      <c r="I172" s="126">
        <f t="shared" si="47"/>
        <v>-177.8</v>
      </c>
      <c r="J172" s="122">
        <f t="shared" si="47"/>
        <v>4711</v>
      </c>
      <c r="K172" s="119"/>
      <c r="L172" s="119"/>
      <c r="M172" s="122"/>
      <c r="N172" s="127"/>
      <c r="O172" s="127"/>
      <c r="P172" s="127">
        <f t="shared" si="45"/>
        <v>-12.66</v>
      </c>
      <c r="Q172" s="119"/>
      <c r="R172" s="119"/>
      <c r="S172" s="119"/>
      <c r="T172" s="119" t="str">
        <f t="shared" si="34"/>
        <v>2118</v>
      </c>
      <c r="U172" s="119"/>
      <c r="V172" s="119"/>
      <c r="W172" s="119"/>
      <c r="X172" s="119"/>
      <c r="Y172" s="119"/>
      <c r="Z172" s="119"/>
      <c r="AA172" s="119"/>
      <c r="AB172" s="119"/>
      <c r="AC172" s="119"/>
      <c r="AD172" s="119"/>
      <c r="AE172" s="119"/>
      <c r="AF172" s="119"/>
      <c r="AG172" s="119"/>
      <c r="AH172" s="119"/>
      <c r="AI172" s="119"/>
      <c r="AJ172" s="119"/>
      <c r="AK172" s="119"/>
      <c r="AL172" s="119"/>
      <c r="AM172" s="119"/>
      <c r="AN172" s="119"/>
      <c r="AO172" s="119"/>
      <c r="AP172" s="119"/>
      <c r="AQ172" s="119"/>
      <c r="AR172" s="119"/>
      <c r="AS172" s="119"/>
      <c r="AT172" s="119"/>
      <c r="AU172" s="119"/>
      <c r="AV172" s="119"/>
      <c r="AW172" s="119"/>
      <c r="AX172" s="119"/>
      <c r="AY172" s="119"/>
      <c r="AZ172" s="119"/>
    </row>
    <row r="173" spans="1:52" ht="14">
      <c r="A173" s="129" t="s">
        <v>1570</v>
      </c>
      <c r="B173" s="119"/>
      <c r="C173" s="119"/>
      <c r="D173" s="119"/>
      <c r="E173" s="119"/>
      <c r="F173" s="126"/>
      <c r="G173" s="126"/>
      <c r="H173" s="126">
        <f t="shared" si="32"/>
        <v>-5.5</v>
      </c>
      <c r="I173" s="126">
        <f t="shared" si="47"/>
        <v>-183.3</v>
      </c>
      <c r="J173" s="122">
        <f t="shared" si="47"/>
        <v>4528</v>
      </c>
      <c r="K173" s="119"/>
      <c r="L173" s="119"/>
      <c r="M173" s="122"/>
      <c r="N173" s="127"/>
      <c r="O173" s="127"/>
      <c r="P173" s="127">
        <f t="shared" si="45"/>
        <v>-10.72</v>
      </c>
      <c r="Q173" s="119"/>
      <c r="R173" s="119"/>
      <c r="S173" s="119"/>
      <c r="T173" s="119" t="str">
        <f t="shared" si="34"/>
        <v>2119</v>
      </c>
      <c r="U173" s="119"/>
      <c r="V173" s="119"/>
      <c r="W173" s="119"/>
      <c r="X173" s="119"/>
      <c r="Y173" s="119"/>
      <c r="Z173" s="119"/>
      <c r="AA173" s="119"/>
      <c r="AB173" s="119"/>
      <c r="AC173" s="119"/>
      <c r="AD173" s="119"/>
      <c r="AE173" s="119"/>
      <c r="AF173" s="119"/>
      <c r="AG173" s="119"/>
      <c r="AH173" s="119"/>
      <c r="AI173" s="119"/>
      <c r="AJ173" s="119"/>
      <c r="AK173" s="119"/>
      <c r="AL173" s="119"/>
      <c r="AM173" s="119"/>
      <c r="AN173" s="119"/>
      <c r="AO173" s="119"/>
      <c r="AP173" s="119"/>
      <c r="AQ173" s="119"/>
      <c r="AR173" s="119"/>
      <c r="AS173" s="119"/>
      <c r="AT173" s="119"/>
      <c r="AU173" s="119"/>
      <c r="AV173" s="119"/>
      <c r="AW173" s="119"/>
      <c r="AX173" s="119"/>
      <c r="AY173" s="119"/>
      <c r="AZ173" s="119"/>
    </row>
    <row r="174" spans="1:52" ht="14">
      <c r="A174" s="130" t="s">
        <v>1571</v>
      </c>
      <c r="B174" s="119"/>
      <c r="C174" s="119"/>
      <c r="D174" s="119"/>
      <c r="E174" s="119"/>
      <c r="F174" s="126"/>
      <c r="G174" s="126"/>
      <c r="H174" s="126">
        <f t="shared" si="32"/>
        <v>-5.3</v>
      </c>
      <c r="I174" s="126">
        <f t="shared" si="47"/>
        <v>-188.6</v>
      </c>
      <c r="J174" s="122">
        <f t="shared" si="47"/>
        <v>4339</v>
      </c>
      <c r="K174" s="119"/>
      <c r="L174" s="119"/>
      <c r="M174" s="122"/>
      <c r="N174" s="127"/>
      <c r="O174" s="127"/>
      <c r="P174" s="127">
        <f t="shared" si="45"/>
        <v>-10.49</v>
      </c>
      <c r="Q174" s="119"/>
      <c r="R174" s="119"/>
      <c r="S174" s="119"/>
      <c r="T174" s="119" t="str">
        <f t="shared" si="34"/>
        <v>2120</v>
      </c>
      <c r="U174" s="119"/>
      <c r="V174" s="119"/>
      <c r="W174" s="119"/>
      <c r="X174" s="119"/>
      <c r="Y174" s="119"/>
      <c r="Z174" s="119"/>
      <c r="AA174" s="119"/>
      <c r="AB174" s="119"/>
      <c r="AC174" s="119"/>
      <c r="AD174" s="119"/>
      <c r="AE174" s="119"/>
      <c r="AF174" s="119"/>
      <c r="AG174" s="119"/>
      <c r="AH174" s="119"/>
      <c r="AI174" s="119"/>
      <c r="AJ174" s="119"/>
      <c r="AK174" s="119"/>
      <c r="AL174" s="119"/>
      <c r="AM174" s="119"/>
      <c r="AN174" s="119"/>
      <c r="AO174" s="119"/>
      <c r="AP174" s="119"/>
      <c r="AQ174" s="119"/>
      <c r="AR174" s="119"/>
      <c r="AS174" s="119"/>
      <c r="AT174" s="119"/>
      <c r="AU174" s="119"/>
      <c r="AV174" s="119"/>
      <c r="AW174" s="119"/>
      <c r="AX174" s="119"/>
      <c r="AY174" s="119"/>
      <c r="AZ174" s="119"/>
    </row>
    <row r="175" spans="1:52" ht="14">
      <c r="A175" s="129" t="s">
        <v>1572</v>
      </c>
      <c r="B175" s="119"/>
      <c r="C175" s="119"/>
      <c r="D175" s="119"/>
      <c r="E175" s="119"/>
      <c r="F175" s="126"/>
      <c r="G175" s="126"/>
      <c r="H175" s="126">
        <f t="shared" si="32"/>
        <v>-5.0999999999999996</v>
      </c>
      <c r="I175" s="126">
        <f t="shared" si="47"/>
        <v>-193.7</v>
      </c>
      <c r="J175" s="122">
        <f t="shared" si="47"/>
        <v>4145</v>
      </c>
      <c r="K175" s="119"/>
      <c r="L175" s="119"/>
      <c r="M175" s="122"/>
      <c r="N175" s="127"/>
      <c r="O175" s="127"/>
      <c r="P175" s="127">
        <f t="shared" si="45"/>
        <v>-9.83</v>
      </c>
      <c r="Q175" s="119"/>
      <c r="R175" s="119"/>
      <c r="S175" s="119"/>
      <c r="T175" s="119" t="str">
        <f t="shared" si="34"/>
        <v>2121</v>
      </c>
      <c r="U175" s="119"/>
      <c r="V175" s="119"/>
      <c r="W175" s="119"/>
      <c r="X175" s="119"/>
      <c r="Y175" s="119"/>
      <c r="Z175" s="119"/>
      <c r="AA175" s="119"/>
      <c r="AB175" s="119"/>
      <c r="AC175" s="119"/>
      <c r="AD175" s="119"/>
      <c r="AE175" s="119"/>
      <c r="AF175" s="119"/>
      <c r="AG175" s="119"/>
      <c r="AH175" s="119"/>
      <c r="AI175" s="119"/>
      <c r="AJ175" s="119"/>
      <c r="AK175" s="119"/>
      <c r="AL175" s="119"/>
      <c r="AM175" s="119"/>
      <c r="AN175" s="119"/>
      <c r="AO175" s="119"/>
      <c r="AP175" s="119"/>
      <c r="AQ175" s="119"/>
      <c r="AR175" s="119"/>
      <c r="AS175" s="119"/>
      <c r="AT175" s="119"/>
      <c r="AU175" s="119"/>
      <c r="AV175" s="119"/>
      <c r="AW175" s="119"/>
      <c r="AX175" s="119"/>
      <c r="AY175" s="119"/>
      <c r="AZ175" s="119"/>
    </row>
    <row r="176" spans="1:52" ht="14">
      <c r="A176" s="130" t="s">
        <v>1573</v>
      </c>
      <c r="B176" s="119"/>
      <c r="C176" s="119"/>
      <c r="D176" s="119"/>
      <c r="E176" s="119"/>
      <c r="F176" s="126"/>
      <c r="G176" s="126"/>
      <c r="H176" s="126">
        <f t="shared" si="32"/>
        <v>-5</v>
      </c>
      <c r="I176" s="126">
        <f t="shared" si="47"/>
        <v>-198.7</v>
      </c>
      <c r="J176" s="122">
        <f t="shared" si="47"/>
        <v>3946</v>
      </c>
      <c r="K176" s="119"/>
      <c r="L176" s="119"/>
      <c r="M176" s="122"/>
      <c r="N176" s="127"/>
      <c r="O176" s="127"/>
      <c r="P176" s="127">
        <f t="shared" si="45"/>
        <v>-9.59</v>
      </c>
      <c r="Q176" s="119"/>
      <c r="R176" s="119"/>
      <c r="S176" s="119"/>
      <c r="T176" s="119" t="str">
        <f t="shared" si="34"/>
        <v>2122</v>
      </c>
      <c r="U176" s="119"/>
      <c r="V176" s="119"/>
      <c r="W176" s="119"/>
      <c r="X176" s="119"/>
      <c r="Y176" s="119"/>
      <c r="Z176" s="119"/>
      <c r="AA176" s="119"/>
      <c r="AB176" s="119"/>
      <c r="AC176" s="119"/>
      <c r="AD176" s="119"/>
      <c r="AE176" s="119"/>
      <c r="AF176" s="119"/>
      <c r="AG176" s="119"/>
      <c r="AH176" s="119"/>
      <c r="AI176" s="119"/>
      <c r="AJ176" s="119"/>
      <c r="AK176" s="119"/>
      <c r="AL176" s="119"/>
      <c r="AM176" s="119"/>
      <c r="AN176" s="119"/>
      <c r="AO176" s="119"/>
      <c r="AP176" s="119"/>
      <c r="AQ176" s="119"/>
      <c r="AR176" s="119"/>
      <c r="AS176" s="119"/>
      <c r="AT176" s="119"/>
      <c r="AU176" s="119"/>
      <c r="AV176" s="119"/>
      <c r="AW176" s="119"/>
      <c r="AX176" s="119"/>
      <c r="AY176" s="119"/>
      <c r="AZ176" s="119"/>
    </row>
    <row r="177" spans="1:52" ht="14">
      <c r="A177" s="129" t="s">
        <v>1574</v>
      </c>
      <c r="B177" s="119"/>
      <c r="C177" s="119"/>
      <c r="D177" s="119"/>
      <c r="E177" s="119"/>
      <c r="F177" s="126"/>
      <c r="G177" s="126"/>
      <c r="H177" s="126">
        <f t="shared" si="32"/>
        <v>-5.0999999999999996</v>
      </c>
      <c r="I177" s="126">
        <f t="shared" si="47"/>
        <v>-203.8</v>
      </c>
      <c r="J177" s="122">
        <f t="shared" si="47"/>
        <v>3742</v>
      </c>
      <c r="K177" s="119"/>
      <c r="L177" s="119"/>
      <c r="M177" s="122"/>
      <c r="N177" s="127"/>
      <c r="O177" s="127"/>
      <c r="P177" s="127">
        <f t="shared" si="45"/>
        <v>-9.6199999999999992</v>
      </c>
      <c r="Q177" s="119"/>
      <c r="R177" s="119"/>
      <c r="S177" s="119"/>
      <c r="T177" s="119" t="str">
        <f t="shared" si="34"/>
        <v>2123</v>
      </c>
      <c r="U177" s="119"/>
      <c r="V177" s="119"/>
      <c r="W177" s="119"/>
      <c r="X177" s="119"/>
      <c r="Y177" s="119"/>
      <c r="Z177" s="119"/>
      <c r="AA177" s="119"/>
      <c r="AB177" s="119"/>
      <c r="AC177" s="119"/>
      <c r="AD177" s="119"/>
      <c r="AE177" s="119"/>
      <c r="AF177" s="119"/>
      <c r="AG177" s="119"/>
      <c r="AH177" s="119"/>
      <c r="AI177" s="119"/>
      <c r="AJ177" s="119"/>
      <c r="AK177" s="119"/>
      <c r="AL177" s="119"/>
      <c r="AM177" s="119"/>
      <c r="AN177" s="119"/>
      <c r="AO177" s="119"/>
      <c r="AP177" s="119"/>
      <c r="AQ177" s="119"/>
      <c r="AR177" s="119"/>
      <c r="AS177" s="119"/>
      <c r="AT177" s="119"/>
      <c r="AU177" s="119"/>
      <c r="AV177" s="119"/>
      <c r="AW177" s="119"/>
      <c r="AX177" s="119"/>
      <c r="AY177" s="119"/>
      <c r="AZ177" s="119"/>
    </row>
    <row r="178" spans="1:52" ht="14">
      <c r="A178" s="130" t="s">
        <v>1575</v>
      </c>
      <c r="B178" s="119"/>
      <c r="C178" s="119"/>
      <c r="D178" s="119"/>
      <c r="E178" s="119"/>
      <c r="F178" s="126"/>
      <c r="G178" s="126"/>
      <c r="H178" s="126">
        <f t="shared" si="32"/>
        <v>-5</v>
      </c>
      <c r="I178" s="126">
        <f t="shared" si="47"/>
        <v>-208.8</v>
      </c>
      <c r="J178" s="122">
        <f t="shared" si="47"/>
        <v>3533</v>
      </c>
      <c r="K178" s="119"/>
      <c r="L178" s="119"/>
      <c r="M178" s="122"/>
      <c r="N178" s="127"/>
      <c r="O178" s="127"/>
      <c r="P178" s="127">
        <f t="shared" si="45"/>
        <v>-9.5399999999999991</v>
      </c>
      <c r="Q178" s="119"/>
      <c r="R178" s="119"/>
      <c r="S178" s="119"/>
      <c r="T178" s="119" t="str">
        <f t="shared" si="34"/>
        <v>2124</v>
      </c>
      <c r="U178" s="119"/>
      <c r="V178" s="119"/>
      <c r="W178" s="119"/>
      <c r="X178" s="119"/>
      <c r="Y178" s="119"/>
      <c r="Z178" s="119"/>
      <c r="AA178" s="119"/>
      <c r="AB178" s="119"/>
      <c r="AC178" s="119"/>
      <c r="AD178" s="119"/>
      <c r="AE178" s="119"/>
      <c r="AF178" s="119"/>
      <c r="AG178" s="119"/>
      <c r="AH178" s="119"/>
      <c r="AI178" s="119"/>
      <c r="AJ178" s="119"/>
      <c r="AK178" s="119"/>
      <c r="AL178" s="119"/>
      <c r="AM178" s="119"/>
      <c r="AN178" s="119"/>
      <c r="AO178" s="119"/>
      <c r="AP178" s="119"/>
      <c r="AQ178" s="119"/>
      <c r="AR178" s="119"/>
      <c r="AS178" s="119"/>
      <c r="AT178" s="119"/>
      <c r="AU178" s="119"/>
      <c r="AV178" s="119"/>
      <c r="AW178" s="119"/>
      <c r="AX178" s="119"/>
      <c r="AY178" s="119"/>
      <c r="AZ178" s="119"/>
    </row>
    <row r="179" spans="1:52" ht="14">
      <c r="A179" s="129" t="s">
        <v>1576</v>
      </c>
      <c r="B179" s="119"/>
      <c r="C179" s="119"/>
      <c r="D179" s="119"/>
      <c r="E179" s="119"/>
      <c r="F179" s="126"/>
      <c r="G179" s="126"/>
      <c r="H179" s="126">
        <f t="shared" si="32"/>
        <v>-4.9000000000000004</v>
      </c>
      <c r="I179" s="126">
        <f t="shared" si="47"/>
        <v>-213.7</v>
      </c>
      <c r="J179" s="122">
        <f t="shared" si="47"/>
        <v>3319</v>
      </c>
      <c r="K179" s="119"/>
      <c r="L179" s="119"/>
      <c r="M179" s="122"/>
      <c r="N179" s="127"/>
      <c r="O179" s="127"/>
      <c r="P179" s="127">
        <f t="shared" si="45"/>
        <v>-9.41</v>
      </c>
      <c r="Q179" s="119"/>
      <c r="R179" s="119"/>
      <c r="S179" s="119"/>
      <c r="T179" s="119" t="str">
        <f t="shared" si="34"/>
        <v>2125</v>
      </c>
      <c r="U179" s="119"/>
      <c r="V179" s="119"/>
      <c r="W179" s="119"/>
      <c r="X179" s="119"/>
      <c r="Y179" s="119"/>
      <c r="Z179" s="119"/>
      <c r="AA179" s="119"/>
      <c r="AB179" s="119"/>
      <c r="AC179" s="119"/>
      <c r="AD179" s="119"/>
      <c r="AE179" s="119"/>
      <c r="AF179" s="119"/>
      <c r="AG179" s="119"/>
      <c r="AH179" s="119"/>
      <c r="AI179" s="119"/>
      <c r="AJ179" s="119"/>
      <c r="AK179" s="119"/>
      <c r="AL179" s="119"/>
      <c r="AM179" s="119"/>
      <c r="AN179" s="119"/>
      <c r="AO179" s="119"/>
      <c r="AP179" s="119"/>
      <c r="AQ179" s="119"/>
      <c r="AR179" s="119"/>
      <c r="AS179" s="119"/>
      <c r="AT179" s="119"/>
      <c r="AU179" s="119"/>
      <c r="AV179" s="119"/>
      <c r="AW179" s="119"/>
      <c r="AX179" s="119"/>
      <c r="AY179" s="119"/>
      <c r="AZ179" s="119"/>
    </row>
    <row r="180" spans="1:52" ht="14">
      <c r="A180" s="130" t="s">
        <v>1577</v>
      </c>
      <c r="B180" s="119"/>
      <c r="C180" s="119"/>
      <c r="D180" s="119"/>
      <c r="E180" s="119"/>
      <c r="F180" s="126"/>
      <c r="G180" s="126"/>
      <c r="H180" s="126">
        <f t="shared" si="32"/>
        <v>-4.8</v>
      </c>
      <c r="I180" s="126">
        <f t="shared" si="47"/>
        <v>-218.5</v>
      </c>
      <c r="J180" s="122">
        <f t="shared" si="47"/>
        <v>3101</v>
      </c>
      <c r="K180" s="119"/>
      <c r="L180" s="119"/>
      <c r="M180" s="122"/>
      <c r="N180" s="127"/>
      <c r="O180" s="127"/>
      <c r="P180" s="127">
        <f t="shared" si="45"/>
        <v>-8.34</v>
      </c>
      <c r="Q180" s="119"/>
      <c r="R180" s="119"/>
      <c r="S180" s="119"/>
      <c r="T180" s="119" t="str">
        <f t="shared" si="34"/>
        <v>2126</v>
      </c>
      <c r="U180" s="119"/>
      <c r="V180" s="119"/>
      <c r="W180" s="119"/>
      <c r="X180" s="119"/>
      <c r="Y180" s="119"/>
      <c r="Z180" s="119"/>
      <c r="AA180" s="119"/>
      <c r="AB180" s="119"/>
      <c r="AC180" s="119"/>
      <c r="AD180" s="119"/>
      <c r="AE180" s="119"/>
      <c r="AF180" s="119"/>
      <c r="AG180" s="119"/>
      <c r="AH180" s="119"/>
      <c r="AI180" s="119"/>
      <c r="AJ180" s="119"/>
      <c r="AK180" s="119"/>
      <c r="AL180" s="119"/>
      <c r="AM180" s="119"/>
      <c r="AN180" s="119"/>
      <c r="AO180" s="119"/>
      <c r="AP180" s="119"/>
      <c r="AQ180" s="119"/>
      <c r="AR180" s="119"/>
      <c r="AS180" s="119"/>
      <c r="AT180" s="119"/>
      <c r="AU180" s="119"/>
      <c r="AV180" s="119"/>
      <c r="AW180" s="119"/>
      <c r="AX180" s="119"/>
      <c r="AY180" s="119"/>
      <c r="AZ180" s="119"/>
    </row>
    <row r="181" spans="1:52" ht="14">
      <c r="A181" s="129" t="s">
        <v>1578</v>
      </c>
      <c r="B181" s="119"/>
      <c r="C181" s="119"/>
      <c r="D181" s="119"/>
      <c r="E181" s="119"/>
      <c r="F181" s="126"/>
      <c r="G181" s="126"/>
      <c r="H181" s="126">
        <f t="shared" si="32"/>
        <v>-4.8</v>
      </c>
      <c r="I181" s="126">
        <f t="shared" si="47"/>
        <v>-223.3</v>
      </c>
      <c r="J181" s="122">
        <f t="shared" si="47"/>
        <v>2878</v>
      </c>
      <c r="K181" s="119"/>
      <c r="L181" s="119"/>
      <c r="M181" s="122"/>
      <c r="N181" s="127"/>
      <c r="O181" s="127"/>
      <c r="P181" s="127">
        <f t="shared" si="45"/>
        <v>-8.32</v>
      </c>
      <c r="Q181" s="119"/>
      <c r="R181" s="119"/>
      <c r="S181" s="119"/>
      <c r="T181" s="119" t="str">
        <f t="shared" si="34"/>
        <v>2127</v>
      </c>
      <c r="U181" s="119"/>
      <c r="V181" s="119"/>
      <c r="W181" s="119"/>
      <c r="X181" s="119"/>
      <c r="Y181" s="119"/>
      <c r="Z181" s="119"/>
      <c r="AA181" s="119"/>
      <c r="AB181" s="119"/>
      <c r="AC181" s="119"/>
      <c r="AD181" s="119"/>
      <c r="AE181" s="119"/>
      <c r="AF181" s="119"/>
      <c r="AG181" s="119"/>
      <c r="AH181" s="119"/>
      <c r="AI181" s="119"/>
      <c r="AJ181" s="119"/>
      <c r="AK181" s="119"/>
      <c r="AL181" s="119"/>
      <c r="AM181" s="119"/>
      <c r="AN181" s="119"/>
      <c r="AO181" s="119"/>
      <c r="AP181" s="119"/>
      <c r="AQ181" s="119"/>
      <c r="AR181" s="119"/>
      <c r="AS181" s="119"/>
      <c r="AT181" s="119"/>
      <c r="AU181" s="119"/>
      <c r="AV181" s="119"/>
      <c r="AW181" s="119"/>
      <c r="AX181" s="119"/>
      <c r="AY181" s="119"/>
      <c r="AZ181" s="119"/>
    </row>
    <row r="182" spans="1:52" ht="14">
      <c r="A182" s="130" t="s">
        <v>1579</v>
      </c>
      <c r="B182" s="119"/>
      <c r="C182" s="119"/>
      <c r="D182" s="119"/>
      <c r="E182" s="119"/>
      <c r="F182" s="126"/>
      <c r="G182" s="126"/>
      <c r="H182" s="126">
        <f t="shared" si="32"/>
        <v>-4.7</v>
      </c>
      <c r="I182" s="126">
        <f t="shared" si="47"/>
        <v>-228</v>
      </c>
      <c r="J182" s="122">
        <f t="shared" si="47"/>
        <v>2650</v>
      </c>
      <c r="K182" s="119"/>
      <c r="L182" s="119"/>
      <c r="M182" s="122"/>
      <c r="N182" s="127"/>
      <c r="O182" s="127"/>
      <c r="P182" s="127">
        <f t="shared" si="45"/>
        <v>-9.2200000000000006</v>
      </c>
      <c r="Q182" s="119"/>
      <c r="R182" s="119"/>
      <c r="S182" s="119"/>
      <c r="T182" s="119" t="str">
        <f t="shared" si="34"/>
        <v>2128</v>
      </c>
      <c r="U182" s="119"/>
      <c r="V182" s="119"/>
      <c r="W182" s="119"/>
      <c r="X182" s="119"/>
      <c r="Y182" s="119"/>
      <c r="Z182" s="119"/>
      <c r="AA182" s="119"/>
      <c r="AB182" s="119"/>
      <c r="AC182" s="119"/>
      <c r="AD182" s="119"/>
      <c r="AE182" s="119"/>
      <c r="AF182" s="119"/>
      <c r="AG182" s="119"/>
      <c r="AH182" s="119"/>
      <c r="AI182" s="119"/>
      <c r="AJ182" s="119"/>
      <c r="AK182" s="119"/>
      <c r="AL182" s="119"/>
      <c r="AM182" s="119"/>
      <c r="AN182" s="119"/>
      <c r="AO182" s="119"/>
      <c r="AP182" s="119"/>
      <c r="AQ182" s="119"/>
      <c r="AR182" s="119"/>
      <c r="AS182" s="119"/>
      <c r="AT182" s="119"/>
      <c r="AU182" s="119"/>
      <c r="AV182" s="119"/>
      <c r="AW182" s="119"/>
      <c r="AX182" s="119"/>
      <c r="AY182" s="119"/>
      <c r="AZ182" s="119"/>
    </row>
    <row r="183" spans="1:52" ht="14">
      <c r="A183" s="129" t="s">
        <v>1580</v>
      </c>
      <c r="B183" s="119"/>
      <c r="C183" s="119"/>
      <c r="D183" s="119"/>
      <c r="E183" s="119"/>
      <c r="F183" s="126"/>
      <c r="G183" s="126"/>
      <c r="H183" s="126">
        <f t="shared" si="32"/>
        <v>-4.5</v>
      </c>
      <c r="I183" s="126">
        <f t="shared" si="47"/>
        <v>-232.5</v>
      </c>
      <c r="J183" s="122">
        <f t="shared" si="47"/>
        <v>2418</v>
      </c>
      <c r="K183" s="119"/>
      <c r="L183" s="119"/>
      <c r="M183" s="122"/>
      <c r="N183" s="127"/>
      <c r="O183" s="127"/>
      <c r="P183" s="127">
        <f t="shared" si="45"/>
        <v>-9.1999999999999993</v>
      </c>
      <c r="Q183" s="119"/>
      <c r="R183" s="119"/>
      <c r="S183" s="119"/>
      <c r="T183" s="119" t="str">
        <f t="shared" si="34"/>
        <v>2129</v>
      </c>
      <c r="U183" s="119"/>
      <c r="V183" s="119"/>
      <c r="W183" s="119"/>
      <c r="X183" s="119"/>
      <c r="Y183" s="119"/>
      <c r="Z183" s="119"/>
      <c r="AA183" s="119"/>
      <c r="AB183" s="119"/>
      <c r="AC183" s="119"/>
      <c r="AD183" s="119"/>
      <c r="AE183" s="119"/>
      <c r="AF183" s="119"/>
      <c r="AG183" s="119"/>
      <c r="AH183" s="119"/>
      <c r="AI183" s="119"/>
      <c r="AJ183" s="119"/>
      <c r="AK183" s="119"/>
      <c r="AL183" s="119"/>
      <c r="AM183" s="119"/>
      <c r="AN183" s="119"/>
      <c r="AO183" s="119"/>
      <c r="AP183" s="119"/>
      <c r="AQ183" s="119"/>
      <c r="AR183" s="119"/>
      <c r="AS183" s="119"/>
      <c r="AT183" s="119"/>
      <c r="AU183" s="119"/>
      <c r="AV183" s="119"/>
      <c r="AW183" s="119"/>
      <c r="AX183" s="119"/>
      <c r="AY183" s="119"/>
      <c r="AZ183" s="119"/>
    </row>
    <row r="184" spans="1:52" ht="14">
      <c r="A184" s="130" t="s">
        <v>1581</v>
      </c>
      <c r="B184" s="119"/>
      <c r="C184" s="119"/>
      <c r="D184" s="119"/>
      <c r="E184" s="119"/>
      <c r="F184" s="126"/>
      <c r="G184" s="126"/>
      <c r="H184" s="126">
        <f t="shared" si="32"/>
        <v>-4.0999999999999996</v>
      </c>
      <c r="I184" s="126">
        <f t="shared" ref="I184:J192" si="48">I183+H184</f>
        <v>-236.6</v>
      </c>
      <c r="J184" s="122">
        <f t="shared" si="48"/>
        <v>2181</v>
      </c>
      <c r="K184" s="119"/>
      <c r="L184" s="119"/>
      <c r="M184" s="122"/>
      <c r="N184" s="127"/>
      <c r="O184" s="127"/>
      <c r="P184" s="127">
        <f t="shared" si="45"/>
        <v>-8.67</v>
      </c>
      <c r="Q184" s="119"/>
      <c r="R184" s="119"/>
      <c r="S184" s="119"/>
      <c r="T184" s="119" t="str">
        <f t="shared" si="34"/>
        <v>2130</v>
      </c>
      <c r="U184" s="119"/>
      <c r="V184" s="119"/>
      <c r="W184" s="119"/>
      <c r="X184" s="119"/>
      <c r="Y184" s="119"/>
      <c r="Z184" s="119"/>
      <c r="AA184" s="119"/>
      <c r="AB184" s="119"/>
      <c r="AC184" s="119"/>
      <c r="AD184" s="119"/>
      <c r="AE184" s="119"/>
      <c r="AF184" s="119"/>
      <c r="AG184" s="119"/>
      <c r="AH184" s="119"/>
      <c r="AI184" s="119"/>
      <c r="AJ184" s="119"/>
      <c r="AK184" s="119"/>
      <c r="AL184" s="119"/>
      <c r="AM184" s="119"/>
      <c r="AN184" s="119"/>
      <c r="AO184" s="119"/>
      <c r="AP184" s="119"/>
      <c r="AQ184" s="119"/>
      <c r="AR184" s="119"/>
      <c r="AS184" s="119"/>
      <c r="AT184" s="119"/>
      <c r="AU184" s="119"/>
      <c r="AV184" s="119"/>
      <c r="AW184" s="119"/>
      <c r="AX184" s="119"/>
      <c r="AY184" s="119"/>
      <c r="AZ184" s="119"/>
    </row>
    <row r="185" spans="1:52" ht="14">
      <c r="A185" s="129" t="s">
        <v>1582</v>
      </c>
      <c r="B185" s="119"/>
      <c r="C185" s="119"/>
      <c r="D185" s="119"/>
      <c r="E185" s="119"/>
      <c r="F185" s="126"/>
      <c r="G185" s="126"/>
      <c r="H185" s="126">
        <f t="shared" si="32"/>
        <v>-3.9</v>
      </c>
      <c r="I185" s="126">
        <f t="shared" si="48"/>
        <v>-240.5</v>
      </c>
      <c r="J185" s="122">
        <f t="shared" si="48"/>
        <v>1941</v>
      </c>
      <c r="K185" s="119"/>
      <c r="L185" s="119"/>
      <c r="M185" s="122"/>
      <c r="N185" s="127"/>
      <c r="O185" s="127"/>
      <c r="P185" s="127">
        <f t="shared" si="45"/>
        <v>-8.4600000000000009</v>
      </c>
      <c r="Q185" s="119"/>
      <c r="R185" s="119"/>
      <c r="S185" s="119"/>
      <c r="T185" s="119" t="str">
        <f t="shared" si="34"/>
        <v>2131</v>
      </c>
      <c r="U185" s="119"/>
      <c r="V185" s="119"/>
      <c r="W185" s="119"/>
      <c r="X185" s="119"/>
      <c r="Y185" s="119"/>
      <c r="Z185" s="119"/>
      <c r="AA185" s="119"/>
      <c r="AB185" s="119"/>
      <c r="AC185" s="119"/>
      <c r="AD185" s="119"/>
      <c r="AE185" s="119"/>
      <c r="AF185" s="119"/>
      <c r="AG185" s="119"/>
      <c r="AH185" s="119"/>
      <c r="AI185" s="119"/>
      <c r="AJ185" s="119"/>
      <c r="AK185" s="119"/>
      <c r="AL185" s="119"/>
      <c r="AM185" s="119"/>
      <c r="AN185" s="119"/>
      <c r="AO185" s="119"/>
      <c r="AP185" s="119"/>
      <c r="AQ185" s="119"/>
      <c r="AR185" s="119"/>
      <c r="AS185" s="119"/>
      <c r="AT185" s="119"/>
      <c r="AU185" s="119"/>
      <c r="AV185" s="119"/>
      <c r="AW185" s="119"/>
      <c r="AX185" s="119"/>
      <c r="AY185" s="119"/>
      <c r="AZ185" s="119"/>
    </row>
    <row r="186" spans="1:52" ht="14">
      <c r="A186" s="130" t="s">
        <v>1583</v>
      </c>
      <c r="B186" s="119"/>
      <c r="C186" s="119"/>
      <c r="D186" s="119"/>
      <c r="E186" s="119"/>
      <c r="F186" s="126"/>
      <c r="G186" s="126"/>
      <c r="H186" s="126">
        <f t="shared" si="32"/>
        <v>-3.8</v>
      </c>
      <c r="I186" s="126">
        <f t="shared" si="48"/>
        <v>-244.3</v>
      </c>
      <c r="J186" s="122">
        <f t="shared" si="48"/>
        <v>1697</v>
      </c>
      <c r="K186" s="119"/>
      <c r="L186" s="119"/>
      <c r="M186" s="122"/>
      <c r="N186" s="127"/>
      <c r="O186" s="127"/>
      <c r="P186" s="127">
        <f t="shared" si="45"/>
        <v>-8.2100000000000009</v>
      </c>
      <c r="Q186" s="119"/>
      <c r="R186" s="119"/>
      <c r="S186" s="119"/>
      <c r="T186" s="119" t="str">
        <f t="shared" si="34"/>
        <v>2132</v>
      </c>
      <c r="U186" s="119"/>
      <c r="V186" s="119"/>
      <c r="W186" s="119"/>
      <c r="X186" s="119"/>
      <c r="Y186" s="119"/>
      <c r="Z186" s="119"/>
      <c r="AA186" s="119"/>
      <c r="AB186" s="119"/>
      <c r="AC186" s="119"/>
      <c r="AD186" s="119"/>
      <c r="AE186" s="119"/>
      <c r="AF186" s="119"/>
      <c r="AG186" s="119"/>
      <c r="AH186" s="119"/>
      <c r="AI186" s="119"/>
      <c r="AJ186" s="119"/>
      <c r="AK186" s="119"/>
      <c r="AL186" s="119"/>
      <c r="AM186" s="119"/>
      <c r="AN186" s="119"/>
      <c r="AO186" s="119"/>
      <c r="AP186" s="119"/>
      <c r="AQ186" s="119"/>
      <c r="AR186" s="119"/>
      <c r="AS186" s="119"/>
      <c r="AT186" s="119"/>
      <c r="AU186" s="119"/>
      <c r="AV186" s="119"/>
      <c r="AW186" s="119"/>
      <c r="AX186" s="119"/>
      <c r="AY186" s="119"/>
      <c r="AZ186" s="119"/>
    </row>
    <row r="187" spans="1:52" ht="14">
      <c r="A187" s="129" t="s">
        <v>1584</v>
      </c>
      <c r="B187" s="119"/>
      <c r="C187" s="119"/>
      <c r="D187" s="119"/>
      <c r="E187" s="119"/>
      <c r="F187" s="126"/>
      <c r="G187" s="126"/>
      <c r="H187" s="126">
        <f t="shared" si="32"/>
        <v>-3.8</v>
      </c>
      <c r="I187" s="126">
        <f t="shared" si="48"/>
        <v>-248.1</v>
      </c>
      <c r="J187" s="122">
        <f t="shared" si="48"/>
        <v>1449</v>
      </c>
      <c r="K187" s="119"/>
      <c r="L187" s="119"/>
      <c r="M187" s="122"/>
      <c r="N187" s="127"/>
      <c r="O187" s="127"/>
      <c r="P187" s="127">
        <f t="shared" si="45"/>
        <v>-7.74</v>
      </c>
      <c r="Q187" s="119"/>
      <c r="R187" s="119"/>
      <c r="S187" s="119"/>
      <c r="T187" s="119" t="str">
        <f t="shared" si="34"/>
        <v>2133</v>
      </c>
      <c r="U187" s="119"/>
      <c r="V187" s="119"/>
      <c r="W187" s="119"/>
      <c r="X187" s="119"/>
      <c r="Y187" s="119"/>
      <c r="Z187" s="119"/>
      <c r="AA187" s="119"/>
      <c r="AB187" s="119"/>
      <c r="AC187" s="119"/>
      <c r="AD187" s="119"/>
      <c r="AE187" s="119"/>
      <c r="AF187" s="119"/>
      <c r="AG187" s="119"/>
      <c r="AH187" s="119"/>
      <c r="AI187" s="119"/>
      <c r="AJ187" s="119"/>
      <c r="AK187" s="119"/>
      <c r="AL187" s="119"/>
      <c r="AM187" s="119"/>
      <c r="AN187" s="119"/>
      <c r="AO187" s="119"/>
      <c r="AP187" s="119"/>
      <c r="AQ187" s="119"/>
      <c r="AR187" s="119"/>
      <c r="AS187" s="119"/>
      <c r="AT187" s="119"/>
      <c r="AU187" s="119"/>
      <c r="AV187" s="119"/>
      <c r="AW187" s="119"/>
      <c r="AX187" s="119"/>
      <c r="AY187" s="119"/>
      <c r="AZ187" s="119"/>
    </row>
    <row r="188" spans="1:52" ht="14">
      <c r="A188" s="130" t="s">
        <v>1585</v>
      </c>
      <c r="B188" s="119"/>
      <c r="C188" s="119"/>
      <c r="D188" s="119"/>
      <c r="E188" s="119"/>
      <c r="F188" s="126"/>
      <c r="G188" s="126"/>
      <c r="H188" s="126">
        <f t="shared" si="32"/>
        <v>-3.9</v>
      </c>
      <c r="I188" s="126">
        <f t="shared" si="48"/>
        <v>-252</v>
      </c>
      <c r="J188" s="122">
        <f t="shared" si="48"/>
        <v>1197</v>
      </c>
      <c r="K188" s="119"/>
      <c r="L188" s="119"/>
      <c r="M188" s="122"/>
      <c r="N188" s="127"/>
      <c r="O188" s="127"/>
      <c r="P188" s="127">
        <f t="shared" si="45"/>
        <v>-7.91</v>
      </c>
      <c r="Q188" s="119"/>
      <c r="R188" s="119"/>
      <c r="S188" s="119"/>
      <c r="T188" s="119" t="str">
        <f t="shared" si="34"/>
        <v>2134</v>
      </c>
      <c r="U188" s="119"/>
      <c r="V188" s="119"/>
      <c r="W188" s="119"/>
      <c r="X188" s="119"/>
      <c r="Y188" s="119"/>
      <c r="Z188" s="119"/>
      <c r="AA188" s="119"/>
      <c r="AB188" s="119"/>
      <c r="AC188" s="119"/>
      <c r="AD188" s="119"/>
      <c r="AE188" s="119"/>
      <c r="AF188" s="119"/>
      <c r="AG188" s="119"/>
      <c r="AH188" s="119"/>
      <c r="AI188" s="119"/>
      <c r="AJ188" s="119"/>
      <c r="AK188" s="119"/>
      <c r="AL188" s="119"/>
      <c r="AM188" s="119"/>
      <c r="AN188" s="119"/>
      <c r="AO188" s="119"/>
      <c r="AP188" s="119"/>
      <c r="AQ188" s="119"/>
      <c r="AR188" s="119"/>
      <c r="AS188" s="119"/>
      <c r="AT188" s="119"/>
      <c r="AU188" s="119"/>
      <c r="AV188" s="119"/>
      <c r="AW188" s="119"/>
      <c r="AX188" s="119"/>
      <c r="AY188" s="119"/>
      <c r="AZ188" s="119"/>
    </row>
    <row r="189" spans="1:52" ht="14">
      <c r="A189" s="129" t="s">
        <v>1586</v>
      </c>
      <c r="B189" s="119"/>
      <c r="C189" s="119"/>
      <c r="D189" s="119"/>
      <c r="E189" s="119"/>
      <c r="F189" s="126"/>
      <c r="G189" s="126"/>
      <c r="H189" s="126">
        <f t="shared" si="32"/>
        <v>-4</v>
      </c>
      <c r="I189" s="126">
        <f t="shared" si="48"/>
        <v>-256</v>
      </c>
      <c r="J189" s="122">
        <f t="shared" si="48"/>
        <v>941</v>
      </c>
      <c r="K189" s="119"/>
      <c r="L189" s="119"/>
      <c r="M189" s="122"/>
      <c r="N189" s="127"/>
      <c r="O189" s="127"/>
      <c r="P189" s="127">
        <f t="shared" si="45"/>
        <v>-7.97</v>
      </c>
      <c r="Q189" s="119"/>
      <c r="R189" s="119"/>
      <c r="S189" s="119"/>
      <c r="T189" s="119" t="str">
        <f t="shared" si="34"/>
        <v>2135</v>
      </c>
      <c r="U189" s="119"/>
      <c r="V189" s="119"/>
      <c r="W189" s="119"/>
      <c r="X189" s="119"/>
      <c r="Y189" s="119"/>
      <c r="Z189" s="119"/>
      <c r="AA189" s="119"/>
      <c r="AB189" s="119"/>
      <c r="AC189" s="119"/>
      <c r="AD189" s="119"/>
      <c r="AE189" s="119"/>
      <c r="AF189" s="119"/>
      <c r="AG189" s="119"/>
      <c r="AH189" s="119"/>
      <c r="AI189" s="119"/>
      <c r="AJ189" s="119"/>
      <c r="AK189" s="119"/>
      <c r="AL189" s="119"/>
      <c r="AM189" s="119"/>
      <c r="AN189" s="119"/>
      <c r="AO189" s="119"/>
      <c r="AP189" s="119"/>
      <c r="AQ189" s="119"/>
      <c r="AR189" s="119"/>
      <c r="AS189" s="119"/>
      <c r="AT189" s="119"/>
      <c r="AU189" s="119"/>
      <c r="AV189" s="119"/>
      <c r="AW189" s="119"/>
      <c r="AX189" s="119"/>
      <c r="AY189" s="119"/>
      <c r="AZ189" s="119"/>
    </row>
    <row r="190" spans="1:52" ht="14">
      <c r="A190" s="130" t="s">
        <v>1587</v>
      </c>
      <c r="B190" s="119"/>
      <c r="C190" s="119"/>
      <c r="D190" s="119"/>
      <c r="E190" s="119"/>
      <c r="F190" s="126"/>
      <c r="G190" s="126"/>
      <c r="H190" s="126">
        <f t="shared" si="32"/>
        <v>-4.2</v>
      </c>
      <c r="I190" s="126">
        <f t="shared" si="48"/>
        <v>-260.2</v>
      </c>
      <c r="J190" s="122">
        <f t="shared" si="48"/>
        <v>681</v>
      </c>
      <c r="K190" s="119"/>
      <c r="L190" s="119"/>
      <c r="M190" s="122"/>
      <c r="N190" s="127"/>
      <c r="O190" s="127"/>
      <c r="P190" s="127">
        <f t="shared" si="45"/>
        <v>-8.44</v>
      </c>
      <c r="Q190" s="119"/>
      <c r="R190" s="119"/>
      <c r="S190" s="119"/>
      <c r="T190" s="119" t="str">
        <f t="shared" si="34"/>
        <v>2136</v>
      </c>
      <c r="U190" s="119"/>
      <c r="V190" s="119"/>
      <c r="W190" s="119"/>
      <c r="X190" s="119"/>
      <c r="Y190" s="119"/>
      <c r="Z190" s="119"/>
      <c r="AA190" s="119"/>
      <c r="AB190" s="119"/>
      <c r="AC190" s="119"/>
      <c r="AD190" s="119"/>
      <c r="AE190" s="119"/>
      <c r="AF190" s="119"/>
      <c r="AG190" s="119"/>
      <c r="AH190" s="119"/>
      <c r="AI190" s="119"/>
      <c r="AJ190" s="119"/>
      <c r="AK190" s="119"/>
      <c r="AL190" s="119"/>
      <c r="AM190" s="119"/>
      <c r="AN190" s="119"/>
      <c r="AO190" s="119"/>
      <c r="AP190" s="119"/>
      <c r="AQ190" s="119"/>
      <c r="AR190" s="119"/>
      <c r="AS190" s="119"/>
      <c r="AT190" s="119"/>
      <c r="AU190" s="119"/>
      <c r="AV190" s="119"/>
      <c r="AW190" s="119"/>
      <c r="AX190" s="119"/>
      <c r="AY190" s="119"/>
      <c r="AZ190" s="119"/>
    </row>
    <row r="191" spans="1:52" ht="14">
      <c r="A191" s="129" t="s">
        <v>1588</v>
      </c>
      <c r="B191" s="119"/>
      <c r="C191" s="119"/>
      <c r="D191" s="119"/>
      <c r="E191" s="119"/>
      <c r="F191" s="126"/>
      <c r="G191" s="126"/>
      <c r="H191" s="126">
        <f t="shared" si="32"/>
        <v>-4.2</v>
      </c>
      <c r="I191" s="126">
        <f t="shared" si="48"/>
        <v>-264.39999999999998</v>
      </c>
      <c r="J191" s="122">
        <f t="shared" si="48"/>
        <v>417</v>
      </c>
      <c r="K191" s="119"/>
      <c r="L191" s="119"/>
      <c r="M191" s="122"/>
      <c r="N191" s="127"/>
      <c r="O191" s="127"/>
      <c r="P191" s="127">
        <f t="shared" si="45"/>
        <v>-8.81</v>
      </c>
      <c r="Q191" s="119"/>
      <c r="R191" s="119"/>
      <c r="S191" s="119"/>
      <c r="T191" s="119" t="str">
        <f t="shared" si="34"/>
        <v>2137</v>
      </c>
      <c r="U191" s="119"/>
      <c r="V191" s="119"/>
      <c r="W191" s="119"/>
      <c r="X191" s="119"/>
      <c r="Y191" s="119"/>
      <c r="Z191" s="119"/>
      <c r="AA191" s="119"/>
      <c r="AB191" s="119"/>
      <c r="AC191" s="119"/>
      <c r="AD191" s="119"/>
      <c r="AE191" s="119"/>
      <c r="AF191" s="119"/>
      <c r="AG191" s="119"/>
      <c r="AH191" s="119"/>
      <c r="AI191" s="119"/>
      <c r="AJ191" s="119"/>
      <c r="AK191" s="119"/>
      <c r="AL191" s="119"/>
      <c r="AM191" s="119"/>
      <c r="AN191" s="119"/>
      <c r="AO191" s="119"/>
      <c r="AP191" s="119"/>
      <c r="AQ191" s="119"/>
      <c r="AR191" s="119"/>
      <c r="AS191" s="119"/>
      <c r="AT191" s="119"/>
      <c r="AU191" s="119"/>
      <c r="AV191" s="119"/>
      <c r="AW191" s="119"/>
      <c r="AX191" s="119"/>
      <c r="AY191" s="119"/>
      <c r="AZ191" s="119"/>
    </row>
    <row r="192" spans="1:52" ht="14">
      <c r="A192" s="130" t="s">
        <v>1589</v>
      </c>
      <c r="B192" s="119"/>
      <c r="C192" s="119"/>
      <c r="D192" s="119"/>
      <c r="E192" s="119"/>
      <c r="F192" s="126"/>
      <c r="G192" s="126"/>
      <c r="H192" s="126">
        <f t="shared" si="32"/>
        <v>-5.0999999999999996</v>
      </c>
      <c r="I192" s="126">
        <f t="shared" si="48"/>
        <v>-269.5</v>
      </c>
      <c r="J192" s="122">
        <f t="shared" si="48"/>
        <v>148</v>
      </c>
      <c r="K192" s="119"/>
      <c r="L192" s="119"/>
      <c r="M192" s="122"/>
      <c r="N192" s="127"/>
      <c r="O192" s="127"/>
      <c r="P192" s="127">
        <f t="shared" si="45"/>
        <v>-7.98</v>
      </c>
      <c r="Q192" s="119"/>
      <c r="R192" s="119"/>
      <c r="S192" s="119"/>
      <c r="T192" s="119" t="str">
        <f t="shared" si="34"/>
        <v>2138</v>
      </c>
      <c r="U192" s="119"/>
      <c r="V192" s="119"/>
      <c r="W192" s="119"/>
      <c r="X192" s="119"/>
      <c r="Y192" s="119"/>
      <c r="Z192" s="119"/>
      <c r="AA192" s="119"/>
      <c r="AB192" s="119"/>
      <c r="AC192" s="119"/>
      <c r="AD192" s="119"/>
      <c r="AE192" s="119"/>
      <c r="AF192" s="119"/>
      <c r="AG192" s="119"/>
      <c r="AH192" s="119"/>
      <c r="AI192" s="119"/>
      <c r="AJ192" s="119"/>
      <c r="AK192" s="119"/>
      <c r="AL192" s="119"/>
      <c r="AM192" s="119"/>
      <c r="AN192" s="119"/>
      <c r="AO192" s="119"/>
      <c r="AP192" s="119"/>
      <c r="AQ192" s="119"/>
      <c r="AR192" s="119"/>
      <c r="AS192" s="119"/>
      <c r="AT192" s="119"/>
      <c r="AU192" s="119"/>
      <c r="AV192" s="119"/>
      <c r="AW192" s="119"/>
      <c r="AX192" s="119"/>
      <c r="AY192" s="119"/>
      <c r="AZ192" s="119"/>
    </row>
  </sheetData>
  <mergeCells count="4">
    <mergeCell ref="H3:H4"/>
    <mergeCell ref="P3:P4"/>
    <mergeCell ref="U47:AF50"/>
    <mergeCell ref="U1:AF4"/>
  </mergeCells>
  <pageMargins left="0.7" right="0.7" top="0.75" bottom="0.75" header="0.3" footer="0.3"/>
  <drawing r:id="rId1"/>
</worksheet>
</file>

<file path=xl/worksheets/sheet6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7F9B34A-A446-0744-85D4-0D13F0CB6E55}">
  <dimension ref="A1:AZ192"/>
  <sheetViews>
    <sheetView workbookViewId="0">
      <selection activeCell="A2" sqref="A2"/>
    </sheetView>
  </sheetViews>
  <sheetFormatPr baseColWidth="10" defaultRowHeight="13"/>
  <sheetData>
    <row r="1" spans="1:52" ht="25">
      <c r="A1" s="194" t="s">
        <v>2810</v>
      </c>
      <c r="B1" s="71"/>
      <c r="C1" s="119"/>
      <c r="D1" s="119"/>
      <c r="E1" s="119"/>
      <c r="F1" s="119"/>
      <c r="G1" s="119"/>
      <c r="H1" s="119"/>
      <c r="I1" s="119"/>
      <c r="J1" s="119"/>
      <c r="K1" s="119"/>
      <c r="L1" s="119"/>
      <c r="M1" s="119" t="s">
        <v>59</v>
      </c>
      <c r="N1" s="119"/>
      <c r="O1" s="119"/>
      <c r="P1" s="119"/>
      <c r="Q1" s="119"/>
      <c r="R1" s="119"/>
      <c r="S1" s="119"/>
      <c r="T1" s="119"/>
      <c r="U1" s="250" t="s">
        <v>1597</v>
      </c>
      <c r="V1" s="250"/>
      <c r="W1" s="250"/>
      <c r="X1" s="250"/>
      <c r="Y1" s="250"/>
      <c r="Z1" s="250"/>
      <c r="AA1" s="250"/>
      <c r="AB1" s="250"/>
      <c r="AC1" s="250"/>
      <c r="AD1" s="250"/>
      <c r="AE1" s="250"/>
      <c r="AF1" s="250"/>
      <c r="AG1" s="119"/>
      <c r="AH1" s="119"/>
      <c r="AI1" s="119"/>
      <c r="AJ1" s="119"/>
      <c r="AK1" s="119"/>
      <c r="AL1" s="119"/>
      <c r="AM1" s="119"/>
      <c r="AN1" s="119"/>
      <c r="AO1" s="119"/>
      <c r="AP1" s="119"/>
      <c r="AQ1" s="119"/>
      <c r="AR1" s="119"/>
      <c r="AS1" s="119"/>
      <c r="AT1" s="119"/>
      <c r="AU1" s="119"/>
      <c r="AV1" s="119"/>
      <c r="AW1" s="119"/>
      <c r="AX1" s="119"/>
      <c r="AY1" s="119"/>
      <c r="AZ1" s="119"/>
    </row>
    <row r="2" spans="1:52" ht="14">
      <c r="A2" s="120" t="s">
        <v>59</v>
      </c>
      <c r="B2" s="119"/>
      <c r="C2" s="119"/>
      <c r="D2" s="119"/>
      <c r="E2" s="119"/>
      <c r="F2" s="119"/>
      <c r="G2" s="119"/>
      <c r="H2" s="119" t="s">
        <v>1397</v>
      </c>
      <c r="I2" s="119"/>
      <c r="J2" s="119"/>
      <c r="K2" s="119"/>
      <c r="L2" s="119"/>
      <c r="M2" s="119" t="s">
        <v>1591</v>
      </c>
      <c r="N2" s="119"/>
      <c r="O2" s="119"/>
      <c r="P2" s="119" t="s">
        <v>1397</v>
      </c>
      <c r="Q2" s="119"/>
      <c r="R2" s="119"/>
      <c r="S2" s="119"/>
      <c r="T2" s="119"/>
      <c r="U2" s="250"/>
      <c r="V2" s="250"/>
      <c r="W2" s="250"/>
      <c r="X2" s="250"/>
      <c r="Y2" s="250"/>
      <c r="Z2" s="250"/>
      <c r="AA2" s="250"/>
      <c r="AB2" s="250"/>
      <c r="AC2" s="250"/>
      <c r="AD2" s="250"/>
      <c r="AE2" s="250"/>
      <c r="AF2" s="250"/>
      <c r="AG2" s="119"/>
      <c r="AH2" s="119"/>
      <c r="AI2" s="119"/>
      <c r="AJ2" s="119"/>
      <c r="AK2" s="119"/>
      <c r="AL2" s="119"/>
      <c r="AM2" s="119"/>
      <c r="AN2" s="119"/>
      <c r="AO2" s="119"/>
      <c r="AP2" s="119"/>
      <c r="AQ2" s="119"/>
      <c r="AR2" s="119"/>
      <c r="AS2" s="119"/>
      <c r="AT2" s="119"/>
      <c r="AU2" s="119"/>
      <c r="AV2" s="119"/>
      <c r="AW2" s="119"/>
      <c r="AX2" s="119"/>
      <c r="AY2" s="119"/>
      <c r="AZ2" s="119"/>
    </row>
    <row r="3" spans="1:52" ht="14">
      <c r="A3" s="118" t="s">
        <v>1124</v>
      </c>
      <c r="B3" s="71" t="s">
        <v>1590</v>
      </c>
      <c r="C3" s="119"/>
      <c r="D3" s="119"/>
      <c r="E3" s="119"/>
      <c r="F3" s="119"/>
      <c r="G3" s="119"/>
      <c r="H3" s="248" t="s">
        <v>1398</v>
      </c>
      <c r="I3" s="119" t="s">
        <v>1399</v>
      </c>
      <c r="J3" s="119" t="s">
        <v>1400</v>
      </c>
      <c r="K3" s="119"/>
      <c r="L3" s="119"/>
      <c r="M3" s="122">
        <v>45108</v>
      </c>
      <c r="N3" s="122"/>
      <c r="O3" s="122"/>
      <c r="P3" s="249" t="s">
        <v>1398</v>
      </c>
      <c r="Q3" s="119"/>
      <c r="R3" s="119" t="s">
        <v>1399</v>
      </c>
      <c r="S3" s="119" t="s">
        <v>1400</v>
      </c>
      <c r="T3" s="119"/>
      <c r="U3" s="250"/>
      <c r="V3" s="250"/>
      <c r="W3" s="250"/>
      <c r="X3" s="250"/>
      <c r="Y3" s="250"/>
      <c r="Z3" s="250"/>
      <c r="AA3" s="250"/>
      <c r="AB3" s="250"/>
      <c r="AC3" s="250"/>
      <c r="AD3" s="250"/>
      <c r="AE3" s="250"/>
      <c r="AF3" s="250"/>
      <c r="AG3" s="119"/>
      <c r="AH3" s="119"/>
      <c r="AI3" s="119"/>
      <c r="AJ3" s="119"/>
      <c r="AK3" s="119"/>
      <c r="AL3" s="119"/>
      <c r="AM3" s="119"/>
      <c r="AN3" s="119"/>
      <c r="AO3" s="119"/>
      <c r="AP3" s="119"/>
      <c r="AQ3" s="119"/>
      <c r="AR3" s="119"/>
      <c r="AS3" s="119"/>
      <c r="AT3" s="119"/>
      <c r="AU3" s="119"/>
      <c r="AV3" s="119"/>
      <c r="AW3" s="119"/>
      <c r="AX3" s="119"/>
      <c r="AY3" s="119"/>
      <c r="AZ3" s="119"/>
    </row>
    <row r="4" spans="1:52" ht="14">
      <c r="A4" s="128" t="s">
        <v>1402</v>
      </c>
      <c r="B4" s="121">
        <v>2532229</v>
      </c>
      <c r="C4" s="119"/>
      <c r="D4" s="119"/>
      <c r="E4" s="122">
        <f>B4/1000</f>
        <v>2532</v>
      </c>
      <c r="F4" s="119"/>
      <c r="G4" s="119"/>
      <c r="H4" s="248"/>
      <c r="I4" s="119"/>
      <c r="J4" s="122">
        <f>B4/1000</f>
        <v>2532</v>
      </c>
      <c r="K4" s="119"/>
      <c r="L4" s="119"/>
      <c r="M4" s="122">
        <v>2499322</v>
      </c>
      <c r="N4" s="122"/>
      <c r="O4" s="122"/>
      <c r="P4" s="249"/>
      <c r="Q4" s="122">
        <f>M4/1000</f>
        <v>2499</v>
      </c>
      <c r="R4" s="119"/>
      <c r="S4" s="122">
        <f>Q4</f>
        <v>2499</v>
      </c>
      <c r="T4" s="119" t="str">
        <f>A4</f>
        <v>1950</v>
      </c>
      <c r="U4" s="250"/>
      <c r="V4" s="250"/>
      <c r="W4" s="250"/>
      <c r="X4" s="250"/>
      <c r="Y4" s="250"/>
      <c r="Z4" s="250"/>
      <c r="AA4" s="250"/>
      <c r="AB4" s="250"/>
      <c r="AC4" s="250"/>
      <c r="AD4" s="250"/>
      <c r="AE4" s="250"/>
      <c r="AF4" s="250"/>
      <c r="AG4" s="119"/>
      <c r="AH4" s="119"/>
      <c r="AI4" s="119"/>
      <c r="AJ4" s="119"/>
      <c r="AK4" s="119"/>
      <c r="AL4" s="119"/>
      <c r="AM4" s="119"/>
      <c r="AN4" s="119"/>
      <c r="AO4" s="119"/>
      <c r="AP4" s="119"/>
      <c r="AQ4" s="119"/>
      <c r="AR4" s="119"/>
      <c r="AS4" s="119"/>
      <c r="AT4" s="119"/>
      <c r="AU4" s="119"/>
      <c r="AV4" s="119"/>
      <c r="AW4" s="119"/>
      <c r="AX4" s="119"/>
      <c r="AY4" s="119"/>
      <c r="AZ4" s="119"/>
    </row>
    <row r="5" spans="1:52" ht="14">
      <c r="A5" s="129" t="s">
        <v>1403</v>
      </c>
      <c r="B5" s="121">
        <v>2580960</v>
      </c>
      <c r="C5" s="123">
        <f>(B5-B4)/1000</f>
        <v>49</v>
      </c>
      <c r="D5" s="123"/>
      <c r="E5" s="122">
        <f>B5/1000</f>
        <v>2581</v>
      </c>
      <c r="F5" s="123">
        <f>C5</f>
        <v>49</v>
      </c>
      <c r="G5" s="123"/>
      <c r="H5" s="123"/>
      <c r="I5" s="119"/>
      <c r="J5" s="122">
        <f>B5/1000</f>
        <v>2581</v>
      </c>
      <c r="K5" s="119"/>
      <c r="L5" s="119"/>
      <c r="M5" s="122">
        <v>2543130</v>
      </c>
      <c r="N5" s="122">
        <f>(M5-M4)/1000</f>
        <v>44</v>
      </c>
      <c r="O5" s="122"/>
      <c r="P5" s="122"/>
      <c r="Q5" s="122">
        <f t="shared" ref="Q5:Q68" si="0">M5/1000</f>
        <v>2543</v>
      </c>
      <c r="R5" s="119"/>
      <c r="S5" s="122">
        <f>Q5</f>
        <v>2543</v>
      </c>
      <c r="T5" s="119" t="str">
        <f t="shared" ref="T5:T68" si="1">A5</f>
        <v>1951</v>
      </c>
      <c r="U5" s="119"/>
      <c r="V5" s="119"/>
      <c r="W5" s="119"/>
      <c r="X5" s="119"/>
      <c r="Y5" s="119"/>
      <c r="Z5" s="119"/>
      <c r="AA5" s="119"/>
      <c r="AB5" s="119"/>
      <c r="AC5" s="119"/>
      <c r="AD5" s="119"/>
      <c r="AE5" s="119"/>
      <c r="AF5" s="119"/>
      <c r="AG5" s="119"/>
      <c r="AH5" s="119"/>
      <c r="AI5" s="119"/>
      <c r="AJ5" s="119"/>
      <c r="AK5" s="119"/>
      <c r="AL5" s="119"/>
      <c r="AM5" s="119"/>
      <c r="AN5" s="119"/>
      <c r="AO5" s="119"/>
      <c r="AP5" s="119"/>
      <c r="AQ5" s="119"/>
      <c r="AR5" s="119"/>
      <c r="AS5" s="119"/>
      <c r="AT5" s="119"/>
      <c r="AU5" s="119"/>
      <c r="AV5" s="119"/>
      <c r="AW5" s="119"/>
      <c r="AX5" s="119"/>
      <c r="AY5" s="119"/>
      <c r="AZ5" s="119"/>
    </row>
    <row r="6" spans="1:52" ht="14">
      <c r="A6" s="129" t="s">
        <v>1404</v>
      </c>
      <c r="B6" s="121">
        <v>2628448</v>
      </c>
      <c r="C6" s="123">
        <f t="shared" ref="C6:C69" si="2">(B6-B5)/1000</f>
        <v>47</v>
      </c>
      <c r="D6" s="124" t="str">
        <f>A6</f>
        <v>1952</v>
      </c>
      <c r="E6" s="122">
        <f>B6/1000</f>
        <v>2628</v>
      </c>
      <c r="F6" s="123">
        <f>C6</f>
        <v>47</v>
      </c>
      <c r="G6" s="123">
        <f t="shared" ref="G6:G69" si="3">C6-C5</f>
        <v>-2</v>
      </c>
      <c r="H6" s="123">
        <f>G6</f>
        <v>-2</v>
      </c>
      <c r="I6" s="123">
        <f>F5+H6</f>
        <v>47</v>
      </c>
      <c r="J6" s="122">
        <f>J5+I6</f>
        <v>2628</v>
      </c>
      <c r="K6" s="119"/>
      <c r="L6" s="119"/>
      <c r="M6" s="122">
        <v>2590271</v>
      </c>
      <c r="N6" s="122">
        <f t="shared" ref="N6:N69" si="4">(M6-M5)/1000</f>
        <v>47</v>
      </c>
      <c r="O6" s="122">
        <f>N6-N5</f>
        <v>3</v>
      </c>
      <c r="P6" s="122">
        <f>O6</f>
        <v>3</v>
      </c>
      <c r="Q6" s="122">
        <f t="shared" si="0"/>
        <v>2590</v>
      </c>
      <c r="R6" s="123">
        <f>N5+P6</f>
        <v>47</v>
      </c>
      <c r="S6" s="122">
        <f>S5+R6</f>
        <v>2590</v>
      </c>
      <c r="T6" s="119" t="str">
        <f t="shared" si="1"/>
        <v>1952</v>
      </c>
      <c r="U6" s="119"/>
      <c r="V6" s="119"/>
      <c r="W6" s="119"/>
      <c r="X6" s="119"/>
      <c r="Y6" s="119"/>
      <c r="Z6" s="119"/>
      <c r="AA6" s="119"/>
      <c r="AB6" s="119"/>
      <c r="AC6" s="119"/>
      <c r="AD6" s="119"/>
      <c r="AE6" s="119"/>
      <c r="AF6" s="119"/>
      <c r="AG6" s="119"/>
      <c r="AH6" s="119"/>
      <c r="AI6" s="119"/>
      <c r="AJ6" s="119"/>
      <c r="AK6" s="119"/>
      <c r="AL6" s="119"/>
      <c r="AM6" s="119"/>
      <c r="AN6" s="119"/>
      <c r="AO6" s="119"/>
      <c r="AP6" s="119"/>
      <c r="AQ6" s="119"/>
      <c r="AR6" s="119"/>
      <c r="AS6" s="119"/>
      <c r="AT6" s="119"/>
      <c r="AU6" s="119"/>
      <c r="AV6" s="119"/>
      <c r="AW6" s="119"/>
      <c r="AX6" s="119"/>
      <c r="AY6" s="119"/>
      <c r="AZ6" s="119"/>
    </row>
    <row r="7" spans="1:52" ht="14">
      <c r="A7" s="129" t="s">
        <v>1405</v>
      </c>
      <c r="B7" s="121">
        <v>2675766</v>
      </c>
      <c r="C7" s="123">
        <f t="shared" si="2"/>
        <v>47</v>
      </c>
      <c r="D7" s="124" t="str">
        <f t="shared" ref="D7:D70" si="5">A7</f>
        <v>1953</v>
      </c>
      <c r="E7" s="122">
        <f t="shared" ref="E7:E70" si="6">B7/1000</f>
        <v>2676</v>
      </c>
      <c r="F7" s="123">
        <f t="shared" ref="F7:F70" si="7">C7</f>
        <v>47</v>
      </c>
      <c r="G7" s="123">
        <f t="shared" si="3"/>
        <v>0</v>
      </c>
      <c r="H7" s="123">
        <f t="shared" ref="H7:H65" si="8">G7</f>
        <v>0</v>
      </c>
      <c r="I7" s="123">
        <f>I6+H7</f>
        <v>47</v>
      </c>
      <c r="J7" s="122">
        <f t="shared" ref="J7:J70" si="9">J6+I7</f>
        <v>2675</v>
      </c>
      <c r="K7" s="119"/>
      <c r="L7" s="119"/>
      <c r="M7" s="122">
        <v>2640279</v>
      </c>
      <c r="N7" s="122">
        <f t="shared" si="4"/>
        <v>50</v>
      </c>
      <c r="O7" s="122">
        <f t="shared" ref="O7:O70" si="10">N7-N6</f>
        <v>3</v>
      </c>
      <c r="P7" s="122">
        <f t="shared" ref="P7:P71" si="11">O7</f>
        <v>3</v>
      </c>
      <c r="Q7" s="122">
        <f t="shared" si="0"/>
        <v>2640</v>
      </c>
      <c r="R7" s="123">
        <f>R6+P7</f>
        <v>50</v>
      </c>
      <c r="S7" s="122">
        <f t="shared" ref="S7:S70" si="12">S6+R7</f>
        <v>2640</v>
      </c>
      <c r="T7" s="119" t="str">
        <f t="shared" si="1"/>
        <v>1953</v>
      </c>
      <c r="U7" s="119"/>
      <c r="V7" s="119"/>
      <c r="W7" s="119"/>
      <c r="X7" s="119"/>
      <c r="Y7" s="119"/>
      <c r="Z7" s="119"/>
      <c r="AA7" s="119"/>
      <c r="AB7" s="119"/>
      <c r="AC7" s="119"/>
      <c r="AD7" s="119"/>
      <c r="AE7" s="119"/>
      <c r="AF7" s="119"/>
      <c r="AG7" s="119"/>
      <c r="AH7" s="119"/>
      <c r="AI7" s="119"/>
      <c r="AJ7" s="119"/>
      <c r="AK7" s="119"/>
      <c r="AL7" s="119"/>
      <c r="AM7" s="119"/>
      <c r="AN7" s="119"/>
      <c r="AO7" s="119"/>
      <c r="AP7" s="119"/>
      <c r="AQ7" s="119"/>
      <c r="AR7" s="119"/>
      <c r="AS7" s="119"/>
      <c r="AT7" s="119"/>
      <c r="AU7" s="119"/>
      <c r="AV7" s="119"/>
      <c r="AW7" s="119"/>
      <c r="AX7" s="119"/>
      <c r="AY7" s="119"/>
      <c r="AZ7" s="119"/>
    </row>
    <row r="8" spans="1:52" ht="14">
      <c r="A8" s="129" t="s">
        <v>1406</v>
      </c>
      <c r="B8" s="121">
        <v>2723726</v>
      </c>
      <c r="C8" s="123">
        <f t="shared" si="2"/>
        <v>48</v>
      </c>
      <c r="D8" s="124" t="str">
        <f t="shared" si="5"/>
        <v>1954</v>
      </c>
      <c r="E8" s="122">
        <f t="shared" si="6"/>
        <v>2724</v>
      </c>
      <c r="F8" s="123">
        <f t="shared" si="7"/>
        <v>48</v>
      </c>
      <c r="G8" s="123">
        <f t="shared" si="3"/>
        <v>1</v>
      </c>
      <c r="H8" s="123">
        <f t="shared" si="8"/>
        <v>1</v>
      </c>
      <c r="I8" s="123">
        <f t="shared" ref="I8:J71" si="13">I7+H8</f>
        <v>48</v>
      </c>
      <c r="J8" s="122">
        <f t="shared" si="9"/>
        <v>2723</v>
      </c>
      <c r="K8" s="119"/>
      <c r="L8" s="119"/>
      <c r="M8" s="122">
        <v>2691979</v>
      </c>
      <c r="N8" s="122">
        <f t="shared" si="4"/>
        <v>52</v>
      </c>
      <c r="O8" s="122">
        <f t="shared" si="10"/>
        <v>2</v>
      </c>
      <c r="P8" s="122">
        <f t="shared" si="11"/>
        <v>2</v>
      </c>
      <c r="Q8" s="122">
        <f t="shared" si="0"/>
        <v>2692</v>
      </c>
      <c r="R8" s="123">
        <f t="shared" ref="R8:R71" si="14">R7+P8</f>
        <v>52</v>
      </c>
      <c r="S8" s="122">
        <f t="shared" si="12"/>
        <v>2692</v>
      </c>
      <c r="T8" s="119" t="str">
        <f t="shared" si="1"/>
        <v>1954</v>
      </c>
      <c r="U8" s="119"/>
      <c r="V8" s="119"/>
      <c r="W8" s="119"/>
      <c r="X8" s="119"/>
      <c r="Y8" s="119"/>
      <c r="Z8" s="119"/>
      <c r="AA8" s="119"/>
      <c r="AB8" s="119"/>
      <c r="AC8" s="119"/>
      <c r="AD8" s="119"/>
      <c r="AE8" s="119"/>
      <c r="AF8" s="119"/>
      <c r="AG8" s="119"/>
      <c r="AH8" s="119"/>
      <c r="AI8" s="119"/>
      <c r="AJ8" s="119"/>
      <c r="AK8" s="119"/>
      <c r="AL8" s="119"/>
      <c r="AM8" s="119"/>
      <c r="AN8" s="119"/>
      <c r="AO8" s="119"/>
      <c r="AP8" s="119"/>
      <c r="AQ8" s="119"/>
      <c r="AR8" s="119"/>
      <c r="AS8" s="119"/>
      <c r="AT8" s="119"/>
      <c r="AU8" s="119"/>
      <c r="AV8" s="119"/>
      <c r="AW8" s="119"/>
      <c r="AX8" s="119"/>
      <c r="AY8" s="119"/>
      <c r="AZ8" s="119"/>
    </row>
    <row r="9" spans="1:52" ht="14">
      <c r="A9" s="129" t="s">
        <v>1407</v>
      </c>
      <c r="B9" s="121">
        <v>2772882</v>
      </c>
      <c r="C9" s="123">
        <f t="shared" si="2"/>
        <v>49</v>
      </c>
      <c r="D9" s="124" t="str">
        <f t="shared" si="5"/>
        <v>1955</v>
      </c>
      <c r="E9" s="122">
        <f t="shared" si="6"/>
        <v>2773</v>
      </c>
      <c r="F9" s="123">
        <f t="shared" si="7"/>
        <v>49</v>
      </c>
      <c r="G9" s="123">
        <f t="shared" si="3"/>
        <v>1</v>
      </c>
      <c r="H9" s="123">
        <f t="shared" si="8"/>
        <v>1</v>
      </c>
      <c r="I9" s="123">
        <f t="shared" si="13"/>
        <v>49</v>
      </c>
      <c r="J9" s="122">
        <f t="shared" si="9"/>
        <v>2772</v>
      </c>
      <c r="K9" s="119"/>
      <c r="L9" s="119"/>
      <c r="M9" s="122">
        <v>2746072</v>
      </c>
      <c r="N9" s="122">
        <f t="shared" si="4"/>
        <v>54</v>
      </c>
      <c r="O9" s="122">
        <f t="shared" si="10"/>
        <v>2</v>
      </c>
      <c r="P9" s="122">
        <f t="shared" si="11"/>
        <v>2</v>
      </c>
      <c r="Q9" s="122">
        <f t="shared" si="0"/>
        <v>2746</v>
      </c>
      <c r="R9" s="123">
        <f t="shared" si="14"/>
        <v>54</v>
      </c>
      <c r="S9" s="122">
        <f t="shared" si="12"/>
        <v>2746</v>
      </c>
      <c r="T9" s="119" t="str">
        <f t="shared" si="1"/>
        <v>1955</v>
      </c>
      <c r="U9" s="119"/>
      <c r="V9" s="119"/>
      <c r="W9" s="119"/>
      <c r="X9" s="119"/>
      <c r="Y9" s="119"/>
      <c r="Z9" s="119"/>
      <c r="AA9" s="119"/>
      <c r="AB9" s="119"/>
      <c r="AC9" s="119"/>
      <c r="AD9" s="119"/>
      <c r="AE9" s="119"/>
      <c r="AF9" s="119"/>
      <c r="AG9" s="119"/>
      <c r="AH9" s="119"/>
      <c r="AI9" s="119"/>
      <c r="AJ9" s="119"/>
      <c r="AK9" s="119"/>
      <c r="AL9" s="119"/>
      <c r="AM9" s="119"/>
      <c r="AN9" s="119"/>
      <c r="AO9" s="119"/>
      <c r="AP9" s="119"/>
      <c r="AQ9" s="119"/>
      <c r="AR9" s="119"/>
      <c r="AS9" s="119"/>
      <c r="AT9" s="119"/>
      <c r="AU9" s="119"/>
      <c r="AV9" s="119"/>
      <c r="AW9" s="119"/>
      <c r="AX9" s="119"/>
      <c r="AY9" s="119"/>
      <c r="AZ9" s="119"/>
    </row>
    <row r="10" spans="1:52" ht="14">
      <c r="A10" s="129" t="s">
        <v>1408</v>
      </c>
      <c r="B10" s="121">
        <v>2823513</v>
      </c>
      <c r="C10" s="123">
        <f t="shared" si="2"/>
        <v>51</v>
      </c>
      <c r="D10" s="124" t="str">
        <f t="shared" si="5"/>
        <v>1956</v>
      </c>
      <c r="E10" s="122">
        <f t="shared" si="6"/>
        <v>2824</v>
      </c>
      <c r="F10" s="123">
        <f t="shared" si="7"/>
        <v>51</v>
      </c>
      <c r="G10" s="123">
        <f t="shared" si="3"/>
        <v>2</v>
      </c>
      <c r="H10" s="123">
        <f t="shared" si="8"/>
        <v>2</v>
      </c>
      <c r="I10" s="123">
        <f t="shared" si="13"/>
        <v>51</v>
      </c>
      <c r="J10" s="122">
        <f t="shared" si="9"/>
        <v>2823</v>
      </c>
      <c r="K10" s="119"/>
      <c r="L10" s="119"/>
      <c r="M10" s="122">
        <v>2801003</v>
      </c>
      <c r="N10" s="122">
        <f t="shared" si="4"/>
        <v>55</v>
      </c>
      <c r="O10" s="122">
        <f t="shared" si="10"/>
        <v>1</v>
      </c>
      <c r="P10" s="122">
        <f t="shared" si="11"/>
        <v>1</v>
      </c>
      <c r="Q10" s="122">
        <f t="shared" si="0"/>
        <v>2801</v>
      </c>
      <c r="R10" s="123">
        <f t="shared" si="14"/>
        <v>55</v>
      </c>
      <c r="S10" s="122">
        <f t="shared" si="12"/>
        <v>2801</v>
      </c>
      <c r="T10" s="119" t="str">
        <f t="shared" si="1"/>
        <v>1956</v>
      </c>
      <c r="U10" s="119"/>
      <c r="V10" s="119"/>
      <c r="W10" s="119"/>
      <c r="X10" s="119"/>
      <c r="Y10" s="119"/>
      <c r="Z10" s="119"/>
      <c r="AA10" s="119"/>
      <c r="AB10" s="119"/>
      <c r="AC10" s="119"/>
      <c r="AD10" s="119"/>
      <c r="AE10" s="119"/>
      <c r="AF10" s="119"/>
      <c r="AG10" s="119"/>
      <c r="AH10" s="119"/>
      <c r="AI10" s="119"/>
      <c r="AJ10" s="119"/>
      <c r="AK10" s="119"/>
      <c r="AL10" s="119"/>
      <c r="AM10" s="119"/>
      <c r="AN10" s="119"/>
      <c r="AO10" s="119"/>
      <c r="AP10" s="119"/>
      <c r="AQ10" s="119"/>
      <c r="AR10" s="119"/>
      <c r="AS10" s="119"/>
      <c r="AT10" s="119"/>
      <c r="AU10" s="119"/>
      <c r="AV10" s="119"/>
      <c r="AW10" s="119"/>
      <c r="AX10" s="119"/>
      <c r="AY10" s="119"/>
      <c r="AZ10" s="119"/>
    </row>
    <row r="11" spans="1:52" ht="14">
      <c r="A11" s="129" t="s">
        <v>1409</v>
      </c>
      <c r="B11" s="121">
        <v>2875642</v>
      </c>
      <c r="C11" s="123">
        <f t="shared" si="2"/>
        <v>52</v>
      </c>
      <c r="D11" s="124" t="str">
        <f t="shared" si="5"/>
        <v>1957</v>
      </c>
      <c r="E11" s="122">
        <f t="shared" si="6"/>
        <v>2876</v>
      </c>
      <c r="F11" s="123">
        <f t="shared" si="7"/>
        <v>52</v>
      </c>
      <c r="G11" s="123">
        <f t="shared" si="3"/>
        <v>1</v>
      </c>
      <c r="H11" s="123">
        <f t="shared" si="8"/>
        <v>1</v>
      </c>
      <c r="I11" s="123">
        <f t="shared" si="13"/>
        <v>52</v>
      </c>
      <c r="J11" s="122">
        <f t="shared" si="9"/>
        <v>2875</v>
      </c>
      <c r="K11" s="119"/>
      <c r="L11" s="119"/>
      <c r="M11" s="122">
        <v>2857867</v>
      </c>
      <c r="N11" s="122">
        <f t="shared" si="4"/>
        <v>57</v>
      </c>
      <c r="O11" s="122">
        <f t="shared" si="10"/>
        <v>2</v>
      </c>
      <c r="P11" s="122">
        <f t="shared" si="11"/>
        <v>2</v>
      </c>
      <c r="Q11" s="122">
        <f t="shared" si="0"/>
        <v>2858</v>
      </c>
      <c r="R11" s="123">
        <f t="shared" si="14"/>
        <v>57</v>
      </c>
      <c r="S11" s="122">
        <f t="shared" si="12"/>
        <v>2858</v>
      </c>
      <c r="T11" s="119" t="str">
        <f t="shared" si="1"/>
        <v>1957</v>
      </c>
      <c r="U11" s="119"/>
      <c r="V11" s="119"/>
      <c r="W11" s="119"/>
      <c r="X11" s="119"/>
      <c r="Y11" s="119"/>
      <c r="Z11" s="119"/>
      <c r="AA11" s="119"/>
      <c r="AB11" s="119"/>
      <c r="AC11" s="119"/>
      <c r="AD11" s="119"/>
      <c r="AE11" s="119"/>
      <c r="AF11" s="119"/>
      <c r="AG11" s="119"/>
      <c r="AH11" s="119"/>
      <c r="AI11" s="119"/>
      <c r="AJ11" s="119"/>
      <c r="AK11" s="119"/>
      <c r="AL11" s="119"/>
      <c r="AM11" s="119"/>
      <c r="AN11" s="119"/>
      <c r="AO11" s="119"/>
      <c r="AP11" s="119"/>
      <c r="AQ11" s="119"/>
      <c r="AR11" s="119"/>
      <c r="AS11" s="119"/>
      <c r="AT11" s="119"/>
      <c r="AU11" s="119"/>
      <c r="AV11" s="119"/>
      <c r="AW11" s="119"/>
      <c r="AX11" s="119"/>
      <c r="AY11" s="119"/>
      <c r="AZ11" s="119"/>
    </row>
    <row r="12" spans="1:52" ht="14">
      <c r="A12" s="129" t="s">
        <v>1410</v>
      </c>
      <c r="B12" s="121">
        <v>2929069</v>
      </c>
      <c r="C12" s="123">
        <f t="shared" si="2"/>
        <v>53</v>
      </c>
      <c r="D12" s="124" t="str">
        <f t="shared" si="5"/>
        <v>1958</v>
      </c>
      <c r="E12" s="122">
        <f t="shared" si="6"/>
        <v>2929</v>
      </c>
      <c r="F12" s="123">
        <f t="shared" si="7"/>
        <v>53</v>
      </c>
      <c r="G12" s="123">
        <f t="shared" si="3"/>
        <v>1</v>
      </c>
      <c r="H12" s="123">
        <f t="shared" si="8"/>
        <v>1</v>
      </c>
      <c r="I12" s="123">
        <f t="shared" si="13"/>
        <v>53</v>
      </c>
      <c r="J12" s="122">
        <f t="shared" si="9"/>
        <v>2928</v>
      </c>
      <c r="K12" s="119"/>
      <c r="L12" s="119"/>
      <c r="M12" s="122">
        <v>2916108</v>
      </c>
      <c r="N12" s="122">
        <f t="shared" si="4"/>
        <v>58</v>
      </c>
      <c r="O12" s="122">
        <f t="shared" si="10"/>
        <v>1</v>
      </c>
      <c r="P12" s="122">
        <f t="shared" si="11"/>
        <v>1</v>
      </c>
      <c r="Q12" s="122">
        <f t="shared" si="0"/>
        <v>2916</v>
      </c>
      <c r="R12" s="123">
        <f t="shared" si="14"/>
        <v>58</v>
      </c>
      <c r="S12" s="122">
        <f t="shared" si="12"/>
        <v>2916</v>
      </c>
      <c r="T12" s="119" t="str">
        <f t="shared" si="1"/>
        <v>1958</v>
      </c>
      <c r="U12" s="119"/>
      <c r="V12" s="119"/>
      <c r="W12" s="119"/>
      <c r="X12" s="119"/>
      <c r="Y12" s="119"/>
      <c r="Z12" s="119"/>
      <c r="AA12" s="119"/>
      <c r="AB12" s="119"/>
      <c r="AC12" s="119"/>
      <c r="AD12" s="119"/>
      <c r="AE12" s="119"/>
      <c r="AF12" s="119"/>
      <c r="AG12" s="119"/>
      <c r="AH12" s="119"/>
      <c r="AI12" s="119"/>
      <c r="AJ12" s="119"/>
      <c r="AK12" s="119"/>
      <c r="AL12" s="119"/>
      <c r="AM12" s="119"/>
      <c r="AN12" s="119"/>
      <c r="AO12" s="119"/>
      <c r="AP12" s="119"/>
      <c r="AQ12" s="119"/>
      <c r="AR12" s="119"/>
      <c r="AS12" s="119"/>
      <c r="AT12" s="119"/>
      <c r="AU12" s="119"/>
      <c r="AV12" s="119"/>
      <c r="AW12" s="119"/>
      <c r="AX12" s="119"/>
      <c r="AY12" s="119"/>
      <c r="AZ12" s="119"/>
    </row>
    <row r="13" spans="1:52" ht="14">
      <c r="A13" s="129" t="s">
        <v>1411</v>
      </c>
      <c r="B13" s="121">
        <v>2983435</v>
      </c>
      <c r="C13" s="123">
        <f t="shared" si="2"/>
        <v>54</v>
      </c>
      <c r="D13" s="124" t="str">
        <f t="shared" si="5"/>
        <v>1959</v>
      </c>
      <c r="E13" s="122">
        <f t="shared" si="6"/>
        <v>2983</v>
      </c>
      <c r="F13" s="123">
        <f t="shared" si="7"/>
        <v>54</v>
      </c>
      <c r="G13" s="123">
        <f t="shared" si="3"/>
        <v>1</v>
      </c>
      <c r="H13" s="123">
        <f t="shared" si="8"/>
        <v>1</v>
      </c>
      <c r="I13" s="123">
        <f t="shared" si="13"/>
        <v>54</v>
      </c>
      <c r="J13" s="122">
        <f t="shared" si="9"/>
        <v>2982</v>
      </c>
      <c r="K13" s="119"/>
      <c r="L13" s="119"/>
      <c r="M13" s="122">
        <v>2970292</v>
      </c>
      <c r="N13" s="122">
        <f t="shared" si="4"/>
        <v>54</v>
      </c>
      <c r="O13" s="122">
        <f t="shared" si="10"/>
        <v>-4</v>
      </c>
      <c r="P13" s="122">
        <f t="shared" si="11"/>
        <v>-4</v>
      </c>
      <c r="Q13" s="122">
        <f t="shared" si="0"/>
        <v>2970</v>
      </c>
      <c r="R13" s="123">
        <f t="shared" si="14"/>
        <v>54</v>
      </c>
      <c r="S13" s="122">
        <f t="shared" si="12"/>
        <v>2970</v>
      </c>
      <c r="T13" s="119" t="str">
        <f t="shared" si="1"/>
        <v>1959</v>
      </c>
      <c r="U13" s="119"/>
      <c r="V13" s="119"/>
      <c r="W13" s="119"/>
      <c r="X13" s="119"/>
      <c r="Y13" s="119"/>
      <c r="Z13" s="119"/>
      <c r="AA13" s="119"/>
      <c r="AB13" s="119"/>
      <c r="AC13" s="119"/>
      <c r="AD13" s="119"/>
      <c r="AE13" s="119"/>
      <c r="AF13" s="119"/>
      <c r="AG13" s="119"/>
      <c r="AH13" s="119"/>
      <c r="AI13" s="119"/>
      <c r="AJ13" s="119"/>
      <c r="AK13" s="119"/>
      <c r="AL13" s="119"/>
      <c r="AM13" s="119"/>
      <c r="AN13" s="119"/>
      <c r="AO13" s="119"/>
      <c r="AP13" s="119"/>
      <c r="AQ13" s="119"/>
      <c r="AR13" s="119"/>
      <c r="AS13" s="119"/>
      <c r="AT13" s="119"/>
      <c r="AU13" s="119"/>
      <c r="AV13" s="119"/>
      <c r="AW13" s="119"/>
      <c r="AX13" s="119"/>
      <c r="AY13" s="119"/>
      <c r="AZ13" s="119"/>
    </row>
    <row r="14" spans="1:52" ht="14">
      <c r="A14" s="129" t="s">
        <v>1412</v>
      </c>
      <c r="B14" s="121">
        <v>3038413</v>
      </c>
      <c r="C14" s="123">
        <f t="shared" si="2"/>
        <v>55</v>
      </c>
      <c r="D14" s="124" t="str">
        <f t="shared" si="5"/>
        <v>1960</v>
      </c>
      <c r="E14" s="122">
        <f t="shared" si="6"/>
        <v>3038</v>
      </c>
      <c r="F14" s="123">
        <f t="shared" si="7"/>
        <v>55</v>
      </c>
      <c r="G14" s="123">
        <f t="shared" si="3"/>
        <v>1</v>
      </c>
      <c r="H14" s="123">
        <f t="shared" si="8"/>
        <v>1</v>
      </c>
      <c r="I14" s="123">
        <f t="shared" si="13"/>
        <v>55</v>
      </c>
      <c r="J14" s="122">
        <f t="shared" si="9"/>
        <v>3037</v>
      </c>
      <c r="K14" s="119"/>
      <c r="L14" s="119"/>
      <c r="M14" s="122">
        <v>3019233</v>
      </c>
      <c r="N14" s="122">
        <f t="shared" si="4"/>
        <v>49</v>
      </c>
      <c r="O14" s="122">
        <f t="shared" si="10"/>
        <v>-5</v>
      </c>
      <c r="P14" s="122">
        <f t="shared" si="11"/>
        <v>-5</v>
      </c>
      <c r="Q14" s="122">
        <f t="shared" si="0"/>
        <v>3019</v>
      </c>
      <c r="R14" s="123">
        <f t="shared" si="14"/>
        <v>49</v>
      </c>
      <c r="S14" s="122">
        <f t="shared" si="12"/>
        <v>3019</v>
      </c>
      <c r="T14" s="119" t="str">
        <f t="shared" si="1"/>
        <v>1960</v>
      </c>
      <c r="U14" s="119"/>
      <c r="V14" s="119"/>
      <c r="W14" s="119"/>
      <c r="X14" s="119"/>
      <c r="Y14" s="119"/>
      <c r="Z14" s="119"/>
      <c r="AA14" s="119"/>
      <c r="AB14" s="119"/>
      <c r="AC14" s="119"/>
      <c r="AD14" s="119"/>
      <c r="AE14" s="119"/>
      <c r="AF14" s="119"/>
      <c r="AG14" s="119"/>
      <c r="AH14" s="119"/>
      <c r="AI14" s="119"/>
      <c r="AJ14" s="119"/>
      <c r="AK14" s="119"/>
      <c r="AL14" s="119"/>
      <c r="AM14" s="119"/>
      <c r="AN14" s="119"/>
      <c r="AO14" s="119"/>
      <c r="AP14" s="119"/>
      <c r="AQ14" s="119"/>
      <c r="AR14" s="119"/>
      <c r="AS14" s="119"/>
      <c r="AT14" s="119"/>
      <c r="AU14" s="119"/>
      <c r="AV14" s="119"/>
      <c r="AW14" s="119"/>
      <c r="AX14" s="119"/>
      <c r="AY14" s="119"/>
      <c r="AZ14" s="119"/>
    </row>
    <row r="15" spans="1:52" ht="14">
      <c r="A15" s="129" t="s">
        <v>1413</v>
      </c>
      <c r="B15" s="121">
        <v>3093909</v>
      </c>
      <c r="C15" s="123">
        <f t="shared" si="2"/>
        <v>55</v>
      </c>
      <c r="D15" s="124" t="str">
        <f t="shared" si="5"/>
        <v>1961</v>
      </c>
      <c r="E15" s="122">
        <f t="shared" si="6"/>
        <v>3094</v>
      </c>
      <c r="F15" s="123">
        <f t="shared" si="7"/>
        <v>55</v>
      </c>
      <c r="G15" s="123">
        <f t="shared" si="3"/>
        <v>0</v>
      </c>
      <c r="H15" s="123">
        <f t="shared" si="8"/>
        <v>0</v>
      </c>
      <c r="I15" s="123">
        <f t="shared" si="13"/>
        <v>55</v>
      </c>
      <c r="J15" s="122">
        <f t="shared" si="9"/>
        <v>3092</v>
      </c>
      <c r="K15" s="119"/>
      <c r="L15" s="119"/>
      <c r="M15" s="122">
        <v>3068371</v>
      </c>
      <c r="N15" s="122">
        <f t="shared" si="4"/>
        <v>49</v>
      </c>
      <c r="O15" s="122">
        <f t="shared" si="10"/>
        <v>0</v>
      </c>
      <c r="P15" s="122">
        <f t="shared" si="11"/>
        <v>0</v>
      </c>
      <c r="Q15" s="122">
        <f t="shared" si="0"/>
        <v>3068</v>
      </c>
      <c r="R15" s="123">
        <f t="shared" si="14"/>
        <v>49</v>
      </c>
      <c r="S15" s="122">
        <f t="shared" si="12"/>
        <v>3068</v>
      </c>
      <c r="T15" s="119" t="str">
        <f t="shared" si="1"/>
        <v>1961</v>
      </c>
      <c r="U15" s="119"/>
      <c r="V15" s="119"/>
      <c r="W15" s="119"/>
      <c r="X15" s="119"/>
      <c r="Y15" s="119"/>
      <c r="Z15" s="119"/>
      <c r="AA15" s="119"/>
      <c r="AB15" s="119"/>
      <c r="AC15" s="119"/>
      <c r="AD15" s="119"/>
      <c r="AE15" s="119"/>
      <c r="AF15" s="119"/>
      <c r="AG15" s="119"/>
      <c r="AH15" s="119"/>
      <c r="AI15" s="119"/>
      <c r="AJ15" s="119"/>
      <c r="AK15" s="119"/>
      <c r="AL15" s="119"/>
      <c r="AM15" s="119"/>
      <c r="AN15" s="119"/>
      <c r="AO15" s="119"/>
      <c r="AP15" s="119"/>
      <c r="AQ15" s="119"/>
      <c r="AR15" s="119"/>
      <c r="AS15" s="119"/>
      <c r="AT15" s="119"/>
      <c r="AU15" s="119"/>
      <c r="AV15" s="119"/>
      <c r="AW15" s="119"/>
      <c r="AX15" s="119"/>
      <c r="AY15" s="119"/>
      <c r="AZ15" s="119"/>
    </row>
    <row r="16" spans="1:52" ht="14">
      <c r="A16" s="129" t="s">
        <v>1414</v>
      </c>
      <c r="B16" s="121">
        <v>3150242</v>
      </c>
      <c r="C16" s="123">
        <f t="shared" si="2"/>
        <v>56</v>
      </c>
      <c r="D16" s="124" t="str">
        <f t="shared" si="5"/>
        <v>1962</v>
      </c>
      <c r="E16" s="122">
        <f t="shared" si="6"/>
        <v>3150</v>
      </c>
      <c r="F16" s="123">
        <f t="shared" si="7"/>
        <v>56</v>
      </c>
      <c r="G16" s="123">
        <f t="shared" si="3"/>
        <v>1</v>
      </c>
      <c r="H16" s="123">
        <f t="shared" si="8"/>
        <v>1</v>
      </c>
      <c r="I16" s="123">
        <f t="shared" si="13"/>
        <v>56</v>
      </c>
      <c r="J16" s="122">
        <f t="shared" si="9"/>
        <v>3148</v>
      </c>
      <c r="K16" s="119"/>
      <c r="L16" s="119"/>
      <c r="M16" s="122">
        <v>3126687</v>
      </c>
      <c r="N16" s="122">
        <f t="shared" si="4"/>
        <v>58</v>
      </c>
      <c r="O16" s="122">
        <f t="shared" si="10"/>
        <v>9</v>
      </c>
      <c r="P16" s="122">
        <f t="shared" si="11"/>
        <v>9</v>
      </c>
      <c r="Q16" s="122">
        <f t="shared" si="0"/>
        <v>3127</v>
      </c>
      <c r="R16" s="123">
        <f t="shared" si="14"/>
        <v>58</v>
      </c>
      <c r="S16" s="122">
        <f t="shared" si="12"/>
        <v>3126</v>
      </c>
      <c r="T16" s="119" t="str">
        <f t="shared" si="1"/>
        <v>1962</v>
      </c>
      <c r="U16" s="119"/>
      <c r="V16" s="119"/>
      <c r="W16" s="119"/>
      <c r="X16" s="119"/>
      <c r="Y16" s="119"/>
      <c r="Z16" s="119"/>
      <c r="AA16" s="119"/>
      <c r="AB16" s="119"/>
      <c r="AC16" s="119"/>
      <c r="AD16" s="119"/>
      <c r="AE16" s="119"/>
      <c r="AF16" s="119"/>
      <c r="AG16" s="119"/>
      <c r="AH16" s="119"/>
      <c r="AI16" s="119"/>
      <c r="AJ16" s="119"/>
      <c r="AK16" s="119"/>
      <c r="AL16" s="119"/>
      <c r="AM16" s="119"/>
      <c r="AN16" s="119"/>
      <c r="AO16" s="119"/>
      <c r="AP16" s="119"/>
      <c r="AQ16" s="119"/>
      <c r="AR16" s="119"/>
      <c r="AS16" s="119"/>
      <c r="AT16" s="119"/>
      <c r="AU16" s="119"/>
      <c r="AV16" s="119"/>
      <c r="AW16" s="119"/>
      <c r="AX16" s="119"/>
      <c r="AY16" s="119"/>
      <c r="AZ16" s="119"/>
    </row>
    <row r="17" spans="1:52" ht="14">
      <c r="A17" s="129" t="s">
        <v>1415</v>
      </c>
      <c r="B17" s="121">
        <v>3208212</v>
      </c>
      <c r="C17" s="123">
        <f t="shared" si="2"/>
        <v>58</v>
      </c>
      <c r="D17" s="124" t="str">
        <f t="shared" si="5"/>
        <v>1963</v>
      </c>
      <c r="E17" s="122">
        <f t="shared" si="6"/>
        <v>3208</v>
      </c>
      <c r="F17" s="123">
        <f t="shared" si="7"/>
        <v>58</v>
      </c>
      <c r="G17" s="123">
        <f t="shared" si="3"/>
        <v>2</v>
      </c>
      <c r="H17" s="123">
        <f t="shared" si="8"/>
        <v>2</v>
      </c>
      <c r="I17" s="123">
        <f t="shared" si="13"/>
        <v>58</v>
      </c>
      <c r="J17" s="122">
        <f t="shared" si="9"/>
        <v>3206</v>
      </c>
      <c r="K17" s="119"/>
      <c r="L17" s="119"/>
      <c r="M17" s="122">
        <v>3195779</v>
      </c>
      <c r="N17" s="122">
        <f t="shared" si="4"/>
        <v>69</v>
      </c>
      <c r="O17" s="122">
        <f t="shared" si="10"/>
        <v>11</v>
      </c>
      <c r="P17" s="122">
        <f t="shared" si="11"/>
        <v>11</v>
      </c>
      <c r="Q17" s="122">
        <f t="shared" si="0"/>
        <v>3196</v>
      </c>
      <c r="R17" s="123">
        <f t="shared" si="14"/>
        <v>69</v>
      </c>
      <c r="S17" s="122">
        <f t="shared" si="12"/>
        <v>3195</v>
      </c>
      <c r="T17" s="119" t="str">
        <f t="shared" si="1"/>
        <v>1963</v>
      </c>
      <c r="U17" s="119"/>
      <c r="V17" s="119"/>
      <c r="W17" s="119"/>
      <c r="X17" s="119"/>
      <c r="Y17" s="119"/>
      <c r="Z17" s="119"/>
      <c r="AA17" s="119"/>
      <c r="AB17" s="119"/>
      <c r="AC17" s="119"/>
      <c r="AD17" s="119"/>
      <c r="AE17" s="119"/>
      <c r="AF17" s="119"/>
      <c r="AG17" s="119"/>
      <c r="AH17" s="119"/>
      <c r="AI17" s="119"/>
      <c r="AJ17" s="119"/>
      <c r="AK17" s="119"/>
      <c r="AL17" s="119"/>
      <c r="AM17" s="119"/>
      <c r="AN17" s="119"/>
      <c r="AO17" s="119"/>
      <c r="AP17" s="119"/>
      <c r="AQ17" s="119"/>
      <c r="AR17" s="119"/>
      <c r="AS17" s="119"/>
      <c r="AT17" s="119"/>
      <c r="AU17" s="119"/>
      <c r="AV17" s="119"/>
      <c r="AW17" s="119"/>
      <c r="AX17" s="119"/>
      <c r="AY17" s="119"/>
      <c r="AZ17" s="119"/>
    </row>
    <row r="18" spans="1:52" ht="14">
      <c r="A18" s="129" t="s">
        <v>1416</v>
      </c>
      <c r="B18" s="121">
        <v>3268896</v>
      </c>
      <c r="C18" s="123">
        <f t="shared" si="2"/>
        <v>61</v>
      </c>
      <c r="D18" s="124" t="str">
        <f t="shared" si="5"/>
        <v>1964</v>
      </c>
      <c r="E18" s="122">
        <f t="shared" si="6"/>
        <v>3269</v>
      </c>
      <c r="F18" s="123">
        <f t="shared" si="7"/>
        <v>61</v>
      </c>
      <c r="G18" s="123">
        <f t="shared" si="3"/>
        <v>3</v>
      </c>
      <c r="H18" s="123">
        <f t="shared" si="8"/>
        <v>3</v>
      </c>
      <c r="I18" s="123">
        <f t="shared" si="13"/>
        <v>61</v>
      </c>
      <c r="J18" s="122">
        <f t="shared" si="9"/>
        <v>3267</v>
      </c>
      <c r="K18" s="119"/>
      <c r="L18" s="119"/>
      <c r="M18" s="122">
        <v>3267212</v>
      </c>
      <c r="N18" s="122">
        <f t="shared" si="4"/>
        <v>71</v>
      </c>
      <c r="O18" s="122">
        <f t="shared" si="10"/>
        <v>2</v>
      </c>
      <c r="P18" s="122">
        <f t="shared" si="11"/>
        <v>2</v>
      </c>
      <c r="Q18" s="122">
        <f t="shared" si="0"/>
        <v>3267</v>
      </c>
      <c r="R18" s="123">
        <f t="shared" si="14"/>
        <v>71</v>
      </c>
      <c r="S18" s="122">
        <f t="shared" si="12"/>
        <v>3266</v>
      </c>
      <c r="T18" s="119" t="str">
        <f t="shared" si="1"/>
        <v>1964</v>
      </c>
      <c r="U18" s="119"/>
      <c r="V18" s="119"/>
      <c r="W18" s="119"/>
      <c r="X18" s="119"/>
      <c r="Y18" s="119"/>
      <c r="Z18" s="119"/>
      <c r="AA18" s="119"/>
      <c r="AB18" s="119"/>
      <c r="AC18" s="119"/>
      <c r="AD18" s="119"/>
      <c r="AE18" s="119"/>
      <c r="AF18" s="119"/>
      <c r="AG18" s="119"/>
      <c r="AH18" s="119"/>
      <c r="AI18" s="119"/>
      <c r="AJ18" s="119"/>
      <c r="AK18" s="119"/>
      <c r="AL18" s="119"/>
      <c r="AM18" s="119"/>
      <c r="AN18" s="119"/>
      <c r="AO18" s="119"/>
      <c r="AP18" s="119"/>
      <c r="AQ18" s="119"/>
      <c r="AR18" s="119"/>
      <c r="AS18" s="119"/>
      <c r="AT18" s="119"/>
      <c r="AU18" s="119"/>
      <c r="AV18" s="119"/>
      <c r="AW18" s="119"/>
      <c r="AX18" s="119"/>
      <c r="AY18" s="119"/>
      <c r="AZ18" s="119"/>
    </row>
    <row r="19" spans="1:52" ht="14">
      <c r="A19" s="129" t="s">
        <v>1417</v>
      </c>
      <c r="B19" s="121">
        <v>3333007</v>
      </c>
      <c r="C19" s="123">
        <f t="shared" si="2"/>
        <v>64</v>
      </c>
      <c r="D19" s="124" t="str">
        <f t="shared" si="5"/>
        <v>1965</v>
      </c>
      <c r="E19" s="122">
        <f t="shared" si="6"/>
        <v>3333</v>
      </c>
      <c r="F19" s="123">
        <f t="shared" si="7"/>
        <v>64</v>
      </c>
      <c r="G19" s="123">
        <f t="shared" si="3"/>
        <v>3</v>
      </c>
      <c r="H19" s="123">
        <f t="shared" si="8"/>
        <v>3</v>
      </c>
      <c r="I19" s="123">
        <f t="shared" si="13"/>
        <v>64</v>
      </c>
      <c r="J19" s="122">
        <f t="shared" si="9"/>
        <v>3331</v>
      </c>
      <c r="K19" s="119"/>
      <c r="L19" s="119"/>
      <c r="M19" s="122">
        <v>3337112</v>
      </c>
      <c r="N19" s="122">
        <f t="shared" si="4"/>
        <v>70</v>
      </c>
      <c r="O19" s="122">
        <f t="shared" si="10"/>
        <v>-1</v>
      </c>
      <c r="P19" s="122">
        <f t="shared" si="11"/>
        <v>-1</v>
      </c>
      <c r="Q19" s="122">
        <f t="shared" si="0"/>
        <v>3337</v>
      </c>
      <c r="R19" s="123">
        <f t="shared" si="14"/>
        <v>70</v>
      </c>
      <c r="S19" s="122">
        <f t="shared" si="12"/>
        <v>3336</v>
      </c>
      <c r="T19" s="119" t="str">
        <f t="shared" si="1"/>
        <v>1965</v>
      </c>
      <c r="U19" s="119"/>
      <c r="V19" s="119"/>
      <c r="W19" s="119"/>
      <c r="X19" s="119"/>
      <c r="Y19" s="119"/>
      <c r="Z19" s="119"/>
      <c r="AA19" s="119"/>
      <c r="AB19" s="119"/>
      <c r="AC19" s="119"/>
      <c r="AD19" s="119"/>
      <c r="AE19" s="119"/>
      <c r="AF19" s="119"/>
      <c r="AG19" s="119"/>
      <c r="AH19" s="119"/>
      <c r="AI19" s="119"/>
      <c r="AJ19" s="119"/>
      <c r="AK19" s="119"/>
      <c r="AL19" s="119"/>
      <c r="AM19" s="119"/>
      <c r="AN19" s="119"/>
      <c r="AO19" s="119"/>
      <c r="AP19" s="119"/>
      <c r="AQ19" s="119"/>
      <c r="AR19" s="119"/>
      <c r="AS19" s="119"/>
      <c r="AT19" s="119"/>
      <c r="AU19" s="119"/>
      <c r="AV19" s="119"/>
      <c r="AW19" s="119"/>
      <c r="AX19" s="119"/>
      <c r="AY19" s="119"/>
      <c r="AZ19" s="119"/>
    </row>
    <row r="20" spans="1:52" ht="14">
      <c r="A20" s="129" t="s">
        <v>1418</v>
      </c>
      <c r="B20" s="121">
        <v>3400823</v>
      </c>
      <c r="C20" s="123">
        <f t="shared" si="2"/>
        <v>68</v>
      </c>
      <c r="D20" s="124" t="str">
        <f t="shared" si="5"/>
        <v>1966</v>
      </c>
      <c r="E20" s="122">
        <f t="shared" si="6"/>
        <v>3401</v>
      </c>
      <c r="F20" s="123">
        <f t="shared" si="7"/>
        <v>68</v>
      </c>
      <c r="G20" s="123">
        <f t="shared" si="3"/>
        <v>4</v>
      </c>
      <c r="H20" s="123">
        <f t="shared" si="8"/>
        <v>4</v>
      </c>
      <c r="I20" s="123">
        <f t="shared" si="13"/>
        <v>68</v>
      </c>
      <c r="J20" s="122">
        <f t="shared" si="9"/>
        <v>3399</v>
      </c>
      <c r="K20" s="119"/>
      <c r="L20" s="119"/>
      <c r="M20" s="122">
        <v>3406417</v>
      </c>
      <c r="N20" s="122">
        <f t="shared" si="4"/>
        <v>69</v>
      </c>
      <c r="O20" s="122">
        <f t="shared" si="10"/>
        <v>-1</v>
      </c>
      <c r="P20" s="122">
        <f t="shared" si="11"/>
        <v>-1</v>
      </c>
      <c r="Q20" s="122">
        <f t="shared" si="0"/>
        <v>3406</v>
      </c>
      <c r="R20" s="123">
        <f t="shared" si="14"/>
        <v>69</v>
      </c>
      <c r="S20" s="122">
        <f t="shared" si="12"/>
        <v>3405</v>
      </c>
      <c r="T20" s="119" t="str">
        <f t="shared" si="1"/>
        <v>1966</v>
      </c>
      <c r="U20" s="119"/>
      <c r="V20" s="119"/>
      <c r="W20" s="119"/>
      <c r="X20" s="119"/>
      <c r="Y20" s="119"/>
      <c r="Z20" s="119"/>
      <c r="AA20" s="119"/>
      <c r="AB20" s="119"/>
      <c r="AC20" s="119"/>
      <c r="AD20" s="119"/>
      <c r="AE20" s="119"/>
      <c r="AF20" s="119"/>
      <c r="AG20" s="119"/>
      <c r="AH20" s="119"/>
      <c r="AI20" s="119"/>
      <c r="AJ20" s="119"/>
      <c r="AK20" s="119"/>
      <c r="AL20" s="119"/>
      <c r="AM20" s="119"/>
      <c r="AN20" s="119"/>
      <c r="AO20" s="119"/>
      <c r="AP20" s="119"/>
      <c r="AQ20" s="119"/>
      <c r="AR20" s="119"/>
      <c r="AS20" s="119"/>
      <c r="AT20" s="119"/>
      <c r="AU20" s="119"/>
      <c r="AV20" s="119"/>
      <c r="AW20" s="119"/>
      <c r="AX20" s="119"/>
      <c r="AY20" s="119"/>
      <c r="AZ20" s="119"/>
    </row>
    <row r="21" spans="1:52" ht="14">
      <c r="A21" s="129" t="s">
        <v>1419</v>
      </c>
      <c r="B21" s="121">
        <v>3471955</v>
      </c>
      <c r="C21" s="123">
        <f t="shared" si="2"/>
        <v>71</v>
      </c>
      <c r="D21" s="124" t="str">
        <f t="shared" si="5"/>
        <v>1967</v>
      </c>
      <c r="E21" s="122">
        <f t="shared" si="6"/>
        <v>3472</v>
      </c>
      <c r="F21" s="123">
        <f t="shared" si="7"/>
        <v>71</v>
      </c>
      <c r="G21" s="123">
        <f t="shared" si="3"/>
        <v>3</v>
      </c>
      <c r="H21" s="123">
        <f t="shared" si="8"/>
        <v>3</v>
      </c>
      <c r="I21" s="123">
        <f t="shared" si="13"/>
        <v>71</v>
      </c>
      <c r="J21" s="122">
        <f t="shared" si="9"/>
        <v>3470</v>
      </c>
      <c r="K21" s="119"/>
      <c r="L21" s="119"/>
      <c r="M21" s="122">
        <v>3475448</v>
      </c>
      <c r="N21" s="122">
        <f t="shared" si="4"/>
        <v>69</v>
      </c>
      <c r="O21" s="122">
        <f t="shared" si="10"/>
        <v>0</v>
      </c>
      <c r="P21" s="122">
        <f t="shared" si="11"/>
        <v>0</v>
      </c>
      <c r="Q21" s="122">
        <f t="shared" si="0"/>
        <v>3475</v>
      </c>
      <c r="R21" s="123">
        <f t="shared" si="14"/>
        <v>69</v>
      </c>
      <c r="S21" s="122">
        <f t="shared" si="12"/>
        <v>3474</v>
      </c>
      <c r="T21" s="119" t="str">
        <f t="shared" si="1"/>
        <v>1967</v>
      </c>
      <c r="U21" s="119"/>
      <c r="V21" s="119"/>
      <c r="W21" s="119"/>
      <c r="X21" s="119"/>
      <c r="Y21" s="119"/>
      <c r="Z21" s="119"/>
      <c r="AA21" s="119"/>
      <c r="AB21" s="119"/>
      <c r="AC21" s="119"/>
      <c r="AD21" s="119"/>
      <c r="AE21" s="119"/>
      <c r="AF21" s="119"/>
      <c r="AG21" s="119"/>
      <c r="AH21" s="119"/>
      <c r="AI21" s="119"/>
      <c r="AJ21" s="119"/>
      <c r="AK21" s="119"/>
      <c r="AL21" s="119"/>
      <c r="AM21" s="119"/>
      <c r="AN21" s="119"/>
      <c r="AO21" s="119"/>
      <c r="AP21" s="119"/>
      <c r="AQ21" s="119"/>
      <c r="AR21" s="119"/>
      <c r="AS21" s="119"/>
      <c r="AT21" s="119"/>
      <c r="AU21" s="119"/>
      <c r="AV21" s="119"/>
      <c r="AW21" s="119"/>
      <c r="AX21" s="119"/>
      <c r="AY21" s="119"/>
      <c r="AZ21" s="119"/>
    </row>
    <row r="22" spans="1:52" ht="14">
      <c r="A22" s="129" t="s">
        <v>1420</v>
      </c>
      <c r="B22" s="121">
        <v>3545613</v>
      </c>
      <c r="C22" s="123">
        <f t="shared" si="2"/>
        <v>74</v>
      </c>
      <c r="D22" s="124" t="str">
        <f t="shared" si="5"/>
        <v>1968</v>
      </c>
      <c r="E22" s="122">
        <f t="shared" si="6"/>
        <v>3546</v>
      </c>
      <c r="F22" s="123">
        <f t="shared" si="7"/>
        <v>74</v>
      </c>
      <c r="G22" s="123">
        <f t="shared" si="3"/>
        <v>3</v>
      </c>
      <c r="H22" s="123">
        <f t="shared" si="8"/>
        <v>3</v>
      </c>
      <c r="I22" s="123">
        <f t="shared" si="13"/>
        <v>74</v>
      </c>
      <c r="J22" s="122">
        <f t="shared" si="9"/>
        <v>3544</v>
      </c>
      <c r="K22" s="119"/>
      <c r="L22" s="119"/>
      <c r="M22" s="122">
        <v>3546811</v>
      </c>
      <c r="N22" s="122">
        <f t="shared" si="4"/>
        <v>71</v>
      </c>
      <c r="O22" s="122">
        <f t="shared" si="10"/>
        <v>2</v>
      </c>
      <c r="P22" s="122">
        <f t="shared" si="11"/>
        <v>2</v>
      </c>
      <c r="Q22" s="122">
        <f t="shared" si="0"/>
        <v>3547</v>
      </c>
      <c r="R22" s="123">
        <f t="shared" si="14"/>
        <v>71</v>
      </c>
      <c r="S22" s="122">
        <f t="shared" si="12"/>
        <v>3545</v>
      </c>
      <c r="T22" s="119" t="str">
        <f t="shared" si="1"/>
        <v>1968</v>
      </c>
      <c r="U22" s="119"/>
      <c r="V22" s="119"/>
      <c r="W22" s="119"/>
      <c r="X22" s="119"/>
      <c r="Y22" s="119"/>
      <c r="Z22" s="119"/>
      <c r="AA22" s="119"/>
      <c r="AB22" s="119"/>
      <c r="AC22" s="119"/>
      <c r="AD22" s="119"/>
      <c r="AE22" s="119"/>
      <c r="AF22" s="119"/>
      <c r="AG22" s="119"/>
      <c r="AH22" s="119"/>
      <c r="AI22" s="119"/>
      <c r="AJ22" s="119"/>
      <c r="AK22" s="119"/>
      <c r="AL22" s="119"/>
      <c r="AM22" s="119"/>
      <c r="AN22" s="119"/>
      <c r="AO22" s="119"/>
      <c r="AP22" s="119"/>
      <c r="AQ22" s="119"/>
      <c r="AR22" s="119"/>
      <c r="AS22" s="119"/>
      <c r="AT22" s="119"/>
      <c r="AU22" s="119"/>
      <c r="AV22" s="119"/>
      <c r="AW22" s="119"/>
      <c r="AX22" s="119"/>
      <c r="AY22" s="119"/>
      <c r="AZ22" s="119"/>
    </row>
    <row r="23" spans="1:52" ht="14">
      <c r="A23" s="129" t="s">
        <v>1421</v>
      </c>
      <c r="B23" s="121">
        <v>3620652</v>
      </c>
      <c r="C23" s="123">
        <f t="shared" si="2"/>
        <v>75</v>
      </c>
      <c r="D23" s="124" t="str">
        <f t="shared" si="5"/>
        <v>1969</v>
      </c>
      <c r="E23" s="122">
        <f t="shared" si="6"/>
        <v>3621</v>
      </c>
      <c r="F23" s="123">
        <f t="shared" si="7"/>
        <v>75</v>
      </c>
      <c r="G23" s="123">
        <f t="shared" si="3"/>
        <v>1</v>
      </c>
      <c r="H23" s="123">
        <f t="shared" si="8"/>
        <v>1</v>
      </c>
      <c r="I23" s="123">
        <f t="shared" si="13"/>
        <v>75</v>
      </c>
      <c r="J23" s="122">
        <f t="shared" si="9"/>
        <v>3619</v>
      </c>
      <c r="K23" s="119"/>
      <c r="L23" s="119"/>
      <c r="M23" s="122">
        <v>3620655</v>
      </c>
      <c r="N23" s="122">
        <f t="shared" si="4"/>
        <v>74</v>
      </c>
      <c r="O23" s="122">
        <f t="shared" si="10"/>
        <v>3</v>
      </c>
      <c r="P23" s="122">
        <f t="shared" si="11"/>
        <v>3</v>
      </c>
      <c r="Q23" s="122">
        <f t="shared" si="0"/>
        <v>3621</v>
      </c>
      <c r="R23" s="123">
        <f t="shared" si="14"/>
        <v>74</v>
      </c>
      <c r="S23" s="122">
        <f t="shared" si="12"/>
        <v>3619</v>
      </c>
      <c r="T23" s="119" t="str">
        <f t="shared" si="1"/>
        <v>1969</v>
      </c>
      <c r="U23" s="119"/>
      <c r="V23" s="119"/>
      <c r="W23" s="119"/>
      <c r="X23" s="119"/>
      <c r="Y23" s="119"/>
      <c r="Z23" s="119"/>
      <c r="AA23" s="119"/>
      <c r="AB23" s="119"/>
      <c r="AC23" s="119"/>
      <c r="AD23" s="119"/>
      <c r="AE23" s="119"/>
      <c r="AF23" s="119"/>
      <c r="AG23" s="119"/>
      <c r="AH23" s="119"/>
      <c r="AI23" s="119"/>
      <c r="AJ23" s="119"/>
      <c r="AK23" s="119"/>
      <c r="AL23" s="119"/>
      <c r="AM23" s="119"/>
      <c r="AN23" s="119"/>
      <c r="AO23" s="119"/>
      <c r="AP23" s="119"/>
      <c r="AQ23" s="119"/>
      <c r="AR23" s="119"/>
      <c r="AS23" s="119"/>
      <c r="AT23" s="119"/>
      <c r="AU23" s="119"/>
      <c r="AV23" s="119"/>
      <c r="AW23" s="119"/>
      <c r="AX23" s="119"/>
      <c r="AY23" s="119"/>
      <c r="AZ23" s="119"/>
    </row>
    <row r="24" spans="1:52" ht="14">
      <c r="A24" s="129" t="s">
        <v>1422</v>
      </c>
      <c r="B24" s="121">
        <v>3696186</v>
      </c>
      <c r="C24" s="123">
        <f t="shared" si="2"/>
        <v>76</v>
      </c>
      <c r="D24" s="124" t="str">
        <f t="shared" si="5"/>
        <v>1970</v>
      </c>
      <c r="E24" s="122">
        <f t="shared" si="6"/>
        <v>3696</v>
      </c>
      <c r="F24" s="123">
        <f t="shared" si="7"/>
        <v>76</v>
      </c>
      <c r="G24" s="123">
        <f t="shared" si="3"/>
        <v>1</v>
      </c>
      <c r="H24" s="123">
        <f t="shared" si="8"/>
        <v>1</v>
      </c>
      <c r="I24" s="123">
        <f t="shared" si="13"/>
        <v>76</v>
      </c>
      <c r="J24" s="122">
        <f t="shared" si="9"/>
        <v>3695</v>
      </c>
      <c r="K24" s="119"/>
      <c r="L24" s="119"/>
      <c r="M24" s="122">
        <v>3695390</v>
      </c>
      <c r="N24" s="122">
        <f t="shared" si="4"/>
        <v>75</v>
      </c>
      <c r="O24" s="122">
        <f t="shared" si="10"/>
        <v>1</v>
      </c>
      <c r="P24" s="122">
        <f t="shared" si="11"/>
        <v>1</v>
      </c>
      <c r="Q24" s="122">
        <f t="shared" si="0"/>
        <v>3695</v>
      </c>
      <c r="R24" s="123">
        <f t="shared" si="14"/>
        <v>75</v>
      </c>
      <c r="S24" s="122">
        <f t="shared" si="12"/>
        <v>3694</v>
      </c>
      <c r="T24" s="119" t="str">
        <f t="shared" si="1"/>
        <v>1970</v>
      </c>
      <c r="U24" s="119"/>
      <c r="V24" s="119"/>
      <c r="W24" s="119"/>
      <c r="X24" s="119"/>
      <c r="Y24" s="119"/>
      <c r="Z24" s="119"/>
      <c r="AA24" s="119"/>
      <c r="AB24" s="119"/>
      <c r="AC24" s="119"/>
      <c r="AD24" s="119"/>
      <c r="AE24" s="119"/>
      <c r="AF24" s="119"/>
      <c r="AG24" s="119"/>
      <c r="AH24" s="119"/>
      <c r="AI24" s="119"/>
      <c r="AJ24" s="119"/>
      <c r="AK24" s="119"/>
      <c r="AL24" s="119"/>
      <c r="AM24" s="119"/>
      <c r="AN24" s="119"/>
      <c r="AO24" s="119"/>
      <c r="AP24" s="119"/>
      <c r="AQ24" s="119"/>
      <c r="AR24" s="119"/>
      <c r="AS24" s="119"/>
      <c r="AT24" s="119"/>
      <c r="AU24" s="119"/>
      <c r="AV24" s="119"/>
      <c r="AW24" s="119"/>
      <c r="AX24" s="119"/>
      <c r="AY24" s="119"/>
      <c r="AZ24" s="119"/>
    </row>
    <row r="25" spans="1:52" ht="14">
      <c r="A25" s="129" t="s">
        <v>1423</v>
      </c>
      <c r="B25" s="121">
        <v>3772048</v>
      </c>
      <c r="C25" s="123">
        <f t="shared" si="2"/>
        <v>76</v>
      </c>
      <c r="D25" s="124" t="str">
        <f t="shared" si="5"/>
        <v>1971</v>
      </c>
      <c r="E25" s="122">
        <f t="shared" si="6"/>
        <v>3772</v>
      </c>
      <c r="F25" s="123">
        <f t="shared" si="7"/>
        <v>76</v>
      </c>
      <c r="G25" s="123">
        <f t="shared" si="3"/>
        <v>0</v>
      </c>
      <c r="H25" s="123">
        <f t="shared" si="8"/>
        <v>0</v>
      </c>
      <c r="I25" s="123">
        <f t="shared" si="13"/>
        <v>76</v>
      </c>
      <c r="J25" s="122">
        <f t="shared" si="9"/>
        <v>3771</v>
      </c>
      <c r="K25" s="119"/>
      <c r="L25" s="119"/>
      <c r="M25" s="122">
        <v>3770163</v>
      </c>
      <c r="N25" s="122">
        <f t="shared" si="4"/>
        <v>75</v>
      </c>
      <c r="O25" s="122">
        <f t="shared" si="10"/>
        <v>0</v>
      </c>
      <c r="P25" s="122">
        <f t="shared" si="11"/>
        <v>0</v>
      </c>
      <c r="Q25" s="122">
        <f t="shared" si="0"/>
        <v>3770</v>
      </c>
      <c r="R25" s="123">
        <f t="shared" si="14"/>
        <v>75</v>
      </c>
      <c r="S25" s="122">
        <f t="shared" si="12"/>
        <v>3769</v>
      </c>
      <c r="T25" s="119" t="str">
        <f t="shared" si="1"/>
        <v>1971</v>
      </c>
      <c r="U25" s="119"/>
      <c r="V25" s="119"/>
      <c r="W25" s="119"/>
      <c r="X25" s="119"/>
      <c r="Y25" s="119"/>
      <c r="Z25" s="119"/>
      <c r="AA25" s="119"/>
      <c r="AB25" s="119"/>
      <c r="AC25" s="119"/>
      <c r="AD25" s="119"/>
      <c r="AE25" s="119"/>
      <c r="AF25" s="119"/>
      <c r="AG25" s="119"/>
      <c r="AH25" s="119"/>
      <c r="AI25" s="119"/>
      <c r="AJ25" s="119"/>
      <c r="AK25" s="119"/>
      <c r="AL25" s="119"/>
      <c r="AM25" s="119"/>
      <c r="AN25" s="119"/>
      <c r="AO25" s="119"/>
      <c r="AP25" s="119"/>
      <c r="AQ25" s="119"/>
      <c r="AR25" s="119"/>
      <c r="AS25" s="119"/>
      <c r="AT25" s="119"/>
      <c r="AU25" s="119"/>
      <c r="AV25" s="119"/>
      <c r="AW25" s="119"/>
      <c r="AX25" s="119"/>
      <c r="AY25" s="119"/>
      <c r="AZ25" s="119"/>
    </row>
    <row r="26" spans="1:52" ht="14">
      <c r="A26" s="129" t="s">
        <v>1424</v>
      </c>
      <c r="B26" s="121">
        <v>3848319</v>
      </c>
      <c r="C26" s="123">
        <f t="shared" si="2"/>
        <v>76</v>
      </c>
      <c r="D26" s="124" t="str">
        <f t="shared" si="5"/>
        <v>1972</v>
      </c>
      <c r="E26" s="122">
        <f t="shared" si="6"/>
        <v>3848</v>
      </c>
      <c r="F26" s="123">
        <f t="shared" si="7"/>
        <v>76</v>
      </c>
      <c r="G26" s="123">
        <f t="shared" si="3"/>
        <v>0</v>
      </c>
      <c r="H26" s="123">
        <f t="shared" si="8"/>
        <v>0</v>
      </c>
      <c r="I26" s="123">
        <f t="shared" si="13"/>
        <v>76</v>
      </c>
      <c r="J26" s="122">
        <f t="shared" si="9"/>
        <v>3847</v>
      </c>
      <c r="K26" s="119"/>
      <c r="L26" s="119"/>
      <c r="M26" s="122">
        <v>3844801</v>
      </c>
      <c r="N26" s="122">
        <f t="shared" si="4"/>
        <v>75</v>
      </c>
      <c r="O26" s="122">
        <f t="shared" si="10"/>
        <v>0</v>
      </c>
      <c r="P26" s="122">
        <f t="shared" si="11"/>
        <v>0</v>
      </c>
      <c r="Q26" s="122">
        <f t="shared" si="0"/>
        <v>3845</v>
      </c>
      <c r="R26" s="123">
        <f t="shared" si="14"/>
        <v>75</v>
      </c>
      <c r="S26" s="122">
        <f t="shared" si="12"/>
        <v>3844</v>
      </c>
      <c r="T26" s="119" t="str">
        <f t="shared" si="1"/>
        <v>1972</v>
      </c>
      <c r="U26" s="119"/>
      <c r="V26" s="119"/>
      <c r="W26" s="119"/>
      <c r="X26" s="119"/>
      <c r="Y26" s="119"/>
      <c r="Z26" s="119"/>
      <c r="AA26" s="119"/>
      <c r="AB26" s="119"/>
      <c r="AC26" s="119"/>
      <c r="AD26" s="119"/>
      <c r="AE26" s="119"/>
      <c r="AF26" s="119"/>
      <c r="AG26" s="119"/>
      <c r="AH26" s="119"/>
      <c r="AI26" s="119"/>
      <c r="AJ26" s="119"/>
      <c r="AK26" s="119"/>
      <c r="AL26" s="119"/>
      <c r="AM26" s="119"/>
      <c r="AN26" s="119"/>
      <c r="AO26" s="119"/>
      <c r="AP26" s="119"/>
      <c r="AQ26" s="119"/>
      <c r="AR26" s="119"/>
      <c r="AS26" s="119"/>
      <c r="AT26" s="119"/>
      <c r="AU26" s="119"/>
      <c r="AV26" s="119"/>
      <c r="AW26" s="119"/>
      <c r="AX26" s="119"/>
      <c r="AY26" s="119"/>
      <c r="AZ26" s="119"/>
    </row>
    <row r="27" spans="1:52" ht="14">
      <c r="A27" s="129" t="s">
        <v>1425</v>
      </c>
      <c r="B27" s="121">
        <v>3924668</v>
      </c>
      <c r="C27" s="123">
        <f t="shared" si="2"/>
        <v>76</v>
      </c>
      <c r="D27" s="124" t="str">
        <f t="shared" si="5"/>
        <v>1973</v>
      </c>
      <c r="E27" s="122">
        <f t="shared" si="6"/>
        <v>3925</v>
      </c>
      <c r="F27" s="123">
        <f t="shared" si="7"/>
        <v>76</v>
      </c>
      <c r="G27" s="123">
        <f t="shared" si="3"/>
        <v>0</v>
      </c>
      <c r="H27" s="123">
        <f t="shared" si="8"/>
        <v>0</v>
      </c>
      <c r="I27" s="123">
        <f t="shared" si="13"/>
        <v>76</v>
      </c>
      <c r="J27" s="122">
        <f t="shared" si="9"/>
        <v>3923</v>
      </c>
      <c r="K27" s="119"/>
      <c r="L27" s="119"/>
      <c r="M27" s="122">
        <v>3920252</v>
      </c>
      <c r="N27" s="122">
        <f t="shared" si="4"/>
        <v>75</v>
      </c>
      <c r="O27" s="122">
        <f t="shared" si="10"/>
        <v>0</v>
      </c>
      <c r="P27" s="122">
        <f t="shared" si="11"/>
        <v>0</v>
      </c>
      <c r="Q27" s="122">
        <f t="shared" si="0"/>
        <v>3920</v>
      </c>
      <c r="R27" s="123">
        <f t="shared" si="14"/>
        <v>75</v>
      </c>
      <c r="S27" s="122">
        <f t="shared" si="12"/>
        <v>3919</v>
      </c>
      <c r="T27" s="119" t="str">
        <f t="shared" si="1"/>
        <v>1973</v>
      </c>
      <c r="U27" s="119"/>
      <c r="V27" s="119"/>
      <c r="W27" s="119"/>
      <c r="X27" s="119"/>
      <c r="Y27" s="119"/>
      <c r="Z27" s="119"/>
      <c r="AA27" s="119"/>
      <c r="AB27" s="119"/>
      <c r="AC27" s="119"/>
      <c r="AD27" s="119"/>
      <c r="AE27" s="119"/>
      <c r="AF27" s="119"/>
      <c r="AG27" s="119"/>
      <c r="AH27" s="119"/>
      <c r="AI27" s="119"/>
      <c r="AJ27" s="119"/>
      <c r="AK27" s="119"/>
      <c r="AL27" s="119"/>
      <c r="AM27" s="119"/>
      <c r="AN27" s="119"/>
      <c r="AO27" s="119"/>
      <c r="AP27" s="119"/>
      <c r="AQ27" s="119"/>
      <c r="AR27" s="119"/>
      <c r="AS27" s="119"/>
      <c r="AT27" s="119"/>
      <c r="AU27" s="119"/>
      <c r="AV27" s="119"/>
      <c r="AW27" s="119"/>
      <c r="AX27" s="119"/>
      <c r="AY27" s="119"/>
      <c r="AZ27" s="119"/>
    </row>
    <row r="28" spans="1:52" ht="14">
      <c r="A28" s="129" t="s">
        <v>1426</v>
      </c>
      <c r="B28" s="121">
        <v>4000764</v>
      </c>
      <c r="C28" s="123">
        <f t="shared" si="2"/>
        <v>76</v>
      </c>
      <c r="D28" s="124" t="str">
        <f t="shared" si="5"/>
        <v>1974</v>
      </c>
      <c r="E28" s="122">
        <f t="shared" si="6"/>
        <v>4001</v>
      </c>
      <c r="F28" s="123">
        <f t="shared" si="7"/>
        <v>76</v>
      </c>
      <c r="G28" s="123">
        <f t="shared" si="3"/>
        <v>0</v>
      </c>
      <c r="H28" s="123">
        <f t="shared" si="8"/>
        <v>0</v>
      </c>
      <c r="I28" s="123">
        <f t="shared" si="13"/>
        <v>76</v>
      </c>
      <c r="J28" s="122">
        <f t="shared" si="9"/>
        <v>3999</v>
      </c>
      <c r="K28" s="119"/>
      <c r="L28" s="119"/>
      <c r="M28" s="122">
        <v>3995517</v>
      </c>
      <c r="N28" s="122">
        <f t="shared" si="4"/>
        <v>75</v>
      </c>
      <c r="O28" s="122">
        <f t="shared" si="10"/>
        <v>0</v>
      </c>
      <c r="P28" s="122">
        <f t="shared" si="11"/>
        <v>0</v>
      </c>
      <c r="Q28" s="122">
        <f t="shared" si="0"/>
        <v>3996</v>
      </c>
      <c r="R28" s="123">
        <f t="shared" si="14"/>
        <v>75</v>
      </c>
      <c r="S28" s="122">
        <f t="shared" si="12"/>
        <v>3994</v>
      </c>
      <c r="T28" s="119" t="str">
        <f t="shared" si="1"/>
        <v>1974</v>
      </c>
      <c r="U28" s="119"/>
      <c r="V28" s="119"/>
      <c r="W28" s="119"/>
      <c r="X28" s="119"/>
      <c r="Y28" s="119"/>
      <c r="Z28" s="119"/>
      <c r="AA28" s="119"/>
      <c r="AB28" s="119"/>
      <c r="AC28" s="119"/>
      <c r="AD28" s="119"/>
      <c r="AE28" s="119"/>
      <c r="AF28" s="119"/>
      <c r="AG28" s="119"/>
      <c r="AH28" s="119"/>
      <c r="AI28" s="119"/>
      <c r="AJ28" s="119"/>
      <c r="AK28" s="119"/>
      <c r="AL28" s="119"/>
      <c r="AM28" s="119"/>
      <c r="AN28" s="119"/>
      <c r="AO28" s="119"/>
      <c r="AP28" s="119"/>
      <c r="AQ28" s="119"/>
      <c r="AR28" s="119"/>
      <c r="AS28" s="119"/>
      <c r="AT28" s="119"/>
      <c r="AU28" s="119"/>
      <c r="AV28" s="119"/>
      <c r="AW28" s="119"/>
      <c r="AX28" s="119"/>
      <c r="AY28" s="119"/>
      <c r="AZ28" s="119"/>
    </row>
    <row r="29" spans="1:52" ht="14">
      <c r="A29" s="129" t="s">
        <v>1427</v>
      </c>
      <c r="B29" s="121">
        <v>4076419</v>
      </c>
      <c r="C29" s="123">
        <f t="shared" si="2"/>
        <v>76</v>
      </c>
      <c r="D29" s="124" t="str">
        <f t="shared" si="5"/>
        <v>1975</v>
      </c>
      <c r="E29" s="122">
        <f t="shared" si="6"/>
        <v>4076</v>
      </c>
      <c r="F29" s="123">
        <f t="shared" si="7"/>
        <v>76</v>
      </c>
      <c r="G29" s="123">
        <f t="shared" si="3"/>
        <v>0</v>
      </c>
      <c r="H29" s="123">
        <f t="shared" si="8"/>
        <v>0</v>
      </c>
      <c r="I29" s="123">
        <f t="shared" si="13"/>
        <v>76</v>
      </c>
      <c r="J29" s="122">
        <f t="shared" si="9"/>
        <v>4075</v>
      </c>
      <c r="K29" s="119"/>
      <c r="L29" s="119"/>
      <c r="M29" s="122">
        <v>4069437</v>
      </c>
      <c r="N29" s="122">
        <f t="shared" si="4"/>
        <v>74</v>
      </c>
      <c r="O29" s="122">
        <f t="shared" si="10"/>
        <v>-1</v>
      </c>
      <c r="P29" s="122">
        <f t="shared" si="11"/>
        <v>-1</v>
      </c>
      <c r="Q29" s="122">
        <f t="shared" si="0"/>
        <v>4069</v>
      </c>
      <c r="R29" s="123">
        <f t="shared" si="14"/>
        <v>74</v>
      </c>
      <c r="S29" s="122">
        <f t="shared" si="12"/>
        <v>4068</v>
      </c>
      <c r="T29" s="119" t="str">
        <f t="shared" si="1"/>
        <v>1975</v>
      </c>
      <c r="U29" s="119"/>
      <c r="V29" s="119"/>
      <c r="W29" s="119"/>
      <c r="X29" s="119"/>
      <c r="Y29" s="119"/>
      <c r="Z29" s="119"/>
      <c r="AA29" s="119"/>
      <c r="AB29" s="119"/>
      <c r="AC29" s="119"/>
      <c r="AD29" s="119"/>
      <c r="AE29" s="119"/>
      <c r="AF29" s="119"/>
      <c r="AG29" s="119"/>
      <c r="AH29" s="119"/>
      <c r="AI29" s="119"/>
      <c r="AJ29" s="119"/>
      <c r="AK29" s="119"/>
      <c r="AL29" s="119"/>
      <c r="AM29" s="119"/>
      <c r="AN29" s="119"/>
      <c r="AO29" s="119"/>
      <c r="AP29" s="119"/>
      <c r="AQ29" s="119"/>
      <c r="AR29" s="119"/>
      <c r="AS29" s="119"/>
      <c r="AT29" s="119"/>
      <c r="AU29" s="119"/>
      <c r="AV29" s="119"/>
      <c r="AW29" s="119"/>
      <c r="AX29" s="119"/>
      <c r="AY29" s="119"/>
      <c r="AZ29" s="119"/>
    </row>
    <row r="30" spans="1:52" ht="14">
      <c r="A30" s="129" t="s">
        <v>1428</v>
      </c>
      <c r="B30" s="121">
        <v>4151410</v>
      </c>
      <c r="C30" s="123">
        <f t="shared" si="2"/>
        <v>75</v>
      </c>
      <c r="D30" s="124" t="str">
        <f t="shared" si="5"/>
        <v>1976</v>
      </c>
      <c r="E30" s="122">
        <f t="shared" si="6"/>
        <v>4151</v>
      </c>
      <c r="F30" s="123">
        <f t="shared" si="7"/>
        <v>75</v>
      </c>
      <c r="G30" s="123">
        <f t="shared" si="3"/>
        <v>-1</v>
      </c>
      <c r="H30" s="123">
        <f t="shared" si="8"/>
        <v>-1</v>
      </c>
      <c r="I30" s="123">
        <f t="shared" si="13"/>
        <v>75</v>
      </c>
      <c r="J30" s="122">
        <f t="shared" si="9"/>
        <v>4150</v>
      </c>
      <c r="K30" s="119"/>
      <c r="L30" s="119"/>
      <c r="M30" s="122">
        <v>4142506</v>
      </c>
      <c r="N30" s="122">
        <f t="shared" si="4"/>
        <v>73</v>
      </c>
      <c r="O30" s="122">
        <f t="shared" si="10"/>
        <v>-1</v>
      </c>
      <c r="P30" s="122">
        <f t="shared" si="11"/>
        <v>-1</v>
      </c>
      <c r="Q30" s="122">
        <f t="shared" si="0"/>
        <v>4143</v>
      </c>
      <c r="R30" s="123">
        <f t="shared" si="14"/>
        <v>73</v>
      </c>
      <c r="S30" s="122">
        <f t="shared" si="12"/>
        <v>4141</v>
      </c>
      <c r="T30" s="119" t="str">
        <f t="shared" si="1"/>
        <v>1976</v>
      </c>
      <c r="U30" s="119"/>
      <c r="V30" s="119"/>
      <c r="W30" s="119"/>
      <c r="X30" s="119"/>
      <c r="Y30" s="119"/>
      <c r="Z30" s="119"/>
      <c r="AA30" s="119"/>
      <c r="AB30" s="119"/>
      <c r="AC30" s="119"/>
      <c r="AD30" s="119"/>
      <c r="AE30" s="119"/>
      <c r="AF30" s="119"/>
      <c r="AG30" s="119"/>
      <c r="AH30" s="119"/>
      <c r="AI30" s="119"/>
      <c r="AJ30" s="119"/>
      <c r="AK30" s="119"/>
      <c r="AL30" s="119"/>
      <c r="AM30" s="119"/>
      <c r="AN30" s="119"/>
      <c r="AO30" s="119"/>
      <c r="AP30" s="119"/>
      <c r="AQ30" s="119"/>
      <c r="AR30" s="119"/>
      <c r="AS30" s="119"/>
      <c r="AT30" s="119"/>
      <c r="AU30" s="119"/>
      <c r="AV30" s="119"/>
      <c r="AW30" s="119"/>
      <c r="AX30" s="119"/>
      <c r="AY30" s="119"/>
      <c r="AZ30" s="119"/>
    </row>
    <row r="31" spans="1:52" ht="14">
      <c r="A31" s="129" t="s">
        <v>1429</v>
      </c>
      <c r="B31" s="121">
        <v>4225864</v>
      </c>
      <c r="C31" s="123">
        <f t="shared" si="2"/>
        <v>74</v>
      </c>
      <c r="D31" s="124" t="str">
        <f t="shared" si="5"/>
        <v>1977</v>
      </c>
      <c r="E31" s="122">
        <f t="shared" si="6"/>
        <v>4226</v>
      </c>
      <c r="F31" s="123">
        <f t="shared" si="7"/>
        <v>74</v>
      </c>
      <c r="G31" s="123">
        <f t="shared" si="3"/>
        <v>-1</v>
      </c>
      <c r="H31" s="123">
        <f t="shared" si="8"/>
        <v>-1</v>
      </c>
      <c r="I31" s="123">
        <f t="shared" si="13"/>
        <v>74</v>
      </c>
      <c r="J31" s="122">
        <f t="shared" si="9"/>
        <v>4224</v>
      </c>
      <c r="K31" s="119"/>
      <c r="L31" s="119"/>
      <c r="M31" s="122">
        <v>4215773</v>
      </c>
      <c r="N31" s="122">
        <f t="shared" si="4"/>
        <v>73</v>
      </c>
      <c r="O31" s="122">
        <f t="shared" si="10"/>
        <v>0</v>
      </c>
      <c r="P31" s="122">
        <f t="shared" si="11"/>
        <v>0</v>
      </c>
      <c r="Q31" s="122">
        <f t="shared" si="0"/>
        <v>4216</v>
      </c>
      <c r="R31" s="123">
        <f t="shared" si="14"/>
        <v>73</v>
      </c>
      <c r="S31" s="122">
        <f t="shared" si="12"/>
        <v>4214</v>
      </c>
      <c r="T31" s="119" t="str">
        <f t="shared" si="1"/>
        <v>1977</v>
      </c>
      <c r="U31" s="119"/>
      <c r="V31" s="119"/>
      <c r="W31" s="119"/>
      <c r="X31" s="119"/>
      <c r="Y31" s="119"/>
      <c r="Z31" s="119"/>
      <c r="AA31" s="119"/>
      <c r="AB31" s="119"/>
      <c r="AC31" s="119"/>
      <c r="AD31" s="119"/>
      <c r="AE31" s="119"/>
      <c r="AF31" s="119"/>
      <c r="AG31" s="119"/>
      <c r="AH31" s="119"/>
      <c r="AI31" s="119"/>
      <c r="AJ31" s="119"/>
      <c r="AK31" s="119"/>
      <c r="AL31" s="119"/>
      <c r="AM31" s="119"/>
      <c r="AN31" s="119"/>
      <c r="AO31" s="119"/>
      <c r="AP31" s="119"/>
      <c r="AQ31" s="119"/>
      <c r="AR31" s="119"/>
      <c r="AS31" s="119"/>
      <c r="AT31" s="119"/>
      <c r="AU31" s="119"/>
      <c r="AV31" s="119"/>
      <c r="AW31" s="119"/>
      <c r="AX31" s="119"/>
      <c r="AY31" s="119"/>
      <c r="AZ31" s="119"/>
    </row>
    <row r="32" spans="1:52" ht="14">
      <c r="A32" s="129" t="s">
        <v>1430</v>
      </c>
      <c r="B32" s="121">
        <v>4300402</v>
      </c>
      <c r="C32" s="123">
        <f t="shared" si="2"/>
        <v>75</v>
      </c>
      <c r="D32" s="124" t="str">
        <f t="shared" si="5"/>
        <v>1978</v>
      </c>
      <c r="E32" s="122">
        <f t="shared" si="6"/>
        <v>4300</v>
      </c>
      <c r="F32" s="123">
        <f t="shared" si="7"/>
        <v>75</v>
      </c>
      <c r="G32" s="123">
        <f t="shared" si="3"/>
        <v>1</v>
      </c>
      <c r="H32" s="123">
        <f t="shared" si="8"/>
        <v>1</v>
      </c>
      <c r="I32" s="123">
        <f t="shared" si="13"/>
        <v>75</v>
      </c>
      <c r="J32" s="122">
        <f t="shared" si="9"/>
        <v>4299</v>
      </c>
      <c r="K32" s="119"/>
      <c r="L32" s="119"/>
      <c r="M32" s="122">
        <v>4289658</v>
      </c>
      <c r="N32" s="122">
        <f t="shared" si="4"/>
        <v>74</v>
      </c>
      <c r="O32" s="122">
        <f t="shared" si="10"/>
        <v>1</v>
      </c>
      <c r="P32" s="122">
        <f t="shared" si="11"/>
        <v>1</v>
      </c>
      <c r="Q32" s="122">
        <f t="shared" si="0"/>
        <v>4290</v>
      </c>
      <c r="R32" s="123">
        <f t="shared" si="14"/>
        <v>74</v>
      </c>
      <c r="S32" s="122">
        <f t="shared" si="12"/>
        <v>4288</v>
      </c>
      <c r="T32" s="119" t="str">
        <f t="shared" si="1"/>
        <v>1978</v>
      </c>
      <c r="U32" s="119"/>
      <c r="V32" s="119"/>
      <c r="W32" s="119"/>
      <c r="X32" s="119"/>
      <c r="Y32" s="119"/>
      <c r="Z32" s="119"/>
      <c r="AA32" s="119"/>
      <c r="AB32" s="119"/>
      <c r="AC32" s="119"/>
      <c r="AD32" s="119"/>
      <c r="AE32" s="119"/>
      <c r="AF32" s="119"/>
      <c r="AG32" s="119"/>
      <c r="AH32" s="119"/>
      <c r="AI32" s="119"/>
      <c r="AJ32" s="119"/>
      <c r="AK32" s="119"/>
      <c r="AL32" s="119"/>
      <c r="AM32" s="119"/>
      <c r="AN32" s="119"/>
      <c r="AO32" s="119"/>
      <c r="AP32" s="119"/>
      <c r="AQ32" s="119"/>
      <c r="AR32" s="119"/>
      <c r="AS32" s="119"/>
      <c r="AT32" s="119"/>
      <c r="AU32" s="119"/>
      <c r="AV32" s="119"/>
      <c r="AW32" s="119"/>
      <c r="AX32" s="119"/>
      <c r="AY32" s="119"/>
      <c r="AZ32" s="119"/>
    </row>
    <row r="33" spans="1:52" ht="14">
      <c r="A33" s="129" t="s">
        <v>1431</v>
      </c>
      <c r="B33" s="121">
        <v>4375899</v>
      </c>
      <c r="C33" s="123">
        <f t="shared" si="2"/>
        <v>75</v>
      </c>
      <c r="D33" s="124" t="str">
        <f t="shared" si="5"/>
        <v>1979</v>
      </c>
      <c r="E33" s="122">
        <f t="shared" si="6"/>
        <v>4376</v>
      </c>
      <c r="F33" s="123">
        <f t="shared" si="7"/>
        <v>75</v>
      </c>
      <c r="G33" s="123">
        <f t="shared" si="3"/>
        <v>0</v>
      </c>
      <c r="H33" s="123">
        <f t="shared" si="8"/>
        <v>0</v>
      </c>
      <c r="I33" s="123">
        <f t="shared" si="13"/>
        <v>75</v>
      </c>
      <c r="J33" s="122">
        <f t="shared" si="9"/>
        <v>4374</v>
      </c>
      <c r="K33" s="119"/>
      <c r="L33" s="119"/>
      <c r="M33" s="122">
        <v>4365583</v>
      </c>
      <c r="N33" s="122">
        <f t="shared" si="4"/>
        <v>76</v>
      </c>
      <c r="O33" s="122">
        <f t="shared" si="10"/>
        <v>2</v>
      </c>
      <c r="P33" s="122">
        <f t="shared" si="11"/>
        <v>2</v>
      </c>
      <c r="Q33" s="122">
        <f t="shared" si="0"/>
        <v>4366</v>
      </c>
      <c r="R33" s="123">
        <f t="shared" si="14"/>
        <v>76</v>
      </c>
      <c r="S33" s="122">
        <f t="shared" si="12"/>
        <v>4364</v>
      </c>
      <c r="T33" s="119" t="str">
        <f t="shared" si="1"/>
        <v>1979</v>
      </c>
      <c r="U33" s="119"/>
      <c r="V33" s="119"/>
      <c r="W33" s="119"/>
      <c r="X33" s="119"/>
      <c r="Y33" s="119"/>
      <c r="Z33" s="119"/>
      <c r="AA33" s="119"/>
      <c r="AB33" s="119"/>
      <c r="AC33" s="119"/>
      <c r="AD33" s="119"/>
      <c r="AE33" s="119"/>
      <c r="AF33" s="119"/>
      <c r="AG33" s="119"/>
      <c r="AH33" s="119"/>
      <c r="AI33" s="119"/>
      <c r="AJ33" s="119"/>
      <c r="AK33" s="119"/>
      <c r="AL33" s="119"/>
      <c r="AM33" s="119"/>
      <c r="AN33" s="119"/>
      <c r="AO33" s="119"/>
      <c r="AP33" s="119"/>
      <c r="AQ33" s="119"/>
      <c r="AR33" s="119"/>
      <c r="AS33" s="119"/>
      <c r="AT33" s="119"/>
      <c r="AU33" s="119"/>
      <c r="AV33" s="119"/>
      <c r="AW33" s="119"/>
      <c r="AX33" s="119"/>
      <c r="AY33" s="119"/>
      <c r="AZ33" s="119"/>
    </row>
    <row r="34" spans="1:52" ht="14">
      <c r="A34" s="129" t="s">
        <v>1432</v>
      </c>
      <c r="B34" s="121">
        <v>4453007</v>
      </c>
      <c r="C34" s="123">
        <f t="shared" si="2"/>
        <v>77</v>
      </c>
      <c r="D34" s="124" t="str">
        <f t="shared" si="5"/>
        <v>1980</v>
      </c>
      <c r="E34" s="122">
        <f t="shared" si="6"/>
        <v>4453</v>
      </c>
      <c r="F34" s="123">
        <f t="shared" si="7"/>
        <v>77</v>
      </c>
      <c r="G34" s="123">
        <f t="shared" si="3"/>
        <v>2</v>
      </c>
      <c r="H34" s="123">
        <f t="shared" si="8"/>
        <v>2</v>
      </c>
      <c r="I34" s="123">
        <f t="shared" si="13"/>
        <v>77</v>
      </c>
      <c r="J34" s="122">
        <f t="shared" si="9"/>
        <v>4451</v>
      </c>
      <c r="K34" s="119"/>
      <c r="L34" s="119"/>
      <c r="M34" s="122">
        <v>4444008</v>
      </c>
      <c r="N34" s="122">
        <f t="shared" si="4"/>
        <v>78</v>
      </c>
      <c r="O34" s="122">
        <f t="shared" si="10"/>
        <v>2</v>
      </c>
      <c r="P34" s="122">
        <f t="shared" si="11"/>
        <v>2</v>
      </c>
      <c r="Q34" s="122">
        <f t="shared" si="0"/>
        <v>4444</v>
      </c>
      <c r="R34" s="123">
        <f t="shared" si="14"/>
        <v>78</v>
      </c>
      <c r="S34" s="122">
        <f t="shared" si="12"/>
        <v>4442</v>
      </c>
      <c r="T34" s="119" t="str">
        <f t="shared" si="1"/>
        <v>1980</v>
      </c>
      <c r="U34" s="119"/>
      <c r="V34" s="119"/>
      <c r="W34" s="119"/>
      <c r="X34" s="119"/>
      <c r="Y34" s="119"/>
      <c r="Z34" s="119"/>
      <c r="AA34" s="119"/>
      <c r="AB34" s="119"/>
      <c r="AC34" s="119"/>
      <c r="AD34" s="119"/>
      <c r="AE34" s="119"/>
      <c r="AF34" s="119"/>
      <c r="AG34" s="119"/>
      <c r="AH34" s="119"/>
      <c r="AI34" s="119"/>
      <c r="AJ34" s="119"/>
      <c r="AK34" s="119"/>
      <c r="AL34" s="119"/>
      <c r="AM34" s="119"/>
      <c r="AN34" s="119"/>
      <c r="AO34" s="119"/>
      <c r="AP34" s="119"/>
      <c r="AQ34" s="119"/>
      <c r="AR34" s="119"/>
      <c r="AS34" s="119"/>
      <c r="AT34" s="119"/>
      <c r="AU34" s="119"/>
      <c r="AV34" s="119"/>
      <c r="AW34" s="119"/>
      <c r="AX34" s="119"/>
      <c r="AY34" s="119"/>
      <c r="AZ34" s="119"/>
    </row>
    <row r="35" spans="1:52" ht="14">
      <c r="A35" s="129" t="s">
        <v>1433</v>
      </c>
      <c r="B35" s="121">
        <v>4531799</v>
      </c>
      <c r="C35" s="123">
        <f t="shared" si="2"/>
        <v>79</v>
      </c>
      <c r="D35" s="124" t="str">
        <f t="shared" si="5"/>
        <v>1981</v>
      </c>
      <c r="E35" s="122">
        <f t="shared" si="6"/>
        <v>4532</v>
      </c>
      <c r="F35" s="123">
        <f t="shared" si="7"/>
        <v>79</v>
      </c>
      <c r="G35" s="123">
        <f t="shared" si="3"/>
        <v>2</v>
      </c>
      <c r="H35" s="123">
        <f t="shared" si="8"/>
        <v>2</v>
      </c>
      <c r="I35" s="123">
        <f t="shared" si="13"/>
        <v>79</v>
      </c>
      <c r="J35" s="122">
        <f t="shared" si="9"/>
        <v>4530</v>
      </c>
      <c r="K35" s="119"/>
      <c r="L35" s="119"/>
      <c r="M35" s="122">
        <v>4524628</v>
      </c>
      <c r="N35" s="122">
        <f t="shared" si="4"/>
        <v>81</v>
      </c>
      <c r="O35" s="122">
        <f t="shared" si="10"/>
        <v>3</v>
      </c>
      <c r="P35" s="122">
        <f t="shared" si="11"/>
        <v>3</v>
      </c>
      <c r="Q35" s="122">
        <f t="shared" si="0"/>
        <v>4525</v>
      </c>
      <c r="R35" s="123">
        <f t="shared" si="14"/>
        <v>81</v>
      </c>
      <c r="S35" s="122">
        <f t="shared" si="12"/>
        <v>4523</v>
      </c>
      <c r="T35" s="119" t="str">
        <f t="shared" si="1"/>
        <v>1981</v>
      </c>
      <c r="U35" s="119"/>
      <c r="V35" s="119"/>
      <c r="W35" s="119"/>
      <c r="X35" s="119"/>
      <c r="Y35" s="119"/>
      <c r="Z35" s="119"/>
      <c r="AA35" s="119"/>
      <c r="AB35" s="119"/>
      <c r="AC35" s="119"/>
      <c r="AD35" s="119"/>
      <c r="AE35" s="119"/>
      <c r="AF35" s="119"/>
      <c r="AG35" s="119"/>
      <c r="AH35" s="119"/>
      <c r="AI35" s="119"/>
      <c r="AJ35" s="119"/>
      <c r="AK35" s="119"/>
      <c r="AL35" s="119"/>
      <c r="AM35" s="119"/>
      <c r="AN35" s="119"/>
      <c r="AO35" s="119"/>
      <c r="AP35" s="119"/>
      <c r="AQ35" s="119"/>
      <c r="AR35" s="119"/>
      <c r="AS35" s="119"/>
      <c r="AT35" s="119"/>
      <c r="AU35" s="119"/>
      <c r="AV35" s="119"/>
      <c r="AW35" s="119"/>
      <c r="AX35" s="119"/>
      <c r="AY35" s="119"/>
      <c r="AZ35" s="119"/>
    </row>
    <row r="36" spans="1:52" ht="14">
      <c r="A36" s="129" t="s">
        <v>1434</v>
      </c>
      <c r="B36" s="121">
        <v>4612120</v>
      </c>
      <c r="C36" s="123">
        <f t="shared" si="2"/>
        <v>80</v>
      </c>
      <c r="D36" s="124" t="str">
        <f t="shared" si="5"/>
        <v>1982</v>
      </c>
      <c r="E36" s="122">
        <f t="shared" si="6"/>
        <v>4612</v>
      </c>
      <c r="F36" s="123">
        <f t="shared" si="7"/>
        <v>80</v>
      </c>
      <c r="G36" s="123">
        <f t="shared" si="3"/>
        <v>1</v>
      </c>
      <c r="H36" s="123">
        <f t="shared" si="8"/>
        <v>1</v>
      </c>
      <c r="I36" s="123">
        <f t="shared" si="13"/>
        <v>80</v>
      </c>
      <c r="J36" s="122">
        <f t="shared" si="9"/>
        <v>4610</v>
      </c>
      <c r="K36" s="119"/>
      <c r="L36" s="119"/>
      <c r="M36" s="122">
        <v>4607985</v>
      </c>
      <c r="N36" s="122">
        <f t="shared" si="4"/>
        <v>83</v>
      </c>
      <c r="O36" s="122">
        <f t="shared" si="10"/>
        <v>2</v>
      </c>
      <c r="P36" s="122">
        <f t="shared" si="11"/>
        <v>2</v>
      </c>
      <c r="Q36" s="122">
        <f t="shared" si="0"/>
        <v>4608</v>
      </c>
      <c r="R36" s="123">
        <f t="shared" si="14"/>
        <v>83</v>
      </c>
      <c r="S36" s="122">
        <f t="shared" si="12"/>
        <v>4606</v>
      </c>
      <c r="T36" s="119" t="str">
        <f t="shared" si="1"/>
        <v>1982</v>
      </c>
      <c r="U36" s="119"/>
      <c r="V36" s="119"/>
      <c r="W36" s="119"/>
      <c r="X36" s="119"/>
      <c r="Y36" s="119"/>
      <c r="Z36" s="119"/>
      <c r="AA36" s="119"/>
      <c r="AB36" s="119"/>
      <c r="AC36" s="119"/>
      <c r="AD36" s="119"/>
      <c r="AE36" s="119"/>
      <c r="AF36" s="119"/>
      <c r="AG36" s="119"/>
      <c r="AH36" s="119"/>
      <c r="AI36" s="119"/>
      <c r="AJ36" s="119"/>
      <c r="AK36" s="119"/>
      <c r="AL36" s="119"/>
      <c r="AM36" s="119"/>
      <c r="AN36" s="119"/>
      <c r="AO36" s="119"/>
      <c r="AP36" s="119"/>
      <c r="AQ36" s="119"/>
      <c r="AR36" s="119"/>
      <c r="AS36" s="119"/>
      <c r="AT36" s="119"/>
      <c r="AU36" s="119"/>
      <c r="AV36" s="119"/>
      <c r="AW36" s="119"/>
      <c r="AX36" s="119"/>
      <c r="AY36" s="119"/>
      <c r="AZ36" s="119"/>
    </row>
    <row r="37" spans="1:52" ht="14">
      <c r="A37" s="129" t="s">
        <v>1435</v>
      </c>
      <c r="B37" s="121">
        <v>4694097</v>
      </c>
      <c r="C37" s="123">
        <f t="shared" si="2"/>
        <v>82</v>
      </c>
      <c r="D37" s="124" t="str">
        <f t="shared" si="5"/>
        <v>1983</v>
      </c>
      <c r="E37" s="122">
        <f t="shared" si="6"/>
        <v>4694</v>
      </c>
      <c r="F37" s="123">
        <f t="shared" si="7"/>
        <v>82</v>
      </c>
      <c r="G37" s="123">
        <f t="shared" si="3"/>
        <v>2</v>
      </c>
      <c r="H37" s="123">
        <f t="shared" si="8"/>
        <v>2</v>
      </c>
      <c r="I37" s="123">
        <f t="shared" si="13"/>
        <v>82</v>
      </c>
      <c r="J37" s="122">
        <f t="shared" si="9"/>
        <v>4692</v>
      </c>
      <c r="K37" s="119"/>
      <c r="L37" s="119"/>
      <c r="M37" s="122">
        <v>4691884</v>
      </c>
      <c r="N37" s="122">
        <f t="shared" si="4"/>
        <v>84</v>
      </c>
      <c r="O37" s="122">
        <f t="shared" si="10"/>
        <v>1</v>
      </c>
      <c r="P37" s="122">
        <f t="shared" si="11"/>
        <v>1</v>
      </c>
      <c r="Q37" s="122">
        <f t="shared" si="0"/>
        <v>4692</v>
      </c>
      <c r="R37" s="123">
        <f t="shared" si="14"/>
        <v>84</v>
      </c>
      <c r="S37" s="122">
        <f t="shared" si="12"/>
        <v>4690</v>
      </c>
      <c r="T37" s="119" t="str">
        <f t="shared" si="1"/>
        <v>1983</v>
      </c>
      <c r="U37" s="119"/>
      <c r="V37" s="119"/>
      <c r="W37" s="119"/>
      <c r="X37" s="119"/>
      <c r="Y37" s="119"/>
      <c r="Z37" s="119"/>
      <c r="AA37" s="119"/>
      <c r="AB37" s="119"/>
      <c r="AC37" s="119"/>
      <c r="AD37" s="119"/>
      <c r="AE37" s="119"/>
      <c r="AF37" s="119"/>
      <c r="AG37" s="119"/>
      <c r="AH37" s="119"/>
      <c r="AI37" s="119"/>
      <c r="AJ37" s="119"/>
      <c r="AK37" s="119"/>
      <c r="AL37" s="119"/>
      <c r="AM37" s="119"/>
      <c r="AN37" s="119"/>
      <c r="AO37" s="119"/>
      <c r="AP37" s="119"/>
      <c r="AQ37" s="119"/>
      <c r="AR37" s="119"/>
      <c r="AS37" s="119"/>
      <c r="AT37" s="119"/>
      <c r="AU37" s="119"/>
      <c r="AV37" s="119"/>
      <c r="AW37" s="119"/>
      <c r="AX37" s="119"/>
      <c r="AY37" s="119"/>
      <c r="AZ37" s="119"/>
    </row>
    <row r="38" spans="1:52" ht="14">
      <c r="A38" s="129" t="s">
        <v>1436</v>
      </c>
      <c r="B38" s="121">
        <v>4777828</v>
      </c>
      <c r="C38" s="123">
        <f t="shared" si="2"/>
        <v>84</v>
      </c>
      <c r="D38" s="124" t="str">
        <f t="shared" si="5"/>
        <v>1984</v>
      </c>
      <c r="E38" s="122">
        <f t="shared" si="6"/>
        <v>4778</v>
      </c>
      <c r="F38" s="123">
        <f t="shared" si="7"/>
        <v>84</v>
      </c>
      <c r="G38" s="123">
        <f t="shared" si="3"/>
        <v>2</v>
      </c>
      <c r="H38" s="123">
        <f t="shared" si="8"/>
        <v>2</v>
      </c>
      <c r="I38" s="123">
        <f t="shared" si="13"/>
        <v>84</v>
      </c>
      <c r="J38" s="122">
        <f t="shared" si="9"/>
        <v>4776</v>
      </c>
      <c r="K38" s="119"/>
      <c r="L38" s="119"/>
      <c r="M38" s="122">
        <v>4775836</v>
      </c>
      <c r="N38" s="122">
        <f t="shared" si="4"/>
        <v>84</v>
      </c>
      <c r="O38" s="122">
        <f t="shared" si="10"/>
        <v>0</v>
      </c>
      <c r="P38" s="122">
        <f t="shared" si="11"/>
        <v>0</v>
      </c>
      <c r="Q38" s="122">
        <f t="shared" si="0"/>
        <v>4776</v>
      </c>
      <c r="R38" s="123">
        <f t="shared" si="14"/>
        <v>84</v>
      </c>
      <c r="S38" s="122">
        <f t="shared" si="12"/>
        <v>4774</v>
      </c>
      <c r="T38" s="119" t="str">
        <f t="shared" si="1"/>
        <v>1984</v>
      </c>
      <c r="U38" s="119"/>
      <c r="V38" s="119"/>
      <c r="W38" s="119"/>
      <c r="X38" s="119"/>
      <c r="Y38" s="119"/>
      <c r="Z38" s="119"/>
      <c r="AA38" s="119"/>
      <c r="AB38" s="119"/>
      <c r="AC38" s="119"/>
      <c r="AD38" s="119"/>
      <c r="AE38" s="119"/>
      <c r="AF38" s="119"/>
      <c r="AG38" s="119"/>
      <c r="AH38" s="119"/>
      <c r="AI38" s="119"/>
      <c r="AJ38" s="119"/>
      <c r="AK38" s="119"/>
      <c r="AL38" s="119"/>
      <c r="AM38" s="119"/>
      <c r="AN38" s="119"/>
      <c r="AO38" s="119"/>
      <c r="AP38" s="119"/>
      <c r="AQ38" s="119"/>
      <c r="AR38" s="119"/>
      <c r="AS38" s="119"/>
      <c r="AT38" s="119"/>
      <c r="AU38" s="119"/>
      <c r="AV38" s="119"/>
      <c r="AW38" s="119"/>
      <c r="AX38" s="119"/>
      <c r="AY38" s="119"/>
      <c r="AZ38" s="119"/>
    </row>
    <row r="39" spans="1:52" ht="14">
      <c r="A39" s="129" t="s">
        <v>1437</v>
      </c>
      <c r="B39" s="121">
        <v>4863290</v>
      </c>
      <c r="C39" s="123">
        <f t="shared" si="2"/>
        <v>85</v>
      </c>
      <c r="D39" s="124" t="str">
        <f t="shared" si="5"/>
        <v>1985</v>
      </c>
      <c r="E39" s="122">
        <f t="shared" si="6"/>
        <v>4863</v>
      </c>
      <c r="F39" s="123">
        <f t="shared" si="7"/>
        <v>85</v>
      </c>
      <c r="G39" s="123">
        <f t="shared" si="3"/>
        <v>1</v>
      </c>
      <c r="H39" s="123">
        <f t="shared" si="8"/>
        <v>1</v>
      </c>
      <c r="I39" s="123">
        <f t="shared" si="13"/>
        <v>85</v>
      </c>
      <c r="J39" s="122">
        <f t="shared" si="9"/>
        <v>4861</v>
      </c>
      <c r="K39" s="119"/>
      <c r="L39" s="119"/>
      <c r="M39" s="122">
        <v>4861731</v>
      </c>
      <c r="N39" s="122">
        <f t="shared" si="4"/>
        <v>86</v>
      </c>
      <c r="O39" s="122">
        <f t="shared" si="10"/>
        <v>2</v>
      </c>
      <c r="P39" s="122">
        <f t="shared" si="11"/>
        <v>2</v>
      </c>
      <c r="Q39" s="122">
        <f t="shared" si="0"/>
        <v>4862</v>
      </c>
      <c r="R39" s="123">
        <f t="shared" si="14"/>
        <v>86</v>
      </c>
      <c r="S39" s="122">
        <f t="shared" si="12"/>
        <v>4860</v>
      </c>
      <c r="T39" s="119" t="str">
        <f t="shared" si="1"/>
        <v>1985</v>
      </c>
      <c r="U39" s="119"/>
      <c r="V39" s="119"/>
      <c r="W39" s="119"/>
      <c r="X39" s="119"/>
      <c r="Y39" s="119"/>
      <c r="Z39" s="119"/>
      <c r="AA39" s="119"/>
      <c r="AB39" s="119"/>
      <c r="AC39" s="119"/>
      <c r="AD39" s="119"/>
      <c r="AE39" s="119"/>
      <c r="AF39" s="119"/>
      <c r="AG39" s="119"/>
      <c r="AH39" s="119"/>
      <c r="AI39" s="119"/>
      <c r="AJ39" s="119"/>
      <c r="AK39" s="119"/>
      <c r="AL39" s="119"/>
      <c r="AM39" s="119"/>
      <c r="AN39" s="119"/>
      <c r="AO39" s="119"/>
      <c r="AP39" s="119"/>
      <c r="AQ39" s="119"/>
      <c r="AR39" s="119"/>
      <c r="AS39" s="119"/>
      <c r="AT39" s="119"/>
      <c r="AU39" s="119"/>
      <c r="AV39" s="119"/>
      <c r="AW39" s="119"/>
      <c r="AX39" s="119"/>
      <c r="AY39" s="119"/>
      <c r="AZ39" s="119"/>
    </row>
    <row r="40" spans="1:52" ht="14">
      <c r="A40" s="129" t="s">
        <v>1438</v>
      </c>
      <c r="B40" s="121">
        <v>4950591</v>
      </c>
      <c r="C40" s="123">
        <f t="shared" si="2"/>
        <v>87</v>
      </c>
      <c r="D40" s="124" t="str">
        <f t="shared" si="5"/>
        <v>1986</v>
      </c>
      <c r="E40" s="122">
        <f t="shared" si="6"/>
        <v>4951</v>
      </c>
      <c r="F40" s="123">
        <f t="shared" si="7"/>
        <v>87</v>
      </c>
      <c r="G40" s="123">
        <f t="shared" si="3"/>
        <v>2</v>
      </c>
      <c r="H40" s="123">
        <f t="shared" si="8"/>
        <v>2</v>
      </c>
      <c r="I40" s="123">
        <f t="shared" si="13"/>
        <v>87</v>
      </c>
      <c r="J40" s="122">
        <f t="shared" si="9"/>
        <v>4948</v>
      </c>
      <c r="K40" s="119"/>
      <c r="L40" s="119"/>
      <c r="M40" s="122">
        <v>4950063</v>
      </c>
      <c r="N40" s="122">
        <f t="shared" si="4"/>
        <v>88</v>
      </c>
      <c r="O40" s="122">
        <f t="shared" si="10"/>
        <v>2</v>
      </c>
      <c r="P40" s="122">
        <f t="shared" si="11"/>
        <v>2</v>
      </c>
      <c r="Q40" s="122">
        <f t="shared" si="0"/>
        <v>4950</v>
      </c>
      <c r="R40" s="123">
        <f t="shared" si="14"/>
        <v>88</v>
      </c>
      <c r="S40" s="122">
        <f t="shared" si="12"/>
        <v>4948</v>
      </c>
      <c r="T40" s="119" t="str">
        <f t="shared" si="1"/>
        <v>1986</v>
      </c>
      <c r="U40" s="119"/>
      <c r="V40" s="119"/>
      <c r="W40" s="119"/>
      <c r="X40" s="119"/>
      <c r="Y40" s="119"/>
      <c r="Z40" s="119"/>
      <c r="AA40" s="119"/>
      <c r="AB40" s="119"/>
      <c r="AC40" s="119"/>
      <c r="AD40" s="119"/>
      <c r="AE40" s="119"/>
      <c r="AF40" s="119"/>
      <c r="AG40" s="119"/>
      <c r="AH40" s="119"/>
      <c r="AI40" s="119"/>
      <c r="AJ40" s="119"/>
      <c r="AK40" s="119"/>
      <c r="AL40" s="119"/>
      <c r="AM40" s="119"/>
      <c r="AN40" s="119"/>
      <c r="AO40" s="119"/>
      <c r="AP40" s="119"/>
      <c r="AQ40" s="119"/>
      <c r="AR40" s="119"/>
      <c r="AS40" s="119"/>
      <c r="AT40" s="119"/>
      <c r="AU40" s="119"/>
      <c r="AV40" s="119"/>
      <c r="AW40" s="119"/>
      <c r="AX40" s="119"/>
      <c r="AY40" s="119"/>
      <c r="AZ40" s="119"/>
    </row>
    <row r="41" spans="1:52" ht="14">
      <c r="A41" s="129" t="s">
        <v>1439</v>
      </c>
      <c r="B41" s="121">
        <v>5039478</v>
      </c>
      <c r="C41" s="123">
        <f t="shared" si="2"/>
        <v>89</v>
      </c>
      <c r="D41" s="124" t="str">
        <f t="shared" si="5"/>
        <v>1987</v>
      </c>
      <c r="E41" s="122">
        <f t="shared" si="6"/>
        <v>5039</v>
      </c>
      <c r="F41" s="123">
        <f t="shared" si="7"/>
        <v>89</v>
      </c>
      <c r="G41" s="123">
        <f t="shared" si="3"/>
        <v>2</v>
      </c>
      <c r="H41" s="123">
        <f t="shared" si="8"/>
        <v>2</v>
      </c>
      <c r="I41" s="123">
        <f t="shared" si="13"/>
        <v>89</v>
      </c>
      <c r="J41" s="122">
        <f t="shared" si="9"/>
        <v>5037</v>
      </c>
      <c r="K41" s="119"/>
      <c r="L41" s="119"/>
      <c r="M41" s="122">
        <v>5040985</v>
      </c>
      <c r="N41" s="122">
        <f t="shared" si="4"/>
        <v>91</v>
      </c>
      <c r="O41" s="122">
        <f t="shared" si="10"/>
        <v>3</v>
      </c>
      <c r="P41" s="122">
        <f t="shared" si="11"/>
        <v>3</v>
      </c>
      <c r="Q41" s="122">
        <f t="shared" si="0"/>
        <v>5041</v>
      </c>
      <c r="R41" s="123">
        <f t="shared" si="14"/>
        <v>91</v>
      </c>
      <c r="S41" s="122">
        <f t="shared" si="12"/>
        <v>5039</v>
      </c>
      <c r="T41" s="119" t="str">
        <f t="shared" si="1"/>
        <v>1987</v>
      </c>
      <c r="U41" s="119"/>
      <c r="V41" s="119"/>
      <c r="W41" s="119"/>
      <c r="X41" s="119"/>
      <c r="Y41" s="119"/>
      <c r="Z41" s="119"/>
      <c r="AA41" s="119"/>
      <c r="AB41" s="119"/>
      <c r="AC41" s="119"/>
      <c r="AD41" s="119"/>
      <c r="AE41" s="119"/>
      <c r="AF41" s="119"/>
      <c r="AG41" s="119"/>
      <c r="AH41" s="119"/>
      <c r="AI41" s="119"/>
      <c r="AJ41" s="119"/>
      <c r="AK41" s="119"/>
      <c r="AL41" s="119"/>
      <c r="AM41" s="119"/>
      <c r="AN41" s="119"/>
      <c r="AO41" s="119"/>
      <c r="AP41" s="119"/>
      <c r="AQ41" s="119"/>
      <c r="AR41" s="119"/>
      <c r="AS41" s="119"/>
      <c r="AT41" s="119"/>
      <c r="AU41" s="119"/>
      <c r="AV41" s="119"/>
      <c r="AW41" s="119"/>
      <c r="AX41" s="119"/>
      <c r="AY41" s="119"/>
      <c r="AZ41" s="119"/>
    </row>
    <row r="42" spans="1:52" ht="14">
      <c r="A42" s="129" t="s">
        <v>1440</v>
      </c>
      <c r="B42" s="121">
        <v>5129113</v>
      </c>
      <c r="C42" s="123">
        <f t="shared" si="2"/>
        <v>90</v>
      </c>
      <c r="D42" s="124" t="str">
        <f t="shared" si="5"/>
        <v>1988</v>
      </c>
      <c r="E42" s="122">
        <f t="shared" si="6"/>
        <v>5129</v>
      </c>
      <c r="F42" s="123">
        <f t="shared" si="7"/>
        <v>90</v>
      </c>
      <c r="G42" s="123">
        <f t="shared" si="3"/>
        <v>1</v>
      </c>
      <c r="H42" s="123">
        <f t="shared" si="8"/>
        <v>1</v>
      </c>
      <c r="I42" s="123">
        <f t="shared" si="13"/>
        <v>90</v>
      </c>
      <c r="J42" s="122">
        <f t="shared" si="9"/>
        <v>5127</v>
      </c>
      <c r="K42" s="119"/>
      <c r="L42" s="119"/>
      <c r="M42" s="122">
        <v>5132294</v>
      </c>
      <c r="N42" s="122">
        <f t="shared" si="4"/>
        <v>91</v>
      </c>
      <c r="O42" s="122">
        <f t="shared" si="10"/>
        <v>0</v>
      </c>
      <c r="P42" s="122">
        <f t="shared" si="11"/>
        <v>0</v>
      </c>
      <c r="Q42" s="122">
        <f t="shared" si="0"/>
        <v>5132</v>
      </c>
      <c r="R42" s="123">
        <f t="shared" si="14"/>
        <v>91</v>
      </c>
      <c r="S42" s="122">
        <f t="shared" si="12"/>
        <v>5130</v>
      </c>
      <c r="T42" s="119" t="str">
        <f t="shared" si="1"/>
        <v>1988</v>
      </c>
      <c r="U42" s="119"/>
      <c r="V42" s="119"/>
      <c r="W42" s="119"/>
      <c r="X42" s="119"/>
      <c r="Y42" s="119"/>
      <c r="Z42" s="119"/>
      <c r="AA42" s="119"/>
      <c r="AB42" s="119"/>
      <c r="AC42" s="119"/>
      <c r="AD42" s="119"/>
      <c r="AE42" s="119"/>
      <c r="AF42" s="119"/>
      <c r="AG42" s="119"/>
      <c r="AH42" s="119"/>
      <c r="AI42" s="119"/>
      <c r="AJ42" s="119"/>
      <c r="AK42" s="119"/>
      <c r="AL42" s="119"/>
      <c r="AM42" s="119"/>
      <c r="AN42" s="119"/>
      <c r="AO42" s="119"/>
      <c r="AP42" s="119"/>
      <c r="AQ42" s="119"/>
      <c r="AR42" s="119"/>
      <c r="AS42" s="119"/>
      <c r="AT42" s="119"/>
      <c r="AU42" s="119"/>
      <c r="AV42" s="119"/>
      <c r="AW42" s="119"/>
      <c r="AX42" s="119"/>
      <c r="AY42" s="119"/>
      <c r="AZ42" s="119"/>
    </row>
    <row r="43" spans="1:52" ht="14">
      <c r="A43" s="129" t="s">
        <v>1441</v>
      </c>
      <c r="B43" s="121">
        <v>5218375</v>
      </c>
      <c r="C43" s="123">
        <f t="shared" si="2"/>
        <v>89</v>
      </c>
      <c r="D43" s="124" t="str">
        <f t="shared" si="5"/>
        <v>1989</v>
      </c>
      <c r="E43" s="122">
        <f t="shared" si="6"/>
        <v>5218</v>
      </c>
      <c r="F43" s="123">
        <f t="shared" si="7"/>
        <v>89</v>
      </c>
      <c r="G43" s="123">
        <f t="shared" si="3"/>
        <v>-1</v>
      </c>
      <c r="H43" s="123">
        <f t="shared" si="8"/>
        <v>-1</v>
      </c>
      <c r="I43" s="123">
        <f t="shared" si="13"/>
        <v>89</v>
      </c>
      <c r="J43" s="122">
        <f t="shared" si="9"/>
        <v>5216</v>
      </c>
      <c r="K43" s="119"/>
      <c r="L43" s="119"/>
      <c r="M43" s="122">
        <v>5223704</v>
      </c>
      <c r="N43" s="122">
        <f t="shared" si="4"/>
        <v>91</v>
      </c>
      <c r="O43" s="122">
        <f t="shared" si="10"/>
        <v>0</v>
      </c>
      <c r="P43" s="122">
        <f t="shared" si="11"/>
        <v>0</v>
      </c>
      <c r="Q43" s="122">
        <f t="shared" si="0"/>
        <v>5224</v>
      </c>
      <c r="R43" s="123">
        <f t="shared" si="14"/>
        <v>91</v>
      </c>
      <c r="S43" s="122">
        <f t="shared" si="12"/>
        <v>5221</v>
      </c>
      <c r="T43" s="119" t="str">
        <f t="shared" si="1"/>
        <v>1989</v>
      </c>
      <c r="U43" s="119"/>
      <c r="V43" s="119"/>
      <c r="W43" s="119"/>
      <c r="X43" s="119"/>
      <c r="Y43" s="119"/>
      <c r="Z43" s="119"/>
      <c r="AA43" s="119"/>
      <c r="AB43" s="119"/>
      <c r="AC43" s="119"/>
      <c r="AD43" s="119"/>
      <c r="AE43" s="119"/>
      <c r="AF43" s="119"/>
      <c r="AG43" s="119"/>
      <c r="AH43" s="119"/>
      <c r="AI43" s="119"/>
      <c r="AJ43" s="119"/>
      <c r="AK43" s="119"/>
      <c r="AL43" s="119"/>
      <c r="AM43" s="119"/>
      <c r="AN43" s="119"/>
      <c r="AO43" s="119"/>
      <c r="AP43" s="119"/>
      <c r="AQ43" s="119"/>
      <c r="AR43" s="119"/>
      <c r="AS43" s="119"/>
      <c r="AT43" s="119"/>
      <c r="AU43" s="119"/>
      <c r="AV43" s="119"/>
      <c r="AW43" s="119"/>
      <c r="AX43" s="119"/>
      <c r="AY43" s="119"/>
      <c r="AZ43" s="119"/>
    </row>
    <row r="44" spans="1:52" ht="14">
      <c r="A44" s="129" t="s">
        <v>1442</v>
      </c>
      <c r="B44" s="121">
        <v>5306425</v>
      </c>
      <c r="C44" s="123">
        <f t="shared" si="2"/>
        <v>88</v>
      </c>
      <c r="D44" s="124" t="str">
        <f t="shared" si="5"/>
        <v>1990</v>
      </c>
      <c r="E44" s="122">
        <f t="shared" si="6"/>
        <v>5306</v>
      </c>
      <c r="F44" s="123">
        <f t="shared" si="7"/>
        <v>88</v>
      </c>
      <c r="G44" s="123">
        <f t="shared" si="3"/>
        <v>-1</v>
      </c>
      <c r="H44" s="123">
        <f t="shared" si="8"/>
        <v>-1</v>
      </c>
      <c r="I44" s="123">
        <f t="shared" si="13"/>
        <v>88</v>
      </c>
      <c r="J44" s="122">
        <f t="shared" si="9"/>
        <v>5304</v>
      </c>
      <c r="K44" s="119"/>
      <c r="L44" s="119"/>
      <c r="M44" s="122">
        <v>5316176</v>
      </c>
      <c r="N44" s="122">
        <f t="shared" si="4"/>
        <v>92</v>
      </c>
      <c r="O44" s="122">
        <f t="shared" si="10"/>
        <v>1</v>
      </c>
      <c r="P44" s="122">
        <f t="shared" si="11"/>
        <v>1</v>
      </c>
      <c r="Q44" s="122">
        <f t="shared" si="0"/>
        <v>5316</v>
      </c>
      <c r="R44" s="123">
        <f t="shared" si="14"/>
        <v>92</v>
      </c>
      <c r="S44" s="122">
        <f t="shared" si="12"/>
        <v>5313</v>
      </c>
      <c r="T44" s="119" t="str">
        <f t="shared" si="1"/>
        <v>1990</v>
      </c>
      <c r="U44" s="119"/>
      <c r="V44" s="119"/>
      <c r="W44" s="119"/>
      <c r="X44" s="119"/>
      <c r="Y44" s="119"/>
      <c r="Z44" s="119"/>
      <c r="AA44" s="119"/>
      <c r="AB44" s="119"/>
      <c r="AC44" s="119"/>
      <c r="AD44" s="119"/>
      <c r="AE44" s="119"/>
      <c r="AF44" s="119"/>
      <c r="AG44" s="119"/>
      <c r="AH44" s="119"/>
      <c r="AI44" s="119"/>
      <c r="AJ44" s="119"/>
      <c r="AK44" s="119"/>
      <c r="AL44" s="119"/>
      <c r="AM44" s="119"/>
      <c r="AN44" s="119"/>
      <c r="AO44" s="119"/>
      <c r="AP44" s="119"/>
      <c r="AQ44" s="119"/>
      <c r="AR44" s="119"/>
      <c r="AS44" s="119"/>
      <c r="AT44" s="119"/>
      <c r="AU44" s="119"/>
      <c r="AV44" s="119"/>
      <c r="AW44" s="119"/>
      <c r="AX44" s="119"/>
      <c r="AY44" s="119"/>
      <c r="AZ44" s="119"/>
    </row>
    <row r="45" spans="1:52" ht="14">
      <c r="A45" s="129" t="s">
        <v>1443</v>
      </c>
      <c r="B45" s="121">
        <v>5392939</v>
      </c>
      <c r="C45" s="123">
        <f t="shared" si="2"/>
        <v>87</v>
      </c>
      <c r="D45" s="124" t="str">
        <f t="shared" si="5"/>
        <v>1991</v>
      </c>
      <c r="E45" s="122">
        <f t="shared" si="6"/>
        <v>5393</v>
      </c>
      <c r="F45" s="123">
        <f t="shared" si="7"/>
        <v>87</v>
      </c>
      <c r="G45" s="123">
        <f t="shared" si="3"/>
        <v>-1</v>
      </c>
      <c r="H45" s="123">
        <f t="shared" si="8"/>
        <v>-1</v>
      </c>
      <c r="I45" s="123">
        <f t="shared" si="13"/>
        <v>87</v>
      </c>
      <c r="J45" s="122">
        <f t="shared" si="9"/>
        <v>5391</v>
      </c>
      <c r="K45" s="119"/>
      <c r="L45" s="119"/>
      <c r="M45" s="122">
        <v>5406246</v>
      </c>
      <c r="N45" s="122">
        <f t="shared" si="4"/>
        <v>90</v>
      </c>
      <c r="O45" s="122">
        <f t="shared" si="10"/>
        <v>-2</v>
      </c>
      <c r="P45" s="122">
        <f t="shared" si="11"/>
        <v>-2</v>
      </c>
      <c r="Q45" s="122">
        <f t="shared" si="0"/>
        <v>5406</v>
      </c>
      <c r="R45" s="123">
        <f t="shared" si="14"/>
        <v>90</v>
      </c>
      <c r="S45" s="122">
        <f t="shared" si="12"/>
        <v>5403</v>
      </c>
      <c r="T45" s="119" t="str">
        <f t="shared" si="1"/>
        <v>1991</v>
      </c>
      <c r="U45" s="119"/>
      <c r="V45" s="119"/>
      <c r="W45" s="119"/>
      <c r="X45" s="119"/>
      <c r="Y45" s="119"/>
      <c r="Z45" s="119"/>
      <c r="AA45" s="119"/>
      <c r="AB45" s="119"/>
      <c r="AC45" s="119"/>
      <c r="AD45" s="119"/>
      <c r="AE45" s="119"/>
      <c r="AF45" s="119"/>
      <c r="AG45" s="119"/>
      <c r="AH45" s="119"/>
      <c r="AI45" s="119"/>
      <c r="AJ45" s="119"/>
      <c r="AK45" s="119"/>
      <c r="AL45" s="119"/>
      <c r="AM45" s="119"/>
      <c r="AN45" s="119"/>
      <c r="AO45" s="119"/>
      <c r="AP45" s="119"/>
      <c r="AQ45" s="119"/>
      <c r="AR45" s="119"/>
      <c r="AS45" s="119"/>
      <c r="AT45" s="119"/>
      <c r="AU45" s="119"/>
      <c r="AV45" s="119"/>
      <c r="AW45" s="119"/>
      <c r="AX45" s="119"/>
      <c r="AY45" s="119"/>
      <c r="AZ45" s="119"/>
    </row>
    <row r="46" spans="1:52" ht="14">
      <c r="A46" s="129" t="s">
        <v>1444</v>
      </c>
      <c r="B46" s="121">
        <v>5478009</v>
      </c>
      <c r="C46" s="123">
        <f t="shared" si="2"/>
        <v>85</v>
      </c>
      <c r="D46" s="124" t="str">
        <f t="shared" si="5"/>
        <v>1992</v>
      </c>
      <c r="E46" s="122">
        <f t="shared" si="6"/>
        <v>5478</v>
      </c>
      <c r="F46" s="123">
        <f t="shared" si="7"/>
        <v>85</v>
      </c>
      <c r="G46" s="123">
        <f t="shared" si="3"/>
        <v>-2</v>
      </c>
      <c r="H46" s="123">
        <f t="shared" si="8"/>
        <v>-2</v>
      </c>
      <c r="I46" s="123">
        <f t="shared" si="13"/>
        <v>85</v>
      </c>
      <c r="J46" s="122">
        <f t="shared" si="9"/>
        <v>5476</v>
      </c>
      <c r="K46" s="119"/>
      <c r="L46" s="119"/>
      <c r="M46" s="122">
        <v>5492686</v>
      </c>
      <c r="N46" s="122">
        <f t="shared" si="4"/>
        <v>86</v>
      </c>
      <c r="O46" s="122">
        <f t="shared" si="10"/>
        <v>-4</v>
      </c>
      <c r="P46" s="122">
        <f t="shared" si="11"/>
        <v>-4</v>
      </c>
      <c r="Q46" s="122">
        <f t="shared" si="0"/>
        <v>5493</v>
      </c>
      <c r="R46" s="123">
        <f t="shared" si="14"/>
        <v>86</v>
      </c>
      <c r="S46" s="122">
        <f t="shared" si="12"/>
        <v>5489</v>
      </c>
      <c r="T46" s="119" t="str">
        <f t="shared" si="1"/>
        <v>1992</v>
      </c>
      <c r="U46" s="119"/>
      <c r="V46" s="119"/>
      <c r="W46" s="119"/>
      <c r="X46" s="119"/>
      <c r="Y46" s="119"/>
      <c r="Z46" s="119"/>
      <c r="AA46" s="119"/>
      <c r="AB46" s="119"/>
      <c r="AC46" s="119"/>
      <c r="AD46" s="119"/>
      <c r="AE46" s="119"/>
      <c r="AF46" s="119"/>
      <c r="AG46" s="119"/>
      <c r="AH46" s="119"/>
      <c r="AI46" s="119"/>
      <c r="AJ46" s="119"/>
      <c r="AK46" s="119"/>
      <c r="AL46" s="119"/>
      <c r="AM46" s="119"/>
      <c r="AN46" s="119"/>
      <c r="AO46" s="119"/>
      <c r="AP46" s="119"/>
      <c r="AQ46" s="119"/>
      <c r="AR46" s="119"/>
      <c r="AS46" s="119"/>
      <c r="AT46" s="119"/>
      <c r="AU46" s="119"/>
      <c r="AV46" s="119"/>
      <c r="AW46" s="119"/>
      <c r="AX46" s="119"/>
      <c r="AY46" s="119"/>
      <c r="AZ46" s="119"/>
    </row>
    <row r="47" spans="1:52" ht="14">
      <c r="A47" s="129" t="s">
        <v>1445</v>
      </c>
      <c r="B47" s="121">
        <v>5561744</v>
      </c>
      <c r="C47" s="123">
        <f t="shared" si="2"/>
        <v>84</v>
      </c>
      <c r="D47" s="124" t="str">
        <f t="shared" si="5"/>
        <v>1993</v>
      </c>
      <c r="E47" s="122">
        <f t="shared" si="6"/>
        <v>5562</v>
      </c>
      <c r="F47" s="123">
        <f t="shared" si="7"/>
        <v>84</v>
      </c>
      <c r="G47" s="123">
        <f t="shared" si="3"/>
        <v>-1</v>
      </c>
      <c r="H47" s="123">
        <f t="shared" si="8"/>
        <v>-1</v>
      </c>
      <c r="I47" s="123">
        <f t="shared" si="13"/>
        <v>84</v>
      </c>
      <c r="J47" s="122">
        <f t="shared" si="9"/>
        <v>5560</v>
      </c>
      <c r="K47" s="119"/>
      <c r="L47" s="119"/>
      <c r="M47" s="122">
        <v>5577434</v>
      </c>
      <c r="N47" s="122">
        <f t="shared" si="4"/>
        <v>85</v>
      </c>
      <c r="O47" s="122">
        <f t="shared" si="10"/>
        <v>-1</v>
      </c>
      <c r="P47" s="122">
        <f t="shared" si="11"/>
        <v>-1</v>
      </c>
      <c r="Q47" s="122">
        <f t="shared" si="0"/>
        <v>5577</v>
      </c>
      <c r="R47" s="123">
        <f t="shared" si="14"/>
        <v>85</v>
      </c>
      <c r="S47" s="122">
        <f t="shared" si="12"/>
        <v>5574</v>
      </c>
      <c r="T47" s="119" t="str">
        <f t="shared" si="1"/>
        <v>1993</v>
      </c>
      <c r="U47" s="119"/>
      <c r="V47" s="119"/>
      <c r="W47" s="119"/>
      <c r="X47" s="119"/>
      <c r="Y47" s="119"/>
      <c r="Z47" s="119"/>
      <c r="AA47" s="119"/>
      <c r="AB47" s="119"/>
      <c r="AC47" s="119"/>
      <c r="AD47" s="119"/>
      <c r="AE47" s="119"/>
      <c r="AF47" s="119"/>
      <c r="AG47" s="119"/>
      <c r="AH47" s="119"/>
      <c r="AI47" s="119"/>
      <c r="AJ47" s="119"/>
      <c r="AK47" s="119"/>
      <c r="AL47" s="119"/>
      <c r="AM47" s="119"/>
      <c r="AN47" s="119"/>
      <c r="AO47" s="119"/>
      <c r="AP47" s="119"/>
      <c r="AQ47" s="119"/>
      <c r="AR47" s="119"/>
      <c r="AS47" s="119"/>
      <c r="AT47" s="119"/>
      <c r="AU47" s="119"/>
      <c r="AV47" s="119"/>
      <c r="AW47" s="119"/>
      <c r="AX47" s="119"/>
      <c r="AY47" s="119"/>
      <c r="AZ47" s="119"/>
    </row>
    <row r="48" spans="1:52" ht="14">
      <c r="A48" s="129" t="s">
        <v>1446</v>
      </c>
      <c r="B48" s="121">
        <v>5644416</v>
      </c>
      <c r="C48" s="123">
        <f t="shared" si="2"/>
        <v>83</v>
      </c>
      <c r="D48" s="124" t="str">
        <f t="shared" si="5"/>
        <v>1994</v>
      </c>
      <c r="E48" s="122">
        <f t="shared" si="6"/>
        <v>5644</v>
      </c>
      <c r="F48" s="123">
        <f t="shared" si="7"/>
        <v>83</v>
      </c>
      <c r="G48" s="123">
        <f t="shared" si="3"/>
        <v>-1</v>
      </c>
      <c r="H48" s="123">
        <f t="shared" si="8"/>
        <v>-1</v>
      </c>
      <c r="I48" s="123">
        <f t="shared" si="13"/>
        <v>83</v>
      </c>
      <c r="J48" s="122">
        <f t="shared" si="9"/>
        <v>5643</v>
      </c>
      <c r="K48" s="119"/>
      <c r="L48" s="119"/>
      <c r="M48" s="122">
        <v>5660728</v>
      </c>
      <c r="N48" s="122">
        <f t="shared" si="4"/>
        <v>83</v>
      </c>
      <c r="O48" s="122">
        <f t="shared" si="10"/>
        <v>-2</v>
      </c>
      <c r="P48" s="122">
        <f t="shared" si="11"/>
        <v>-2</v>
      </c>
      <c r="Q48" s="122">
        <f t="shared" si="0"/>
        <v>5661</v>
      </c>
      <c r="R48" s="123">
        <f t="shared" si="14"/>
        <v>83</v>
      </c>
      <c r="S48" s="122">
        <f t="shared" si="12"/>
        <v>5657</v>
      </c>
      <c r="T48" s="119" t="str">
        <f t="shared" si="1"/>
        <v>1994</v>
      </c>
      <c r="U48" s="119"/>
      <c r="V48" s="119"/>
      <c r="W48" s="119"/>
      <c r="X48" s="119"/>
      <c r="Y48" s="119"/>
      <c r="Z48" s="119"/>
      <c r="AA48" s="119"/>
      <c r="AB48" s="119"/>
      <c r="AC48" s="119"/>
      <c r="AD48" s="119"/>
      <c r="AE48" s="119"/>
      <c r="AF48" s="119"/>
      <c r="AG48" s="119"/>
      <c r="AH48" s="119"/>
      <c r="AI48" s="119"/>
      <c r="AJ48" s="119"/>
      <c r="AK48" s="119"/>
      <c r="AL48" s="119"/>
      <c r="AM48" s="119"/>
      <c r="AN48" s="119"/>
      <c r="AO48" s="119"/>
      <c r="AP48" s="119"/>
      <c r="AQ48" s="119"/>
      <c r="AR48" s="119"/>
      <c r="AS48" s="119"/>
      <c r="AT48" s="119"/>
      <c r="AU48" s="119"/>
      <c r="AV48" s="119"/>
      <c r="AW48" s="119"/>
      <c r="AX48" s="119"/>
      <c r="AY48" s="119"/>
      <c r="AZ48" s="119"/>
    </row>
    <row r="49" spans="1:52" ht="14">
      <c r="A49" s="129" t="s">
        <v>1447</v>
      </c>
      <c r="B49" s="121">
        <v>5726239</v>
      </c>
      <c r="C49" s="123">
        <f t="shared" si="2"/>
        <v>82</v>
      </c>
      <c r="D49" s="124" t="str">
        <f t="shared" si="5"/>
        <v>1995</v>
      </c>
      <c r="E49" s="122">
        <f t="shared" si="6"/>
        <v>5726</v>
      </c>
      <c r="F49" s="123">
        <f t="shared" si="7"/>
        <v>82</v>
      </c>
      <c r="G49" s="123">
        <f t="shared" si="3"/>
        <v>-1</v>
      </c>
      <c r="H49" s="123">
        <f t="shared" si="8"/>
        <v>-1</v>
      </c>
      <c r="I49" s="123">
        <f t="shared" si="13"/>
        <v>82</v>
      </c>
      <c r="J49" s="122">
        <f t="shared" si="9"/>
        <v>5725</v>
      </c>
      <c r="K49" s="119"/>
      <c r="L49" s="119"/>
      <c r="M49" s="122">
        <v>5743220</v>
      </c>
      <c r="N49" s="122">
        <f t="shared" si="4"/>
        <v>82</v>
      </c>
      <c r="O49" s="122">
        <f t="shared" si="10"/>
        <v>-1</v>
      </c>
      <c r="P49" s="122">
        <f t="shared" si="11"/>
        <v>-1</v>
      </c>
      <c r="Q49" s="122">
        <f t="shared" si="0"/>
        <v>5743</v>
      </c>
      <c r="R49" s="123">
        <f t="shared" si="14"/>
        <v>82</v>
      </c>
      <c r="S49" s="122">
        <f t="shared" si="12"/>
        <v>5739</v>
      </c>
      <c r="T49" s="119" t="str">
        <f t="shared" si="1"/>
        <v>1995</v>
      </c>
      <c r="U49" s="250" t="s">
        <v>1597</v>
      </c>
      <c r="V49" s="250"/>
      <c r="W49" s="250"/>
      <c r="X49" s="250"/>
      <c r="Y49" s="250"/>
      <c r="Z49" s="250"/>
      <c r="AA49" s="250"/>
      <c r="AB49" s="250"/>
      <c r="AC49" s="250"/>
      <c r="AD49" s="250"/>
      <c r="AE49" s="250"/>
      <c r="AF49" s="250"/>
      <c r="AG49" s="119"/>
      <c r="AH49" s="119"/>
      <c r="AI49" s="119"/>
      <c r="AJ49" s="119"/>
      <c r="AK49" s="119"/>
      <c r="AL49" s="119"/>
      <c r="AM49" s="119"/>
      <c r="AN49" s="119"/>
      <c r="AO49" s="119"/>
      <c r="AP49" s="119"/>
      <c r="AQ49" s="119"/>
      <c r="AR49" s="119"/>
      <c r="AS49" s="119"/>
      <c r="AT49" s="119"/>
      <c r="AU49" s="119"/>
      <c r="AV49" s="119"/>
      <c r="AW49" s="119"/>
      <c r="AX49" s="119"/>
      <c r="AY49" s="119"/>
      <c r="AZ49" s="119"/>
    </row>
    <row r="50" spans="1:52" ht="14">
      <c r="A50" s="129" t="s">
        <v>1448</v>
      </c>
      <c r="B50" s="121">
        <v>5807212</v>
      </c>
      <c r="C50" s="123">
        <f t="shared" si="2"/>
        <v>81</v>
      </c>
      <c r="D50" s="124" t="str">
        <f t="shared" si="5"/>
        <v>1996</v>
      </c>
      <c r="E50" s="122">
        <f t="shared" si="6"/>
        <v>5807</v>
      </c>
      <c r="F50" s="123">
        <f t="shared" si="7"/>
        <v>81</v>
      </c>
      <c r="G50" s="123">
        <f t="shared" si="3"/>
        <v>-1</v>
      </c>
      <c r="H50" s="123">
        <f t="shared" si="8"/>
        <v>-1</v>
      </c>
      <c r="I50" s="123">
        <f t="shared" si="13"/>
        <v>81</v>
      </c>
      <c r="J50" s="122">
        <f t="shared" si="9"/>
        <v>5806</v>
      </c>
      <c r="K50" s="119"/>
      <c r="L50" s="119"/>
      <c r="M50" s="122">
        <v>5825145</v>
      </c>
      <c r="N50" s="122">
        <f t="shared" si="4"/>
        <v>82</v>
      </c>
      <c r="O50" s="122">
        <f t="shared" si="10"/>
        <v>0</v>
      </c>
      <c r="P50" s="122">
        <f t="shared" si="11"/>
        <v>0</v>
      </c>
      <c r="Q50" s="122">
        <f t="shared" si="0"/>
        <v>5825</v>
      </c>
      <c r="R50" s="123">
        <f t="shared" si="14"/>
        <v>82</v>
      </c>
      <c r="S50" s="122">
        <f t="shared" si="12"/>
        <v>5821</v>
      </c>
      <c r="T50" s="119" t="str">
        <f t="shared" si="1"/>
        <v>1996</v>
      </c>
      <c r="U50" s="250"/>
      <c r="V50" s="250"/>
      <c r="W50" s="250"/>
      <c r="X50" s="250"/>
      <c r="Y50" s="250"/>
      <c r="Z50" s="250"/>
      <c r="AA50" s="250"/>
      <c r="AB50" s="250"/>
      <c r="AC50" s="250"/>
      <c r="AD50" s="250"/>
      <c r="AE50" s="250"/>
      <c r="AF50" s="250"/>
      <c r="AG50" s="119"/>
      <c r="AH50" s="119"/>
      <c r="AI50" s="119"/>
      <c r="AJ50" s="119"/>
      <c r="AK50" s="119"/>
      <c r="AL50" s="119"/>
      <c r="AM50" s="119"/>
      <c r="AN50" s="119"/>
      <c r="AO50" s="119"/>
      <c r="AP50" s="119"/>
      <c r="AQ50" s="119"/>
      <c r="AR50" s="119"/>
      <c r="AS50" s="119"/>
      <c r="AT50" s="119"/>
      <c r="AU50" s="119"/>
      <c r="AV50" s="119"/>
      <c r="AW50" s="119"/>
      <c r="AX50" s="119"/>
      <c r="AY50" s="119"/>
      <c r="AZ50" s="119"/>
    </row>
    <row r="51" spans="1:52" ht="14">
      <c r="A51" s="129" t="s">
        <v>1449</v>
      </c>
      <c r="B51" s="121">
        <v>5887260</v>
      </c>
      <c r="C51" s="123">
        <f t="shared" si="2"/>
        <v>80</v>
      </c>
      <c r="D51" s="124" t="str">
        <f t="shared" si="5"/>
        <v>1997</v>
      </c>
      <c r="E51" s="122">
        <f t="shared" si="6"/>
        <v>5887</v>
      </c>
      <c r="F51" s="123">
        <f t="shared" si="7"/>
        <v>80</v>
      </c>
      <c r="G51" s="123">
        <f t="shared" si="3"/>
        <v>-1</v>
      </c>
      <c r="H51" s="123">
        <f t="shared" si="8"/>
        <v>-1</v>
      </c>
      <c r="I51" s="123">
        <f t="shared" si="13"/>
        <v>80</v>
      </c>
      <c r="J51" s="122">
        <f t="shared" si="9"/>
        <v>5886</v>
      </c>
      <c r="K51" s="119"/>
      <c r="L51" s="119"/>
      <c r="M51" s="122">
        <v>5906481</v>
      </c>
      <c r="N51" s="122">
        <f t="shared" si="4"/>
        <v>81</v>
      </c>
      <c r="O51" s="122">
        <f t="shared" si="10"/>
        <v>-1</v>
      </c>
      <c r="P51" s="122">
        <f t="shared" si="11"/>
        <v>-1</v>
      </c>
      <c r="Q51" s="122">
        <f t="shared" si="0"/>
        <v>5906</v>
      </c>
      <c r="R51" s="123">
        <f t="shared" si="14"/>
        <v>81</v>
      </c>
      <c r="S51" s="122">
        <f t="shared" si="12"/>
        <v>5902</v>
      </c>
      <c r="T51" s="119" t="str">
        <f t="shared" si="1"/>
        <v>1997</v>
      </c>
      <c r="U51" s="250"/>
      <c r="V51" s="250"/>
      <c r="W51" s="250"/>
      <c r="X51" s="250"/>
      <c r="Y51" s="250"/>
      <c r="Z51" s="250"/>
      <c r="AA51" s="250"/>
      <c r="AB51" s="250"/>
      <c r="AC51" s="250"/>
      <c r="AD51" s="250"/>
      <c r="AE51" s="250"/>
      <c r="AF51" s="250"/>
      <c r="AG51" s="119"/>
      <c r="AH51" s="119"/>
      <c r="AI51" s="119"/>
      <c r="AJ51" s="119"/>
      <c r="AK51" s="119"/>
      <c r="AL51" s="119"/>
      <c r="AM51" s="119"/>
      <c r="AN51" s="119"/>
      <c r="AO51" s="119"/>
      <c r="AP51" s="119"/>
      <c r="AQ51" s="119"/>
      <c r="AR51" s="119"/>
      <c r="AS51" s="119"/>
      <c r="AT51" s="119"/>
      <c r="AU51" s="119"/>
      <c r="AV51" s="119"/>
      <c r="AW51" s="119"/>
      <c r="AX51" s="119"/>
      <c r="AY51" s="119"/>
      <c r="AZ51" s="119"/>
    </row>
    <row r="52" spans="1:52" ht="14">
      <c r="A52" s="129" t="s">
        <v>1450</v>
      </c>
      <c r="B52" s="121">
        <v>5966465</v>
      </c>
      <c r="C52" s="123">
        <f t="shared" si="2"/>
        <v>79</v>
      </c>
      <c r="D52" s="124" t="str">
        <f t="shared" si="5"/>
        <v>1998</v>
      </c>
      <c r="E52" s="122">
        <f t="shared" si="6"/>
        <v>5966</v>
      </c>
      <c r="F52" s="123">
        <f t="shared" si="7"/>
        <v>79</v>
      </c>
      <c r="G52" s="123">
        <f t="shared" si="3"/>
        <v>-1</v>
      </c>
      <c r="H52" s="123">
        <f t="shared" si="8"/>
        <v>-1</v>
      </c>
      <c r="I52" s="123">
        <f t="shared" si="13"/>
        <v>79</v>
      </c>
      <c r="J52" s="122">
        <f t="shared" si="9"/>
        <v>5965</v>
      </c>
      <c r="K52" s="119"/>
      <c r="L52" s="119"/>
      <c r="M52" s="122">
        <v>5987313</v>
      </c>
      <c r="N52" s="122">
        <f t="shared" si="4"/>
        <v>81</v>
      </c>
      <c r="O52" s="122">
        <f t="shared" si="10"/>
        <v>0</v>
      </c>
      <c r="P52" s="122">
        <f t="shared" si="11"/>
        <v>0</v>
      </c>
      <c r="Q52" s="122">
        <f t="shared" si="0"/>
        <v>5987</v>
      </c>
      <c r="R52" s="123">
        <f t="shared" si="14"/>
        <v>81</v>
      </c>
      <c r="S52" s="122">
        <f t="shared" si="12"/>
        <v>5983</v>
      </c>
      <c r="T52" s="119" t="str">
        <f t="shared" si="1"/>
        <v>1998</v>
      </c>
      <c r="U52" s="250"/>
      <c r="V52" s="250"/>
      <c r="W52" s="250"/>
      <c r="X52" s="250"/>
      <c r="Y52" s="250"/>
      <c r="Z52" s="250"/>
      <c r="AA52" s="250"/>
      <c r="AB52" s="250"/>
      <c r="AC52" s="250"/>
      <c r="AD52" s="250"/>
      <c r="AE52" s="250"/>
      <c r="AF52" s="250"/>
      <c r="AG52" s="119"/>
      <c r="AH52" s="119"/>
      <c r="AI52" s="119"/>
      <c r="AJ52" s="119"/>
      <c r="AK52" s="119"/>
      <c r="AL52" s="119"/>
      <c r="AM52" s="119"/>
      <c r="AN52" s="119"/>
      <c r="AO52" s="119"/>
      <c r="AP52" s="119"/>
      <c r="AQ52" s="119"/>
      <c r="AR52" s="119"/>
      <c r="AS52" s="119"/>
      <c r="AT52" s="119"/>
      <c r="AU52" s="119"/>
      <c r="AV52" s="119"/>
      <c r="AW52" s="119"/>
      <c r="AX52" s="119"/>
      <c r="AY52" s="119"/>
      <c r="AZ52" s="119"/>
    </row>
    <row r="53" spans="1:52" ht="14">
      <c r="A53" s="129" t="s">
        <v>1451</v>
      </c>
      <c r="B53" s="121">
        <v>6044931</v>
      </c>
      <c r="C53" s="123">
        <f t="shared" si="2"/>
        <v>78</v>
      </c>
      <c r="D53" s="124" t="str">
        <f t="shared" si="5"/>
        <v>1999</v>
      </c>
      <c r="E53" s="122">
        <f t="shared" si="6"/>
        <v>6045</v>
      </c>
      <c r="F53" s="123">
        <f t="shared" si="7"/>
        <v>78</v>
      </c>
      <c r="G53" s="123">
        <f t="shared" si="3"/>
        <v>-1</v>
      </c>
      <c r="H53" s="123">
        <f t="shared" si="8"/>
        <v>-1</v>
      </c>
      <c r="I53" s="123">
        <f t="shared" si="13"/>
        <v>78</v>
      </c>
      <c r="J53" s="122">
        <f t="shared" si="9"/>
        <v>6043</v>
      </c>
      <c r="K53" s="119"/>
      <c r="L53" s="119"/>
      <c r="M53" s="122">
        <v>6067759</v>
      </c>
      <c r="N53" s="122">
        <f t="shared" si="4"/>
        <v>80</v>
      </c>
      <c r="O53" s="122">
        <f t="shared" si="10"/>
        <v>-1</v>
      </c>
      <c r="P53" s="122">
        <f t="shared" si="11"/>
        <v>-1</v>
      </c>
      <c r="Q53" s="122">
        <f t="shared" si="0"/>
        <v>6068</v>
      </c>
      <c r="R53" s="123">
        <f t="shared" si="14"/>
        <v>80</v>
      </c>
      <c r="S53" s="122">
        <f t="shared" si="12"/>
        <v>6063</v>
      </c>
      <c r="T53" s="119" t="str">
        <f t="shared" si="1"/>
        <v>1999</v>
      </c>
      <c r="U53" s="119"/>
      <c r="V53" s="119"/>
      <c r="W53" s="119"/>
      <c r="X53" s="119"/>
      <c r="Y53" s="119"/>
      <c r="Z53" s="119"/>
      <c r="AA53" s="119"/>
      <c r="AB53" s="119"/>
      <c r="AC53" s="119"/>
      <c r="AD53" s="119"/>
      <c r="AE53" s="119"/>
      <c r="AF53" s="119"/>
      <c r="AG53" s="119"/>
      <c r="AH53" s="119"/>
      <c r="AI53" s="119"/>
      <c r="AJ53" s="119"/>
      <c r="AK53" s="119"/>
      <c r="AL53" s="119"/>
      <c r="AM53" s="119"/>
      <c r="AN53" s="119"/>
      <c r="AO53" s="119"/>
      <c r="AP53" s="119"/>
      <c r="AQ53" s="119"/>
      <c r="AR53" s="119"/>
      <c r="AS53" s="119"/>
      <c r="AT53" s="119"/>
      <c r="AU53" s="119"/>
      <c r="AV53" s="119"/>
      <c r="AW53" s="119"/>
      <c r="AX53" s="119"/>
      <c r="AY53" s="119"/>
      <c r="AZ53" s="119"/>
    </row>
    <row r="54" spans="1:52">
      <c r="A54" s="129">
        <v>2000</v>
      </c>
      <c r="B54" s="121">
        <v>6122770</v>
      </c>
      <c r="C54" s="123">
        <f t="shared" si="2"/>
        <v>78</v>
      </c>
      <c r="D54" s="124" t="s">
        <v>1401</v>
      </c>
      <c r="E54" s="122">
        <f t="shared" si="6"/>
        <v>6123</v>
      </c>
      <c r="F54" s="123">
        <f t="shared" si="7"/>
        <v>78</v>
      </c>
      <c r="G54" s="123">
        <f t="shared" si="3"/>
        <v>0</v>
      </c>
      <c r="H54" s="123">
        <f t="shared" si="8"/>
        <v>0</v>
      </c>
      <c r="I54" s="123">
        <f t="shared" si="13"/>
        <v>78</v>
      </c>
      <c r="J54" s="122">
        <f t="shared" si="9"/>
        <v>6121</v>
      </c>
      <c r="K54" s="119"/>
      <c r="L54" s="119"/>
      <c r="M54" s="122">
        <v>6148899</v>
      </c>
      <c r="N54" s="122">
        <f t="shared" si="4"/>
        <v>81</v>
      </c>
      <c r="O54" s="122">
        <f t="shared" si="10"/>
        <v>1</v>
      </c>
      <c r="P54" s="122">
        <f t="shared" si="11"/>
        <v>1</v>
      </c>
      <c r="Q54" s="122">
        <f t="shared" si="0"/>
        <v>6149</v>
      </c>
      <c r="R54" s="123">
        <f t="shared" si="14"/>
        <v>81</v>
      </c>
      <c r="S54" s="122">
        <f t="shared" si="12"/>
        <v>6144</v>
      </c>
      <c r="T54" s="119">
        <f t="shared" si="1"/>
        <v>2000</v>
      </c>
      <c r="U54" s="119"/>
      <c r="V54" s="119"/>
      <c r="W54" s="119"/>
      <c r="X54" s="119"/>
      <c r="Y54" s="119"/>
      <c r="Z54" s="119"/>
      <c r="AA54" s="119"/>
      <c r="AB54" s="119"/>
      <c r="AC54" s="119"/>
      <c r="AD54" s="119"/>
      <c r="AE54" s="119"/>
      <c r="AF54" s="119"/>
      <c r="AG54" s="119"/>
      <c r="AH54" s="119"/>
      <c r="AI54" s="119"/>
      <c r="AJ54" s="119"/>
      <c r="AK54" s="119"/>
      <c r="AL54" s="119"/>
      <c r="AM54" s="119"/>
      <c r="AN54" s="119"/>
      <c r="AO54" s="119"/>
      <c r="AP54" s="119"/>
      <c r="AQ54" s="119"/>
      <c r="AR54" s="119"/>
      <c r="AS54" s="119"/>
      <c r="AT54" s="119"/>
      <c r="AU54" s="119"/>
      <c r="AV54" s="119"/>
      <c r="AW54" s="119"/>
      <c r="AX54" s="119"/>
      <c r="AY54" s="119"/>
      <c r="AZ54" s="119"/>
    </row>
    <row r="55" spans="1:52" ht="14">
      <c r="A55" s="129" t="s">
        <v>1452</v>
      </c>
      <c r="B55" s="121">
        <v>6200003</v>
      </c>
      <c r="C55" s="123">
        <f t="shared" si="2"/>
        <v>77</v>
      </c>
      <c r="D55" s="124" t="str">
        <f t="shared" si="5"/>
        <v>2001</v>
      </c>
      <c r="E55" s="122">
        <f t="shared" si="6"/>
        <v>6200</v>
      </c>
      <c r="F55" s="123">
        <f t="shared" si="7"/>
        <v>77</v>
      </c>
      <c r="G55" s="123">
        <f t="shared" si="3"/>
        <v>-1</v>
      </c>
      <c r="H55" s="123">
        <f t="shared" si="8"/>
        <v>-1</v>
      </c>
      <c r="I55" s="123">
        <f t="shared" si="13"/>
        <v>77</v>
      </c>
      <c r="J55" s="122">
        <f t="shared" si="9"/>
        <v>6198</v>
      </c>
      <c r="K55" s="119"/>
      <c r="L55" s="119"/>
      <c r="M55" s="122">
        <v>6230747</v>
      </c>
      <c r="N55" s="122">
        <f t="shared" si="4"/>
        <v>82</v>
      </c>
      <c r="O55" s="122">
        <f t="shared" si="10"/>
        <v>1</v>
      </c>
      <c r="P55" s="122">
        <f t="shared" si="11"/>
        <v>1</v>
      </c>
      <c r="Q55" s="122">
        <f t="shared" si="0"/>
        <v>6231</v>
      </c>
      <c r="R55" s="123">
        <f t="shared" si="14"/>
        <v>82</v>
      </c>
      <c r="S55" s="122">
        <f t="shared" si="12"/>
        <v>6226</v>
      </c>
      <c r="T55" s="119" t="str">
        <f t="shared" si="1"/>
        <v>2001</v>
      </c>
      <c r="U55" s="119"/>
      <c r="V55" s="119"/>
      <c r="W55" s="119"/>
      <c r="X55" s="119"/>
      <c r="Y55" s="119"/>
      <c r="Z55" s="119"/>
      <c r="AA55" s="119"/>
      <c r="AB55" s="119"/>
      <c r="AC55" s="119"/>
      <c r="AD55" s="119"/>
      <c r="AE55" s="119"/>
      <c r="AF55" s="119"/>
      <c r="AG55" s="119"/>
      <c r="AH55" s="119"/>
      <c r="AI55" s="119"/>
      <c r="AJ55" s="119"/>
      <c r="AK55" s="119"/>
      <c r="AL55" s="119"/>
      <c r="AM55" s="119"/>
      <c r="AN55" s="119"/>
      <c r="AO55" s="119"/>
      <c r="AP55" s="119"/>
      <c r="AQ55" s="119"/>
      <c r="AR55" s="119"/>
      <c r="AS55" s="119"/>
      <c r="AT55" s="119"/>
      <c r="AU55" s="119"/>
      <c r="AV55" s="119"/>
      <c r="AW55" s="119"/>
      <c r="AX55" s="119"/>
      <c r="AY55" s="119"/>
      <c r="AZ55" s="119"/>
    </row>
    <row r="56" spans="1:52" ht="14">
      <c r="A56" s="129" t="s">
        <v>1453</v>
      </c>
      <c r="B56" s="121">
        <v>6276722</v>
      </c>
      <c r="C56" s="123">
        <f t="shared" si="2"/>
        <v>77</v>
      </c>
      <c r="D56" s="124" t="str">
        <f t="shared" si="5"/>
        <v>2002</v>
      </c>
      <c r="E56" s="122">
        <f t="shared" si="6"/>
        <v>6277</v>
      </c>
      <c r="F56" s="123">
        <f t="shared" si="7"/>
        <v>77</v>
      </c>
      <c r="G56" s="123">
        <f t="shared" si="3"/>
        <v>0</v>
      </c>
      <c r="H56" s="123">
        <f t="shared" si="8"/>
        <v>0</v>
      </c>
      <c r="I56" s="123">
        <f t="shared" si="13"/>
        <v>77</v>
      </c>
      <c r="J56" s="122">
        <f t="shared" si="9"/>
        <v>6275</v>
      </c>
      <c r="K56" s="119"/>
      <c r="L56" s="119"/>
      <c r="M56" s="122">
        <v>6312407</v>
      </c>
      <c r="N56" s="122">
        <f t="shared" si="4"/>
        <v>82</v>
      </c>
      <c r="O56" s="122">
        <f t="shared" si="10"/>
        <v>0</v>
      </c>
      <c r="P56" s="122">
        <f t="shared" si="11"/>
        <v>0</v>
      </c>
      <c r="Q56" s="122">
        <f t="shared" si="0"/>
        <v>6312</v>
      </c>
      <c r="R56" s="123">
        <f t="shared" si="14"/>
        <v>82</v>
      </c>
      <c r="S56" s="122">
        <f t="shared" si="12"/>
        <v>6308</v>
      </c>
      <c r="T56" s="119" t="str">
        <f t="shared" si="1"/>
        <v>2002</v>
      </c>
      <c r="U56" s="119"/>
      <c r="V56" s="119"/>
      <c r="W56" s="119"/>
      <c r="X56" s="119"/>
      <c r="Y56" s="119"/>
      <c r="Z56" s="119"/>
      <c r="AA56" s="119"/>
      <c r="AB56" s="119"/>
      <c r="AC56" s="119"/>
      <c r="AD56" s="119"/>
      <c r="AE56" s="119"/>
      <c r="AF56" s="119"/>
      <c r="AG56" s="119"/>
      <c r="AH56" s="119"/>
      <c r="AI56" s="119"/>
      <c r="AJ56" s="119"/>
      <c r="AK56" s="119"/>
      <c r="AL56" s="119"/>
      <c r="AM56" s="119"/>
      <c r="AN56" s="119"/>
      <c r="AO56" s="119"/>
      <c r="AP56" s="119"/>
      <c r="AQ56" s="119"/>
      <c r="AR56" s="119"/>
      <c r="AS56" s="119"/>
      <c r="AT56" s="119"/>
      <c r="AU56" s="119"/>
      <c r="AV56" s="119"/>
      <c r="AW56" s="119"/>
      <c r="AX56" s="119"/>
      <c r="AY56" s="119"/>
      <c r="AZ56" s="119"/>
    </row>
    <row r="57" spans="1:52" ht="14">
      <c r="A57" s="129" t="s">
        <v>1454</v>
      </c>
      <c r="B57" s="121">
        <v>6353196</v>
      </c>
      <c r="C57" s="123">
        <f t="shared" si="2"/>
        <v>76</v>
      </c>
      <c r="D57" s="124" t="str">
        <f t="shared" si="5"/>
        <v>2003</v>
      </c>
      <c r="E57" s="122">
        <f t="shared" si="6"/>
        <v>6353</v>
      </c>
      <c r="F57" s="123">
        <f t="shared" si="7"/>
        <v>76</v>
      </c>
      <c r="G57" s="123">
        <f t="shared" si="3"/>
        <v>-1</v>
      </c>
      <c r="H57" s="123">
        <f t="shared" si="8"/>
        <v>-1</v>
      </c>
      <c r="I57" s="123">
        <f t="shared" si="13"/>
        <v>76</v>
      </c>
      <c r="J57" s="122">
        <f t="shared" si="9"/>
        <v>6351</v>
      </c>
      <c r="K57" s="119"/>
      <c r="L57" s="119"/>
      <c r="M57" s="122">
        <v>6393898</v>
      </c>
      <c r="N57" s="122">
        <f t="shared" si="4"/>
        <v>81</v>
      </c>
      <c r="O57" s="122">
        <f t="shared" si="10"/>
        <v>-1</v>
      </c>
      <c r="P57" s="122">
        <f t="shared" si="11"/>
        <v>-1</v>
      </c>
      <c r="Q57" s="122">
        <f t="shared" si="0"/>
        <v>6394</v>
      </c>
      <c r="R57" s="123">
        <f t="shared" si="14"/>
        <v>81</v>
      </c>
      <c r="S57" s="122">
        <f t="shared" si="12"/>
        <v>6389</v>
      </c>
      <c r="T57" s="119" t="str">
        <f t="shared" si="1"/>
        <v>2003</v>
      </c>
      <c r="U57" s="119"/>
      <c r="V57" s="119"/>
      <c r="W57" s="119"/>
      <c r="X57" s="119"/>
      <c r="Y57" s="119"/>
      <c r="Z57" s="119"/>
      <c r="AA57" s="119"/>
      <c r="AB57" s="119"/>
      <c r="AC57" s="119"/>
      <c r="AD57" s="119"/>
      <c r="AE57" s="119"/>
      <c r="AF57" s="119"/>
      <c r="AG57" s="119"/>
      <c r="AH57" s="119"/>
      <c r="AI57" s="119"/>
      <c r="AJ57" s="119"/>
      <c r="AK57" s="119"/>
      <c r="AL57" s="119"/>
      <c r="AM57" s="119"/>
      <c r="AN57" s="119"/>
      <c r="AO57" s="119"/>
      <c r="AP57" s="119"/>
      <c r="AQ57" s="119"/>
      <c r="AR57" s="119"/>
      <c r="AS57" s="119"/>
      <c r="AT57" s="119"/>
      <c r="AU57" s="119"/>
      <c r="AV57" s="119"/>
      <c r="AW57" s="119"/>
      <c r="AX57" s="119"/>
      <c r="AY57" s="119"/>
      <c r="AZ57" s="119"/>
    </row>
    <row r="58" spans="1:52" ht="14">
      <c r="A58" s="129" t="s">
        <v>1455</v>
      </c>
      <c r="B58" s="121">
        <v>6429758</v>
      </c>
      <c r="C58" s="123">
        <f t="shared" si="2"/>
        <v>77</v>
      </c>
      <c r="D58" s="124" t="str">
        <f t="shared" si="5"/>
        <v>2004</v>
      </c>
      <c r="E58" s="122">
        <f t="shared" si="6"/>
        <v>6430</v>
      </c>
      <c r="F58" s="123">
        <f t="shared" si="7"/>
        <v>77</v>
      </c>
      <c r="G58" s="123">
        <f t="shared" si="3"/>
        <v>1</v>
      </c>
      <c r="H58" s="123">
        <f t="shared" si="8"/>
        <v>1</v>
      </c>
      <c r="I58" s="123">
        <f t="shared" si="13"/>
        <v>77</v>
      </c>
      <c r="J58" s="122">
        <f t="shared" si="9"/>
        <v>6428</v>
      </c>
      <c r="K58" s="119"/>
      <c r="L58" s="119"/>
      <c r="M58" s="122">
        <v>6475752</v>
      </c>
      <c r="N58" s="122">
        <f t="shared" si="4"/>
        <v>82</v>
      </c>
      <c r="O58" s="122">
        <f t="shared" si="10"/>
        <v>1</v>
      </c>
      <c r="P58" s="122">
        <f t="shared" si="11"/>
        <v>1</v>
      </c>
      <c r="Q58" s="122">
        <f t="shared" si="0"/>
        <v>6476</v>
      </c>
      <c r="R58" s="123">
        <f t="shared" si="14"/>
        <v>82</v>
      </c>
      <c r="S58" s="122">
        <f t="shared" si="12"/>
        <v>6471</v>
      </c>
      <c r="T58" s="119" t="str">
        <f t="shared" si="1"/>
        <v>2004</v>
      </c>
      <c r="U58" s="119"/>
      <c r="V58" s="119"/>
      <c r="W58" s="119"/>
      <c r="X58" s="119"/>
      <c r="Y58" s="119"/>
      <c r="Z58" s="119"/>
      <c r="AA58" s="119"/>
      <c r="AB58" s="119"/>
      <c r="AC58" s="119"/>
      <c r="AD58" s="119"/>
      <c r="AE58" s="119"/>
      <c r="AF58" s="119"/>
      <c r="AG58" s="119"/>
      <c r="AH58" s="119"/>
      <c r="AI58" s="119"/>
      <c r="AJ58" s="119"/>
      <c r="AK58" s="119"/>
      <c r="AL58" s="119"/>
      <c r="AM58" s="119"/>
      <c r="AN58" s="119"/>
      <c r="AO58" s="119"/>
      <c r="AP58" s="119"/>
      <c r="AQ58" s="119"/>
      <c r="AR58" s="119"/>
      <c r="AS58" s="119"/>
      <c r="AT58" s="119"/>
      <c r="AU58" s="119"/>
      <c r="AV58" s="119"/>
      <c r="AW58" s="119"/>
      <c r="AX58" s="119"/>
      <c r="AY58" s="119"/>
      <c r="AZ58" s="119"/>
    </row>
    <row r="59" spans="1:52" ht="14">
      <c r="A59" s="129" t="s">
        <v>1456</v>
      </c>
      <c r="B59" s="121">
        <v>6506649</v>
      </c>
      <c r="C59" s="123">
        <f t="shared" si="2"/>
        <v>77</v>
      </c>
      <c r="D59" s="124" t="str">
        <f t="shared" si="5"/>
        <v>2005</v>
      </c>
      <c r="E59" s="122">
        <f t="shared" si="6"/>
        <v>6507</v>
      </c>
      <c r="F59" s="123">
        <f t="shared" si="7"/>
        <v>77</v>
      </c>
      <c r="G59" s="123">
        <f t="shared" si="3"/>
        <v>0</v>
      </c>
      <c r="H59" s="123">
        <f t="shared" si="8"/>
        <v>0</v>
      </c>
      <c r="I59" s="123">
        <f t="shared" si="13"/>
        <v>77</v>
      </c>
      <c r="J59" s="122">
        <f t="shared" si="9"/>
        <v>6505</v>
      </c>
      <c r="K59" s="119"/>
      <c r="L59" s="119"/>
      <c r="M59" s="122">
        <v>6558176</v>
      </c>
      <c r="N59" s="122">
        <f t="shared" si="4"/>
        <v>82</v>
      </c>
      <c r="O59" s="122">
        <f t="shared" si="10"/>
        <v>0</v>
      </c>
      <c r="P59" s="122">
        <f t="shared" si="11"/>
        <v>0</v>
      </c>
      <c r="Q59" s="122">
        <f t="shared" si="0"/>
        <v>6558</v>
      </c>
      <c r="R59" s="123">
        <f t="shared" si="14"/>
        <v>82</v>
      </c>
      <c r="S59" s="122">
        <f t="shared" si="12"/>
        <v>6553</v>
      </c>
      <c r="T59" s="119" t="str">
        <f t="shared" si="1"/>
        <v>2005</v>
      </c>
      <c r="U59" s="119"/>
      <c r="V59" s="119"/>
      <c r="W59" s="119"/>
      <c r="X59" s="119"/>
      <c r="Y59" s="119"/>
      <c r="Z59" s="119"/>
      <c r="AA59" s="119"/>
      <c r="AB59" s="119"/>
      <c r="AC59" s="119"/>
      <c r="AD59" s="119"/>
      <c r="AE59" s="119"/>
      <c r="AF59" s="119"/>
      <c r="AG59" s="119"/>
      <c r="AH59" s="119"/>
      <c r="AI59" s="119"/>
      <c r="AJ59" s="119"/>
      <c r="AK59" s="119"/>
      <c r="AL59" s="119"/>
      <c r="AM59" s="119"/>
      <c r="AN59" s="119"/>
      <c r="AO59" s="119"/>
      <c r="AP59" s="119"/>
      <c r="AQ59" s="119"/>
      <c r="AR59" s="119"/>
      <c r="AS59" s="119"/>
      <c r="AT59" s="119"/>
      <c r="AU59" s="119"/>
      <c r="AV59" s="119"/>
      <c r="AW59" s="119"/>
      <c r="AX59" s="119"/>
      <c r="AY59" s="119"/>
      <c r="AZ59" s="119"/>
    </row>
    <row r="60" spans="1:52" ht="14">
      <c r="A60" s="129" t="s">
        <v>1457</v>
      </c>
      <c r="B60" s="121">
        <v>6583959</v>
      </c>
      <c r="C60" s="123">
        <f t="shared" si="2"/>
        <v>77</v>
      </c>
      <c r="D60" s="124" t="str">
        <f t="shared" si="5"/>
        <v>2006</v>
      </c>
      <c r="E60" s="122">
        <f t="shared" si="6"/>
        <v>6584</v>
      </c>
      <c r="F60" s="123">
        <f t="shared" si="7"/>
        <v>77</v>
      </c>
      <c r="G60" s="123">
        <f t="shared" si="3"/>
        <v>0</v>
      </c>
      <c r="H60" s="123">
        <f t="shared" si="8"/>
        <v>0</v>
      </c>
      <c r="I60" s="123">
        <f t="shared" si="13"/>
        <v>77</v>
      </c>
      <c r="J60" s="122">
        <f t="shared" si="9"/>
        <v>6582</v>
      </c>
      <c r="K60" s="119"/>
      <c r="L60" s="119"/>
      <c r="M60" s="122">
        <v>6641416</v>
      </c>
      <c r="N60" s="122">
        <f t="shared" si="4"/>
        <v>83</v>
      </c>
      <c r="O60" s="122">
        <f t="shared" si="10"/>
        <v>1</v>
      </c>
      <c r="P60" s="122">
        <f t="shared" si="11"/>
        <v>1</v>
      </c>
      <c r="Q60" s="122">
        <f t="shared" si="0"/>
        <v>6641</v>
      </c>
      <c r="R60" s="123">
        <f t="shared" si="14"/>
        <v>83</v>
      </c>
      <c r="S60" s="122">
        <f t="shared" si="12"/>
        <v>6636</v>
      </c>
      <c r="T60" s="119" t="str">
        <f t="shared" si="1"/>
        <v>2006</v>
      </c>
      <c r="U60" s="119"/>
      <c r="V60" s="119"/>
      <c r="W60" s="119"/>
      <c r="X60" s="119"/>
      <c r="Y60" s="119"/>
      <c r="Z60" s="119"/>
      <c r="AA60" s="119"/>
      <c r="AB60" s="119"/>
      <c r="AC60" s="119"/>
      <c r="AD60" s="119"/>
      <c r="AE60" s="119"/>
      <c r="AF60" s="119"/>
      <c r="AG60" s="119"/>
      <c r="AH60" s="119"/>
      <c r="AI60" s="119"/>
      <c r="AJ60" s="119"/>
      <c r="AK60" s="119"/>
      <c r="AL60" s="119"/>
      <c r="AM60" s="119"/>
      <c r="AN60" s="119"/>
      <c r="AO60" s="119"/>
      <c r="AP60" s="119"/>
      <c r="AQ60" s="119"/>
      <c r="AR60" s="119"/>
      <c r="AS60" s="119"/>
      <c r="AT60" s="119"/>
      <c r="AU60" s="119"/>
      <c r="AV60" s="119"/>
      <c r="AW60" s="119"/>
      <c r="AX60" s="119"/>
      <c r="AY60" s="119"/>
      <c r="AZ60" s="119"/>
    </row>
    <row r="61" spans="1:52" ht="14">
      <c r="A61" s="129" t="s">
        <v>1458</v>
      </c>
      <c r="B61" s="121">
        <v>6661637</v>
      </c>
      <c r="C61" s="123">
        <f t="shared" si="2"/>
        <v>78</v>
      </c>
      <c r="D61" s="124" t="str">
        <f t="shared" si="5"/>
        <v>2007</v>
      </c>
      <c r="E61" s="122">
        <f t="shared" si="6"/>
        <v>6662</v>
      </c>
      <c r="F61" s="123">
        <f t="shared" si="7"/>
        <v>78</v>
      </c>
      <c r="G61" s="123">
        <f t="shared" si="3"/>
        <v>1</v>
      </c>
      <c r="H61" s="123">
        <f t="shared" si="8"/>
        <v>1</v>
      </c>
      <c r="I61" s="123">
        <f t="shared" si="13"/>
        <v>78</v>
      </c>
      <c r="J61" s="122">
        <f t="shared" si="9"/>
        <v>6660</v>
      </c>
      <c r="K61" s="119"/>
      <c r="L61" s="119"/>
      <c r="M61" s="122">
        <v>6725949</v>
      </c>
      <c r="N61" s="122">
        <f t="shared" si="4"/>
        <v>85</v>
      </c>
      <c r="O61" s="122">
        <f t="shared" si="10"/>
        <v>2</v>
      </c>
      <c r="P61" s="122">
        <f t="shared" si="11"/>
        <v>2</v>
      </c>
      <c r="Q61" s="122">
        <f t="shared" si="0"/>
        <v>6726</v>
      </c>
      <c r="R61" s="123">
        <f t="shared" si="14"/>
        <v>85</v>
      </c>
      <c r="S61" s="122">
        <f t="shared" si="12"/>
        <v>6721</v>
      </c>
      <c r="T61" s="119" t="str">
        <f t="shared" si="1"/>
        <v>2007</v>
      </c>
      <c r="U61" s="119"/>
      <c r="V61" s="119"/>
      <c r="W61" s="119"/>
      <c r="X61" s="119"/>
      <c r="Y61" s="119"/>
      <c r="Z61" s="119"/>
      <c r="AA61" s="119"/>
      <c r="AB61" s="119"/>
      <c r="AC61" s="119"/>
      <c r="AD61" s="119"/>
      <c r="AE61" s="119"/>
      <c r="AF61" s="119"/>
      <c r="AG61" s="119"/>
      <c r="AH61" s="119"/>
      <c r="AI61" s="119"/>
      <c r="AJ61" s="119"/>
      <c r="AK61" s="119"/>
      <c r="AL61" s="119"/>
      <c r="AM61" s="119"/>
      <c r="AN61" s="119"/>
      <c r="AO61" s="119"/>
      <c r="AP61" s="119"/>
      <c r="AQ61" s="119"/>
      <c r="AR61" s="119"/>
      <c r="AS61" s="119"/>
      <c r="AT61" s="119"/>
      <c r="AU61" s="119"/>
      <c r="AV61" s="119"/>
      <c r="AW61" s="119"/>
      <c r="AX61" s="119"/>
      <c r="AY61" s="119"/>
      <c r="AZ61" s="119"/>
    </row>
    <row r="62" spans="1:52" ht="14">
      <c r="A62" s="129" t="s">
        <v>1459</v>
      </c>
      <c r="B62" s="121">
        <v>6739610</v>
      </c>
      <c r="C62" s="123">
        <f t="shared" si="2"/>
        <v>78</v>
      </c>
      <c r="D62" s="124" t="str">
        <f t="shared" si="5"/>
        <v>2008</v>
      </c>
      <c r="E62" s="122">
        <f t="shared" si="6"/>
        <v>6740</v>
      </c>
      <c r="F62" s="123">
        <f t="shared" si="7"/>
        <v>78</v>
      </c>
      <c r="G62" s="123">
        <f t="shared" si="3"/>
        <v>0</v>
      </c>
      <c r="H62" s="123">
        <f t="shared" si="8"/>
        <v>0</v>
      </c>
      <c r="I62" s="123">
        <f t="shared" si="13"/>
        <v>78</v>
      </c>
      <c r="J62" s="122">
        <f t="shared" si="9"/>
        <v>6738</v>
      </c>
      <c r="K62" s="119"/>
      <c r="L62" s="119"/>
      <c r="M62" s="122">
        <v>6811597</v>
      </c>
      <c r="N62" s="122">
        <f t="shared" si="4"/>
        <v>86</v>
      </c>
      <c r="O62" s="122">
        <f t="shared" si="10"/>
        <v>1</v>
      </c>
      <c r="P62" s="122">
        <f t="shared" si="11"/>
        <v>1</v>
      </c>
      <c r="Q62" s="122">
        <f t="shared" si="0"/>
        <v>6812</v>
      </c>
      <c r="R62" s="123">
        <f t="shared" si="14"/>
        <v>86</v>
      </c>
      <c r="S62" s="122">
        <f t="shared" si="12"/>
        <v>6807</v>
      </c>
      <c r="T62" s="119" t="str">
        <f t="shared" si="1"/>
        <v>2008</v>
      </c>
      <c r="U62" s="119"/>
      <c r="V62" s="119"/>
      <c r="W62" s="119"/>
      <c r="X62" s="119"/>
      <c r="Y62" s="119"/>
      <c r="Z62" s="119"/>
      <c r="AA62" s="119"/>
      <c r="AB62" s="119"/>
      <c r="AC62" s="119"/>
      <c r="AD62" s="119"/>
      <c r="AE62" s="119"/>
      <c r="AF62" s="119"/>
      <c r="AG62" s="119"/>
      <c r="AH62" s="119"/>
      <c r="AI62" s="119"/>
      <c r="AJ62" s="119"/>
      <c r="AK62" s="119"/>
      <c r="AL62" s="119"/>
      <c r="AM62" s="119"/>
      <c r="AN62" s="119"/>
      <c r="AO62" s="119"/>
      <c r="AP62" s="119"/>
      <c r="AQ62" s="119"/>
      <c r="AR62" s="119"/>
      <c r="AS62" s="119"/>
      <c r="AT62" s="119"/>
      <c r="AU62" s="119"/>
      <c r="AV62" s="119"/>
      <c r="AW62" s="119"/>
      <c r="AX62" s="119"/>
      <c r="AY62" s="119"/>
      <c r="AZ62" s="119"/>
    </row>
    <row r="63" spans="1:52" ht="14">
      <c r="A63" s="129" t="s">
        <v>1460</v>
      </c>
      <c r="B63" s="121">
        <v>6817737</v>
      </c>
      <c r="C63" s="123">
        <f t="shared" si="2"/>
        <v>78</v>
      </c>
      <c r="D63" s="124" t="str">
        <f t="shared" si="5"/>
        <v>2009</v>
      </c>
      <c r="E63" s="122">
        <f t="shared" si="6"/>
        <v>6818</v>
      </c>
      <c r="F63" s="123">
        <f t="shared" si="7"/>
        <v>78</v>
      </c>
      <c r="G63" s="123">
        <f t="shared" si="3"/>
        <v>0</v>
      </c>
      <c r="H63" s="123">
        <f t="shared" si="8"/>
        <v>0</v>
      </c>
      <c r="I63" s="123">
        <f t="shared" si="13"/>
        <v>78</v>
      </c>
      <c r="J63" s="122">
        <f t="shared" si="9"/>
        <v>6816</v>
      </c>
      <c r="K63" s="119"/>
      <c r="L63" s="119"/>
      <c r="M63" s="122">
        <v>6898306</v>
      </c>
      <c r="N63" s="122">
        <f t="shared" si="4"/>
        <v>87</v>
      </c>
      <c r="O63" s="122">
        <f t="shared" si="10"/>
        <v>1</v>
      </c>
      <c r="P63" s="122">
        <f t="shared" si="11"/>
        <v>1</v>
      </c>
      <c r="Q63" s="122">
        <f t="shared" si="0"/>
        <v>6898</v>
      </c>
      <c r="R63" s="123">
        <f t="shared" si="14"/>
        <v>87</v>
      </c>
      <c r="S63" s="122">
        <f t="shared" si="12"/>
        <v>6894</v>
      </c>
      <c r="T63" s="119" t="str">
        <f t="shared" si="1"/>
        <v>2009</v>
      </c>
      <c r="U63" s="119"/>
      <c r="V63" s="119"/>
      <c r="W63" s="119"/>
      <c r="X63" s="119"/>
      <c r="Y63" s="119"/>
      <c r="Z63" s="119"/>
      <c r="AA63" s="119"/>
      <c r="AB63" s="119"/>
      <c r="AC63" s="119"/>
      <c r="AD63" s="119"/>
      <c r="AE63" s="119"/>
      <c r="AF63" s="119"/>
      <c r="AG63" s="119"/>
      <c r="AH63" s="119"/>
      <c r="AI63" s="119"/>
      <c r="AJ63" s="119"/>
      <c r="AK63" s="119"/>
      <c r="AL63" s="119"/>
      <c r="AM63" s="119"/>
      <c r="AN63" s="119"/>
      <c r="AO63" s="119"/>
      <c r="AP63" s="119"/>
      <c r="AQ63" s="119"/>
      <c r="AR63" s="119"/>
      <c r="AS63" s="119"/>
      <c r="AT63" s="119"/>
      <c r="AU63" s="119"/>
      <c r="AV63" s="119"/>
      <c r="AW63" s="119"/>
      <c r="AX63" s="119"/>
      <c r="AY63" s="119"/>
      <c r="AZ63" s="119"/>
    </row>
    <row r="64" spans="1:52" ht="14">
      <c r="A64" s="129" t="s">
        <v>1461</v>
      </c>
      <c r="B64" s="121">
        <v>6895889</v>
      </c>
      <c r="C64" s="123">
        <f t="shared" si="2"/>
        <v>78</v>
      </c>
      <c r="D64" s="124" t="str">
        <f t="shared" si="5"/>
        <v>2010</v>
      </c>
      <c r="E64" s="122">
        <f t="shared" si="6"/>
        <v>6896</v>
      </c>
      <c r="F64" s="123">
        <f t="shared" si="7"/>
        <v>78</v>
      </c>
      <c r="G64" s="123">
        <f t="shared" si="3"/>
        <v>0</v>
      </c>
      <c r="H64" s="123">
        <f t="shared" si="8"/>
        <v>0</v>
      </c>
      <c r="I64" s="123">
        <f t="shared" si="13"/>
        <v>78</v>
      </c>
      <c r="J64" s="122">
        <f t="shared" si="9"/>
        <v>6894</v>
      </c>
      <c r="K64" s="119"/>
      <c r="L64" s="119"/>
      <c r="M64" s="122">
        <v>6985603</v>
      </c>
      <c r="N64" s="122">
        <f t="shared" si="4"/>
        <v>87</v>
      </c>
      <c r="O64" s="122">
        <f t="shared" si="10"/>
        <v>0</v>
      </c>
      <c r="P64" s="122">
        <f t="shared" si="11"/>
        <v>0</v>
      </c>
      <c r="Q64" s="122">
        <f t="shared" si="0"/>
        <v>6986</v>
      </c>
      <c r="R64" s="123">
        <f t="shared" si="14"/>
        <v>87</v>
      </c>
      <c r="S64" s="122">
        <f t="shared" si="12"/>
        <v>6981</v>
      </c>
      <c r="T64" s="119" t="str">
        <f t="shared" si="1"/>
        <v>2010</v>
      </c>
      <c r="U64" s="119"/>
      <c r="V64" s="119"/>
      <c r="W64" s="119"/>
      <c r="X64" s="119"/>
      <c r="Y64" s="119"/>
      <c r="Z64" s="119"/>
      <c r="AA64" s="119"/>
      <c r="AB64" s="119"/>
      <c r="AC64" s="119"/>
      <c r="AD64" s="119"/>
      <c r="AE64" s="119"/>
      <c r="AF64" s="119"/>
      <c r="AG64" s="119"/>
      <c r="AH64" s="119"/>
      <c r="AI64" s="119"/>
      <c r="AJ64" s="119"/>
      <c r="AK64" s="119"/>
      <c r="AL64" s="119"/>
      <c r="AM64" s="119"/>
      <c r="AN64" s="119"/>
      <c r="AO64" s="119"/>
      <c r="AP64" s="119"/>
      <c r="AQ64" s="119"/>
      <c r="AR64" s="119"/>
      <c r="AS64" s="119"/>
      <c r="AT64" s="119"/>
      <c r="AU64" s="119"/>
      <c r="AV64" s="119"/>
      <c r="AW64" s="119"/>
      <c r="AX64" s="119"/>
      <c r="AY64" s="119"/>
      <c r="AZ64" s="119"/>
    </row>
    <row r="65" spans="1:52" ht="14">
      <c r="A65" s="129" t="s">
        <v>1462</v>
      </c>
      <c r="B65" s="121">
        <v>6974036</v>
      </c>
      <c r="C65" s="123">
        <f t="shared" si="2"/>
        <v>78</v>
      </c>
      <c r="D65" s="124" t="str">
        <f t="shared" si="5"/>
        <v>2011</v>
      </c>
      <c r="E65" s="122">
        <f t="shared" si="6"/>
        <v>6974</v>
      </c>
      <c r="F65" s="123">
        <f t="shared" si="7"/>
        <v>78</v>
      </c>
      <c r="G65" s="123">
        <f t="shared" si="3"/>
        <v>0</v>
      </c>
      <c r="H65" s="123">
        <f t="shared" si="8"/>
        <v>0</v>
      </c>
      <c r="I65" s="123">
        <f t="shared" si="13"/>
        <v>78</v>
      </c>
      <c r="J65" s="122">
        <f t="shared" si="9"/>
        <v>6972</v>
      </c>
      <c r="K65" s="119"/>
      <c r="L65" s="119"/>
      <c r="M65" s="122">
        <v>7073125</v>
      </c>
      <c r="N65" s="122">
        <f t="shared" si="4"/>
        <v>88</v>
      </c>
      <c r="O65" s="122">
        <f t="shared" si="10"/>
        <v>1</v>
      </c>
      <c r="P65" s="122">
        <f t="shared" si="11"/>
        <v>1</v>
      </c>
      <c r="Q65" s="122">
        <f t="shared" si="0"/>
        <v>7073</v>
      </c>
      <c r="R65" s="123">
        <f t="shared" si="14"/>
        <v>88</v>
      </c>
      <c r="S65" s="122">
        <f t="shared" si="12"/>
        <v>7069</v>
      </c>
      <c r="T65" s="119" t="str">
        <f t="shared" si="1"/>
        <v>2011</v>
      </c>
      <c r="U65" s="119"/>
      <c r="V65" s="119"/>
      <c r="W65" s="119"/>
      <c r="X65" s="119"/>
      <c r="Y65" s="119"/>
      <c r="Z65" s="119"/>
      <c r="AA65" s="119"/>
      <c r="AB65" s="119"/>
      <c r="AC65" s="119"/>
      <c r="AD65" s="119"/>
      <c r="AE65" s="119"/>
      <c r="AF65" s="119"/>
      <c r="AG65" s="119"/>
      <c r="AH65" s="119"/>
      <c r="AI65" s="119"/>
      <c r="AJ65" s="119"/>
      <c r="AK65" s="119"/>
      <c r="AL65" s="119"/>
      <c r="AM65" s="119"/>
      <c r="AN65" s="119"/>
      <c r="AO65" s="119"/>
      <c r="AP65" s="119"/>
      <c r="AQ65" s="119"/>
      <c r="AR65" s="119"/>
      <c r="AS65" s="119"/>
      <c r="AT65" s="119"/>
      <c r="AU65" s="119"/>
      <c r="AV65" s="119"/>
      <c r="AW65" s="119"/>
      <c r="AX65" s="119"/>
      <c r="AY65" s="119"/>
      <c r="AZ65" s="119"/>
    </row>
    <row r="66" spans="1:52" ht="14">
      <c r="A66" s="129" t="s">
        <v>1463</v>
      </c>
      <c r="B66" s="121">
        <v>7052135</v>
      </c>
      <c r="C66" s="123">
        <f t="shared" si="2"/>
        <v>78</v>
      </c>
      <c r="D66" s="124" t="str">
        <f t="shared" si="5"/>
        <v>2012</v>
      </c>
      <c r="E66" s="122">
        <f t="shared" si="6"/>
        <v>7052</v>
      </c>
      <c r="F66" s="123">
        <f t="shared" si="7"/>
        <v>78</v>
      </c>
      <c r="G66" s="123">
        <f t="shared" si="3"/>
        <v>0</v>
      </c>
      <c r="H66" s="123">
        <f>H24-H23+H65</f>
        <v>0</v>
      </c>
      <c r="I66" s="123">
        <f t="shared" si="13"/>
        <v>78</v>
      </c>
      <c r="J66" s="122">
        <f t="shared" si="9"/>
        <v>7050</v>
      </c>
      <c r="K66" s="122" t="s">
        <v>59</v>
      </c>
      <c r="L66" s="119"/>
      <c r="M66" s="122">
        <v>7161698</v>
      </c>
      <c r="N66" s="122">
        <f t="shared" si="4"/>
        <v>89</v>
      </c>
      <c r="O66" s="122">
        <f t="shared" si="10"/>
        <v>1</v>
      </c>
      <c r="P66" s="122">
        <f t="shared" si="11"/>
        <v>1</v>
      </c>
      <c r="Q66" s="122">
        <f t="shared" si="0"/>
        <v>7162</v>
      </c>
      <c r="R66" s="123">
        <f t="shared" si="14"/>
        <v>89</v>
      </c>
      <c r="S66" s="122">
        <f t="shared" si="12"/>
        <v>7158</v>
      </c>
      <c r="T66" s="119" t="str">
        <f t="shared" si="1"/>
        <v>2012</v>
      </c>
      <c r="U66" s="119"/>
      <c r="V66" s="119"/>
      <c r="W66" s="119"/>
      <c r="X66" s="119"/>
      <c r="Y66" s="119"/>
      <c r="Z66" s="119"/>
      <c r="AA66" s="119"/>
      <c r="AB66" s="119"/>
      <c r="AC66" s="119"/>
      <c r="AD66" s="119"/>
      <c r="AE66" s="119"/>
      <c r="AF66" s="119"/>
      <c r="AG66" s="119"/>
      <c r="AH66" s="119"/>
      <c r="AI66" s="119"/>
      <c r="AJ66" s="119"/>
      <c r="AK66" s="119"/>
      <c r="AL66" s="119"/>
      <c r="AM66" s="119"/>
      <c r="AN66" s="119"/>
      <c r="AO66" s="119"/>
      <c r="AP66" s="119"/>
      <c r="AQ66" s="119"/>
      <c r="AR66" s="119"/>
      <c r="AS66" s="119"/>
      <c r="AT66" s="119"/>
      <c r="AU66" s="119"/>
      <c r="AV66" s="119"/>
      <c r="AW66" s="119"/>
      <c r="AX66" s="119"/>
      <c r="AY66" s="119"/>
      <c r="AZ66" s="119"/>
    </row>
    <row r="67" spans="1:52" ht="14">
      <c r="A67" s="129" t="s">
        <v>1464</v>
      </c>
      <c r="B67" s="121">
        <v>7130014</v>
      </c>
      <c r="C67" s="123">
        <f t="shared" si="2"/>
        <v>78</v>
      </c>
      <c r="D67" s="124" t="str">
        <f t="shared" si="5"/>
        <v>2013</v>
      </c>
      <c r="E67" s="122">
        <f t="shared" si="6"/>
        <v>7130</v>
      </c>
      <c r="F67" s="123">
        <f t="shared" si="7"/>
        <v>78</v>
      </c>
      <c r="G67" s="123">
        <f t="shared" si="3"/>
        <v>0</v>
      </c>
      <c r="H67" s="123">
        <f t="shared" ref="H67:H130" si="15">H25-H24+H66</f>
        <v>-1</v>
      </c>
      <c r="I67" s="123">
        <f t="shared" si="13"/>
        <v>77</v>
      </c>
      <c r="J67" s="122">
        <f t="shared" si="9"/>
        <v>7127</v>
      </c>
      <c r="K67" s="119"/>
      <c r="L67" s="119"/>
      <c r="M67" s="122">
        <v>7250593</v>
      </c>
      <c r="N67" s="122">
        <f t="shared" si="4"/>
        <v>89</v>
      </c>
      <c r="O67" s="122">
        <f t="shared" si="10"/>
        <v>0</v>
      </c>
      <c r="P67" s="122">
        <f t="shared" si="11"/>
        <v>0</v>
      </c>
      <c r="Q67" s="122">
        <f t="shared" si="0"/>
        <v>7251</v>
      </c>
      <c r="R67" s="123">
        <f t="shared" si="14"/>
        <v>89</v>
      </c>
      <c r="S67" s="122">
        <f t="shared" si="12"/>
        <v>7247</v>
      </c>
      <c r="T67" s="119" t="str">
        <f t="shared" si="1"/>
        <v>2013</v>
      </c>
      <c r="U67" s="119"/>
      <c r="V67" s="119"/>
      <c r="W67" s="119"/>
      <c r="X67" s="119"/>
      <c r="Y67" s="119"/>
      <c r="Z67" s="119"/>
      <c r="AA67" s="119"/>
      <c r="AB67" s="119"/>
      <c r="AC67" s="119"/>
      <c r="AD67" s="119"/>
      <c r="AE67" s="119"/>
      <c r="AF67" s="119"/>
      <c r="AG67" s="119"/>
      <c r="AH67" s="119"/>
      <c r="AI67" s="119"/>
      <c r="AJ67" s="119"/>
      <c r="AK67" s="119"/>
      <c r="AL67" s="119"/>
      <c r="AM67" s="119"/>
      <c r="AN67" s="119"/>
      <c r="AO67" s="119"/>
      <c r="AP67" s="119"/>
      <c r="AQ67" s="119"/>
      <c r="AR67" s="119"/>
      <c r="AS67" s="119"/>
      <c r="AT67" s="119"/>
      <c r="AU67" s="119"/>
      <c r="AV67" s="119"/>
      <c r="AW67" s="119"/>
      <c r="AX67" s="119"/>
      <c r="AY67" s="119"/>
      <c r="AZ67" s="119"/>
    </row>
    <row r="68" spans="1:52" ht="14">
      <c r="A68" s="129" t="s">
        <v>1465</v>
      </c>
      <c r="B68" s="121">
        <v>7207460</v>
      </c>
      <c r="C68" s="123">
        <f t="shared" si="2"/>
        <v>77</v>
      </c>
      <c r="D68" s="124" t="str">
        <f t="shared" si="5"/>
        <v>2014</v>
      </c>
      <c r="E68" s="122">
        <f t="shared" si="6"/>
        <v>7207</v>
      </c>
      <c r="F68" s="123">
        <f t="shared" si="7"/>
        <v>77</v>
      </c>
      <c r="G68" s="123">
        <f t="shared" si="3"/>
        <v>-1</v>
      </c>
      <c r="H68" s="123">
        <f t="shared" si="15"/>
        <v>-1</v>
      </c>
      <c r="I68" s="123">
        <f t="shared" si="13"/>
        <v>76</v>
      </c>
      <c r="J68" s="122">
        <f t="shared" si="9"/>
        <v>7203</v>
      </c>
      <c r="K68" s="119"/>
      <c r="L68" s="119"/>
      <c r="M68" s="122">
        <v>7339013</v>
      </c>
      <c r="N68" s="122">
        <f t="shared" si="4"/>
        <v>88</v>
      </c>
      <c r="O68" s="122">
        <f t="shared" si="10"/>
        <v>-1</v>
      </c>
      <c r="P68" s="122">
        <f t="shared" si="11"/>
        <v>-1</v>
      </c>
      <c r="Q68" s="122">
        <f t="shared" si="0"/>
        <v>7339</v>
      </c>
      <c r="R68" s="123">
        <f t="shared" si="14"/>
        <v>88</v>
      </c>
      <c r="S68" s="122">
        <f t="shared" si="12"/>
        <v>7335</v>
      </c>
      <c r="T68" s="119" t="str">
        <f t="shared" si="1"/>
        <v>2014</v>
      </c>
      <c r="U68" s="119"/>
      <c r="V68" s="119"/>
      <c r="W68" s="119"/>
      <c r="X68" s="119"/>
      <c r="Y68" s="119"/>
      <c r="Z68" s="119"/>
      <c r="AA68" s="119"/>
      <c r="AB68" s="119"/>
      <c r="AC68" s="119"/>
      <c r="AD68" s="119"/>
      <c r="AE68" s="119"/>
      <c r="AF68" s="119"/>
      <c r="AG68" s="119"/>
      <c r="AH68" s="119"/>
      <c r="AI68" s="119"/>
      <c r="AJ68" s="119"/>
      <c r="AK68" s="119"/>
      <c r="AL68" s="119"/>
      <c r="AM68" s="119"/>
      <c r="AN68" s="119"/>
      <c r="AO68" s="119"/>
      <c r="AP68" s="119"/>
      <c r="AQ68" s="119"/>
      <c r="AR68" s="119"/>
      <c r="AS68" s="119"/>
      <c r="AT68" s="119"/>
      <c r="AU68" s="119"/>
      <c r="AV68" s="119"/>
      <c r="AW68" s="119"/>
      <c r="AX68" s="119"/>
      <c r="AY68" s="119"/>
      <c r="AZ68" s="119"/>
    </row>
    <row r="69" spans="1:52" ht="14">
      <c r="A69" s="129" t="s">
        <v>1466</v>
      </c>
      <c r="B69" s="121">
        <v>7284296</v>
      </c>
      <c r="C69" s="123">
        <f t="shared" si="2"/>
        <v>77</v>
      </c>
      <c r="D69" s="124" t="str">
        <f t="shared" si="5"/>
        <v>2015</v>
      </c>
      <c r="E69" s="122">
        <f t="shared" si="6"/>
        <v>7284</v>
      </c>
      <c r="F69" s="123">
        <f t="shared" si="7"/>
        <v>77</v>
      </c>
      <c r="G69" s="123">
        <f t="shared" si="3"/>
        <v>0</v>
      </c>
      <c r="H69" s="123">
        <f t="shared" si="15"/>
        <v>-1</v>
      </c>
      <c r="I69" s="123">
        <f t="shared" si="13"/>
        <v>75</v>
      </c>
      <c r="J69" s="122">
        <f t="shared" si="9"/>
        <v>7278</v>
      </c>
      <c r="K69" s="119"/>
      <c r="L69" s="119"/>
      <c r="M69" s="122">
        <v>7426598</v>
      </c>
      <c r="N69" s="122">
        <f t="shared" si="4"/>
        <v>88</v>
      </c>
      <c r="O69" s="122">
        <f t="shared" si="10"/>
        <v>0</v>
      </c>
      <c r="P69" s="122">
        <f t="shared" si="11"/>
        <v>0</v>
      </c>
      <c r="Q69" s="122">
        <f t="shared" ref="Q69:Q132" si="16">M69/1000</f>
        <v>7427</v>
      </c>
      <c r="R69" s="123">
        <f t="shared" si="14"/>
        <v>88</v>
      </c>
      <c r="S69" s="122">
        <f t="shared" si="12"/>
        <v>7423</v>
      </c>
      <c r="T69" s="119" t="str">
        <f t="shared" ref="T69:T132" si="17">A69</f>
        <v>2015</v>
      </c>
      <c r="U69" s="119"/>
      <c r="V69" s="119"/>
      <c r="W69" s="119"/>
      <c r="X69" s="119"/>
      <c r="Y69" s="119"/>
      <c r="Z69" s="119"/>
      <c r="AA69" s="119"/>
      <c r="AB69" s="119"/>
      <c r="AC69" s="119"/>
      <c r="AD69" s="119"/>
      <c r="AE69" s="119"/>
      <c r="AF69" s="119"/>
      <c r="AG69" s="119"/>
      <c r="AH69" s="119"/>
      <c r="AI69" s="119"/>
      <c r="AJ69" s="119"/>
      <c r="AK69" s="119"/>
      <c r="AL69" s="119"/>
      <c r="AM69" s="119"/>
      <c r="AN69" s="119"/>
      <c r="AO69" s="119"/>
      <c r="AP69" s="119"/>
      <c r="AQ69" s="119"/>
      <c r="AR69" s="119"/>
      <c r="AS69" s="119"/>
      <c r="AT69" s="119"/>
      <c r="AU69" s="119"/>
      <c r="AV69" s="119"/>
      <c r="AW69" s="119"/>
      <c r="AX69" s="119"/>
      <c r="AY69" s="119"/>
      <c r="AZ69" s="119"/>
    </row>
    <row r="70" spans="1:52" ht="14">
      <c r="A70" s="129" t="s">
        <v>1467</v>
      </c>
      <c r="B70" s="121">
        <v>7360430</v>
      </c>
      <c r="C70" s="123">
        <f t="shared" ref="C70:C133" si="18">(B70-B69)/1000</f>
        <v>76</v>
      </c>
      <c r="D70" s="124" t="str">
        <f t="shared" si="5"/>
        <v>2016</v>
      </c>
      <c r="E70" s="122">
        <f t="shared" si="6"/>
        <v>7360</v>
      </c>
      <c r="F70" s="123">
        <f t="shared" si="7"/>
        <v>76</v>
      </c>
      <c r="G70" s="123">
        <f t="shared" ref="G70:G133" si="19">C70-C69</f>
        <v>-1</v>
      </c>
      <c r="H70" s="123">
        <f t="shared" si="15"/>
        <v>-1</v>
      </c>
      <c r="I70" s="123">
        <f t="shared" si="13"/>
        <v>74</v>
      </c>
      <c r="J70" s="122">
        <f t="shared" si="9"/>
        <v>7352</v>
      </c>
      <c r="K70" s="119"/>
      <c r="L70" s="119"/>
      <c r="M70" s="122">
        <v>7513474</v>
      </c>
      <c r="N70" s="122">
        <f t="shared" ref="N70:N133" si="20">(M70-M69)/1000</f>
        <v>87</v>
      </c>
      <c r="O70" s="122">
        <f t="shared" si="10"/>
        <v>-1</v>
      </c>
      <c r="P70" s="122">
        <f t="shared" si="11"/>
        <v>-1</v>
      </c>
      <c r="Q70" s="122">
        <f t="shared" si="16"/>
        <v>7513</v>
      </c>
      <c r="R70" s="123">
        <f t="shared" si="14"/>
        <v>87</v>
      </c>
      <c r="S70" s="122">
        <f t="shared" si="12"/>
        <v>7510</v>
      </c>
      <c r="T70" s="119" t="str">
        <f t="shared" si="17"/>
        <v>2016</v>
      </c>
      <c r="U70" s="119"/>
      <c r="V70" s="119"/>
      <c r="W70" s="119"/>
      <c r="X70" s="119"/>
      <c r="Y70" s="119"/>
      <c r="Z70" s="119"/>
      <c r="AA70" s="119"/>
      <c r="AB70" s="119"/>
      <c r="AC70" s="119"/>
      <c r="AD70" s="119"/>
      <c r="AE70" s="119"/>
      <c r="AF70" s="119"/>
      <c r="AG70" s="119"/>
      <c r="AH70" s="119"/>
      <c r="AI70" s="119"/>
      <c r="AJ70" s="119"/>
      <c r="AK70" s="119"/>
      <c r="AL70" s="119"/>
      <c r="AM70" s="119"/>
      <c r="AN70" s="119"/>
      <c r="AO70" s="119"/>
      <c r="AP70" s="119"/>
      <c r="AQ70" s="119"/>
      <c r="AR70" s="119"/>
      <c r="AS70" s="119"/>
      <c r="AT70" s="119"/>
      <c r="AU70" s="119"/>
      <c r="AV70" s="119"/>
      <c r="AW70" s="119"/>
      <c r="AX70" s="119"/>
      <c r="AY70" s="119"/>
      <c r="AZ70" s="119"/>
    </row>
    <row r="71" spans="1:52" ht="14">
      <c r="A71" s="129" t="s">
        <v>1468</v>
      </c>
      <c r="B71" s="121">
        <v>7435810</v>
      </c>
      <c r="C71" s="123">
        <f t="shared" si="18"/>
        <v>75</v>
      </c>
      <c r="D71" s="124" t="str">
        <f t="shared" ref="D71:D134" si="21">A71</f>
        <v>2017</v>
      </c>
      <c r="E71" s="122">
        <f t="shared" ref="E71:E134" si="22">B71/1000</f>
        <v>7436</v>
      </c>
      <c r="F71" s="123">
        <f t="shared" ref="F71:F134" si="23">C71</f>
        <v>75</v>
      </c>
      <c r="G71" s="123">
        <f t="shared" si="19"/>
        <v>-1</v>
      </c>
      <c r="H71" s="123">
        <f t="shared" si="15"/>
        <v>-1</v>
      </c>
      <c r="I71" s="123">
        <f t="shared" si="13"/>
        <v>73</v>
      </c>
      <c r="J71" s="122">
        <f t="shared" si="13"/>
        <v>7425</v>
      </c>
      <c r="K71" s="119"/>
      <c r="L71" s="119"/>
      <c r="M71" s="122">
        <v>7599822</v>
      </c>
      <c r="N71" s="122">
        <f t="shared" si="20"/>
        <v>86</v>
      </c>
      <c r="O71" s="122">
        <f t="shared" ref="O71:O134" si="24">N71-N70</f>
        <v>-1</v>
      </c>
      <c r="P71" s="122">
        <f t="shared" si="11"/>
        <v>-1</v>
      </c>
      <c r="Q71" s="122">
        <f t="shared" si="16"/>
        <v>7600</v>
      </c>
      <c r="R71" s="123">
        <f t="shared" si="14"/>
        <v>86</v>
      </c>
      <c r="S71" s="122">
        <f t="shared" ref="S71:S134" si="25">S70+R71</f>
        <v>7596</v>
      </c>
      <c r="T71" s="119" t="str">
        <f t="shared" si="17"/>
        <v>2017</v>
      </c>
      <c r="U71" s="119"/>
      <c r="V71" s="119"/>
      <c r="W71" s="119"/>
      <c r="X71" s="119"/>
      <c r="Y71" s="119"/>
      <c r="Z71" s="119"/>
      <c r="AA71" s="119"/>
      <c r="AB71" s="119"/>
      <c r="AC71" s="119"/>
      <c r="AD71" s="119"/>
      <c r="AE71" s="119"/>
      <c r="AF71" s="119"/>
      <c r="AG71" s="119"/>
      <c r="AH71" s="119"/>
      <c r="AI71" s="119"/>
      <c r="AJ71" s="119"/>
      <c r="AK71" s="119"/>
      <c r="AL71" s="119"/>
      <c r="AM71" s="119"/>
      <c r="AN71" s="119"/>
      <c r="AO71" s="119"/>
      <c r="AP71" s="119"/>
      <c r="AQ71" s="119"/>
      <c r="AR71" s="119"/>
      <c r="AS71" s="119"/>
      <c r="AT71" s="119"/>
      <c r="AU71" s="119"/>
      <c r="AV71" s="119"/>
      <c r="AW71" s="119"/>
      <c r="AX71" s="119"/>
      <c r="AY71" s="119"/>
      <c r="AZ71" s="119"/>
    </row>
    <row r="72" spans="1:52" ht="14">
      <c r="A72" s="129" t="s">
        <v>1469</v>
      </c>
      <c r="B72" s="121">
        <v>7510341</v>
      </c>
      <c r="C72" s="123">
        <f t="shared" si="18"/>
        <v>75</v>
      </c>
      <c r="D72" s="124" t="str">
        <f t="shared" si="21"/>
        <v>2018</v>
      </c>
      <c r="E72" s="122">
        <f t="shared" si="22"/>
        <v>7510</v>
      </c>
      <c r="F72" s="123">
        <f t="shared" si="23"/>
        <v>75</v>
      </c>
      <c r="G72" s="123">
        <f t="shared" si="19"/>
        <v>0</v>
      </c>
      <c r="H72" s="123">
        <f t="shared" si="15"/>
        <v>-2</v>
      </c>
      <c r="I72" s="123">
        <f t="shared" ref="I72:J87" si="26">I71+H72</f>
        <v>71</v>
      </c>
      <c r="J72" s="122">
        <f t="shared" si="26"/>
        <v>7496</v>
      </c>
      <c r="K72" s="119"/>
      <c r="L72" s="119"/>
      <c r="M72" s="122">
        <v>7683790</v>
      </c>
      <c r="N72" s="122">
        <f t="shared" si="20"/>
        <v>84</v>
      </c>
      <c r="O72" s="122">
        <f t="shared" si="24"/>
        <v>-2</v>
      </c>
      <c r="P72" s="122">
        <f>O72</f>
        <v>-2</v>
      </c>
      <c r="Q72" s="122">
        <f t="shared" si="16"/>
        <v>7684</v>
      </c>
      <c r="R72" s="123">
        <f t="shared" ref="R72:R135" si="27">R71+P72</f>
        <v>84</v>
      </c>
      <c r="S72" s="122">
        <f t="shared" si="25"/>
        <v>7680</v>
      </c>
      <c r="T72" s="119" t="str">
        <f t="shared" si="17"/>
        <v>2018</v>
      </c>
      <c r="U72" s="119"/>
      <c r="V72" s="119"/>
      <c r="W72" s="119"/>
      <c r="X72" s="119"/>
      <c r="Y72" s="119"/>
      <c r="Z72" s="119"/>
      <c r="AA72" s="119"/>
      <c r="AB72" s="119"/>
      <c r="AC72" s="119"/>
      <c r="AD72" s="119"/>
      <c r="AE72" s="119"/>
      <c r="AF72" s="119"/>
      <c r="AG72" s="119"/>
      <c r="AH72" s="119"/>
      <c r="AI72" s="119"/>
      <c r="AJ72" s="119"/>
      <c r="AK72" s="119"/>
      <c r="AL72" s="119"/>
      <c r="AM72" s="119"/>
      <c r="AN72" s="119"/>
      <c r="AO72" s="119"/>
      <c r="AP72" s="119"/>
      <c r="AQ72" s="119"/>
      <c r="AR72" s="119"/>
      <c r="AS72" s="119"/>
      <c r="AT72" s="119"/>
      <c r="AU72" s="119"/>
      <c r="AV72" s="119"/>
      <c r="AW72" s="119"/>
      <c r="AX72" s="119"/>
      <c r="AY72" s="119"/>
      <c r="AZ72" s="119"/>
    </row>
    <row r="73" spans="1:52" ht="14">
      <c r="A73" s="129" t="s">
        <v>1470</v>
      </c>
      <c r="B73" s="121">
        <v>7583938</v>
      </c>
      <c r="C73" s="123">
        <f t="shared" si="18"/>
        <v>74</v>
      </c>
      <c r="D73" s="124" t="str">
        <f t="shared" si="21"/>
        <v>2019</v>
      </c>
      <c r="E73" s="122">
        <f t="shared" si="22"/>
        <v>7584</v>
      </c>
      <c r="F73" s="123">
        <f t="shared" si="23"/>
        <v>74</v>
      </c>
      <c r="G73" s="123">
        <f t="shared" si="19"/>
        <v>-1</v>
      </c>
      <c r="H73" s="123">
        <f t="shared" si="15"/>
        <v>-2</v>
      </c>
      <c r="I73" s="123">
        <f t="shared" si="26"/>
        <v>69</v>
      </c>
      <c r="J73" s="122">
        <f t="shared" si="26"/>
        <v>7565</v>
      </c>
      <c r="K73" s="119"/>
      <c r="L73" s="119"/>
      <c r="M73" s="122">
        <v>7764951</v>
      </c>
      <c r="N73" s="122">
        <f t="shared" si="20"/>
        <v>81</v>
      </c>
      <c r="O73" s="122">
        <f t="shared" si="24"/>
        <v>-3</v>
      </c>
      <c r="P73" s="122">
        <f>O73</f>
        <v>-3</v>
      </c>
      <c r="Q73" s="122">
        <f t="shared" si="16"/>
        <v>7765</v>
      </c>
      <c r="R73" s="123">
        <f t="shared" si="27"/>
        <v>81</v>
      </c>
      <c r="S73" s="122">
        <f t="shared" si="25"/>
        <v>7761</v>
      </c>
      <c r="T73" s="119" t="str">
        <f t="shared" si="17"/>
        <v>2019</v>
      </c>
      <c r="U73" s="119"/>
      <c r="V73" s="119"/>
      <c r="W73" s="119"/>
      <c r="X73" s="119"/>
      <c r="Y73" s="119"/>
      <c r="Z73" s="119"/>
      <c r="AA73" s="119"/>
      <c r="AB73" s="119"/>
      <c r="AC73" s="119"/>
      <c r="AD73" s="119"/>
      <c r="AE73" s="119"/>
      <c r="AF73" s="119"/>
      <c r="AG73" s="119"/>
      <c r="AH73" s="119"/>
      <c r="AI73" s="119"/>
      <c r="AJ73" s="119"/>
      <c r="AK73" s="119"/>
      <c r="AL73" s="119"/>
      <c r="AM73" s="119"/>
      <c r="AN73" s="119"/>
      <c r="AO73" s="119"/>
      <c r="AP73" s="119"/>
      <c r="AQ73" s="119"/>
      <c r="AR73" s="119"/>
      <c r="AS73" s="119"/>
      <c r="AT73" s="119"/>
      <c r="AU73" s="119"/>
      <c r="AV73" s="119"/>
      <c r="AW73" s="119"/>
      <c r="AX73" s="119"/>
      <c r="AY73" s="119"/>
      <c r="AZ73" s="119"/>
    </row>
    <row r="74" spans="1:52" ht="14">
      <c r="A74" s="129" t="s">
        <v>1471</v>
      </c>
      <c r="B74" s="121">
        <v>7656528</v>
      </c>
      <c r="C74" s="123">
        <f t="shared" si="18"/>
        <v>73</v>
      </c>
      <c r="D74" s="124" t="str">
        <f t="shared" si="21"/>
        <v>2020</v>
      </c>
      <c r="E74" s="122">
        <f t="shared" si="22"/>
        <v>7657</v>
      </c>
      <c r="F74" s="123">
        <f t="shared" si="23"/>
        <v>73</v>
      </c>
      <c r="G74" s="123">
        <f t="shared" si="19"/>
        <v>-1</v>
      </c>
      <c r="H74" s="123">
        <f t="shared" si="15"/>
        <v>0</v>
      </c>
      <c r="I74" s="123">
        <f t="shared" si="26"/>
        <v>69</v>
      </c>
      <c r="J74" s="122">
        <f t="shared" si="26"/>
        <v>7634</v>
      </c>
      <c r="K74" s="119"/>
      <c r="L74" s="119"/>
      <c r="M74" s="122">
        <v>7840953</v>
      </c>
      <c r="N74" s="122">
        <f t="shared" si="20"/>
        <v>76</v>
      </c>
      <c r="O74" s="122">
        <f t="shared" si="24"/>
        <v>-5</v>
      </c>
      <c r="P74" s="122">
        <f t="shared" ref="P74:P137" si="28">P32-P31+P73</f>
        <v>-2</v>
      </c>
      <c r="Q74" s="122">
        <f t="shared" si="16"/>
        <v>7841</v>
      </c>
      <c r="R74" s="123">
        <f t="shared" si="27"/>
        <v>79</v>
      </c>
      <c r="S74" s="122">
        <f t="shared" si="25"/>
        <v>7840</v>
      </c>
      <c r="T74" s="119" t="str">
        <f t="shared" si="17"/>
        <v>2020</v>
      </c>
      <c r="U74" s="119"/>
      <c r="V74" s="119"/>
      <c r="W74" s="119"/>
      <c r="X74" s="119"/>
      <c r="Y74" s="119"/>
      <c r="Z74" s="119"/>
      <c r="AA74" s="119"/>
      <c r="AB74" s="119"/>
      <c r="AC74" s="119"/>
      <c r="AD74" s="119"/>
      <c r="AE74" s="119"/>
      <c r="AF74" s="119"/>
      <c r="AG74" s="119"/>
      <c r="AH74" s="119"/>
      <c r="AI74" s="119"/>
      <c r="AJ74" s="119"/>
      <c r="AK74" s="119"/>
      <c r="AL74" s="119"/>
      <c r="AM74" s="119"/>
      <c r="AN74" s="119"/>
      <c r="AO74" s="119"/>
      <c r="AP74" s="119"/>
      <c r="AQ74" s="119"/>
      <c r="AR74" s="119"/>
      <c r="AS74" s="119"/>
      <c r="AT74" s="119"/>
      <c r="AU74" s="119"/>
      <c r="AV74" s="119"/>
      <c r="AW74" s="119"/>
      <c r="AX74" s="119"/>
      <c r="AY74" s="119"/>
      <c r="AZ74" s="119"/>
    </row>
    <row r="75" spans="1:52" ht="14">
      <c r="A75" s="129" t="s">
        <v>1472</v>
      </c>
      <c r="B75" s="121">
        <v>7728046</v>
      </c>
      <c r="C75" s="123">
        <f t="shared" si="18"/>
        <v>72</v>
      </c>
      <c r="D75" s="124" t="str">
        <f t="shared" si="21"/>
        <v>2021</v>
      </c>
      <c r="E75" s="122">
        <f t="shared" si="22"/>
        <v>7728</v>
      </c>
      <c r="F75" s="123">
        <f t="shared" si="23"/>
        <v>72</v>
      </c>
      <c r="G75" s="123">
        <f t="shared" si="19"/>
        <v>-1</v>
      </c>
      <c r="H75" s="123">
        <f t="shared" si="15"/>
        <v>-1</v>
      </c>
      <c r="I75" s="123">
        <f t="shared" si="26"/>
        <v>68</v>
      </c>
      <c r="J75" s="122">
        <f t="shared" si="26"/>
        <v>7702</v>
      </c>
      <c r="K75" s="119"/>
      <c r="L75" s="119"/>
      <c r="M75" s="122">
        <v>7909295</v>
      </c>
      <c r="N75" s="122">
        <f t="shared" si="20"/>
        <v>68</v>
      </c>
      <c r="O75" s="122">
        <f t="shared" si="24"/>
        <v>-8</v>
      </c>
      <c r="P75" s="122">
        <f t="shared" si="28"/>
        <v>-1</v>
      </c>
      <c r="Q75" s="122">
        <f t="shared" si="16"/>
        <v>7909</v>
      </c>
      <c r="R75" s="123">
        <f t="shared" si="27"/>
        <v>78</v>
      </c>
      <c r="S75" s="122">
        <f t="shared" si="25"/>
        <v>7918</v>
      </c>
      <c r="T75" s="119" t="str">
        <f t="shared" si="17"/>
        <v>2021</v>
      </c>
      <c r="U75" s="119"/>
      <c r="V75" s="119"/>
      <c r="W75" s="119"/>
      <c r="X75" s="119"/>
      <c r="Y75" s="119"/>
      <c r="Z75" s="119"/>
      <c r="AA75" s="119"/>
      <c r="AB75" s="119"/>
      <c r="AC75" s="119"/>
      <c r="AD75" s="119"/>
      <c r="AE75" s="119"/>
      <c r="AF75" s="119"/>
      <c r="AG75" s="119"/>
      <c r="AH75" s="119"/>
      <c r="AI75" s="119"/>
      <c r="AJ75" s="119"/>
      <c r="AK75" s="119"/>
      <c r="AL75" s="119"/>
      <c r="AM75" s="119"/>
      <c r="AN75" s="119"/>
      <c r="AO75" s="119"/>
      <c r="AP75" s="119"/>
      <c r="AQ75" s="119"/>
      <c r="AR75" s="119"/>
      <c r="AS75" s="119"/>
      <c r="AT75" s="119"/>
      <c r="AU75" s="119"/>
      <c r="AV75" s="119"/>
      <c r="AW75" s="119"/>
      <c r="AX75" s="119"/>
      <c r="AY75" s="119"/>
      <c r="AZ75" s="119"/>
    </row>
    <row r="76" spans="1:52" ht="14">
      <c r="A76" s="129" t="s">
        <v>1473</v>
      </c>
      <c r="B76" s="121">
        <v>7798450</v>
      </c>
      <c r="C76" s="123">
        <f t="shared" si="18"/>
        <v>70</v>
      </c>
      <c r="D76" s="124" t="str">
        <f t="shared" si="21"/>
        <v>2022</v>
      </c>
      <c r="E76" s="122">
        <f t="shared" si="22"/>
        <v>7798</v>
      </c>
      <c r="F76" s="123">
        <f t="shared" si="23"/>
        <v>70</v>
      </c>
      <c r="G76" s="123">
        <f t="shared" si="19"/>
        <v>-2</v>
      </c>
      <c r="H76" s="123">
        <f t="shared" si="15"/>
        <v>1</v>
      </c>
      <c r="I76" s="123">
        <f t="shared" si="26"/>
        <v>69</v>
      </c>
      <c r="J76" s="122">
        <f t="shared" si="26"/>
        <v>7771</v>
      </c>
      <c r="K76" s="119"/>
      <c r="L76" s="119"/>
      <c r="M76" s="122">
        <v>7975105</v>
      </c>
      <c r="N76" s="122">
        <f t="shared" si="20"/>
        <v>66</v>
      </c>
      <c r="O76" s="122">
        <f t="shared" si="24"/>
        <v>-2</v>
      </c>
      <c r="P76" s="122">
        <f t="shared" si="28"/>
        <v>-1</v>
      </c>
      <c r="Q76" s="122">
        <f t="shared" si="16"/>
        <v>7975</v>
      </c>
      <c r="R76" s="123">
        <f t="shared" si="27"/>
        <v>77</v>
      </c>
      <c r="S76" s="122">
        <f t="shared" si="25"/>
        <v>7995</v>
      </c>
      <c r="T76" s="119" t="str">
        <f t="shared" si="17"/>
        <v>2022</v>
      </c>
      <c r="U76" s="119"/>
      <c r="V76" s="119"/>
      <c r="W76" s="119"/>
      <c r="X76" s="119"/>
      <c r="Y76" s="119"/>
      <c r="Z76" s="119"/>
      <c r="AA76" s="119"/>
      <c r="AB76" s="119"/>
      <c r="AC76" s="119"/>
      <c r="AD76" s="119"/>
      <c r="AE76" s="119"/>
      <c r="AF76" s="119"/>
      <c r="AG76" s="119"/>
      <c r="AH76" s="119"/>
      <c r="AI76" s="119"/>
      <c r="AJ76" s="119"/>
      <c r="AK76" s="119"/>
      <c r="AL76" s="119"/>
      <c r="AM76" s="119"/>
      <c r="AN76" s="119"/>
      <c r="AO76" s="119"/>
      <c r="AP76" s="119"/>
      <c r="AQ76" s="119"/>
      <c r="AR76" s="119"/>
      <c r="AS76" s="119"/>
      <c r="AT76" s="119"/>
      <c r="AU76" s="119"/>
      <c r="AV76" s="119"/>
      <c r="AW76" s="119"/>
      <c r="AX76" s="119"/>
      <c r="AY76" s="119"/>
      <c r="AZ76" s="119"/>
    </row>
    <row r="77" spans="1:52" ht="14">
      <c r="A77" s="129" t="s">
        <v>1474</v>
      </c>
      <c r="B77" s="121">
        <v>7867734</v>
      </c>
      <c r="C77" s="123">
        <f t="shared" si="18"/>
        <v>69</v>
      </c>
      <c r="D77" s="124" t="str">
        <f t="shared" si="21"/>
        <v>2023</v>
      </c>
      <c r="E77" s="122">
        <f t="shared" si="22"/>
        <v>7868</v>
      </c>
      <c r="F77" s="123">
        <f t="shared" si="23"/>
        <v>69</v>
      </c>
      <c r="G77" s="123">
        <f t="shared" si="19"/>
        <v>-1</v>
      </c>
      <c r="H77" s="123">
        <f t="shared" si="15"/>
        <v>1</v>
      </c>
      <c r="I77" s="123">
        <f t="shared" si="26"/>
        <v>70</v>
      </c>
      <c r="J77" s="122">
        <f t="shared" si="26"/>
        <v>7841</v>
      </c>
      <c r="K77" s="119"/>
      <c r="L77" s="119"/>
      <c r="M77" s="122">
        <v>8045311</v>
      </c>
      <c r="N77" s="122">
        <f t="shared" si="20"/>
        <v>70</v>
      </c>
      <c r="O77" s="122">
        <f t="shared" si="24"/>
        <v>4</v>
      </c>
      <c r="P77" s="122">
        <f t="shared" si="28"/>
        <v>0</v>
      </c>
      <c r="Q77" s="122">
        <f t="shared" si="16"/>
        <v>8045</v>
      </c>
      <c r="R77" s="123">
        <f t="shared" si="27"/>
        <v>77</v>
      </c>
      <c r="S77" s="122">
        <f t="shared" si="25"/>
        <v>8072</v>
      </c>
      <c r="T77" s="119" t="str">
        <f t="shared" si="17"/>
        <v>2023</v>
      </c>
      <c r="U77" s="119"/>
      <c r="V77" s="119"/>
      <c r="W77" s="119"/>
      <c r="X77" s="119"/>
      <c r="Y77" s="119"/>
      <c r="Z77" s="119"/>
      <c r="AA77" s="119"/>
      <c r="AB77" s="119"/>
      <c r="AC77" s="119"/>
      <c r="AD77" s="119"/>
      <c r="AE77" s="119"/>
      <c r="AF77" s="119"/>
      <c r="AG77" s="119"/>
      <c r="AH77" s="119"/>
      <c r="AI77" s="119"/>
      <c r="AJ77" s="119"/>
      <c r="AK77" s="119"/>
      <c r="AL77" s="119"/>
      <c r="AM77" s="119"/>
      <c r="AN77" s="119"/>
      <c r="AO77" s="119"/>
      <c r="AP77" s="119"/>
      <c r="AQ77" s="119"/>
      <c r="AR77" s="119"/>
      <c r="AS77" s="119"/>
      <c r="AT77" s="119"/>
      <c r="AU77" s="119"/>
      <c r="AV77" s="119"/>
      <c r="AW77" s="119"/>
      <c r="AX77" s="119"/>
      <c r="AY77" s="119"/>
      <c r="AZ77" s="119"/>
    </row>
    <row r="78" spans="1:52" ht="14">
      <c r="A78" s="129" t="s">
        <v>1475</v>
      </c>
      <c r="B78" s="121">
        <v>7935908</v>
      </c>
      <c r="C78" s="123">
        <f t="shared" si="18"/>
        <v>68</v>
      </c>
      <c r="D78" s="124" t="str">
        <f t="shared" si="21"/>
        <v>2024</v>
      </c>
      <c r="E78" s="122">
        <f t="shared" si="22"/>
        <v>7936</v>
      </c>
      <c r="F78" s="123">
        <f t="shared" si="23"/>
        <v>68</v>
      </c>
      <c r="G78" s="123">
        <f t="shared" si="19"/>
        <v>-1</v>
      </c>
      <c r="H78" s="123">
        <f t="shared" si="15"/>
        <v>0</v>
      </c>
      <c r="I78" s="123">
        <f t="shared" si="26"/>
        <v>70</v>
      </c>
      <c r="J78" s="122">
        <f t="shared" si="26"/>
        <v>7911</v>
      </c>
      <c r="K78" s="119"/>
      <c r="L78" s="119"/>
      <c r="M78" s="122">
        <v>8118836</v>
      </c>
      <c r="N78" s="122">
        <f t="shared" si="20"/>
        <v>74</v>
      </c>
      <c r="O78" s="122">
        <f t="shared" si="24"/>
        <v>4</v>
      </c>
      <c r="P78" s="122">
        <f t="shared" si="28"/>
        <v>-1</v>
      </c>
      <c r="Q78" s="122">
        <f t="shared" si="16"/>
        <v>8119</v>
      </c>
      <c r="R78" s="123">
        <f t="shared" si="27"/>
        <v>76</v>
      </c>
      <c r="S78" s="122">
        <f t="shared" si="25"/>
        <v>8148</v>
      </c>
      <c r="T78" s="119" t="str">
        <f t="shared" si="17"/>
        <v>2024</v>
      </c>
      <c r="U78" s="119"/>
      <c r="V78" s="119"/>
      <c r="W78" s="119"/>
      <c r="X78" s="119"/>
      <c r="Y78" s="119"/>
      <c r="Z78" s="119"/>
      <c r="AA78" s="119"/>
      <c r="AB78" s="119"/>
      <c r="AC78" s="119"/>
      <c r="AD78" s="119"/>
      <c r="AE78" s="119"/>
      <c r="AF78" s="119"/>
      <c r="AG78" s="119"/>
      <c r="AH78" s="119"/>
      <c r="AI78" s="119"/>
      <c r="AJ78" s="119"/>
      <c r="AK78" s="119"/>
      <c r="AL78" s="119"/>
      <c r="AM78" s="119"/>
      <c r="AN78" s="119"/>
      <c r="AO78" s="119"/>
      <c r="AP78" s="119"/>
      <c r="AQ78" s="119"/>
      <c r="AR78" s="119"/>
      <c r="AS78" s="119"/>
      <c r="AT78" s="119"/>
      <c r="AU78" s="119"/>
      <c r="AV78" s="119"/>
      <c r="AW78" s="119"/>
      <c r="AX78" s="119"/>
      <c r="AY78" s="119"/>
      <c r="AZ78" s="119"/>
    </row>
    <row r="79" spans="1:52" ht="14">
      <c r="A79" s="129" t="s">
        <v>1476</v>
      </c>
      <c r="B79" s="121">
        <v>8002978</v>
      </c>
      <c r="C79" s="123">
        <f t="shared" si="18"/>
        <v>67</v>
      </c>
      <c r="D79" s="124" t="str">
        <f t="shared" si="21"/>
        <v>2025</v>
      </c>
      <c r="E79" s="122">
        <f t="shared" si="22"/>
        <v>8003</v>
      </c>
      <c r="F79" s="123">
        <f t="shared" si="23"/>
        <v>67</v>
      </c>
      <c r="G79" s="123">
        <f t="shared" si="19"/>
        <v>-1</v>
      </c>
      <c r="H79" s="123">
        <f t="shared" si="15"/>
        <v>1</v>
      </c>
      <c r="I79" s="123">
        <f t="shared" si="26"/>
        <v>71</v>
      </c>
      <c r="J79" s="122">
        <f t="shared" si="26"/>
        <v>7982</v>
      </c>
      <c r="K79" s="119"/>
      <c r="L79" s="119"/>
      <c r="M79" s="122">
        <v>8191989</v>
      </c>
      <c r="N79" s="122">
        <f t="shared" si="20"/>
        <v>73</v>
      </c>
      <c r="O79" s="122">
        <f t="shared" si="24"/>
        <v>-1</v>
      </c>
      <c r="P79" s="122">
        <f t="shared" si="28"/>
        <v>-2</v>
      </c>
      <c r="Q79" s="122">
        <f t="shared" si="16"/>
        <v>8192</v>
      </c>
      <c r="R79" s="123">
        <f t="shared" si="27"/>
        <v>74</v>
      </c>
      <c r="S79" s="122">
        <f t="shared" si="25"/>
        <v>8222</v>
      </c>
      <c r="T79" s="119" t="str">
        <f t="shared" si="17"/>
        <v>2025</v>
      </c>
      <c r="U79" s="119"/>
      <c r="V79" s="119"/>
      <c r="W79" s="119"/>
      <c r="X79" s="119"/>
      <c r="Y79" s="119"/>
      <c r="Z79" s="119"/>
      <c r="AA79" s="119"/>
      <c r="AB79" s="119"/>
      <c r="AC79" s="119"/>
      <c r="AD79" s="119"/>
      <c r="AE79" s="119"/>
      <c r="AF79" s="119"/>
      <c r="AG79" s="119"/>
      <c r="AH79" s="119"/>
      <c r="AI79" s="119"/>
      <c r="AJ79" s="119"/>
      <c r="AK79" s="119"/>
      <c r="AL79" s="119"/>
      <c r="AM79" s="119"/>
      <c r="AN79" s="119"/>
      <c r="AO79" s="119"/>
      <c r="AP79" s="119"/>
      <c r="AQ79" s="119"/>
      <c r="AR79" s="119"/>
      <c r="AS79" s="119"/>
      <c r="AT79" s="119"/>
      <c r="AU79" s="119"/>
      <c r="AV79" s="119"/>
      <c r="AW79" s="119"/>
      <c r="AX79" s="119"/>
      <c r="AY79" s="119"/>
      <c r="AZ79" s="119"/>
    </row>
    <row r="80" spans="1:52" ht="14">
      <c r="A80" s="129" t="s">
        <v>1477</v>
      </c>
      <c r="B80" s="121">
        <v>8068925</v>
      </c>
      <c r="C80" s="123">
        <f t="shared" si="18"/>
        <v>66</v>
      </c>
      <c r="D80" s="124" t="str">
        <f t="shared" si="21"/>
        <v>2026</v>
      </c>
      <c r="E80" s="122">
        <f t="shared" si="22"/>
        <v>8069</v>
      </c>
      <c r="F80" s="123">
        <f t="shared" si="23"/>
        <v>66</v>
      </c>
      <c r="G80" s="123">
        <f t="shared" si="19"/>
        <v>-1</v>
      </c>
      <c r="H80" s="123">
        <f t="shared" si="15"/>
        <v>1</v>
      </c>
      <c r="I80" s="123">
        <f t="shared" si="26"/>
        <v>72</v>
      </c>
      <c r="J80" s="122">
        <f t="shared" si="26"/>
        <v>8054</v>
      </c>
      <c r="K80" s="119"/>
      <c r="L80" s="119"/>
      <c r="M80" s="122">
        <v>8264365</v>
      </c>
      <c r="N80" s="122">
        <f t="shared" si="20"/>
        <v>72</v>
      </c>
      <c r="O80" s="122">
        <f t="shared" si="24"/>
        <v>-1</v>
      </c>
      <c r="P80" s="122">
        <f t="shared" si="28"/>
        <v>-3</v>
      </c>
      <c r="Q80" s="122">
        <f t="shared" si="16"/>
        <v>8264</v>
      </c>
      <c r="R80" s="123">
        <f t="shared" si="27"/>
        <v>71</v>
      </c>
      <c r="S80" s="122">
        <f t="shared" si="25"/>
        <v>8293</v>
      </c>
      <c r="T80" s="119" t="str">
        <f t="shared" si="17"/>
        <v>2026</v>
      </c>
      <c r="U80" s="119"/>
      <c r="V80" s="119"/>
      <c r="W80" s="119"/>
      <c r="X80" s="119"/>
      <c r="Y80" s="119"/>
      <c r="Z80" s="119"/>
      <c r="AA80" s="119"/>
      <c r="AB80" s="119"/>
      <c r="AC80" s="119"/>
      <c r="AD80" s="119"/>
      <c r="AE80" s="119"/>
      <c r="AF80" s="119"/>
      <c r="AG80" s="119"/>
      <c r="AH80" s="119"/>
      <c r="AI80" s="119"/>
      <c r="AJ80" s="119"/>
      <c r="AK80" s="119"/>
      <c r="AL80" s="119"/>
      <c r="AM80" s="119"/>
      <c r="AN80" s="119"/>
      <c r="AO80" s="119"/>
      <c r="AP80" s="119"/>
      <c r="AQ80" s="119"/>
      <c r="AR80" s="119"/>
      <c r="AS80" s="119"/>
      <c r="AT80" s="119"/>
      <c r="AU80" s="119"/>
      <c r="AV80" s="119"/>
      <c r="AW80" s="119"/>
      <c r="AX80" s="119"/>
      <c r="AY80" s="119"/>
      <c r="AZ80" s="119"/>
    </row>
    <row r="81" spans="1:52" ht="14">
      <c r="A81" s="129" t="s">
        <v>1478</v>
      </c>
      <c r="B81" s="121">
        <v>8133725</v>
      </c>
      <c r="C81" s="123">
        <f t="shared" si="18"/>
        <v>65</v>
      </c>
      <c r="D81" s="124" t="str">
        <f t="shared" si="21"/>
        <v>2027</v>
      </c>
      <c r="E81" s="122">
        <f t="shared" si="22"/>
        <v>8134</v>
      </c>
      <c r="F81" s="123">
        <f t="shared" si="23"/>
        <v>65</v>
      </c>
      <c r="G81" s="123">
        <f t="shared" si="19"/>
        <v>-1</v>
      </c>
      <c r="H81" s="123">
        <f t="shared" si="15"/>
        <v>0</v>
      </c>
      <c r="I81" s="123">
        <f t="shared" si="26"/>
        <v>72</v>
      </c>
      <c r="J81" s="122">
        <f t="shared" si="26"/>
        <v>8126</v>
      </c>
      <c r="K81" s="119"/>
      <c r="L81" s="119"/>
      <c r="M81" s="122">
        <v>8335978</v>
      </c>
      <c r="N81" s="122">
        <f t="shared" si="20"/>
        <v>72</v>
      </c>
      <c r="O81" s="122">
        <f t="shared" si="24"/>
        <v>0</v>
      </c>
      <c r="P81" s="122">
        <f t="shared" si="28"/>
        <v>-1</v>
      </c>
      <c r="Q81" s="122">
        <f t="shared" si="16"/>
        <v>8336</v>
      </c>
      <c r="R81" s="123">
        <f t="shared" si="27"/>
        <v>70</v>
      </c>
      <c r="S81" s="122">
        <f t="shared" si="25"/>
        <v>8363</v>
      </c>
      <c r="T81" s="119" t="str">
        <f t="shared" si="17"/>
        <v>2027</v>
      </c>
      <c r="U81" s="119"/>
      <c r="V81" s="119"/>
      <c r="W81" s="119"/>
      <c r="X81" s="119"/>
      <c r="Y81" s="119"/>
      <c r="Z81" s="119"/>
      <c r="AA81" s="119"/>
      <c r="AB81" s="119"/>
      <c r="AC81" s="119"/>
      <c r="AD81" s="119"/>
      <c r="AE81" s="119"/>
      <c r="AF81" s="119"/>
      <c r="AG81" s="119"/>
      <c r="AH81" s="119"/>
      <c r="AI81" s="119"/>
      <c r="AJ81" s="119"/>
      <c r="AK81" s="119"/>
      <c r="AL81" s="119"/>
      <c r="AM81" s="119"/>
      <c r="AN81" s="119"/>
      <c r="AO81" s="119"/>
      <c r="AP81" s="119"/>
      <c r="AQ81" s="119"/>
      <c r="AR81" s="119"/>
      <c r="AS81" s="119"/>
      <c r="AT81" s="119"/>
      <c r="AU81" s="119"/>
      <c r="AV81" s="119"/>
      <c r="AW81" s="119"/>
      <c r="AX81" s="119"/>
      <c r="AY81" s="119"/>
      <c r="AZ81" s="119"/>
    </row>
    <row r="82" spans="1:52" ht="14">
      <c r="A82" s="129" t="s">
        <v>1479</v>
      </c>
      <c r="B82" s="121">
        <v>8197390</v>
      </c>
      <c r="C82" s="123">
        <f t="shared" si="18"/>
        <v>64</v>
      </c>
      <c r="D82" s="124" t="str">
        <f t="shared" si="21"/>
        <v>2028</v>
      </c>
      <c r="E82" s="122">
        <f t="shared" si="22"/>
        <v>8197</v>
      </c>
      <c r="F82" s="123">
        <f t="shared" si="23"/>
        <v>64</v>
      </c>
      <c r="G82" s="123">
        <f t="shared" si="19"/>
        <v>-1</v>
      </c>
      <c r="H82" s="123">
        <f t="shared" si="15"/>
        <v>1</v>
      </c>
      <c r="I82" s="123">
        <f t="shared" si="26"/>
        <v>73</v>
      </c>
      <c r="J82" s="122">
        <f t="shared" si="26"/>
        <v>8199</v>
      </c>
      <c r="K82" s="119"/>
      <c r="L82" s="119"/>
      <c r="M82" s="122">
        <v>8406829</v>
      </c>
      <c r="N82" s="122">
        <f t="shared" si="20"/>
        <v>71</v>
      </c>
      <c r="O82" s="122">
        <f t="shared" si="24"/>
        <v>-1</v>
      </c>
      <c r="P82" s="122">
        <f t="shared" si="28"/>
        <v>-1</v>
      </c>
      <c r="Q82" s="122">
        <f t="shared" si="16"/>
        <v>8407</v>
      </c>
      <c r="R82" s="123">
        <f t="shared" si="27"/>
        <v>69</v>
      </c>
      <c r="S82" s="122">
        <f t="shared" si="25"/>
        <v>8432</v>
      </c>
      <c r="T82" s="119" t="str">
        <f t="shared" si="17"/>
        <v>2028</v>
      </c>
      <c r="U82" s="119"/>
      <c r="V82" s="119"/>
      <c r="W82" s="119"/>
      <c r="X82" s="119"/>
      <c r="Y82" s="119"/>
      <c r="Z82" s="119"/>
      <c r="AA82" s="119"/>
      <c r="AB82" s="119"/>
      <c r="AC82" s="119"/>
      <c r="AD82" s="119"/>
      <c r="AE82" s="119"/>
      <c r="AF82" s="119"/>
      <c r="AG82" s="119"/>
      <c r="AH82" s="119"/>
      <c r="AI82" s="119"/>
      <c r="AJ82" s="119"/>
      <c r="AK82" s="119"/>
      <c r="AL82" s="119"/>
      <c r="AM82" s="119"/>
      <c r="AN82" s="119"/>
      <c r="AO82" s="119"/>
      <c r="AP82" s="119"/>
      <c r="AQ82" s="119"/>
      <c r="AR82" s="119"/>
      <c r="AS82" s="119"/>
      <c r="AT82" s="119"/>
      <c r="AU82" s="119"/>
      <c r="AV82" s="119"/>
      <c r="AW82" s="119"/>
      <c r="AX82" s="119"/>
      <c r="AY82" s="119"/>
      <c r="AZ82" s="119"/>
    </row>
    <row r="83" spans="1:52" ht="14">
      <c r="A83" s="129" t="s">
        <v>1480</v>
      </c>
      <c r="B83" s="121">
        <v>8259937</v>
      </c>
      <c r="C83" s="123">
        <f t="shared" si="18"/>
        <v>63</v>
      </c>
      <c r="D83" s="124" t="str">
        <f t="shared" si="21"/>
        <v>2029</v>
      </c>
      <c r="E83" s="122">
        <f t="shared" si="22"/>
        <v>8260</v>
      </c>
      <c r="F83" s="123">
        <f t="shared" si="23"/>
        <v>63</v>
      </c>
      <c r="G83" s="123">
        <f t="shared" si="19"/>
        <v>-1</v>
      </c>
      <c r="H83" s="123">
        <f t="shared" si="15"/>
        <v>1</v>
      </c>
      <c r="I83" s="123">
        <f t="shared" si="26"/>
        <v>74</v>
      </c>
      <c r="J83" s="122">
        <f t="shared" si="26"/>
        <v>8273</v>
      </c>
      <c r="K83" s="119"/>
      <c r="L83" s="119"/>
      <c r="M83" s="122">
        <v>8476889</v>
      </c>
      <c r="N83" s="122">
        <f t="shared" si="20"/>
        <v>70</v>
      </c>
      <c r="O83" s="122">
        <f t="shared" si="24"/>
        <v>-1</v>
      </c>
      <c r="P83" s="122">
        <f t="shared" si="28"/>
        <v>0</v>
      </c>
      <c r="Q83" s="122">
        <f t="shared" si="16"/>
        <v>8477</v>
      </c>
      <c r="R83" s="123">
        <f t="shared" si="27"/>
        <v>69</v>
      </c>
      <c r="S83" s="122">
        <f t="shared" si="25"/>
        <v>8501</v>
      </c>
      <c r="T83" s="119" t="str">
        <f t="shared" si="17"/>
        <v>2029</v>
      </c>
      <c r="U83" s="119"/>
      <c r="V83" s="119"/>
      <c r="W83" s="119"/>
      <c r="X83" s="119"/>
      <c r="Y83" s="119"/>
      <c r="Z83" s="119"/>
      <c r="AA83" s="119"/>
      <c r="AB83" s="119"/>
      <c r="AC83" s="119"/>
      <c r="AD83" s="119"/>
      <c r="AE83" s="119"/>
      <c r="AF83" s="119"/>
      <c r="AG83" s="119"/>
      <c r="AH83" s="119"/>
      <c r="AI83" s="119"/>
      <c r="AJ83" s="119"/>
      <c r="AK83" s="119"/>
      <c r="AL83" s="119"/>
      <c r="AM83" s="119"/>
      <c r="AN83" s="119"/>
      <c r="AO83" s="119"/>
      <c r="AP83" s="119"/>
      <c r="AQ83" s="119"/>
      <c r="AR83" s="119"/>
      <c r="AS83" s="119"/>
      <c r="AT83" s="119"/>
      <c r="AU83" s="119"/>
      <c r="AV83" s="119"/>
      <c r="AW83" s="119"/>
      <c r="AX83" s="119"/>
      <c r="AY83" s="119"/>
      <c r="AZ83" s="119"/>
    </row>
    <row r="84" spans="1:52" ht="14">
      <c r="A84" s="129" t="s">
        <v>1481</v>
      </c>
      <c r="B84" s="121">
        <v>8321380</v>
      </c>
      <c r="C84" s="123">
        <f t="shared" si="18"/>
        <v>61</v>
      </c>
      <c r="D84" s="124" t="str">
        <f t="shared" si="21"/>
        <v>2030</v>
      </c>
      <c r="E84" s="122">
        <f t="shared" si="22"/>
        <v>8321</v>
      </c>
      <c r="F84" s="123">
        <f t="shared" si="23"/>
        <v>61</v>
      </c>
      <c r="G84" s="123">
        <f t="shared" si="19"/>
        <v>-2</v>
      </c>
      <c r="H84" s="123">
        <f t="shared" si="15"/>
        <v>0</v>
      </c>
      <c r="I84" s="123">
        <f t="shared" si="26"/>
        <v>74</v>
      </c>
      <c r="J84" s="122">
        <f t="shared" si="26"/>
        <v>8347</v>
      </c>
      <c r="K84" s="119"/>
      <c r="L84" s="119"/>
      <c r="M84" s="122">
        <v>8546141</v>
      </c>
      <c r="N84" s="122">
        <f t="shared" si="20"/>
        <v>69</v>
      </c>
      <c r="O84" s="122">
        <f t="shared" si="24"/>
        <v>-1</v>
      </c>
      <c r="P84" s="122">
        <f t="shared" si="28"/>
        <v>-3</v>
      </c>
      <c r="Q84" s="122">
        <f t="shared" si="16"/>
        <v>8546</v>
      </c>
      <c r="R84" s="123">
        <f t="shared" si="27"/>
        <v>66</v>
      </c>
      <c r="S84" s="122">
        <f t="shared" si="25"/>
        <v>8567</v>
      </c>
      <c r="T84" s="119" t="str">
        <f t="shared" si="17"/>
        <v>2030</v>
      </c>
      <c r="U84" s="119"/>
      <c r="V84" s="119"/>
      <c r="W84" s="119"/>
      <c r="X84" s="119"/>
      <c r="Y84" s="119"/>
      <c r="Z84" s="119"/>
      <c r="AA84" s="119"/>
      <c r="AB84" s="119"/>
      <c r="AC84" s="119"/>
      <c r="AD84" s="119"/>
      <c r="AE84" s="119"/>
      <c r="AF84" s="119"/>
      <c r="AG84" s="119"/>
      <c r="AH84" s="119"/>
      <c r="AI84" s="119"/>
      <c r="AJ84" s="119"/>
      <c r="AK84" s="119"/>
      <c r="AL84" s="119"/>
      <c r="AM84" s="119"/>
      <c r="AN84" s="119"/>
      <c r="AO84" s="119"/>
      <c r="AP84" s="119"/>
      <c r="AQ84" s="119"/>
      <c r="AR84" s="119"/>
      <c r="AS84" s="119"/>
      <c r="AT84" s="119"/>
      <c r="AU84" s="119"/>
      <c r="AV84" s="119"/>
      <c r="AW84" s="119"/>
      <c r="AX84" s="119"/>
      <c r="AY84" s="119"/>
      <c r="AZ84" s="119"/>
    </row>
    <row r="85" spans="1:52" ht="14">
      <c r="A85" s="129" t="s">
        <v>1482</v>
      </c>
      <c r="B85" s="121">
        <v>8381713</v>
      </c>
      <c r="C85" s="123">
        <f t="shared" si="18"/>
        <v>60</v>
      </c>
      <c r="D85" s="124" t="str">
        <f t="shared" si="21"/>
        <v>2031</v>
      </c>
      <c r="E85" s="122">
        <f t="shared" si="22"/>
        <v>8382</v>
      </c>
      <c r="F85" s="123">
        <f t="shared" si="23"/>
        <v>60</v>
      </c>
      <c r="G85" s="123">
        <f t="shared" si="19"/>
        <v>-1</v>
      </c>
      <c r="H85" s="123">
        <f t="shared" si="15"/>
        <v>-2</v>
      </c>
      <c r="I85" s="123">
        <f t="shared" si="26"/>
        <v>72</v>
      </c>
      <c r="J85" s="122">
        <f t="shared" si="26"/>
        <v>8419</v>
      </c>
      <c r="K85" s="119"/>
      <c r="L85" s="119"/>
      <c r="M85" s="122">
        <v>8614533</v>
      </c>
      <c r="N85" s="122">
        <f t="shared" si="20"/>
        <v>68</v>
      </c>
      <c r="O85" s="122">
        <f t="shared" si="24"/>
        <v>-1</v>
      </c>
      <c r="P85" s="122">
        <f t="shared" si="28"/>
        <v>-3</v>
      </c>
      <c r="Q85" s="122">
        <f t="shared" si="16"/>
        <v>8615</v>
      </c>
      <c r="R85" s="123">
        <f t="shared" si="27"/>
        <v>63</v>
      </c>
      <c r="S85" s="122">
        <f t="shared" si="25"/>
        <v>8630</v>
      </c>
      <c r="T85" s="119" t="str">
        <f t="shared" si="17"/>
        <v>2031</v>
      </c>
      <c r="U85" s="119"/>
      <c r="V85" s="119"/>
      <c r="W85" s="119"/>
      <c r="X85" s="119"/>
      <c r="Y85" s="119"/>
      <c r="Z85" s="119"/>
      <c r="AA85" s="119"/>
      <c r="AB85" s="119"/>
      <c r="AC85" s="119"/>
      <c r="AD85" s="119"/>
      <c r="AE85" s="119"/>
      <c r="AF85" s="119"/>
      <c r="AG85" s="119"/>
      <c r="AH85" s="119"/>
      <c r="AI85" s="119"/>
      <c r="AJ85" s="119"/>
      <c r="AK85" s="119"/>
      <c r="AL85" s="119"/>
      <c r="AM85" s="119"/>
      <c r="AN85" s="119"/>
      <c r="AO85" s="119"/>
      <c r="AP85" s="119"/>
      <c r="AQ85" s="119"/>
      <c r="AR85" s="119"/>
      <c r="AS85" s="119"/>
      <c r="AT85" s="119"/>
      <c r="AU85" s="119"/>
      <c r="AV85" s="119"/>
      <c r="AW85" s="119"/>
      <c r="AX85" s="119"/>
      <c r="AY85" s="119"/>
      <c r="AZ85" s="119"/>
    </row>
    <row r="86" spans="1:52" ht="14">
      <c r="A86" s="129" t="s">
        <v>1483</v>
      </c>
      <c r="B86" s="121">
        <v>8440926</v>
      </c>
      <c r="C86" s="123">
        <f t="shared" si="18"/>
        <v>59</v>
      </c>
      <c r="D86" s="124" t="str">
        <f t="shared" si="21"/>
        <v>2032</v>
      </c>
      <c r="E86" s="122">
        <f t="shared" si="22"/>
        <v>8441</v>
      </c>
      <c r="F86" s="123">
        <f t="shared" si="23"/>
        <v>59</v>
      </c>
      <c r="G86" s="123">
        <f t="shared" si="19"/>
        <v>-1</v>
      </c>
      <c r="H86" s="123">
        <f t="shared" si="15"/>
        <v>-2</v>
      </c>
      <c r="I86" s="123">
        <f t="shared" si="26"/>
        <v>70</v>
      </c>
      <c r="J86" s="122">
        <f t="shared" si="26"/>
        <v>8489</v>
      </c>
      <c r="K86" s="119"/>
      <c r="L86" s="119"/>
      <c r="M86" s="122">
        <v>8682092</v>
      </c>
      <c r="N86" s="122">
        <f t="shared" si="20"/>
        <v>68</v>
      </c>
      <c r="O86" s="122">
        <f t="shared" si="24"/>
        <v>0</v>
      </c>
      <c r="P86" s="122">
        <f t="shared" si="28"/>
        <v>-2</v>
      </c>
      <c r="Q86" s="122">
        <f t="shared" si="16"/>
        <v>8682</v>
      </c>
      <c r="R86" s="123">
        <f t="shared" si="27"/>
        <v>61</v>
      </c>
      <c r="S86" s="122">
        <f t="shared" si="25"/>
        <v>8691</v>
      </c>
      <c r="T86" s="119" t="str">
        <f t="shared" si="17"/>
        <v>2032</v>
      </c>
      <c r="U86" s="119"/>
      <c r="V86" s="119"/>
      <c r="W86" s="119"/>
      <c r="X86" s="119"/>
      <c r="Y86" s="119"/>
      <c r="Z86" s="119"/>
      <c r="AA86" s="119"/>
      <c r="AB86" s="119"/>
      <c r="AC86" s="119"/>
      <c r="AD86" s="119"/>
      <c r="AE86" s="119"/>
      <c r="AF86" s="119"/>
      <c r="AG86" s="119"/>
      <c r="AH86" s="119"/>
      <c r="AI86" s="119"/>
      <c r="AJ86" s="119"/>
      <c r="AK86" s="119"/>
      <c r="AL86" s="119"/>
      <c r="AM86" s="119"/>
      <c r="AN86" s="119"/>
      <c r="AO86" s="119"/>
      <c r="AP86" s="119"/>
      <c r="AQ86" s="119"/>
      <c r="AR86" s="119"/>
      <c r="AS86" s="119"/>
      <c r="AT86" s="119"/>
      <c r="AU86" s="119"/>
      <c r="AV86" s="119"/>
      <c r="AW86" s="119"/>
      <c r="AX86" s="119"/>
      <c r="AY86" s="119"/>
      <c r="AZ86" s="119"/>
    </row>
    <row r="87" spans="1:52" ht="14">
      <c r="A87" s="129" t="s">
        <v>1484</v>
      </c>
      <c r="B87" s="121">
        <v>8499022</v>
      </c>
      <c r="C87" s="123">
        <f t="shared" si="18"/>
        <v>58</v>
      </c>
      <c r="D87" s="124" t="str">
        <f t="shared" si="21"/>
        <v>2033</v>
      </c>
      <c r="E87" s="122">
        <f t="shared" si="22"/>
        <v>8499</v>
      </c>
      <c r="F87" s="123">
        <f t="shared" si="23"/>
        <v>58</v>
      </c>
      <c r="G87" s="123">
        <f t="shared" si="19"/>
        <v>-1</v>
      </c>
      <c r="H87" s="123">
        <f t="shared" si="15"/>
        <v>-2</v>
      </c>
      <c r="I87" s="123">
        <f t="shared" si="26"/>
        <v>68</v>
      </c>
      <c r="J87" s="122">
        <f t="shared" si="26"/>
        <v>8557</v>
      </c>
      <c r="K87" s="119"/>
      <c r="L87" s="119"/>
      <c r="M87" s="122">
        <v>8748799</v>
      </c>
      <c r="N87" s="122">
        <f t="shared" si="20"/>
        <v>67</v>
      </c>
      <c r="O87" s="122">
        <f t="shared" si="24"/>
        <v>-1</v>
      </c>
      <c r="P87" s="122">
        <f t="shared" si="28"/>
        <v>-5</v>
      </c>
      <c r="Q87" s="122">
        <f t="shared" si="16"/>
        <v>8749</v>
      </c>
      <c r="R87" s="123">
        <f t="shared" si="27"/>
        <v>56</v>
      </c>
      <c r="S87" s="122">
        <f t="shared" si="25"/>
        <v>8747</v>
      </c>
      <c r="T87" s="119" t="str">
        <f t="shared" si="17"/>
        <v>2033</v>
      </c>
      <c r="U87" s="119"/>
      <c r="V87" s="119"/>
      <c r="W87" s="119"/>
      <c r="X87" s="119"/>
      <c r="Y87" s="119"/>
      <c r="Z87" s="119"/>
      <c r="AA87" s="119"/>
      <c r="AB87" s="119"/>
      <c r="AC87" s="119"/>
      <c r="AD87" s="119"/>
      <c r="AE87" s="119"/>
      <c r="AF87" s="119"/>
      <c r="AG87" s="119"/>
      <c r="AH87" s="119"/>
      <c r="AI87" s="119"/>
      <c r="AJ87" s="119"/>
      <c r="AK87" s="119"/>
      <c r="AL87" s="119"/>
      <c r="AM87" s="119"/>
      <c r="AN87" s="119"/>
      <c r="AO87" s="119"/>
      <c r="AP87" s="119"/>
      <c r="AQ87" s="119"/>
      <c r="AR87" s="119"/>
      <c r="AS87" s="119"/>
      <c r="AT87" s="119"/>
      <c r="AU87" s="119"/>
      <c r="AV87" s="119"/>
      <c r="AW87" s="119"/>
      <c r="AX87" s="119"/>
      <c r="AY87" s="119"/>
      <c r="AZ87" s="119"/>
    </row>
    <row r="88" spans="1:52" ht="14">
      <c r="A88" s="129" t="s">
        <v>1485</v>
      </c>
      <c r="B88" s="121">
        <v>8556003</v>
      </c>
      <c r="C88" s="123">
        <f t="shared" si="18"/>
        <v>57</v>
      </c>
      <c r="D88" s="124" t="str">
        <f t="shared" si="21"/>
        <v>2034</v>
      </c>
      <c r="E88" s="122">
        <f t="shared" si="22"/>
        <v>8556</v>
      </c>
      <c r="F88" s="123">
        <f t="shared" si="23"/>
        <v>57</v>
      </c>
      <c r="G88" s="123">
        <f t="shared" si="19"/>
        <v>-1</v>
      </c>
      <c r="H88" s="123">
        <f t="shared" si="15"/>
        <v>-3</v>
      </c>
      <c r="I88" s="123">
        <f t="shared" ref="I88:J103" si="29">I87+H88</f>
        <v>65</v>
      </c>
      <c r="J88" s="122">
        <f t="shared" si="29"/>
        <v>8622</v>
      </c>
      <c r="K88" s="119"/>
      <c r="L88" s="119"/>
      <c r="M88" s="122">
        <v>8814575</v>
      </c>
      <c r="N88" s="122">
        <f t="shared" si="20"/>
        <v>66</v>
      </c>
      <c r="O88" s="122">
        <f t="shared" si="24"/>
        <v>-1</v>
      </c>
      <c r="P88" s="122">
        <f t="shared" si="28"/>
        <v>-7</v>
      </c>
      <c r="Q88" s="122">
        <f t="shared" si="16"/>
        <v>8815</v>
      </c>
      <c r="R88" s="123">
        <f t="shared" si="27"/>
        <v>49</v>
      </c>
      <c r="S88" s="122">
        <f t="shared" si="25"/>
        <v>8796</v>
      </c>
      <c r="T88" s="119" t="str">
        <f t="shared" si="17"/>
        <v>2034</v>
      </c>
      <c r="U88" s="119"/>
      <c r="V88" s="119"/>
      <c r="W88" s="119"/>
      <c r="X88" s="119"/>
      <c r="Y88" s="119"/>
      <c r="Z88" s="119"/>
      <c r="AA88" s="119"/>
      <c r="AB88" s="119"/>
      <c r="AC88" s="119"/>
      <c r="AD88" s="119"/>
      <c r="AE88" s="119"/>
      <c r="AF88" s="119"/>
      <c r="AG88" s="119"/>
      <c r="AH88" s="119"/>
      <c r="AI88" s="119"/>
      <c r="AJ88" s="119"/>
      <c r="AK88" s="119"/>
      <c r="AL88" s="119"/>
      <c r="AM88" s="119"/>
      <c r="AN88" s="119"/>
      <c r="AO88" s="119"/>
      <c r="AP88" s="119"/>
      <c r="AQ88" s="119"/>
      <c r="AR88" s="119"/>
      <c r="AS88" s="119"/>
      <c r="AT88" s="119"/>
      <c r="AU88" s="119"/>
      <c r="AV88" s="119"/>
      <c r="AW88" s="119"/>
      <c r="AX88" s="119"/>
      <c r="AY88" s="119"/>
      <c r="AZ88" s="119"/>
    </row>
    <row r="89" spans="1:52" ht="14">
      <c r="A89" s="129" t="s">
        <v>1486</v>
      </c>
      <c r="B89" s="121">
        <v>8611867</v>
      </c>
      <c r="C89" s="123">
        <f t="shared" si="18"/>
        <v>56</v>
      </c>
      <c r="D89" s="124" t="str">
        <f t="shared" si="21"/>
        <v>2035</v>
      </c>
      <c r="E89" s="122">
        <f t="shared" si="22"/>
        <v>8612</v>
      </c>
      <c r="F89" s="123">
        <f t="shared" si="23"/>
        <v>56</v>
      </c>
      <c r="G89" s="123">
        <f t="shared" si="19"/>
        <v>-1</v>
      </c>
      <c r="H89" s="123">
        <f t="shared" si="15"/>
        <v>-2</v>
      </c>
      <c r="I89" s="123">
        <f t="shared" si="29"/>
        <v>63</v>
      </c>
      <c r="J89" s="122">
        <f t="shared" si="29"/>
        <v>8685</v>
      </c>
      <c r="K89" s="119"/>
      <c r="L89" s="119"/>
      <c r="M89" s="122">
        <v>8879397</v>
      </c>
      <c r="N89" s="122">
        <f t="shared" si="20"/>
        <v>65</v>
      </c>
      <c r="O89" s="122">
        <f t="shared" si="24"/>
        <v>-1</v>
      </c>
      <c r="P89" s="122">
        <f t="shared" si="28"/>
        <v>-4</v>
      </c>
      <c r="Q89" s="122">
        <f t="shared" si="16"/>
        <v>8879</v>
      </c>
      <c r="R89" s="123">
        <f t="shared" si="27"/>
        <v>45</v>
      </c>
      <c r="S89" s="122">
        <f t="shared" si="25"/>
        <v>8841</v>
      </c>
      <c r="T89" s="119" t="str">
        <f t="shared" si="17"/>
        <v>2035</v>
      </c>
      <c r="U89" s="119"/>
      <c r="V89" s="119"/>
      <c r="W89" s="119"/>
      <c r="X89" s="119"/>
      <c r="Y89" s="119"/>
      <c r="Z89" s="119"/>
      <c r="AA89" s="119"/>
      <c r="AB89" s="119"/>
      <c r="AC89" s="119"/>
      <c r="AD89" s="119"/>
      <c r="AE89" s="119"/>
      <c r="AF89" s="119"/>
      <c r="AG89" s="119"/>
      <c r="AH89" s="119"/>
      <c r="AI89" s="119"/>
      <c r="AJ89" s="119"/>
      <c r="AK89" s="119"/>
      <c r="AL89" s="119"/>
      <c r="AM89" s="119"/>
      <c r="AN89" s="119"/>
      <c r="AO89" s="119"/>
      <c r="AP89" s="119"/>
      <c r="AQ89" s="119"/>
      <c r="AR89" s="119"/>
      <c r="AS89" s="119"/>
      <c r="AT89" s="119"/>
      <c r="AU89" s="119"/>
      <c r="AV89" s="119"/>
      <c r="AW89" s="119"/>
      <c r="AX89" s="119"/>
      <c r="AY89" s="119"/>
      <c r="AZ89" s="119"/>
    </row>
    <row r="90" spans="1:52" ht="14">
      <c r="A90" s="129" t="s">
        <v>1487</v>
      </c>
      <c r="B90" s="121">
        <v>8666610</v>
      </c>
      <c r="C90" s="123">
        <f t="shared" si="18"/>
        <v>55</v>
      </c>
      <c r="D90" s="124" t="str">
        <f t="shared" si="21"/>
        <v>2036</v>
      </c>
      <c r="E90" s="122">
        <f t="shared" si="22"/>
        <v>8667</v>
      </c>
      <c r="F90" s="123">
        <f t="shared" si="23"/>
        <v>55</v>
      </c>
      <c r="G90" s="123">
        <f t="shared" si="19"/>
        <v>-1</v>
      </c>
      <c r="H90" s="123">
        <f t="shared" si="15"/>
        <v>-2</v>
      </c>
      <c r="I90" s="123">
        <f t="shared" si="29"/>
        <v>61</v>
      </c>
      <c r="J90" s="122">
        <f t="shared" si="29"/>
        <v>8746</v>
      </c>
      <c r="K90" s="119"/>
      <c r="L90" s="119"/>
      <c r="M90" s="122">
        <v>8943207</v>
      </c>
      <c r="N90" s="122">
        <f t="shared" si="20"/>
        <v>64</v>
      </c>
      <c r="O90" s="122">
        <f t="shared" si="24"/>
        <v>-1</v>
      </c>
      <c r="P90" s="122">
        <f t="shared" si="28"/>
        <v>-5</v>
      </c>
      <c r="Q90" s="122">
        <f t="shared" si="16"/>
        <v>8943</v>
      </c>
      <c r="R90" s="123">
        <f t="shared" si="27"/>
        <v>40</v>
      </c>
      <c r="S90" s="122">
        <f t="shared" si="25"/>
        <v>8881</v>
      </c>
      <c r="T90" s="119" t="str">
        <f t="shared" si="17"/>
        <v>2036</v>
      </c>
      <c r="U90" s="119"/>
      <c r="V90" s="119"/>
      <c r="W90" s="119"/>
      <c r="X90" s="119"/>
      <c r="Y90" s="119"/>
      <c r="Z90" s="119"/>
      <c r="AA90" s="119"/>
      <c r="AB90" s="119"/>
      <c r="AC90" s="119"/>
      <c r="AD90" s="119"/>
      <c r="AE90" s="119"/>
      <c r="AF90" s="119"/>
      <c r="AG90" s="119"/>
      <c r="AH90" s="119"/>
      <c r="AI90" s="119"/>
      <c r="AJ90" s="119"/>
      <c r="AK90" s="119"/>
      <c r="AL90" s="119"/>
      <c r="AM90" s="119"/>
      <c r="AN90" s="119"/>
      <c r="AO90" s="119"/>
      <c r="AP90" s="119"/>
      <c r="AQ90" s="119"/>
      <c r="AR90" s="119"/>
      <c r="AS90" s="119"/>
      <c r="AT90" s="119"/>
      <c r="AU90" s="119"/>
      <c r="AV90" s="119"/>
      <c r="AW90" s="119"/>
      <c r="AX90" s="119"/>
      <c r="AY90" s="119"/>
      <c r="AZ90" s="119"/>
    </row>
    <row r="91" spans="1:52" ht="14">
      <c r="A91" s="129" t="s">
        <v>1488</v>
      </c>
      <c r="B91" s="121">
        <v>8720221</v>
      </c>
      <c r="C91" s="123">
        <f t="shared" si="18"/>
        <v>54</v>
      </c>
      <c r="D91" s="124" t="str">
        <f t="shared" si="21"/>
        <v>2037</v>
      </c>
      <c r="E91" s="122">
        <f t="shared" si="22"/>
        <v>8720</v>
      </c>
      <c r="F91" s="123">
        <f t="shared" si="23"/>
        <v>54</v>
      </c>
      <c r="G91" s="123">
        <f t="shared" si="19"/>
        <v>-1</v>
      </c>
      <c r="H91" s="123">
        <f t="shared" si="15"/>
        <v>-2</v>
      </c>
      <c r="I91" s="123">
        <f t="shared" si="29"/>
        <v>59</v>
      </c>
      <c r="J91" s="122">
        <f t="shared" si="29"/>
        <v>8805</v>
      </c>
      <c r="K91" s="119"/>
      <c r="L91" s="119"/>
      <c r="M91" s="122">
        <v>9006026</v>
      </c>
      <c r="N91" s="122">
        <f t="shared" si="20"/>
        <v>63</v>
      </c>
      <c r="O91" s="122">
        <f t="shared" si="24"/>
        <v>-1</v>
      </c>
      <c r="P91" s="122">
        <f t="shared" si="28"/>
        <v>-4</v>
      </c>
      <c r="Q91" s="122">
        <f t="shared" si="16"/>
        <v>9006</v>
      </c>
      <c r="R91" s="123">
        <f t="shared" si="27"/>
        <v>36</v>
      </c>
      <c r="S91" s="122">
        <f t="shared" si="25"/>
        <v>8917</v>
      </c>
      <c r="T91" s="119" t="str">
        <f t="shared" si="17"/>
        <v>2037</v>
      </c>
      <c r="U91" s="119"/>
      <c r="V91" s="119"/>
      <c r="W91" s="119"/>
      <c r="X91" s="119"/>
      <c r="Y91" s="119"/>
      <c r="Z91" s="119"/>
      <c r="AA91" s="119"/>
      <c r="AB91" s="119"/>
      <c r="AC91" s="119"/>
      <c r="AD91" s="119"/>
      <c r="AE91" s="119"/>
      <c r="AF91" s="119"/>
      <c r="AG91" s="119"/>
      <c r="AH91" s="119"/>
      <c r="AI91" s="119"/>
      <c r="AJ91" s="119"/>
      <c r="AK91" s="119"/>
      <c r="AL91" s="119"/>
      <c r="AM91" s="119"/>
      <c r="AN91" s="119"/>
      <c r="AO91" s="119"/>
      <c r="AP91" s="119"/>
      <c r="AQ91" s="119"/>
      <c r="AR91" s="119"/>
      <c r="AS91" s="119"/>
      <c r="AT91" s="119"/>
      <c r="AU91" s="119"/>
      <c r="AV91" s="119"/>
      <c r="AW91" s="119"/>
      <c r="AX91" s="119"/>
      <c r="AY91" s="119"/>
      <c r="AZ91" s="119"/>
    </row>
    <row r="92" spans="1:52" ht="14">
      <c r="A92" s="129" t="s">
        <v>1489</v>
      </c>
      <c r="B92" s="121">
        <v>8772679</v>
      </c>
      <c r="C92" s="123">
        <f t="shared" si="18"/>
        <v>52</v>
      </c>
      <c r="D92" s="124" t="str">
        <f t="shared" si="21"/>
        <v>2038</v>
      </c>
      <c r="E92" s="122">
        <f t="shared" si="22"/>
        <v>8773</v>
      </c>
      <c r="F92" s="123">
        <f t="shared" si="23"/>
        <v>52</v>
      </c>
      <c r="G92" s="123">
        <f t="shared" si="19"/>
        <v>-2</v>
      </c>
      <c r="H92" s="123">
        <f t="shared" si="15"/>
        <v>-2</v>
      </c>
      <c r="I92" s="123">
        <f t="shared" si="29"/>
        <v>57</v>
      </c>
      <c r="J92" s="122">
        <f t="shared" si="29"/>
        <v>8862</v>
      </c>
      <c r="K92" s="119"/>
      <c r="L92" s="119"/>
      <c r="M92" s="122">
        <v>9067889</v>
      </c>
      <c r="N92" s="122">
        <f t="shared" si="20"/>
        <v>62</v>
      </c>
      <c r="O92" s="122">
        <f t="shared" si="24"/>
        <v>-1</v>
      </c>
      <c r="P92" s="122">
        <f t="shared" si="28"/>
        <v>-3</v>
      </c>
      <c r="Q92" s="122">
        <f t="shared" si="16"/>
        <v>9068</v>
      </c>
      <c r="R92" s="123">
        <f t="shared" si="27"/>
        <v>33</v>
      </c>
      <c r="S92" s="122">
        <f t="shared" si="25"/>
        <v>8950</v>
      </c>
      <c r="T92" s="119" t="str">
        <f t="shared" si="17"/>
        <v>2038</v>
      </c>
      <c r="U92" s="119"/>
      <c r="V92" s="119"/>
      <c r="W92" s="119"/>
      <c r="X92" s="119"/>
      <c r="Y92" s="119"/>
      <c r="Z92" s="119"/>
      <c r="AA92" s="119"/>
      <c r="AB92" s="119"/>
      <c r="AC92" s="119"/>
      <c r="AD92" s="119"/>
      <c r="AE92" s="119"/>
      <c r="AF92" s="119"/>
      <c r="AG92" s="119"/>
      <c r="AH92" s="119"/>
      <c r="AI92" s="119"/>
      <c r="AJ92" s="119"/>
      <c r="AK92" s="119"/>
      <c r="AL92" s="119"/>
      <c r="AM92" s="119"/>
      <c r="AN92" s="119"/>
      <c r="AO92" s="119"/>
      <c r="AP92" s="119"/>
      <c r="AQ92" s="119"/>
      <c r="AR92" s="119"/>
      <c r="AS92" s="119"/>
      <c r="AT92" s="119"/>
      <c r="AU92" s="119"/>
      <c r="AV92" s="119"/>
      <c r="AW92" s="119"/>
      <c r="AX92" s="119"/>
      <c r="AY92" s="119"/>
      <c r="AZ92" s="119"/>
    </row>
    <row r="93" spans="1:52" ht="14">
      <c r="A93" s="129" t="s">
        <v>1490</v>
      </c>
      <c r="B93" s="121">
        <v>8823960</v>
      </c>
      <c r="C93" s="123">
        <f t="shared" si="18"/>
        <v>51</v>
      </c>
      <c r="D93" s="124" t="str">
        <f t="shared" si="21"/>
        <v>2039</v>
      </c>
      <c r="E93" s="122">
        <f t="shared" si="22"/>
        <v>8824</v>
      </c>
      <c r="F93" s="123">
        <f t="shared" si="23"/>
        <v>51</v>
      </c>
      <c r="G93" s="123">
        <f t="shared" si="19"/>
        <v>-1</v>
      </c>
      <c r="H93" s="123">
        <f t="shared" si="15"/>
        <v>-2</v>
      </c>
      <c r="I93" s="123">
        <f t="shared" si="29"/>
        <v>55</v>
      </c>
      <c r="J93" s="122">
        <f t="shared" si="29"/>
        <v>8917</v>
      </c>
      <c r="K93" s="119"/>
      <c r="L93" s="119"/>
      <c r="M93" s="122">
        <v>9128661</v>
      </c>
      <c r="N93" s="122">
        <f t="shared" si="20"/>
        <v>61</v>
      </c>
      <c r="O93" s="122">
        <f t="shared" si="24"/>
        <v>-1</v>
      </c>
      <c r="P93" s="122">
        <f t="shared" si="28"/>
        <v>-4</v>
      </c>
      <c r="Q93" s="122">
        <f t="shared" si="16"/>
        <v>9129</v>
      </c>
      <c r="R93" s="123">
        <f t="shared" si="27"/>
        <v>29</v>
      </c>
      <c r="S93" s="122">
        <f t="shared" si="25"/>
        <v>8979</v>
      </c>
      <c r="T93" s="119" t="str">
        <f t="shared" si="17"/>
        <v>2039</v>
      </c>
      <c r="U93" s="119"/>
      <c r="V93" s="119"/>
      <c r="W93" s="119"/>
      <c r="X93" s="119"/>
      <c r="Y93" s="119"/>
      <c r="Z93" s="119"/>
      <c r="AA93" s="119"/>
      <c r="AB93" s="119"/>
      <c r="AC93" s="119"/>
      <c r="AD93" s="119"/>
      <c r="AE93" s="119"/>
      <c r="AF93" s="119"/>
      <c r="AG93" s="119"/>
      <c r="AH93" s="119"/>
      <c r="AI93" s="119"/>
      <c r="AJ93" s="119"/>
      <c r="AK93" s="119"/>
      <c r="AL93" s="119"/>
      <c r="AM93" s="119"/>
      <c r="AN93" s="119"/>
      <c r="AO93" s="119"/>
      <c r="AP93" s="119"/>
      <c r="AQ93" s="119"/>
      <c r="AR93" s="119"/>
      <c r="AS93" s="119"/>
      <c r="AT93" s="119"/>
      <c r="AU93" s="119"/>
      <c r="AV93" s="119"/>
      <c r="AW93" s="119"/>
      <c r="AX93" s="119"/>
      <c r="AY93" s="119"/>
      <c r="AZ93" s="119"/>
    </row>
    <row r="94" spans="1:52" ht="14">
      <c r="A94" s="129" t="s">
        <v>1491</v>
      </c>
      <c r="B94" s="121">
        <v>8874041</v>
      </c>
      <c r="C94" s="123">
        <f t="shared" si="18"/>
        <v>50</v>
      </c>
      <c r="D94" s="124" t="str">
        <f t="shared" si="21"/>
        <v>2040</v>
      </c>
      <c r="E94" s="122">
        <f t="shared" si="22"/>
        <v>8874</v>
      </c>
      <c r="F94" s="123">
        <f t="shared" si="23"/>
        <v>50</v>
      </c>
      <c r="G94" s="123">
        <f t="shared" si="19"/>
        <v>-1</v>
      </c>
      <c r="H94" s="123">
        <f t="shared" si="15"/>
        <v>-2</v>
      </c>
      <c r="I94" s="123">
        <f t="shared" si="29"/>
        <v>53</v>
      </c>
      <c r="J94" s="122">
        <f t="shared" si="29"/>
        <v>8970</v>
      </c>
      <c r="K94" s="119"/>
      <c r="L94" s="119"/>
      <c r="M94" s="122">
        <v>9188251</v>
      </c>
      <c r="N94" s="122">
        <f t="shared" si="20"/>
        <v>60</v>
      </c>
      <c r="O94" s="122">
        <f t="shared" si="24"/>
        <v>-1</v>
      </c>
      <c r="P94" s="122">
        <f t="shared" si="28"/>
        <v>-3</v>
      </c>
      <c r="Q94" s="122">
        <f t="shared" si="16"/>
        <v>9188</v>
      </c>
      <c r="R94" s="123">
        <f t="shared" si="27"/>
        <v>26</v>
      </c>
      <c r="S94" s="122">
        <f t="shared" si="25"/>
        <v>9005</v>
      </c>
      <c r="T94" s="119" t="str">
        <f t="shared" si="17"/>
        <v>2040</v>
      </c>
      <c r="U94" s="119"/>
      <c r="V94" s="119"/>
      <c r="W94" s="119"/>
      <c r="X94" s="119"/>
      <c r="Y94" s="119"/>
      <c r="Z94" s="119"/>
      <c r="AA94" s="119"/>
      <c r="AB94" s="119"/>
      <c r="AC94" s="119"/>
      <c r="AD94" s="119"/>
      <c r="AE94" s="119"/>
      <c r="AF94" s="119"/>
      <c r="AG94" s="119"/>
      <c r="AH94" s="119"/>
      <c r="AI94" s="119"/>
      <c r="AJ94" s="119"/>
      <c r="AK94" s="119"/>
      <c r="AL94" s="119"/>
      <c r="AM94" s="119"/>
      <c r="AN94" s="119"/>
      <c r="AO94" s="119"/>
      <c r="AP94" s="119"/>
      <c r="AQ94" s="119"/>
      <c r="AR94" s="119"/>
      <c r="AS94" s="119"/>
      <c r="AT94" s="119"/>
      <c r="AU94" s="119"/>
      <c r="AV94" s="119"/>
      <c r="AW94" s="119"/>
      <c r="AX94" s="119"/>
      <c r="AY94" s="119"/>
      <c r="AZ94" s="119"/>
    </row>
    <row r="95" spans="1:52" ht="14">
      <c r="A95" s="129" t="s">
        <v>1492</v>
      </c>
      <c r="B95" s="121">
        <v>8922915</v>
      </c>
      <c r="C95" s="123">
        <f t="shared" si="18"/>
        <v>49</v>
      </c>
      <c r="D95" s="124" t="str">
        <f t="shared" si="21"/>
        <v>2041</v>
      </c>
      <c r="E95" s="122">
        <f t="shared" si="22"/>
        <v>8923</v>
      </c>
      <c r="F95" s="123">
        <f t="shared" si="23"/>
        <v>49</v>
      </c>
      <c r="G95" s="123">
        <f t="shared" si="19"/>
        <v>-1</v>
      </c>
      <c r="H95" s="123">
        <f t="shared" si="15"/>
        <v>-2</v>
      </c>
      <c r="I95" s="123">
        <f t="shared" si="29"/>
        <v>51</v>
      </c>
      <c r="J95" s="122">
        <f t="shared" si="29"/>
        <v>9021</v>
      </c>
      <c r="K95" s="119"/>
      <c r="L95" s="119"/>
      <c r="M95" s="122">
        <v>9246673</v>
      </c>
      <c r="N95" s="122">
        <f t="shared" si="20"/>
        <v>58</v>
      </c>
      <c r="O95" s="122">
        <f t="shared" si="24"/>
        <v>-2</v>
      </c>
      <c r="P95" s="122">
        <f t="shared" si="28"/>
        <v>-4</v>
      </c>
      <c r="Q95" s="122">
        <f t="shared" si="16"/>
        <v>9247</v>
      </c>
      <c r="R95" s="123">
        <f t="shared" si="27"/>
        <v>22</v>
      </c>
      <c r="S95" s="122">
        <f t="shared" si="25"/>
        <v>9027</v>
      </c>
      <c r="T95" s="119" t="str">
        <f t="shared" si="17"/>
        <v>2041</v>
      </c>
      <c r="U95" s="119"/>
      <c r="V95" s="119"/>
      <c r="W95" s="119"/>
      <c r="X95" s="119"/>
      <c r="Y95" s="119"/>
      <c r="Z95" s="119"/>
      <c r="AA95" s="119"/>
      <c r="AB95" s="119"/>
      <c r="AC95" s="119"/>
      <c r="AD95" s="119"/>
      <c r="AE95" s="119"/>
      <c r="AF95" s="119"/>
      <c r="AG95" s="119"/>
      <c r="AH95" s="119"/>
      <c r="AI95" s="119"/>
      <c r="AJ95" s="119"/>
      <c r="AK95" s="119"/>
      <c r="AL95" s="119"/>
      <c r="AM95" s="119"/>
      <c r="AN95" s="119"/>
      <c r="AO95" s="119"/>
      <c r="AP95" s="119"/>
      <c r="AQ95" s="119"/>
      <c r="AR95" s="119"/>
      <c r="AS95" s="119"/>
      <c r="AT95" s="119"/>
      <c r="AU95" s="119"/>
      <c r="AV95" s="119"/>
      <c r="AW95" s="119"/>
      <c r="AX95" s="119"/>
      <c r="AY95" s="119"/>
      <c r="AZ95" s="119"/>
    </row>
    <row r="96" spans="1:52" ht="14">
      <c r="A96" s="129" t="s">
        <v>1493</v>
      </c>
      <c r="B96" s="121">
        <v>8970573</v>
      </c>
      <c r="C96" s="123">
        <f t="shared" si="18"/>
        <v>48</v>
      </c>
      <c r="D96" s="124" t="str">
        <f t="shared" si="21"/>
        <v>2042</v>
      </c>
      <c r="E96" s="122">
        <f t="shared" si="22"/>
        <v>8971</v>
      </c>
      <c r="F96" s="123">
        <f t="shared" si="23"/>
        <v>48</v>
      </c>
      <c r="G96" s="123">
        <f t="shared" si="19"/>
        <v>-1</v>
      </c>
      <c r="H96" s="123">
        <f t="shared" si="15"/>
        <v>-1</v>
      </c>
      <c r="I96" s="123">
        <f t="shared" si="29"/>
        <v>50</v>
      </c>
      <c r="J96" s="122">
        <f t="shared" si="29"/>
        <v>9071</v>
      </c>
      <c r="K96" s="119"/>
      <c r="L96" s="119"/>
      <c r="M96" s="122">
        <v>9303897</v>
      </c>
      <c r="N96" s="122">
        <f t="shared" si="20"/>
        <v>57</v>
      </c>
      <c r="O96" s="122">
        <f t="shared" si="24"/>
        <v>-1</v>
      </c>
      <c r="P96" s="122">
        <f t="shared" si="28"/>
        <v>-2</v>
      </c>
      <c r="Q96" s="122">
        <f t="shared" si="16"/>
        <v>9304</v>
      </c>
      <c r="R96" s="123">
        <f t="shared" si="27"/>
        <v>20</v>
      </c>
      <c r="S96" s="122">
        <f t="shared" si="25"/>
        <v>9047</v>
      </c>
      <c r="T96" s="119" t="str">
        <f t="shared" si="17"/>
        <v>2042</v>
      </c>
      <c r="U96" s="119"/>
      <c r="V96" s="119"/>
      <c r="W96" s="119"/>
      <c r="X96" s="119"/>
      <c r="Y96" s="119"/>
      <c r="Z96" s="119"/>
      <c r="AA96" s="119"/>
      <c r="AB96" s="119"/>
      <c r="AC96" s="119"/>
      <c r="AD96" s="119"/>
      <c r="AE96" s="119"/>
      <c r="AF96" s="119"/>
      <c r="AG96" s="119"/>
      <c r="AH96" s="119"/>
      <c r="AI96" s="119"/>
      <c r="AJ96" s="119"/>
      <c r="AK96" s="119"/>
      <c r="AL96" s="119"/>
      <c r="AM96" s="119"/>
      <c r="AN96" s="119"/>
      <c r="AO96" s="119"/>
      <c r="AP96" s="119"/>
      <c r="AQ96" s="119"/>
      <c r="AR96" s="119"/>
      <c r="AS96" s="119"/>
      <c r="AT96" s="119"/>
      <c r="AU96" s="119"/>
      <c r="AV96" s="119"/>
      <c r="AW96" s="119"/>
      <c r="AX96" s="119"/>
      <c r="AY96" s="119"/>
      <c r="AZ96" s="119"/>
    </row>
    <row r="97" spans="1:52" ht="14">
      <c r="A97" s="129" t="s">
        <v>1494</v>
      </c>
      <c r="B97" s="121">
        <v>9016993</v>
      </c>
      <c r="C97" s="123">
        <f t="shared" si="18"/>
        <v>46</v>
      </c>
      <c r="D97" s="124" t="str">
        <f t="shared" si="21"/>
        <v>2043</v>
      </c>
      <c r="E97" s="122">
        <f t="shared" si="22"/>
        <v>9017</v>
      </c>
      <c r="F97" s="123">
        <f t="shared" si="23"/>
        <v>46</v>
      </c>
      <c r="G97" s="123">
        <f t="shared" si="19"/>
        <v>-2</v>
      </c>
      <c r="H97" s="123">
        <f t="shared" si="15"/>
        <v>-2</v>
      </c>
      <c r="I97" s="123">
        <f t="shared" si="29"/>
        <v>48</v>
      </c>
      <c r="J97" s="122">
        <f t="shared" si="29"/>
        <v>9119</v>
      </c>
      <c r="K97" s="119"/>
      <c r="L97" s="119"/>
      <c r="M97" s="122">
        <v>9359836</v>
      </c>
      <c r="N97" s="122">
        <f t="shared" si="20"/>
        <v>56</v>
      </c>
      <c r="O97" s="122">
        <f t="shared" si="24"/>
        <v>-1</v>
      </c>
      <c r="P97" s="122">
        <f t="shared" si="28"/>
        <v>-2</v>
      </c>
      <c r="Q97" s="122">
        <f t="shared" si="16"/>
        <v>9360</v>
      </c>
      <c r="R97" s="123">
        <f t="shared" si="27"/>
        <v>18</v>
      </c>
      <c r="S97" s="122">
        <f t="shared" si="25"/>
        <v>9065</v>
      </c>
      <c r="T97" s="119" t="str">
        <f t="shared" si="17"/>
        <v>2043</v>
      </c>
      <c r="U97" s="119"/>
      <c r="V97" s="119"/>
      <c r="W97" s="119"/>
      <c r="X97" s="119"/>
      <c r="Y97" s="119"/>
      <c r="Z97" s="119"/>
      <c r="AA97" s="119"/>
      <c r="AB97" s="119"/>
      <c r="AC97" s="119"/>
      <c r="AD97" s="119"/>
      <c r="AE97" s="119"/>
      <c r="AF97" s="119"/>
      <c r="AG97" s="119"/>
      <c r="AH97" s="119"/>
      <c r="AI97" s="119"/>
      <c r="AJ97" s="119"/>
      <c r="AK97" s="119"/>
      <c r="AL97" s="119"/>
      <c r="AM97" s="119"/>
      <c r="AN97" s="119"/>
      <c r="AO97" s="119"/>
      <c r="AP97" s="119"/>
      <c r="AQ97" s="119"/>
      <c r="AR97" s="119"/>
      <c r="AS97" s="119"/>
      <c r="AT97" s="119"/>
      <c r="AU97" s="119"/>
      <c r="AV97" s="119"/>
      <c r="AW97" s="119"/>
      <c r="AX97" s="119"/>
      <c r="AY97" s="119"/>
      <c r="AZ97" s="119"/>
    </row>
    <row r="98" spans="1:52" ht="14">
      <c r="A98" s="129" t="s">
        <v>1495</v>
      </c>
      <c r="B98" s="121">
        <v>9062149</v>
      </c>
      <c r="C98" s="123">
        <f t="shared" si="18"/>
        <v>45</v>
      </c>
      <c r="D98" s="124" t="str">
        <f t="shared" si="21"/>
        <v>2044</v>
      </c>
      <c r="E98" s="122">
        <f t="shared" si="22"/>
        <v>9062</v>
      </c>
      <c r="F98" s="123">
        <f t="shared" si="23"/>
        <v>45</v>
      </c>
      <c r="G98" s="123">
        <f t="shared" si="19"/>
        <v>-1</v>
      </c>
      <c r="H98" s="123">
        <f t="shared" si="15"/>
        <v>-1</v>
      </c>
      <c r="I98" s="123">
        <f t="shared" si="29"/>
        <v>47</v>
      </c>
      <c r="J98" s="122">
        <f t="shared" si="29"/>
        <v>9166</v>
      </c>
      <c r="K98" s="119"/>
      <c r="L98" s="119"/>
      <c r="M98" s="122">
        <v>9414408</v>
      </c>
      <c r="N98" s="122">
        <f t="shared" si="20"/>
        <v>55</v>
      </c>
      <c r="O98" s="122">
        <f t="shared" si="24"/>
        <v>-1</v>
      </c>
      <c r="P98" s="122">
        <f t="shared" si="28"/>
        <v>-3</v>
      </c>
      <c r="Q98" s="122">
        <f t="shared" si="16"/>
        <v>9414</v>
      </c>
      <c r="R98" s="123">
        <f t="shared" si="27"/>
        <v>15</v>
      </c>
      <c r="S98" s="122">
        <f t="shared" si="25"/>
        <v>9080</v>
      </c>
      <c r="T98" s="119" t="str">
        <f t="shared" si="17"/>
        <v>2044</v>
      </c>
      <c r="U98" s="119"/>
      <c r="V98" s="119"/>
      <c r="W98" s="119"/>
      <c r="X98" s="119"/>
      <c r="Y98" s="119"/>
      <c r="Z98" s="119"/>
      <c r="AA98" s="119"/>
      <c r="AB98" s="119"/>
      <c r="AC98" s="119"/>
      <c r="AD98" s="119"/>
      <c r="AE98" s="119"/>
      <c r="AF98" s="119"/>
      <c r="AG98" s="119"/>
      <c r="AH98" s="119"/>
      <c r="AI98" s="119"/>
      <c r="AJ98" s="119"/>
      <c r="AK98" s="119"/>
      <c r="AL98" s="119"/>
      <c r="AM98" s="119"/>
      <c r="AN98" s="119"/>
      <c r="AO98" s="119"/>
      <c r="AP98" s="119"/>
      <c r="AQ98" s="119"/>
      <c r="AR98" s="119"/>
      <c r="AS98" s="119"/>
      <c r="AT98" s="119"/>
      <c r="AU98" s="119"/>
      <c r="AV98" s="119"/>
      <c r="AW98" s="119"/>
      <c r="AX98" s="119"/>
      <c r="AY98" s="119"/>
      <c r="AZ98" s="119"/>
    </row>
    <row r="99" spans="1:52" ht="14">
      <c r="A99" s="129" t="s">
        <v>1496</v>
      </c>
      <c r="B99" s="121">
        <v>9106022</v>
      </c>
      <c r="C99" s="123">
        <f t="shared" si="18"/>
        <v>44</v>
      </c>
      <c r="D99" s="124" t="str">
        <f t="shared" si="21"/>
        <v>2045</v>
      </c>
      <c r="E99" s="122">
        <f t="shared" si="22"/>
        <v>9106</v>
      </c>
      <c r="F99" s="123">
        <f t="shared" si="23"/>
        <v>44</v>
      </c>
      <c r="G99" s="123">
        <f t="shared" si="19"/>
        <v>-1</v>
      </c>
      <c r="H99" s="123">
        <f t="shared" si="15"/>
        <v>-2</v>
      </c>
      <c r="I99" s="123">
        <f t="shared" si="29"/>
        <v>45</v>
      </c>
      <c r="J99" s="122">
        <f t="shared" si="29"/>
        <v>9211</v>
      </c>
      <c r="K99" s="119"/>
      <c r="L99" s="119"/>
      <c r="M99" s="122">
        <v>9467544</v>
      </c>
      <c r="N99" s="122">
        <f t="shared" si="20"/>
        <v>53</v>
      </c>
      <c r="O99" s="122">
        <f t="shared" si="24"/>
        <v>-2</v>
      </c>
      <c r="P99" s="122">
        <f t="shared" si="28"/>
        <v>-4</v>
      </c>
      <c r="Q99" s="122">
        <f t="shared" si="16"/>
        <v>9468</v>
      </c>
      <c r="R99" s="123">
        <f t="shared" si="27"/>
        <v>11</v>
      </c>
      <c r="S99" s="122">
        <f t="shared" si="25"/>
        <v>9091</v>
      </c>
      <c r="T99" s="119" t="str">
        <f t="shared" si="17"/>
        <v>2045</v>
      </c>
      <c r="U99" s="119"/>
      <c r="V99" s="119"/>
      <c r="W99" s="119"/>
      <c r="X99" s="119"/>
      <c r="Y99" s="119"/>
      <c r="Z99" s="119"/>
      <c r="AA99" s="119"/>
      <c r="AB99" s="119"/>
      <c r="AC99" s="119"/>
      <c r="AD99" s="119"/>
      <c r="AE99" s="119"/>
      <c r="AF99" s="119"/>
      <c r="AG99" s="119"/>
      <c r="AH99" s="119"/>
      <c r="AI99" s="119"/>
      <c r="AJ99" s="119"/>
      <c r="AK99" s="119"/>
      <c r="AL99" s="119"/>
      <c r="AM99" s="119"/>
      <c r="AN99" s="119"/>
      <c r="AO99" s="119"/>
      <c r="AP99" s="119"/>
      <c r="AQ99" s="119"/>
      <c r="AR99" s="119"/>
      <c r="AS99" s="119"/>
      <c r="AT99" s="119"/>
      <c r="AU99" s="119"/>
      <c r="AV99" s="119"/>
      <c r="AW99" s="119"/>
      <c r="AX99" s="119"/>
      <c r="AY99" s="119"/>
      <c r="AZ99" s="119"/>
    </row>
    <row r="100" spans="1:52" ht="14">
      <c r="A100" s="129" t="s">
        <v>1497</v>
      </c>
      <c r="B100" s="121">
        <v>9148608</v>
      </c>
      <c r="C100" s="123">
        <f t="shared" si="18"/>
        <v>43</v>
      </c>
      <c r="D100" s="124" t="str">
        <f t="shared" si="21"/>
        <v>2046</v>
      </c>
      <c r="E100" s="122">
        <f t="shared" si="22"/>
        <v>9149</v>
      </c>
      <c r="F100" s="123">
        <f t="shared" si="23"/>
        <v>43</v>
      </c>
      <c r="G100" s="123">
        <f t="shared" si="19"/>
        <v>-1</v>
      </c>
      <c r="H100" s="123">
        <f t="shared" si="15"/>
        <v>0</v>
      </c>
      <c r="I100" s="123">
        <f t="shared" si="29"/>
        <v>45</v>
      </c>
      <c r="J100" s="122">
        <f t="shared" si="29"/>
        <v>9256</v>
      </c>
      <c r="K100" s="119"/>
      <c r="L100" s="119"/>
      <c r="M100" s="122">
        <v>9519191</v>
      </c>
      <c r="N100" s="122">
        <f t="shared" si="20"/>
        <v>52</v>
      </c>
      <c r="O100" s="122">
        <f t="shared" si="24"/>
        <v>-1</v>
      </c>
      <c r="P100" s="122">
        <f t="shared" si="28"/>
        <v>-2</v>
      </c>
      <c r="Q100" s="122">
        <f t="shared" si="16"/>
        <v>9519</v>
      </c>
      <c r="R100" s="123">
        <f t="shared" si="27"/>
        <v>9</v>
      </c>
      <c r="S100" s="122">
        <f t="shared" si="25"/>
        <v>9100</v>
      </c>
      <c r="T100" s="119" t="str">
        <f t="shared" si="17"/>
        <v>2046</v>
      </c>
      <c r="U100" s="119"/>
      <c r="V100" s="119"/>
      <c r="W100" s="119"/>
      <c r="X100" s="119"/>
      <c r="Y100" s="119"/>
      <c r="Z100" s="119"/>
      <c r="AA100" s="119"/>
      <c r="AB100" s="119"/>
      <c r="AC100" s="119"/>
      <c r="AD100" s="119"/>
      <c r="AE100" s="119"/>
      <c r="AF100" s="119"/>
      <c r="AG100" s="119"/>
      <c r="AH100" s="119"/>
      <c r="AI100" s="119"/>
      <c r="AJ100" s="119"/>
      <c r="AK100" s="119"/>
      <c r="AL100" s="119"/>
      <c r="AM100" s="119"/>
      <c r="AN100" s="119"/>
      <c r="AO100" s="119"/>
      <c r="AP100" s="119"/>
      <c r="AQ100" s="119"/>
      <c r="AR100" s="119"/>
      <c r="AS100" s="119"/>
      <c r="AT100" s="119"/>
      <c r="AU100" s="119"/>
      <c r="AV100" s="119"/>
      <c r="AW100" s="119"/>
      <c r="AX100" s="119"/>
      <c r="AY100" s="119"/>
      <c r="AZ100" s="119"/>
    </row>
    <row r="101" spans="1:52" ht="14">
      <c r="A101" s="129" t="s">
        <v>1498</v>
      </c>
      <c r="B101" s="121">
        <v>9189909</v>
      </c>
      <c r="C101" s="123">
        <f t="shared" si="18"/>
        <v>41</v>
      </c>
      <c r="D101" s="124" t="str">
        <f t="shared" si="21"/>
        <v>2047</v>
      </c>
      <c r="E101" s="122">
        <f t="shared" si="22"/>
        <v>9190</v>
      </c>
      <c r="F101" s="123">
        <f t="shared" si="23"/>
        <v>41</v>
      </c>
      <c r="G101" s="123">
        <f t="shared" si="19"/>
        <v>-2</v>
      </c>
      <c r="H101" s="123">
        <f t="shared" si="15"/>
        <v>-1</v>
      </c>
      <c r="I101" s="123">
        <f t="shared" si="29"/>
        <v>44</v>
      </c>
      <c r="J101" s="122">
        <f t="shared" si="29"/>
        <v>9300</v>
      </c>
      <c r="K101" s="119"/>
      <c r="L101" s="119"/>
      <c r="M101" s="122">
        <v>9569298</v>
      </c>
      <c r="N101" s="122">
        <f t="shared" si="20"/>
        <v>50</v>
      </c>
      <c r="O101" s="122">
        <f t="shared" si="24"/>
        <v>-2</v>
      </c>
      <c r="P101" s="122">
        <f t="shared" si="28"/>
        <v>-3</v>
      </c>
      <c r="Q101" s="122">
        <f t="shared" si="16"/>
        <v>9569</v>
      </c>
      <c r="R101" s="123">
        <f t="shared" si="27"/>
        <v>6</v>
      </c>
      <c r="S101" s="122">
        <f t="shared" si="25"/>
        <v>9106</v>
      </c>
      <c r="T101" s="119" t="str">
        <f t="shared" si="17"/>
        <v>2047</v>
      </c>
      <c r="U101" s="119"/>
      <c r="V101" s="119"/>
      <c r="W101" s="119"/>
      <c r="X101" s="119"/>
      <c r="Y101" s="119"/>
      <c r="Z101" s="119"/>
      <c r="AA101" s="119"/>
      <c r="AB101" s="119"/>
      <c r="AC101" s="119"/>
      <c r="AD101" s="119"/>
      <c r="AE101" s="119"/>
      <c r="AF101" s="119"/>
      <c r="AG101" s="119"/>
      <c r="AH101" s="119"/>
      <c r="AI101" s="119"/>
      <c r="AJ101" s="119"/>
      <c r="AK101" s="119"/>
      <c r="AL101" s="119"/>
      <c r="AM101" s="119"/>
      <c r="AN101" s="119"/>
      <c r="AO101" s="119"/>
      <c r="AP101" s="119"/>
      <c r="AQ101" s="119"/>
      <c r="AR101" s="119"/>
      <c r="AS101" s="119"/>
      <c r="AT101" s="119"/>
      <c r="AU101" s="119"/>
      <c r="AV101" s="119"/>
      <c r="AW101" s="119"/>
      <c r="AX101" s="119"/>
      <c r="AY101" s="119"/>
      <c r="AZ101" s="119"/>
    </row>
    <row r="102" spans="1:52" ht="14">
      <c r="A102" s="129" t="s">
        <v>1499</v>
      </c>
      <c r="B102" s="121">
        <v>9229926</v>
      </c>
      <c r="C102" s="123">
        <f t="shared" si="18"/>
        <v>40</v>
      </c>
      <c r="D102" s="124" t="str">
        <f t="shared" si="21"/>
        <v>2048</v>
      </c>
      <c r="E102" s="122">
        <f t="shared" si="22"/>
        <v>9230</v>
      </c>
      <c r="F102" s="123">
        <f t="shared" si="23"/>
        <v>40</v>
      </c>
      <c r="G102" s="123">
        <f t="shared" si="19"/>
        <v>-1</v>
      </c>
      <c r="H102" s="123">
        <f t="shared" si="15"/>
        <v>-1</v>
      </c>
      <c r="I102" s="123">
        <f t="shared" si="29"/>
        <v>43</v>
      </c>
      <c r="J102" s="122">
        <f t="shared" si="29"/>
        <v>9343</v>
      </c>
      <c r="K102" s="119"/>
      <c r="L102" s="119"/>
      <c r="M102" s="122">
        <v>9617775</v>
      </c>
      <c r="N102" s="122">
        <f t="shared" si="20"/>
        <v>48</v>
      </c>
      <c r="O102" s="122">
        <f t="shared" si="24"/>
        <v>-2</v>
      </c>
      <c r="P102" s="122">
        <f t="shared" si="28"/>
        <v>-2</v>
      </c>
      <c r="Q102" s="122">
        <f t="shared" si="16"/>
        <v>9618</v>
      </c>
      <c r="R102" s="123">
        <f t="shared" si="27"/>
        <v>4</v>
      </c>
      <c r="S102" s="122">
        <f t="shared" si="25"/>
        <v>9110</v>
      </c>
      <c r="T102" s="119" t="str">
        <f t="shared" si="17"/>
        <v>2048</v>
      </c>
      <c r="U102" s="119"/>
      <c r="V102" s="119"/>
      <c r="W102" s="119"/>
      <c r="X102" s="119"/>
      <c r="Y102" s="119"/>
      <c r="Z102" s="119"/>
      <c r="AA102" s="119"/>
      <c r="AB102" s="119"/>
      <c r="AC102" s="119"/>
      <c r="AD102" s="119"/>
      <c r="AE102" s="119"/>
      <c r="AF102" s="119"/>
      <c r="AG102" s="119"/>
      <c r="AH102" s="119"/>
      <c r="AI102" s="119"/>
      <c r="AJ102" s="119"/>
      <c r="AK102" s="119"/>
      <c r="AL102" s="119"/>
      <c r="AM102" s="119"/>
      <c r="AN102" s="119"/>
      <c r="AO102" s="119"/>
      <c r="AP102" s="119"/>
      <c r="AQ102" s="119"/>
      <c r="AR102" s="119"/>
      <c r="AS102" s="119"/>
      <c r="AT102" s="119"/>
      <c r="AU102" s="119"/>
      <c r="AV102" s="119"/>
      <c r="AW102" s="119"/>
      <c r="AX102" s="119"/>
      <c r="AY102" s="119"/>
      <c r="AZ102" s="119"/>
    </row>
    <row r="103" spans="1:52" ht="14">
      <c r="A103" s="129" t="s">
        <v>1500</v>
      </c>
      <c r="B103" s="121">
        <v>9268663</v>
      </c>
      <c r="C103" s="123">
        <f t="shared" si="18"/>
        <v>39</v>
      </c>
      <c r="D103" s="124" t="str">
        <f t="shared" si="21"/>
        <v>2049</v>
      </c>
      <c r="E103" s="122">
        <f t="shared" si="22"/>
        <v>9269</v>
      </c>
      <c r="F103" s="123">
        <f t="shared" si="23"/>
        <v>39</v>
      </c>
      <c r="G103" s="123">
        <f t="shared" si="19"/>
        <v>-1</v>
      </c>
      <c r="H103" s="123">
        <f t="shared" si="15"/>
        <v>0</v>
      </c>
      <c r="I103" s="123">
        <f t="shared" si="29"/>
        <v>43</v>
      </c>
      <c r="J103" s="122">
        <f t="shared" si="29"/>
        <v>9386</v>
      </c>
      <c r="K103" s="119"/>
      <c r="L103" s="119"/>
      <c r="M103" s="122">
        <v>9664516</v>
      </c>
      <c r="N103" s="122">
        <f t="shared" si="20"/>
        <v>47</v>
      </c>
      <c r="O103" s="122">
        <f t="shared" si="24"/>
        <v>-1</v>
      </c>
      <c r="P103" s="122">
        <f t="shared" si="28"/>
        <v>-1</v>
      </c>
      <c r="Q103" s="122">
        <f t="shared" si="16"/>
        <v>9665</v>
      </c>
      <c r="R103" s="123">
        <f t="shared" si="27"/>
        <v>3</v>
      </c>
      <c r="S103" s="122">
        <f t="shared" si="25"/>
        <v>9113</v>
      </c>
      <c r="T103" s="119" t="str">
        <f t="shared" si="17"/>
        <v>2049</v>
      </c>
      <c r="U103" s="119"/>
      <c r="V103" s="119"/>
      <c r="W103" s="119"/>
      <c r="X103" s="119"/>
      <c r="Y103" s="119"/>
      <c r="Z103" s="119"/>
      <c r="AA103" s="119"/>
      <c r="AB103" s="119"/>
      <c r="AC103" s="119"/>
      <c r="AD103" s="119"/>
      <c r="AE103" s="119"/>
      <c r="AF103" s="119"/>
      <c r="AG103" s="119"/>
      <c r="AH103" s="119"/>
      <c r="AI103" s="119"/>
      <c r="AJ103" s="119"/>
      <c r="AK103" s="119"/>
      <c r="AL103" s="119"/>
      <c r="AM103" s="119"/>
      <c r="AN103" s="119"/>
      <c r="AO103" s="119"/>
      <c r="AP103" s="119"/>
      <c r="AQ103" s="119"/>
      <c r="AR103" s="119"/>
      <c r="AS103" s="119"/>
      <c r="AT103" s="119"/>
      <c r="AU103" s="119"/>
      <c r="AV103" s="119"/>
      <c r="AW103" s="119"/>
      <c r="AX103" s="119"/>
      <c r="AY103" s="119"/>
      <c r="AZ103" s="119"/>
    </row>
    <row r="104" spans="1:52" ht="14">
      <c r="A104" s="129" t="s">
        <v>1501</v>
      </c>
      <c r="B104" s="121">
        <v>9306128</v>
      </c>
      <c r="C104" s="123">
        <f t="shared" si="18"/>
        <v>37</v>
      </c>
      <c r="D104" s="124" t="str">
        <f t="shared" si="21"/>
        <v>2050</v>
      </c>
      <c r="E104" s="122">
        <f t="shared" si="22"/>
        <v>9306</v>
      </c>
      <c r="F104" s="123">
        <f t="shared" si="23"/>
        <v>37</v>
      </c>
      <c r="G104" s="123">
        <f t="shared" si="19"/>
        <v>-2</v>
      </c>
      <c r="H104" s="123">
        <f t="shared" si="15"/>
        <v>-1</v>
      </c>
      <c r="I104" s="123">
        <f t="shared" ref="I104:J119" si="30">I103+H104</f>
        <v>42</v>
      </c>
      <c r="J104" s="122">
        <f t="shared" si="30"/>
        <v>9428</v>
      </c>
      <c r="K104" s="119"/>
      <c r="L104" s="119"/>
      <c r="M104" s="122">
        <v>9709492</v>
      </c>
      <c r="N104" s="122">
        <f t="shared" si="20"/>
        <v>45</v>
      </c>
      <c r="O104" s="122">
        <f t="shared" si="24"/>
        <v>-2</v>
      </c>
      <c r="P104" s="122">
        <f t="shared" si="28"/>
        <v>-2</v>
      </c>
      <c r="Q104" s="122">
        <f t="shared" si="16"/>
        <v>9709</v>
      </c>
      <c r="R104" s="123">
        <f t="shared" si="27"/>
        <v>1</v>
      </c>
      <c r="S104" s="122">
        <f t="shared" si="25"/>
        <v>9114</v>
      </c>
      <c r="T104" s="119" t="str">
        <f t="shared" si="17"/>
        <v>2050</v>
      </c>
      <c r="U104" s="119"/>
      <c r="V104" s="119"/>
      <c r="W104" s="119"/>
      <c r="X104" s="119"/>
      <c r="Y104" s="119"/>
      <c r="Z104" s="119"/>
      <c r="AA104" s="119"/>
      <c r="AB104" s="119"/>
      <c r="AC104" s="119"/>
      <c r="AD104" s="119"/>
      <c r="AE104" s="119"/>
      <c r="AF104" s="119"/>
      <c r="AG104" s="119"/>
      <c r="AH104" s="119"/>
      <c r="AI104" s="119"/>
      <c r="AJ104" s="119"/>
      <c r="AK104" s="119"/>
      <c r="AL104" s="119"/>
      <c r="AM104" s="119"/>
      <c r="AN104" s="119"/>
      <c r="AO104" s="119"/>
      <c r="AP104" s="119"/>
      <c r="AQ104" s="119"/>
      <c r="AR104" s="119"/>
      <c r="AS104" s="119"/>
      <c r="AT104" s="119"/>
      <c r="AU104" s="119"/>
      <c r="AV104" s="119"/>
      <c r="AW104" s="119"/>
      <c r="AX104" s="119"/>
      <c r="AY104" s="119"/>
      <c r="AZ104" s="119"/>
    </row>
    <row r="105" spans="1:52" ht="14">
      <c r="A105" s="129" t="s">
        <v>1502</v>
      </c>
      <c r="B105" s="121">
        <v>9342331</v>
      </c>
      <c r="C105" s="123">
        <f t="shared" si="18"/>
        <v>36</v>
      </c>
      <c r="D105" s="124" t="str">
        <f t="shared" si="21"/>
        <v>2051</v>
      </c>
      <c r="E105" s="122">
        <f t="shared" si="22"/>
        <v>9342</v>
      </c>
      <c r="F105" s="123">
        <f t="shared" si="23"/>
        <v>36</v>
      </c>
      <c r="G105" s="123">
        <f t="shared" si="19"/>
        <v>-1</v>
      </c>
      <c r="H105" s="123">
        <f t="shared" si="15"/>
        <v>-1</v>
      </c>
      <c r="I105" s="123">
        <f t="shared" si="30"/>
        <v>41</v>
      </c>
      <c r="J105" s="122">
        <f t="shared" si="30"/>
        <v>9469</v>
      </c>
      <c r="K105" s="119"/>
      <c r="L105" s="119"/>
      <c r="M105" s="122">
        <v>9752657</v>
      </c>
      <c r="N105" s="122">
        <f t="shared" si="20"/>
        <v>43</v>
      </c>
      <c r="O105" s="122">
        <f t="shared" si="24"/>
        <v>-2</v>
      </c>
      <c r="P105" s="122">
        <f t="shared" si="28"/>
        <v>-2</v>
      </c>
      <c r="Q105" s="122">
        <f t="shared" si="16"/>
        <v>9753</v>
      </c>
      <c r="R105" s="123">
        <f t="shared" si="27"/>
        <v>-1</v>
      </c>
      <c r="S105" s="122">
        <f t="shared" si="25"/>
        <v>9113</v>
      </c>
      <c r="T105" s="119" t="str">
        <f t="shared" si="17"/>
        <v>2051</v>
      </c>
      <c r="U105" s="119"/>
      <c r="V105" s="119"/>
      <c r="W105" s="119"/>
      <c r="X105" s="119"/>
      <c r="Y105" s="119"/>
      <c r="Z105" s="119"/>
      <c r="AA105" s="119"/>
      <c r="AB105" s="119"/>
      <c r="AC105" s="119"/>
      <c r="AD105" s="119"/>
      <c r="AE105" s="119"/>
      <c r="AF105" s="119"/>
      <c r="AG105" s="119"/>
      <c r="AH105" s="119"/>
      <c r="AI105" s="119"/>
      <c r="AJ105" s="119"/>
      <c r="AK105" s="119"/>
      <c r="AL105" s="119"/>
      <c r="AM105" s="119"/>
      <c r="AN105" s="119"/>
      <c r="AO105" s="119"/>
      <c r="AP105" s="119"/>
      <c r="AQ105" s="119"/>
      <c r="AR105" s="119"/>
      <c r="AS105" s="119"/>
      <c r="AT105" s="119"/>
      <c r="AU105" s="119"/>
      <c r="AV105" s="119"/>
      <c r="AW105" s="119"/>
      <c r="AX105" s="119"/>
      <c r="AY105" s="119"/>
      <c r="AZ105" s="119"/>
    </row>
    <row r="106" spans="1:52" ht="14">
      <c r="A106" s="129" t="s">
        <v>1503</v>
      </c>
      <c r="B106" s="121">
        <v>9377285</v>
      </c>
      <c r="C106" s="123">
        <f t="shared" si="18"/>
        <v>35</v>
      </c>
      <c r="D106" s="124" t="str">
        <f t="shared" si="21"/>
        <v>2052</v>
      </c>
      <c r="E106" s="122">
        <f t="shared" si="22"/>
        <v>9377</v>
      </c>
      <c r="F106" s="123">
        <f t="shared" si="23"/>
        <v>35</v>
      </c>
      <c r="G106" s="123">
        <f t="shared" si="19"/>
        <v>-1</v>
      </c>
      <c r="H106" s="123">
        <f t="shared" si="15"/>
        <v>-1</v>
      </c>
      <c r="I106" s="123">
        <f t="shared" si="30"/>
        <v>40</v>
      </c>
      <c r="J106" s="122">
        <f t="shared" si="30"/>
        <v>9509</v>
      </c>
      <c r="K106" s="119"/>
      <c r="L106" s="119"/>
      <c r="M106" s="122">
        <v>9794102</v>
      </c>
      <c r="N106" s="122">
        <f t="shared" si="20"/>
        <v>41</v>
      </c>
      <c r="O106" s="122">
        <f t="shared" si="24"/>
        <v>-2</v>
      </c>
      <c r="P106" s="122">
        <f t="shared" si="28"/>
        <v>-3</v>
      </c>
      <c r="Q106" s="122">
        <f t="shared" si="16"/>
        <v>9794</v>
      </c>
      <c r="R106" s="123">
        <f t="shared" si="27"/>
        <v>-4</v>
      </c>
      <c r="S106" s="122">
        <f t="shared" si="25"/>
        <v>9109</v>
      </c>
      <c r="T106" s="119" t="str">
        <f t="shared" si="17"/>
        <v>2052</v>
      </c>
      <c r="U106" s="119"/>
      <c r="V106" s="119"/>
      <c r="W106" s="119"/>
      <c r="X106" s="119"/>
      <c r="Y106" s="119"/>
      <c r="Z106" s="119"/>
      <c r="AA106" s="119"/>
      <c r="AB106" s="119"/>
      <c r="AC106" s="119"/>
      <c r="AD106" s="119"/>
      <c r="AE106" s="119"/>
      <c r="AF106" s="119"/>
      <c r="AG106" s="119"/>
      <c r="AH106" s="119"/>
      <c r="AI106" s="119"/>
      <c r="AJ106" s="119"/>
      <c r="AK106" s="119"/>
      <c r="AL106" s="119"/>
      <c r="AM106" s="119"/>
      <c r="AN106" s="119"/>
      <c r="AO106" s="119"/>
      <c r="AP106" s="119"/>
      <c r="AQ106" s="119"/>
      <c r="AR106" s="119"/>
      <c r="AS106" s="119"/>
      <c r="AT106" s="119"/>
      <c r="AU106" s="119"/>
      <c r="AV106" s="119"/>
      <c r="AW106" s="119"/>
      <c r="AX106" s="119"/>
      <c r="AY106" s="119"/>
      <c r="AZ106" s="119"/>
    </row>
    <row r="107" spans="1:52" ht="14">
      <c r="A107" s="129" t="s">
        <v>1504</v>
      </c>
      <c r="B107" s="121">
        <v>9411015</v>
      </c>
      <c r="C107" s="123">
        <f t="shared" si="18"/>
        <v>34</v>
      </c>
      <c r="D107" s="124" t="str">
        <f t="shared" si="21"/>
        <v>2053</v>
      </c>
      <c r="E107" s="122">
        <f t="shared" si="22"/>
        <v>9411</v>
      </c>
      <c r="F107" s="123">
        <f t="shared" si="23"/>
        <v>34</v>
      </c>
      <c r="G107" s="123">
        <f t="shared" si="19"/>
        <v>-1</v>
      </c>
      <c r="H107" s="123">
        <f t="shared" si="15"/>
        <v>-1</v>
      </c>
      <c r="I107" s="123">
        <f t="shared" si="30"/>
        <v>39</v>
      </c>
      <c r="J107" s="122">
        <f t="shared" si="30"/>
        <v>9548</v>
      </c>
      <c r="K107" s="119"/>
      <c r="L107" s="119"/>
      <c r="M107" s="122">
        <v>9833861</v>
      </c>
      <c r="N107" s="122">
        <f t="shared" si="20"/>
        <v>40</v>
      </c>
      <c r="O107" s="122">
        <f t="shared" si="24"/>
        <v>-1</v>
      </c>
      <c r="P107" s="122">
        <f t="shared" si="28"/>
        <v>-2</v>
      </c>
      <c r="Q107" s="122">
        <f t="shared" si="16"/>
        <v>9834</v>
      </c>
      <c r="R107" s="123">
        <f t="shared" si="27"/>
        <v>-6</v>
      </c>
      <c r="S107" s="122">
        <f t="shared" si="25"/>
        <v>9103</v>
      </c>
      <c r="T107" s="119" t="str">
        <f t="shared" si="17"/>
        <v>2053</v>
      </c>
      <c r="U107" s="119"/>
      <c r="V107" s="119"/>
      <c r="W107" s="119"/>
      <c r="X107" s="119"/>
      <c r="Y107" s="119"/>
      <c r="Z107" s="119"/>
      <c r="AA107" s="119"/>
      <c r="AB107" s="119"/>
      <c r="AC107" s="119"/>
      <c r="AD107" s="119"/>
      <c r="AE107" s="119"/>
      <c r="AF107" s="119"/>
      <c r="AG107" s="119"/>
      <c r="AH107" s="119"/>
      <c r="AI107" s="119"/>
      <c r="AJ107" s="119"/>
      <c r="AK107" s="119"/>
      <c r="AL107" s="119"/>
      <c r="AM107" s="119"/>
      <c r="AN107" s="119"/>
      <c r="AO107" s="119"/>
      <c r="AP107" s="119"/>
      <c r="AQ107" s="119"/>
      <c r="AR107" s="119"/>
      <c r="AS107" s="119"/>
      <c r="AT107" s="119"/>
      <c r="AU107" s="119"/>
      <c r="AV107" s="119"/>
      <c r="AW107" s="119"/>
      <c r="AX107" s="119"/>
      <c r="AY107" s="119"/>
      <c r="AZ107" s="119"/>
    </row>
    <row r="108" spans="1:52" ht="14">
      <c r="A108" s="129" t="s">
        <v>1505</v>
      </c>
      <c r="B108" s="121">
        <v>9443548</v>
      </c>
      <c r="C108" s="123">
        <f t="shared" si="18"/>
        <v>33</v>
      </c>
      <c r="D108" s="124" t="str">
        <f t="shared" si="21"/>
        <v>2054</v>
      </c>
      <c r="E108" s="122">
        <f t="shared" si="22"/>
        <v>9444</v>
      </c>
      <c r="F108" s="123">
        <f t="shared" si="23"/>
        <v>33</v>
      </c>
      <c r="G108" s="123">
        <f t="shared" si="19"/>
        <v>-1</v>
      </c>
      <c r="H108" s="123">
        <f t="shared" si="15"/>
        <v>-1</v>
      </c>
      <c r="I108" s="123">
        <f t="shared" si="30"/>
        <v>38</v>
      </c>
      <c r="J108" s="122">
        <f t="shared" si="30"/>
        <v>9586</v>
      </c>
      <c r="K108" s="119"/>
      <c r="L108" s="119"/>
      <c r="M108" s="122">
        <v>9871901</v>
      </c>
      <c r="N108" s="122">
        <f t="shared" si="20"/>
        <v>38</v>
      </c>
      <c r="O108" s="122">
        <f t="shared" si="24"/>
        <v>-2</v>
      </c>
      <c r="P108" s="122">
        <f t="shared" si="28"/>
        <v>-2</v>
      </c>
      <c r="Q108" s="122">
        <f t="shared" si="16"/>
        <v>9872</v>
      </c>
      <c r="R108" s="123">
        <f t="shared" si="27"/>
        <v>-8</v>
      </c>
      <c r="S108" s="122">
        <f t="shared" si="25"/>
        <v>9095</v>
      </c>
      <c r="T108" s="119" t="str">
        <f t="shared" si="17"/>
        <v>2054</v>
      </c>
      <c r="U108" s="119"/>
      <c r="V108" s="119"/>
      <c r="W108" s="119"/>
      <c r="X108" s="119"/>
      <c r="Y108" s="119"/>
      <c r="Z108" s="119"/>
      <c r="AA108" s="119"/>
      <c r="AB108" s="119"/>
      <c r="AC108" s="119"/>
      <c r="AD108" s="119"/>
      <c r="AE108" s="119"/>
      <c r="AF108" s="119"/>
      <c r="AG108" s="119"/>
      <c r="AH108" s="119"/>
      <c r="AI108" s="119"/>
      <c r="AJ108" s="119"/>
      <c r="AK108" s="119"/>
      <c r="AL108" s="119"/>
      <c r="AM108" s="119"/>
      <c r="AN108" s="119"/>
      <c r="AO108" s="119"/>
      <c r="AP108" s="119"/>
      <c r="AQ108" s="119"/>
      <c r="AR108" s="119"/>
      <c r="AS108" s="119"/>
      <c r="AT108" s="119"/>
      <c r="AU108" s="119"/>
      <c r="AV108" s="119"/>
      <c r="AW108" s="119"/>
      <c r="AX108" s="119"/>
      <c r="AY108" s="119"/>
      <c r="AZ108" s="119"/>
    </row>
    <row r="109" spans="1:52" ht="14">
      <c r="A109" s="129" t="s">
        <v>1506</v>
      </c>
      <c r="B109" s="121">
        <v>9474911</v>
      </c>
      <c r="C109" s="123">
        <f t="shared" si="18"/>
        <v>31</v>
      </c>
      <c r="D109" s="124" t="str">
        <f t="shared" si="21"/>
        <v>2055</v>
      </c>
      <c r="E109" s="122">
        <f t="shared" si="22"/>
        <v>9475</v>
      </c>
      <c r="F109" s="123">
        <f t="shared" si="23"/>
        <v>31</v>
      </c>
      <c r="G109" s="123">
        <f t="shared" si="19"/>
        <v>-2</v>
      </c>
      <c r="H109" s="123">
        <f t="shared" si="15"/>
        <v>-2</v>
      </c>
      <c r="I109" s="123">
        <f t="shared" si="30"/>
        <v>36</v>
      </c>
      <c r="J109" s="122">
        <f t="shared" si="30"/>
        <v>9622</v>
      </c>
      <c r="K109" s="119"/>
      <c r="L109" s="119"/>
      <c r="M109" s="122">
        <v>9908305</v>
      </c>
      <c r="N109" s="122">
        <f t="shared" si="20"/>
        <v>36</v>
      </c>
      <c r="O109" s="122">
        <f t="shared" si="24"/>
        <v>-2</v>
      </c>
      <c r="P109" s="122">
        <f t="shared" si="28"/>
        <v>-3</v>
      </c>
      <c r="Q109" s="122">
        <f t="shared" si="16"/>
        <v>9908</v>
      </c>
      <c r="R109" s="123">
        <f t="shared" si="27"/>
        <v>-11</v>
      </c>
      <c r="S109" s="122">
        <f t="shared" si="25"/>
        <v>9084</v>
      </c>
      <c r="T109" s="119" t="str">
        <f t="shared" si="17"/>
        <v>2055</v>
      </c>
      <c r="U109" s="119"/>
      <c r="V109" s="119"/>
      <c r="W109" s="119"/>
      <c r="X109" s="119"/>
      <c r="Y109" s="119"/>
      <c r="Z109" s="119"/>
      <c r="AA109" s="119"/>
      <c r="AB109" s="119"/>
      <c r="AC109" s="119"/>
      <c r="AD109" s="119"/>
      <c r="AE109" s="119"/>
      <c r="AF109" s="119"/>
      <c r="AG109" s="119"/>
      <c r="AH109" s="119"/>
      <c r="AI109" s="119"/>
      <c r="AJ109" s="119"/>
      <c r="AK109" s="119"/>
      <c r="AL109" s="119"/>
      <c r="AM109" s="119"/>
      <c r="AN109" s="119"/>
      <c r="AO109" s="119"/>
      <c r="AP109" s="119"/>
      <c r="AQ109" s="119"/>
      <c r="AR109" s="119"/>
      <c r="AS109" s="119"/>
      <c r="AT109" s="119"/>
      <c r="AU109" s="119"/>
      <c r="AV109" s="119"/>
      <c r="AW109" s="119"/>
      <c r="AX109" s="119"/>
      <c r="AY109" s="119"/>
      <c r="AZ109" s="119"/>
    </row>
    <row r="110" spans="1:52" ht="14">
      <c r="A110" s="129" t="s">
        <v>1507</v>
      </c>
      <c r="B110" s="121">
        <v>9505128</v>
      </c>
      <c r="C110" s="123">
        <f t="shared" si="18"/>
        <v>30</v>
      </c>
      <c r="D110" s="124" t="str">
        <f t="shared" si="21"/>
        <v>2056</v>
      </c>
      <c r="E110" s="122">
        <f t="shared" si="22"/>
        <v>9505</v>
      </c>
      <c r="F110" s="123">
        <f t="shared" si="23"/>
        <v>30</v>
      </c>
      <c r="G110" s="123">
        <f t="shared" si="19"/>
        <v>-1</v>
      </c>
      <c r="H110" s="123">
        <f t="shared" si="15"/>
        <v>-2</v>
      </c>
      <c r="I110" s="123">
        <f t="shared" si="30"/>
        <v>34</v>
      </c>
      <c r="J110" s="122">
        <f t="shared" si="30"/>
        <v>9656</v>
      </c>
      <c r="K110" s="119"/>
      <c r="L110" s="119"/>
      <c r="M110" s="122">
        <v>9943123</v>
      </c>
      <c r="N110" s="122">
        <f t="shared" si="20"/>
        <v>35</v>
      </c>
      <c r="O110" s="122">
        <f t="shared" si="24"/>
        <v>-1</v>
      </c>
      <c r="P110" s="122">
        <f t="shared" si="28"/>
        <v>-4</v>
      </c>
      <c r="Q110" s="122">
        <f t="shared" si="16"/>
        <v>9943</v>
      </c>
      <c r="R110" s="123">
        <f t="shared" si="27"/>
        <v>-15</v>
      </c>
      <c r="S110" s="122">
        <f t="shared" si="25"/>
        <v>9069</v>
      </c>
      <c r="T110" s="119" t="str">
        <f t="shared" si="17"/>
        <v>2056</v>
      </c>
      <c r="U110" s="119"/>
      <c r="V110" s="119"/>
      <c r="W110" s="119"/>
      <c r="X110" s="119"/>
      <c r="Y110" s="119"/>
      <c r="Z110" s="119"/>
      <c r="AA110" s="119"/>
      <c r="AB110" s="119"/>
      <c r="AC110" s="119"/>
      <c r="AD110" s="119"/>
      <c r="AE110" s="119"/>
      <c r="AF110" s="119"/>
      <c r="AG110" s="119"/>
      <c r="AH110" s="119"/>
      <c r="AI110" s="119"/>
      <c r="AJ110" s="119"/>
      <c r="AK110" s="119"/>
      <c r="AL110" s="119"/>
      <c r="AM110" s="119"/>
      <c r="AN110" s="119"/>
      <c r="AO110" s="119"/>
      <c r="AP110" s="119"/>
      <c r="AQ110" s="119"/>
      <c r="AR110" s="119"/>
      <c r="AS110" s="119"/>
      <c r="AT110" s="119"/>
      <c r="AU110" s="119"/>
      <c r="AV110" s="119"/>
      <c r="AW110" s="119"/>
      <c r="AX110" s="119"/>
      <c r="AY110" s="119"/>
      <c r="AZ110" s="119"/>
    </row>
    <row r="111" spans="1:52" ht="14">
      <c r="A111" s="129" t="s">
        <v>1508</v>
      </c>
      <c r="B111" s="121">
        <v>9534224</v>
      </c>
      <c r="C111" s="123">
        <f t="shared" si="18"/>
        <v>29</v>
      </c>
      <c r="D111" s="124" t="str">
        <f t="shared" si="21"/>
        <v>2057</v>
      </c>
      <c r="E111" s="122">
        <f t="shared" si="22"/>
        <v>9534</v>
      </c>
      <c r="F111" s="123">
        <f t="shared" si="23"/>
        <v>29</v>
      </c>
      <c r="G111" s="123">
        <f t="shared" si="19"/>
        <v>-1</v>
      </c>
      <c r="H111" s="123">
        <f t="shared" si="15"/>
        <v>-2</v>
      </c>
      <c r="I111" s="123">
        <f t="shared" si="30"/>
        <v>32</v>
      </c>
      <c r="J111" s="122">
        <f t="shared" si="30"/>
        <v>9688</v>
      </c>
      <c r="K111" s="119"/>
      <c r="L111" s="119"/>
      <c r="M111" s="122">
        <v>9976440</v>
      </c>
      <c r="N111" s="122">
        <f t="shared" si="20"/>
        <v>33</v>
      </c>
      <c r="O111" s="122">
        <f t="shared" si="24"/>
        <v>-2</v>
      </c>
      <c r="P111" s="122">
        <f t="shared" si="28"/>
        <v>-3</v>
      </c>
      <c r="Q111" s="122">
        <f t="shared" si="16"/>
        <v>9976</v>
      </c>
      <c r="R111" s="123">
        <f t="shared" si="27"/>
        <v>-18</v>
      </c>
      <c r="S111" s="122">
        <f t="shared" si="25"/>
        <v>9051</v>
      </c>
      <c r="T111" s="119" t="str">
        <f t="shared" si="17"/>
        <v>2057</v>
      </c>
      <c r="U111" s="119"/>
      <c r="V111" s="119"/>
      <c r="W111" s="119"/>
      <c r="X111" s="119"/>
      <c r="Y111" s="119"/>
      <c r="Z111" s="119"/>
      <c r="AA111" s="119"/>
      <c r="AB111" s="119"/>
      <c r="AC111" s="119"/>
      <c r="AD111" s="119"/>
      <c r="AE111" s="119"/>
      <c r="AF111" s="119"/>
      <c r="AG111" s="119"/>
      <c r="AH111" s="119"/>
      <c r="AI111" s="119"/>
      <c r="AJ111" s="119"/>
      <c r="AK111" s="119"/>
      <c r="AL111" s="119"/>
      <c r="AM111" s="119"/>
      <c r="AN111" s="119"/>
      <c r="AO111" s="119"/>
      <c r="AP111" s="119"/>
      <c r="AQ111" s="119"/>
      <c r="AR111" s="119"/>
      <c r="AS111" s="119"/>
      <c r="AT111" s="119"/>
      <c r="AU111" s="119"/>
      <c r="AV111" s="119"/>
      <c r="AW111" s="119"/>
      <c r="AX111" s="119"/>
      <c r="AY111" s="119"/>
      <c r="AZ111" s="119"/>
    </row>
    <row r="112" spans="1:52" ht="14">
      <c r="A112" s="129" t="s">
        <v>1509</v>
      </c>
      <c r="B112" s="121">
        <v>9562238</v>
      </c>
      <c r="C112" s="123">
        <f t="shared" si="18"/>
        <v>28</v>
      </c>
      <c r="D112" s="124" t="str">
        <f t="shared" si="21"/>
        <v>2058</v>
      </c>
      <c r="E112" s="122">
        <f t="shared" si="22"/>
        <v>9562</v>
      </c>
      <c r="F112" s="123">
        <f t="shared" si="23"/>
        <v>28</v>
      </c>
      <c r="G112" s="123">
        <f t="shared" si="19"/>
        <v>-1</v>
      </c>
      <c r="H112" s="123">
        <f t="shared" si="15"/>
        <v>-2</v>
      </c>
      <c r="I112" s="123">
        <f t="shared" si="30"/>
        <v>30</v>
      </c>
      <c r="J112" s="122">
        <f t="shared" si="30"/>
        <v>9718</v>
      </c>
      <c r="K112" s="119"/>
      <c r="L112" s="119"/>
      <c r="M112" s="122">
        <v>10008310</v>
      </c>
      <c r="N112" s="122">
        <f t="shared" si="20"/>
        <v>32</v>
      </c>
      <c r="O112" s="122">
        <f t="shared" si="24"/>
        <v>-1</v>
      </c>
      <c r="P112" s="122">
        <f t="shared" si="28"/>
        <v>-4</v>
      </c>
      <c r="Q112" s="122">
        <f t="shared" si="16"/>
        <v>10008</v>
      </c>
      <c r="R112" s="123">
        <f t="shared" si="27"/>
        <v>-22</v>
      </c>
      <c r="S112" s="122">
        <f t="shared" si="25"/>
        <v>9029</v>
      </c>
      <c r="T112" s="119" t="str">
        <f t="shared" si="17"/>
        <v>2058</v>
      </c>
      <c r="U112" s="119"/>
      <c r="V112" s="119"/>
      <c r="W112" s="119"/>
      <c r="X112" s="119"/>
      <c r="Y112" s="119"/>
      <c r="Z112" s="119"/>
      <c r="AA112" s="119"/>
      <c r="AB112" s="119"/>
      <c r="AC112" s="119"/>
      <c r="AD112" s="119"/>
      <c r="AE112" s="119"/>
      <c r="AF112" s="119"/>
      <c r="AG112" s="119"/>
      <c r="AH112" s="119"/>
      <c r="AI112" s="119"/>
      <c r="AJ112" s="119"/>
      <c r="AK112" s="119"/>
      <c r="AL112" s="119"/>
      <c r="AM112" s="119"/>
      <c r="AN112" s="119"/>
      <c r="AO112" s="119"/>
      <c r="AP112" s="119"/>
      <c r="AQ112" s="119"/>
      <c r="AR112" s="119"/>
      <c r="AS112" s="119"/>
      <c r="AT112" s="119"/>
      <c r="AU112" s="119"/>
      <c r="AV112" s="119"/>
      <c r="AW112" s="119"/>
      <c r="AX112" s="119"/>
      <c r="AY112" s="119"/>
      <c r="AZ112" s="119"/>
    </row>
    <row r="113" spans="1:52" ht="14">
      <c r="A113" s="129" t="s">
        <v>1510</v>
      </c>
      <c r="B113" s="121">
        <v>9589213</v>
      </c>
      <c r="C113" s="123">
        <f t="shared" si="18"/>
        <v>27</v>
      </c>
      <c r="D113" s="124" t="str">
        <f t="shared" si="21"/>
        <v>2059</v>
      </c>
      <c r="E113" s="122">
        <f t="shared" si="22"/>
        <v>9589</v>
      </c>
      <c r="F113" s="123">
        <f t="shared" si="23"/>
        <v>27</v>
      </c>
      <c r="G113" s="123">
        <f t="shared" si="19"/>
        <v>-1</v>
      </c>
      <c r="H113" s="123">
        <f t="shared" si="15"/>
        <v>-2</v>
      </c>
      <c r="I113" s="123">
        <f t="shared" si="30"/>
        <v>28</v>
      </c>
      <c r="J113" s="122">
        <f t="shared" si="30"/>
        <v>9746</v>
      </c>
      <c r="K113" s="119"/>
      <c r="L113" s="119"/>
      <c r="M113" s="122">
        <v>10038706</v>
      </c>
      <c r="N113" s="122">
        <f t="shared" si="20"/>
        <v>30</v>
      </c>
      <c r="O113" s="122">
        <f t="shared" si="24"/>
        <v>-2</v>
      </c>
      <c r="P113" s="122">
        <f t="shared" si="28"/>
        <v>-4</v>
      </c>
      <c r="Q113" s="122">
        <f t="shared" si="16"/>
        <v>10039</v>
      </c>
      <c r="R113" s="123">
        <f t="shared" si="27"/>
        <v>-26</v>
      </c>
      <c r="S113" s="122">
        <f t="shared" si="25"/>
        <v>9003</v>
      </c>
      <c r="T113" s="119" t="str">
        <f t="shared" si="17"/>
        <v>2059</v>
      </c>
      <c r="U113" s="119"/>
      <c r="V113" s="119"/>
      <c r="W113" s="119"/>
      <c r="X113" s="119"/>
      <c r="Y113" s="119"/>
      <c r="Z113" s="119"/>
      <c r="AA113" s="119"/>
      <c r="AB113" s="119"/>
      <c r="AC113" s="119"/>
      <c r="AD113" s="119"/>
      <c r="AE113" s="119"/>
      <c r="AF113" s="119"/>
      <c r="AG113" s="119"/>
      <c r="AH113" s="119"/>
      <c r="AI113" s="119"/>
      <c r="AJ113" s="119"/>
      <c r="AK113" s="119"/>
      <c r="AL113" s="119"/>
      <c r="AM113" s="119"/>
      <c r="AN113" s="119"/>
      <c r="AO113" s="119"/>
      <c r="AP113" s="119"/>
      <c r="AQ113" s="119"/>
      <c r="AR113" s="119"/>
      <c r="AS113" s="119"/>
      <c r="AT113" s="119"/>
      <c r="AU113" s="119"/>
      <c r="AV113" s="119"/>
      <c r="AW113" s="119"/>
      <c r="AX113" s="119"/>
      <c r="AY113" s="119"/>
      <c r="AZ113" s="119"/>
    </row>
    <row r="114" spans="1:52" ht="14">
      <c r="A114" s="129" t="s">
        <v>1511</v>
      </c>
      <c r="B114" s="121">
        <v>9615189</v>
      </c>
      <c r="C114" s="123">
        <f t="shared" si="18"/>
        <v>26</v>
      </c>
      <c r="D114" s="124" t="str">
        <f t="shared" si="21"/>
        <v>2060</v>
      </c>
      <c r="E114" s="122">
        <f t="shared" si="22"/>
        <v>9615</v>
      </c>
      <c r="F114" s="123">
        <f t="shared" si="23"/>
        <v>26</v>
      </c>
      <c r="G114" s="123">
        <f t="shared" si="19"/>
        <v>-1</v>
      </c>
      <c r="H114" s="123">
        <f t="shared" si="15"/>
        <v>-3</v>
      </c>
      <c r="I114" s="123">
        <f t="shared" si="30"/>
        <v>25</v>
      </c>
      <c r="J114" s="122">
        <f t="shared" si="30"/>
        <v>9771</v>
      </c>
      <c r="K114" s="119"/>
      <c r="L114" s="119"/>
      <c r="M114" s="122">
        <v>10067734</v>
      </c>
      <c r="N114" s="122">
        <f t="shared" si="20"/>
        <v>29</v>
      </c>
      <c r="O114" s="122">
        <f t="shared" si="24"/>
        <v>-1</v>
      </c>
      <c r="P114" s="122">
        <f t="shared" si="28"/>
        <v>-5</v>
      </c>
      <c r="Q114" s="122">
        <f t="shared" si="16"/>
        <v>10068</v>
      </c>
      <c r="R114" s="123">
        <f t="shared" si="27"/>
        <v>-31</v>
      </c>
      <c r="S114" s="122">
        <f t="shared" si="25"/>
        <v>8972</v>
      </c>
      <c r="T114" s="119" t="str">
        <f t="shared" si="17"/>
        <v>2060</v>
      </c>
      <c r="U114" s="119"/>
      <c r="V114" s="119"/>
      <c r="W114" s="119"/>
      <c r="X114" s="119"/>
      <c r="Y114" s="119"/>
      <c r="Z114" s="119"/>
      <c r="AA114" s="119"/>
      <c r="AB114" s="119"/>
      <c r="AC114" s="119"/>
      <c r="AD114" s="119"/>
      <c r="AE114" s="119"/>
      <c r="AF114" s="119"/>
      <c r="AG114" s="119"/>
      <c r="AH114" s="119"/>
      <c r="AI114" s="119"/>
      <c r="AJ114" s="119"/>
      <c r="AK114" s="119"/>
      <c r="AL114" s="119"/>
      <c r="AM114" s="119"/>
      <c r="AN114" s="119"/>
      <c r="AO114" s="119"/>
      <c r="AP114" s="119"/>
      <c r="AQ114" s="119"/>
      <c r="AR114" s="119"/>
      <c r="AS114" s="119"/>
      <c r="AT114" s="119"/>
      <c r="AU114" s="119"/>
      <c r="AV114" s="119"/>
      <c r="AW114" s="119"/>
      <c r="AX114" s="119"/>
      <c r="AY114" s="119"/>
      <c r="AZ114" s="119"/>
    </row>
    <row r="115" spans="1:52" ht="14">
      <c r="A115" s="129" t="s">
        <v>1512</v>
      </c>
      <c r="B115" s="121">
        <v>9640195</v>
      </c>
      <c r="C115" s="123">
        <f t="shared" si="18"/>
        <v>25</v>
      </c>
      <c r="D115" s="124" t="str">
        <f t="shared" si="21"/>
        <v>2061</v>
      </c>
      <c r="E115" s="122">
        <f t="shared" si="22"/>
        <v>9640</v>
      </c>
      <c r="F115" s="123">
        <f t="shared" si="23"/>
        <v>25</v>
      </c>
      <c r="G115" s="123">
        <f t="shared" si="19"/>
        <v>-1</v>
      </c>
      <c r="H115" s="123">
        <f t="shared" si="15"/>
        <v>-3</v>
      </c>
      <c r="I115" s="123">
        <f t="shared" si="30"/>
        <v>22</v>
      </c>
      <c r="J115" s="122">
        <f t="shared" si="30"/>
        <v>9793</v>
      </c>
      <c r="K115" s="119"/>
      <c r="L115" s="119"/>
      <c r="M115" s="122">
        <v>10095573</v>
      </c>
      <c r="N115" s="122">
        <f t="shared" si="20"/>
        <v>28</v>
      </c>
      <c r="O115" s="122">
        <f t="shared" si="24"/>
        <v>-1</v>
      </c>
      <c r="P115" s="122">
        <f t="shared" si="28"/>
        <v>-6</v>
      </c>
      <c r="Q115" s="122">
        <f t="shared" si="16"/>
        <v>10096</v>
      </c>
      <c r="R115" s="123">
        <f t="shared" si="27"/>
        <v>-37</v>
      </c>
      <c r="S115" s="122">
        <f t="shared" si="25"/>
        <v>8935</v>
      </c>
      <c r="T115" s="119" t="str">
        <f t="shared" si="17"/>
        <v>2061</v>
      </c>
      <c r="U115" s="119"/>
      <c r="V115" s="119"/>
      <c r="W115" s="119"/>
      <c r="X115" s="119"/>
      <c r="Y115" s="119"/>
      <c r="Z115" s="119"/>
      <c r="AA115" s="119"/>
      <c r="AB115" s="119"/>
      <c r="AC115" s="119"/>
      <c r="AD115" s="119"/>
      <c r="AE115" s="119"/>
      <c r="AF115" s="119"/>
      <c r="AG115" s="119"/>
      <c r="AH115" s="119"/>
      <c r="AI115" s="119"/>
      <c r="AJ115" s="119"/>
      <c r="AK115" s="119"/>
      <c r="AL115" s="119"/>
      <c r="AM115" s="119"/>
      <c r="AN115" s="119"/>
      <c r="AO115" s="119"/>
      <c r="AP115" s="119"/>
      <c r="AQ115" s="119"/>
      <c r="AR115" s="119"/>
      <c r="AS115" s="119"/>
      <c r="AT115" s="119"/>
      <c r="AU115" s="119"/>
      <c r="AV115" s="119"/>
      <c r="AW115" s="119"/>
      <c r="AX115" s="119"/>
      <c r="AY115" s="119"/>
      <c r="AZ115" s="119"/>
    </row>
    <row r="116" spans="1:52" ht="14">
      <c r="A116" s="129" t="s">
        <v>1513</v>
      </c>
      <c r="B116" s="121">
        <v>9664258</v>
      </c>
      <c r="C116" s="123">
        <f t="shared" si="18"/>
        <v>24</v>
      </c>
      <c r="D116" s="124" t="str">
        <f t="shared" si="21"/>
        <v>2062</v>
      </c>
      <c r="E116" s="122">
        <f t="shared" si="22"/>
        <v>9664</v>
      </c>
      <c r="F116" s="123">
        <f t="shared" si="23"/>
        <v>24</v>
      </c>
      <c r="G116" s="123">
        <f t="shared" si="19"/>
        <v>-1</v>
      </c>
      <c r="H116" s="123">
        <f t="shared" si="15"/>
        <v>-1</v>
      </c>
      <c r="I116" s="123">
        <f t="shared" si="30"/>
        <v>21</v>
      </c>
      <c r="J116" s="122">
        <f t="shared" si="30"/>
        <v>9814</v>
      </c>
      <c r="K116" s="119"/>
      <c r="L116" s="119"/>
      <c r="M116" s="122">
        <v>10122308</v>
      </c>
      <c r="N116" s="122">
        <f t="shared" si="20"/>
        <v>27</v>
      </c>
      <c r="O116" s="122">
        <f t="shared" si="24"/>
        <v>-1</v>
      </c>
      <c r="P116" s="122">
        <f t="shared" si="28"/>
        <v>-5</v>
      </c>
      <c r="Q116" s="122">
        <f t="shared" si="16"/>
        <v>10122</v>
      </c>
      <c r="R116" s="123">
        <f t="shared" si="27"/>
        <v>-42</v>
      </c>
      <c r="S116" s="122">
        <f t="shared" si="25"/>
        <v>8893</v>
      </c>
      <c r="T116" s="119" t="str">
        <f t="shared" si="17"/>
        <v>2062</v>
      </c>
      <c r="U116" s="119"/>
      <c r="V116" s="119"/>
      <c r="W116" s="119"/>
      <c r="X116" s="119"/>
      <c r="Y116" s="119"/>
      <c r="Z116" s="119"/>
      <c r="AA116" s="119"/>
      <c r="AB116" s="119"/>
      <c r="AC116" s="119"/>
      <c r="AD116" s="119"/>
      <c r="AE116" s="119"/>
      <c r="AF116" s="119"/>
      <c r="AG116" s="119"/>
      <c r="AH116" s="119"/>
      <c r="AI116" s="119"/>
      <c r="AJ116" s="119"/>
      <c r="AK116" s="119"/>
      <c r="AL116" s="119"/>
      <c r="AM116" s="119"/>
      <c r="AN116" s="119"/>
      <c r="AO116" s="119"/>
      <c r="AP116" s="119"/>
      <c r="AQ116" s="119"/>
      <c r="AR116" s="119"/>
      <c r="AS116" s="119"/>
      <c r="AT116" s="119"/>
      <c r="AU116" s="119"/>
      <c r="AV116" s="119"/>
      <c r="AW116" s="119"/>
      <c r="AX116" s="119"/>
      <c r="AY116" s="119"/>
      <c r="AZ116" s="119"/>
    </row>
    <row r="117" spans="1:52" ht="14">
      <c r="A117" s="129" t="s">
        <v>1514</v>
      </c>
      <c r="B117" s="121">
        <v>9687420</v>
      </c>
      <c r="C117" s="123">
        <f t="shared" si="18"/>
        <v>23</v>
      </c>
      <c r="D117" s="124" t="str">
        <f t="shared" si="21"/>
        <v>2063</v>
      </c>
      <c r="E117" s="122">
        <f t="shared" si="22"/>
        <v>9687</v>
      </c>
      <c r="F117" s="123">
        <f t="shared" si="23"/>
        <v>23</v>
      </c>
      <c r="G117" s="123">
        <f t="shared" si="19"/>
        <v>-1</v>
      </c>
      <c r="H117" s="123">
        <f t="shared" si="15"/>
        <v>-2</v>
      </c>
      <c r="I117" s="123">
        <f t="shared" si="30"/>
        <v>19</v>
      </c>
      <c r="J117" s="122">
        <f t="shared" si="30"/>
        <v>9833</v>
      </c>
      <c r="K117" s="119"/>
      <c r="L117" s="119"/>
      <c r="M117" s="122">
        <v>10147949</v>
      </c>
      <c r="N117" s="122">
        <f t="shared" si="20"/>
        <v>26</v>
      </c>
      <c r="O117" s="122">
        <f t="shared" si="24"/>
        <v>-1</v>
      </c>
      <c r="P117" s="122">
        <f t="shared" si="28"/>
        <v>-4</v>
      </c>
      <c r="Q117" s="122">
        <f t="shared" si="16"/>
        <v>10148</v>
      </c>
      <c r="R117" s="123">
        <f t="shared" si="27"/>
        <v>-46</v>
      </c>
      <c r="S117" s="122">
        <f t="shared" si="25"/>
        <v>8847</v>
      </c>
      <c r="T117" s="119" t="str">
        <f t="shared" si="17"/>
        <v>2063</v>
      </c>
      <c r="U117" s="119"/>
      <c r="V117" s="119"/>
      <c r="W117" s="119"/>
      <c r="X117" s="119"/>
      <c r="Y117" s="119"/>
      <c r="Z117" s="119"/>
      <c r="AA117" s="119"/>
      <c r="AB117" s="119"/>
      <c r="AC117" s="119"/>
      <c r="AD117" s="119"/>
      <c r="AE117" s="119"/>
      <c r="AF117" s="119"/>
      <c r="AG117" s="119"/>
      <c r="AH117" s="119"/>
      <c r="AI117" s="119"/>
      <c r="AJ117" s="119"/>
      <c r="AK117" s="119"/>
      <c r="AL117" s="119"/>
      <c r="AM117" s="119"/>
      <c r="AN117" s="119"/>
      <c r="AO117" s="119"/>
      <c r="AP117" s="119"/>
      <c r="AQ117" s="119"/>
      <c r="AR117" s="119"/>
      <c r="AS117" s="119"/>
      <c r="AT117" s="119"/>
      <c r="AU117" s="119"/>
      <c r="AV117" s="119"/>
      <c r="AW117" s="119"/>
      <c r="AX117" s="119"/>
      <c r="AY117" s="119"/>
      <c r="AZ117" s="119"/>
    </row>
    <row r="118" spans="1:52" ht="14">
      <c r="A118" s="129" t="s">
        <v>1515</v>
      </c>
      <c r="B118" s="121">
        <v>9709722</v>
      </c>
      <c r="C118" s="123">
        <f t="shared" si="18"/>
        <v>22</v>
      </c>
      <c r="D118" s="124" t="str">
        <f t="shared" si="21"/>
        <v>2064</v>
      </c>
      <c r="E118" s="122">
        <f t="shared" si="22"/>
        <v>9710</v>
      </c>
      <c r="F118" s="123">
        <f t="shared" si="23"/>
        <v>22</v>
      </c>
      <c r="G118" s="123">
        <f t="shared" si="19"/>
        <v>-1</v>
      </c>
      <c r="H118" s="123">
        <f t="shared" si="15"/>
        <v>0</v>
      </c>
      <c r="I118" s="123">
        <f t="shared" si="30"/>
        <v>19</v>
      </c>
      <c r="J118" s="122">
        <f t="shared" si="30"/>
        <v>9852</v>
      </c>
      <c r="K118" s="119"/>
      <c r="L118" s="119"/>
      <c r="M118" s="122">
        <v>10172514</v>
      </c>
      <c r="N118" s="122">
        <f t="shared" si="20"/>
        <v>25</v>
      </c>
      <c r="O118" s="122">
        <f t="shared" si="24"/>
        <v>-1</v>
      </c>
      <c r="P118" s="122">
        <f t="shared" si="28"/>
        <v>-4</v>
      </c>
      <c r="Q118" s="122">
        <f t="shared" si="16"/>
        <v>10173</v>
      </c>
      <c r="R118" s="123">
        <f t="shared" si="27"/>
        <v>-50</v>
      </c>
      <c r="S118" s="122">
        <f t="shared" si="25"/>
        <v>8797</v>
      </c>
      <c r="T118" s="119" t="str">
        <f t="shared" si="17"/>
        <v>2064</v>
      </c>
      <c r="U118" s="119"/>
      <c r="V118" s="119"/>
      <c r="W118" s="119"/>
      <c r="X118" s="119"/>
      <c r="Y118" s="119"/>
      <c r="Z118" s="119"/>
      <c r="AA118" s="119"/>
      <c r="AB118" s="119"/>
      <c r="AC118" s="119"/>
      <c r="AD118" s="119"/>
      <c r="AE118" s="119"/>
      <c r="AF118" s="119"/>
      <c r="AG118" s="119"/>
      <c r="AH118" s="119"/>
      <c r="AI118" s="119"/>
      <c r="AJ118" s="119"/>
      <c r="AK118" s="119"/>
      <c r="AL118" s="119"/>
      <c r="AM118" s="119"/>
      <c r="AN118" s="119"/>
      <c r="AO118" s="119"/>
      <c r="AP118" s="119"/>
      <c r="AQ118" s="119"/>
      <c r="AR118" s="119"/>
      <c r="AS118" s="119"/>
      <c r="AT118" s="119"/>
      <c r="AU118" s="119"/>
      <c r="AV118" s="119"/>
      <c r="AW118" s="119"/>
      <c r="AX118" s="119"/>
      <c r="AY118" s="119"/>
      <c r="AZ118" s="119"/>
    </row>
    <row r="119" spans="1:52" ht="14">
      <c r="A119" s="129" t="s">
        <v>1516</v>
      </c>
      <c r="B119" s="121">
        <v>9731202</v>
      </c>
      <c r="C119" s="123">
        <f t="shared" si="18"/>
        <v>21</v>
      </c>
      <c r="D119" s="124" t="str">
        <f t="shared" si="21"/>
        <v>2065</v>
      </c>
      <c r="E119" s="122">
        <f t="shared" si="22"/>
        <v>9731</v>
      </c>
      <c r="F119" s="123">
        <f t="shared" si="23"/>
        <v>21</v>
      </c>
      <c r="G119" s="123">
        <f t="shared" si="19"/>
        <v>-1</v>
      </c>
      <c r="H119" s="123">
        <f t="shared" si="15"/>
        <v>0</v>
      </c>
      <c r="I119" s="123">
        <f t="shared" si="30"/>
        <v>19</v>
      </c>
      <c r="J119" s="122">
        <f t="shared" si="30"/>
        <v>9871</v>
      </c>
      <c r="K119" s="119"/>
      <c r="L119" s="119"/>
      <c r="M119" s="122">
        <v>10195965</v>
      </c>
      <c r="N119" s="122">
        <f t="shared" si="20"/>
        <v>23</v>
      </c>
      <c r="O119" s="122">
        <f t="shared" si="24"/>
        <v>-2</v>
      </c>
      <c r="P119" s="122">
        <f t="shared" si="28"/>
        <v>-3</v>
      </c>
      <c r="Q119" s="122">
        <f t="shared" si="16"/>
        <v>10196</v>
      </c>
      <c r="R119" s="123">
        <f t="shared" si="27"/>
        <v>-53</v>
      </c>
      <c r="S119" s="122">
        <f t="shared" si="25"/>
        <v>8744</v>
      </c>
      <c r="T119" s="119" t="str">
        <f t="shared" si="17"/>
        <v>2065</v>
      </c>
      <c r="U119" s="119"/>
      <c r="V119" s="119"/>
      <c r="W119" s="119"/>
      <c r="X119" s="119"/>
      <c r="Y119" s="119"/>
      <c r="Z119" s="119"/>
      <c r="AA119" s="119"/>
      <c r="AB119" s="119"/>
      <c r="AC119" s="119"/>
      <c r="AD119" s="119"/>
      <c r="AE119" s="119"/>
      <c r="AF119" s="119"/>
      <c r="AG119" s="119"/>
      <c r="AH119" s="119"/>
      <c r="AI119" s="119"/>
      <c r="AJ119" s="119"/>
      <c r="AK119" s="119"/>
      <c r="AL119" s="119"/>
      <c r="AM119" s="119"/>
      <c r="AN119" s="119"/>
      <c r="AO119" s="119"/>
      <c r="AP119" s="119"/>
      <c r="AQ119" s="119"/>
      <c r="AR119" s="119"/>
      <c r="AS119" s="119"/>
      <c r="AT119" s="119"/>
      <c r="AU119" s="119"/>
      <c r="AV119" s="119"/>
      <c r="AW119" s="119"/>
      <c r="AX119" s="119"/>
      <c r="AY119" s="119"/>
      <c r="AZ119" s="119"/>
    </row>
    <row r="120" spans="1:52" ht="14">
      <c r="A120" s="129" t="s">
        <v>1517</v>
      </c>
      <c r="B120" s="121">
        <v>9751891</v>
      </c>
      <c r="C120" s="123">
        <f t="shared" si="18"/>
        <v>21</v>
      </c>
      <c r="D120" s="124" t="str">
        <f t="shared" si="21"/>
        <v>2066</v>
      </c>
      <c r="E120" s="122">
        <f t="shared" si="22"/>
        <v>9752</v>
      </c>
      <c r="F120" s="123">
        <f t="shared" si="23"/>
        <v>21</v>
      </c>
      <c r="G120" s="123">
        <f t="shared" si="19"/>
        <v>0</v>
      </c>
      <c r="H120" s="123">
        <f t="shared" si="15"/>
        <v>-1</v>
      </c>
      <c r="I120" s="123">
        <f t="shared" ref="I120:J135" si="31">I119+H120</f>
        <v>18</v>
      </c>
      <c r="J120" s="122">
        <f t="shared" si="31"/>
        <v>9889</v>
      </c>
      <c r="K120" s="119"/>
      <c r="L120" s="119"/>
      <c r="M120" s="122">
        <v>10218273</v>
      </c>
      <c r="N120" s="122">
        <f t="shared" si="20"/>
        <v>22</v>
      </c>
      <c r="O120" s="122">
        <f t="shared" si="24"/>
        <v>-1</v>
      </c>
      <c r="P120" s="122">
        <f t="shared" si="28"/>
        <v>-4</v>
      </c>
      <c r="Q120" s="122">
        <f t="shared" si="16"/>
        <v>10218</v>
      </c>
      <c r="R120" s="123">
        <f t="shared" si="27"/>
        <v>-57</v>
      </c>
      <c r="S120" s="122">
        <f t="shared" si="25"/>
        <v>8687</v>
      </c>
      <c r="T120" s="119" t="str">
        <f t="shared" si="17"/>
        <v>2066</v>
      </c>
      <c r="U120" s="119"/>
      <c r="V120" s="119"/>
      <c r="W120" s="119"/>
      <c r="X120" s="119"/>
      <c r="Y120" s="119"/>
      <c r="Z120" s="119"/>
      <c r="AA120" s="119"/>
      <c r="AB120" s="119"/>
      <c r="AC120" s="119"/>
      <c r="AD120" s="119"/>
      <c r="AE120" s="119"/>
      <c r="AF120" s="119"/>
      <c r="AG120" s="119"/>
      <c r="AH120" s="119"/>
      <c r="AI120" s="119"/>
      <c r="AJ120" s="119"/>
      <c r="AK120" s="119"/>
      <c r="AL120" s="119"/>
      <c r="AM120" s="119"/>
      <c r="AN120" s="119"/>
      <c r="AO120" s="119"/>
      <c r="AP120" s="119"/>
      <c r="AQ120" s="119"/>
      <c r="AR120" s="119"/>
      <c r="AS120" s="119"/>
      <c r="AT120" s="119"/>
      <c r="AU120" s="119"/>
      <c r="AV120" s="119"/>
      <c r="AW120" s="119"/>
      <c r="AX120" s="119"/>
      <c r="AY120" s="119"/>
      <c r="AZ120" s="119"/>
    </row>
    <row r="121" spans="1:52" ht="14">
      <c r="A121" s="129" t="s">
        <v>1518</v>
      </c>
      <c r="B121" s="121">
        <v>9771812</v>
      </c>
      <c r="C121" s="123">
        <f t="shared" si="18"/>
        <v>20</v>
      </c>
      <c r="D121" s="124" t="str">
        <f t="shared" si="21"/>
        <v>2067</v>
      </c>
      <c r="E121" s="122">
        <f t="shared" si="22"/>
        <v>9772</v>
      </c>
      <c r="F121" s="123">
        <f t="shared" si="23"/>
        <v>20</v>
      </c>
      <c r="G121" s="123">
        <f t="shared" si="19"/>
        <v>-1</v>
      </c>
      <c r="H121" s="123">
        <f t="shared" si="15"/>
        <v>0</v>
      </c>
      <c r="I121" s="123">
        <f t="shared" si="31"/>
        <v>18</v>
      </c>
      <c r="J121" s="122">
        <f t="shared" si="31"/>
        <v>9907</v>
      </c>
      <c r="K121" s="119"/>
      <c r="L121" s="119"/>
      <c r="M121" s="122">
        <v>10239584</v>
      </c>
      <c r="N121" s="122">
        <f t="shared" si="20"/>
        <v>21</v>
      </c>
      <c r="O121" s="122">
        <f t="shared" si="24"/>
        <v>-1</v>
      </c>
      <c r="P121" s="122">
        <f t="shared" si="28"/>
        <v>-5</v>
      </c>
      <c r="Q121" s="122">
        <f t="shared" si="16"/>
        <v>10240</v>
      </c>
      <c r="R121" s="123">
        <f t="shared" si="27"/>
        <v>-62</v>
      </c>
      <c r="S121" s="122">
        <f t="shared" si="25"/>
        <v>8625</v>
      </c>
      <c r="T121" s="119" t="str">
        <f t="shared" si="17"/>
        <v>2067</v>
      </c>
      <c r="U121" s="119"/>
      <c r="V121" s="119"/>
      <c r="W121" s="119"/>
      <c r="X121" s="119"/>
      <c r="Y121" s="119"/>
      <c r="Z121" s="119"/>
      <c r="AA121" s="119"/>
      <c r="AB121" s="119"/>
      <c r="AC121" s="119"/>
      <c r="AD121" s="119"/>
      <c r="AE121" s="119"/>
      <c r="AF121" s="119"/>
      <c r="AG121" s="119"/>
      <c r="AH121" s="119"/>
      <c r="AI121" s="119"/>
      <c r="AJ121" s="119"/>
      <c r="AK121" s="119"/>
      <c r="AL121" s="119"/>
      <c r="AM121" s="119"/>
      <c r="AN121" s="119"/>
      <c r="AO121" s="119"/>
      <c r="AP121" s="119"/>
      <c r="AQ121" s="119"/>
      <c r="AR121" s="119"/>
      <c r="AS121" s="119"/>
      <c r="AT121" s="119"/>
      <c r="AU121" s="119"/>
      <c r="AV121" s="119"/>
      <c r="AW121" s="119"/>
      <c r="AX121" s="119"/>
      <c r="AY121" s="119"/>
      <c r="AZ121" s="119"/>
    </row>
    <row r="122" spans="1:52" ht="14">
      <c r="A122" s="129" t="s">
        <v>1519</v>
      </c>
      <c r="B122" s="121">
        <v>9790980</v>
      </c>
      <c r="C122" s="123">
        <f t="shared" si="18"/>
        <v>19</v>
      </c>
      <c r="D122" s="124" t="str">
        <f t="shared" si="21"/>
        <v>2068</v>
      </c>
      <c r="E122" s="122">
        <f t="shared" si="22"/>
        <v>9791</v>
      </c>
      <c r="F122" s="123">
        <f t="shared" si="23"/>
        <v>19</v>
      </c>
      <c r="G122" s="123">
        <f t="shared" si="19"/>
        <v>-1</v>
      </c>
      <c r="H122" s="123">
        <f t="shared" si="15"/>
        <v>0</v>
      </c>
      <c r="I122" s="123">
        <f t="shared" si="31"/>
        <v>18</v>
      </c>
      <c r="J122" s="122">
        <f t="shared" si="31"/>
        <v>9925</v>
      </c>
      <c r="K122" s="119"/>
      <c r="L122" s="119"/>
      <c r="M122" s="122">
        <v>10259873</v>
      </c>
      <c r="N122" s="122">
        <f t="shared" si="20"/>
        <v>20</v>
      </c>
      <c r="O122" s="122">
        <f t="shared" si="24"/>
        <v>-1</v>
      </c>
      <c r="P122" s="122">
        <f t="shared" si="28"/>
        <v>-6</v>
      </c>
      <c r="Q122" s="122">
        <f t="shared" si="16"/>
        <v>10260</v>
      </c>
      <c r="R122" s="123">
        <f t="shared" si="27"/>
        <v>-68</v>
      </c>
      <c r="S122" s="122">
        <f t="shared" si="25"/>
        <v>8557</v>
      </c>
      <c r="T122" s="119" t="str">
        <f t="shared" si="17"/>
        <v>2068</v>
      </c>
      <c r="U122" s="119"/>
      <c r="V122" s="119"/>
      <c r="W122" s="119"/>
      <c r="X122" s="119"/>
      <c r="Y122" s="119"/>
      <c r="Z122" s="119"/>
      <c r="AA122" s="119"/>
      <c r="AB122" s="119"/>
      <c r="AC122" s="119"/>
      <c r="AD122" s="119"/>
      <c r="AE122" s="119"/>
      <c r="AF122" s="119"/>
      <c r="AG122" s="119"/>
      <c r="AH122" s="119"/>
      <c r="AI122" s="119"/>
      <c r="AJ122" s="119"/>
      <c r="AK122" s="119"/>
      <c r="AL122" s="119"/>
      <c r="AM122" s="119"/>
      <c r="AN122" s="119"/>
      <c r="AO122" s="119"/>
      <c r="AP122" s="119"/>
      <c r="AQ122" s="119"/>
      <c r="AR122" s="119"/>
      <c r="AS122" s="119"/>
      <c r="AT122" s="119"/>
      <c r="AU122" s="119"/>
      <c r="AV122" s="119"/>
      <c r="AW122" s="119"/>
      <c r="AX122" s="119"/>
      <c r="AY122" s="119"/>
      <c r="AZ122" s="119"/>
    </row>
    <row r="123" spans="1:52" ht="14">
      <c r="A123" s="129" t="s">
        <v>1520</v>
      </c>
      <c r="B123" s="121">
        <v>9809409</v>
      </c>
      <c r="C123" s="123">
        <f t="shared" si="18"/>
        <v>18</v>
      </c>
      <c r="D123" s="124" t="str">
        <f t="shared" si="21"/>
        <v>2069</v>
      </c>
      <c r="E123" s="122">
        <f t="shared" si="22"/>
        <v>9809</v>
      </c>
      <c r="F123" s="123">
        <f t="shared" si="23"/>
        <v>18</v>
      </c>
      <c r="G123" s="123">
        <f t="shared" si="19"/>
        <v>-1</v>
      </c>
      <c r="H123" s="123">
        <f t="shared" si="15"/>
        <v>-1</v>
      </c>
      <c r="I123" s="123">
        <f t="shared" si="31"/>
        <v>17</v>
      </c>
      <c r="J123" s="122">
        <f t="shared" si="31"/>
        <v>9942</v>
      </c>
      <c r="K123" s="119"/>
      <c r="L123" s="119"/>
      <c r="M123" s="122">
        <v>10279075</v>
      </c>
      <c r="N123" s="122">
        <f t="shared" si="20"/>
        <v>19</v>
      </c>
      <c r="O123" s="122">
        <f t="shared" si="24"/>
        <v>-1</v>
      </c>
      <c r="P123" s="122">
        <f t="shared" si="28"/>
        <v>-4</v>
      </c>
      <c r="Q123" s="122">
        <f t="shared" si="16"/>
        <v>10279</v>
      </c>
      <c r="R123" s="123">
        <f t="shared" si="27"/>
        <v>-72</v>
      </c>
      <c r="S123" s="122">
        <f t="shared" si="25"/>
        <v>8485</v>
      </c>
      <c r="T123" s="119" t="str">
        <f t="shared" si="17"/>
        <v>2069</v>
      </c>
      <c r="U123" s="119"/>
      <c r="V123" s="119"/>
      <c r="W123" s="119"/>
      <c r="X123" s="119"/>
      <c r="Y123" s="119"/>
      <c r="Z123" s="119"/>
      <c r="AA123" s="119"/>
      <c r="AB123" s="119"/>
      <c r="AC123" s="119"/>
      <c r="AD123" s="119"/>
      <c r="AE123" s="119"/>
      <c r="AF123" s="119"/>
      <c r="AG123" s="119"/>
      <c r="AH123" s="119"/>
      <c r="AI123" s="119"/>
      <c r="AJ123" s="119"/>
      <c r="AK123" s="119"/>
      <c r="AL123" s="119"/>
      <c r="AM123" s="119"/>
      <c r="AN123" s="119"/>
      <c r="AO123" s="119"/>
      <c r="AP123" s="119"/>
      <c r="AQ123" s="119"/>
      <c r="AR123" s="119"/>
      <c r="AS123" s="119"/>
      <c r="AT123" s="119"/>
      <c r="AU123" s="119"/>
      <c r="AV123" s="119"/>
      <c r="AW123" s="119"/>
      <c r="AX123" s="119"/>
      <c r="AY123" s="119"/>
      <c r="AZ123" s="119"/>
    </row>
    <row r="124" spans="1:52" ht="14">
      <c r="A124" s="129" t="s">
        <v>1521</v>
      </c>
      <c r="B124" s="121">
        <v>9827113</v>
      </c>
      <c r="C124" s="123">
        <f t="shared" si="18"/>
        <v>18</v>
      </c>
      <c r="D124" s="124" t="str">
        <f t="shared" si="21"/>
        <v>2070</v>
      </c>
      <c r="E124" s="122">
        <f t="shared" si="22"/>
        <v>9827</v>
      </c>
      <c r="F124" s="123">
        <f t="shared" si="23"/>
        <v>18</v>
      </c>
      <c r="G124" s="123">
        <f t="shared" si="19"/>
        <v>0</v>
      </c>
      <c r="H124" s="123">
        <f t="shared" si="15"/>
        <v>0</v>
      </c>
      <c r="I124" s="123">
        <f t="shared" si="31"/>
        <v>17</v>
      </c>
      <c r="J124" s="122">
        <f t="shared" si="31"/>
        <v>9959</v>
      </c>
      <c r="K124" s="119"/>
      <c r="L124" s="119"/>
      <c r="M124" s="122">
        <v>10297167</v>
      </c>
      <c r="N124" s="122">
        <f t="shared" si="20"/>
        <v>18</v>
      </c>
      <c r="O124" s="122">
        <f t="shared" si="24"/>
        <v>-1</v>
      </c>
      <c r="P124" s="122">
        <f t="shared" si="28"/>
        <v>-4</v>
      </c>
      <c r="Q124" s="122">
        <f t="shared" si="16"/>
        <v>10297</v>
      </c>
      <c r="R124" s="123">
        <f t="shared" si="27"/>
        <v>-76</v>
      </c>
      <c r="S124" s="122">
        <f t="shared" si="25"/>
        <v>8409</v>
      </c>
      <c r="T124" s="119" t="str">
        <f t="shared" si="17"/>
        <v>2070</v>
      </c>
      <c r="U124" s="119"/>
      <c r="V124" s="119"/>
      <c r="W124" s="119"/>
      <c r="X124" s="119"/>
      <c r="Y124" s="119"/>
      <c r="Z124" s="119"/>
      <c r="AA124" s="119"/>
      <c r="AB124" s="119"/>
      <c r="AC124" s="119"/>
      <c r="AD124" s="119"/>
      <c r="AE124" s="119"/>
      <c r="AF124" s="119"/>
      <c r="AG124" s="119"/>
      <c r="AH124" s="119"/>
      <c r="AI124" s="119"/>
      <c r="AJ124" s="119"/>
      <c r="AK124" s="119"/>
      <c r="AL124" s="119"/>
      <c r="AM124" s="119"/>
      <c r="AN124" s="119"/>
      <c r="AO124" s="119"/>
      <c r="AP124" s="119"/>
      <c r="AQ124" s="119"/>
      <c r="AR124" s="119"/>
      <c r="AS124" s="119"/>
      <c r="AT124" s="119"/>
      <c r="AU124" s="119"/>
      <c r="AV124" s="119"/>
      <c r="AW124" s="119"/>
      <c r="AX124" s="119"/>
      <c r="AY124" s="119"/>
      <c r="AZ124" s="119"/>
    </row>
    <row r="125" spans="1:52" ht="14">
      <c r="A125" s="129" t="s">
        <v>1522</v>
      </c>
      <c r="B125" s="121">
        <v>9844115</v>
      </c>
      <c r="C125" s="123">
        <f t="shared" si="18"/>
        <v>17</v>
      </c>
      <c r="D125" s="124" t="str">
        <f t="shared" si="21"/>
        <v>2071</v>
      </c>
      <c r="E125" s="122">
        <f t="shared" si="22"/>
        <v>9844</v>
      </c>
      <c r="F125" s="123">
        <f t="shared" si="23"/>
        <v>17</v>
      </c>
      <c r="G125" s="123">
        <f t="shared" si="19"/>
        <v>-1</v>
      </c>
      <c r="H125" s="123">
        <f t="shared" si="15"/>
        <v>0</v>
      </c>
      <c r="I125" s="123">
        <f t="shared" si="31"/>
        <v>17</v>
      </c>
      <c r="J125" s="122">
        <f t="shared" si="31"/>
        <v>9976</v>
      </c>
      <c r="K125" s="119"/>
      <c r="L125" s="119"/>
      <c r="M125" s="122">
        <v>10314142</v>
      </c>
      <c r="N125" s="122">
        <f t="shared" si="20"/>
        <v>17</v>
      </c>
      <c r="O125" s="122">
        <f t="shared" si="24"/>
        <v>-1</v>
      </c>
      <c r="P125" s="122">
        <f t="shared" si="28"/>
        <v>-3</v>
      </c>
      <c r="Q125" s="122">
        <f t="shared" si="16"/>
        <v>10314</v>
      </c>
      <c r="R125" s="123">
        <f t="shared" si="27"/>
        <v>-79</v>
      </c>
      <c r="S125" s="122">
        <f t="shared" si="25"/>
        <v>8330</v>
      </c>
      <c r="T125" s="119" t="str">
        <f t="shared" si="17"/>
        <v>2071</v>
      </c>
      <c r="U125" s="119"/>
      <c r="V125" s="119"/>
      <c r="W125" s="119"/>
      <c r="X125" s="119"/>
      <c r="Y125" s="119"/>
      <c r="Z125" s="119"/>
      <c r="AA125" s="119"/>
      <c r="AB125" s="119"/>
      <c r="AC125" s="119"/>
      <c r="AD125" s="119"/>
      <c r="AE125" s="119"/>
      <c r="AF125" s="119"/>
      <c r="AG125" s="119"/>
      <c r="AH125" s="119"/>
      <c r="AI125" s="119"/>
      <c r="AJ125" s="119"/>
      <c r="AK125" s="119"/>
      <c r="AL125" s="119"/>
      <c r="AM125" s="119"/>
      <c r="AN125" s="119"/>
      <c r="AO125" s="119"/>
      <c r="AP125" s="119"/>
      <c r="AQ125" s="119"/>
      <c r="AR125" s="119"/>
      <c r="AS125" s="119"/>
      <c r="AT125" s="119"/>
      <c r="AU125" s="119"/>
      <c r="AV125" s="119"/>
      <c r="AW125" s="119"/>
      <c r="AX125" s="119"/>
      <c r="AY125" s="119"/>
      <c r="AZ125" s="119"/>
    </row>
    <row r="126" spans="1:52" ht="14">
      <c r="A126" s="129" t="s">
        <v>1523</v>
      </c>
      <c r="B126" s="121">
        <v>9860440</v>
      </c>
      <c r="C126" s="123">
        <f t="shared" si="18"/>
        <v>16</v>
      </c>
      <c r="D126" s="124" t="str">
        <f t="shared" si="21"/>
        <v>2072</v>
      </c>
      <c r="E126" s="122">
        <f t="shared" si="22"/>
        <v>9860</v>
      </c>
      <c r="F126" s="123">
        <f t="shared" si="23"/>
        <v>16</v>
      </c>
      <c r="G126" s="123">
        <f t="shared" si="19"/>
        <v>-1</v>
      </c>
      <c r="H126" s="123">
        <f t="shared" si="15"/>
        <v>-1</v>
      </c>
      <c r="I126" s="123">
        <f t="shared" si="31"/>
        <v>16</v>
      </c>
      <c r="J126" s="122">
        <f t="shared" si="31"/>
        <v>9992</v>
      </c>
      <c r="K126" s="119"/>
      <c r="L126" s="119"/>
      <c r="M126" s="122">
        <v>10330060</v>
      </c>
      <c r="N126" s="122">
        <f t="shared" si="20"/>
        <v>16</v>
      </c>
      <c r="O126" s="122">
        <f t="shared" si="24"/>
        <v>-1</v>
      </c>
      <c r="P126" s="122">
        <f t="shared" si="28"/>
        <v>-6</v>
      </c>
      <c r="Q126" s="122">
        <f t="shared" si="16"/>
        <v>10330</v>
      </c>
      <c r="R126" s="123">
        <f t="shared" si="27"/>
        <v>-85</v>
      </c>
      <c r="S126" s="122">
        <f t="shared" si="25"/>
        <v>8245</v>
      </c>
      <c r="T126" s="119" t="str">
        <f t="shared" si="17"/>
        <v>2072</v>
      </c>
      <c r="U126" s="119"/>
      <c r="V126" s="119"/>
      <c r="W126" s="119"/>
      <c r="X126" s="119"/>
      <c r="Y126" s="119"/>
      <c r="Z126" s="119"/>
      <c r="AA126" s="119"/>
      <c r="AB126" s="119"/>
      <c r="AC126" s="119"/>
      <c r="AD126" s="119"/>
      <c r="AE126" s="119"/>
      <c r="AF126" s="119"/>
      <c r="AG126" s="119"/>
      <c r="AH126" s="119"/>
      <c r="AI126" s="119"/>
      <c r="AJ126" s="119"/>
      <c r="AK126" s="119"/>
      <c r="AL126" s="119"/>
      <c r="AM126" s="119"/>
      <c r="AN126" s="119"/>
      <c r="AO126" s="119"/>
      <c r="AP126" s="119"/>
      <c r="AQ126" s="119"/>
      <c r="AR126" s="119"/>
      <c r="AS126" s="119"/>
      <c r="AT126" s="119"/>
      <c r="AU126" s="119"/>
      <c r="AV126" s="119"/>
      <c r="AW126" s="119"/>
      <c r="AX126" s="119"/>
      <c r="AY126" s="119"/>
      <c r="AZ126" s="119"/>
    </row>
    <row r="127" spans="1:52" ht="14">
      <c r="A127" s="129" t="s">
        <v>1524</v>
      </c>
      <c r="B127" s="121">
        <v>9876099</v>
      </c>
      <c r="C127" s="123">
        <f t="shared" si="18"/>
        <v>16</v>
      </c>
      <c r="D127" s="124" t="str">
        <f t="shared" si="21"/>
        <v>2073</v>
      </c>
      <c r="E127" s="122">
        <f t="shared" si="22"/>
        <v>9876</v>
      </c>
      <c r="F127" s="123">
        <f t="shared" si="23"/>
        <v>16</v>
      </c>
      <c r="G127" s="123">
        <f t="shared" si="19"/>
        <v>0</v>
      </c>
      <c r="H127" s="123">
        <f t="shared" si="15"/>
        <v>-3</v>
      </c>
      <c r="I127" s="123">
        <f t="shared" si="31"/>
        <v>13</v>
      </c>
      <c r="J127" s="122">
        <f t="shared" si="31"/>
        <v>10005</v>
      </c>
      <c r="K127" s="119"/>
      <c r="L127" s="119"/>
      <c r="M127" s="122">
        <v>10344892</v>
      </c>
      <c r="N127" s="122">
        <f t="shared" si="20"/>
        <v>15</v>
      </c>
      <c r="O127" s="122">
        <f t="shared" si="24"/>
        <v>-1</v>
      </c>
      <c r="P127" s="122">
        <f t="shared" si="28"/>
        <v>-6</v>
      </c>
      <c r="Q127" s="122">
        <f t="shared" si="16"/>
        <v>10345</v>
      </c>
      <c r="R127" s="123">
        <f t="shared" si="27"/>
        <v>-91</v>
      </c>
      <c r="S127" s="122">
        <f t="shared" si="25"/>
        <v>8154</v>
      </c>
      <c r="T127" s="119" t="str">
        <f t="shared" si="17"/>
        <v>2073</v>
      </c>
      <c r="U127" s="119"/>
      <c r="V127" s="119"/>
      <c r="W127" s="119"/>
      <c r="X127" s="119"/>
      <c r="Y127" s="119"/>
      <c r="Z127" s="119"/>
      <c r="AA127" s="119"/>
      <c r="AB127" s="119"/>
      <c r="AC127" s="119"/>
      <c r="AD127" s="119"/>
      <c r="AE127" s="119"/>
      <c r="AF127" s="119"/>
      <c r="AG127" s="119"/>
      <c r="AH127" s="119"/>
      <c r="AI127" s="119"/>
      <c r="AJ127" s="119"/>
      <c r="AK127" s="119"/>
      <c r="AL127" s="119"/>
      <c r="AM127" s="119"/>
      <c r="AN127" s="119"/>
      <c r="AO127" s="119"/>
      <c r="AP127" s="119"/>
      <c r="AQ127" s="119"/>
      <c r="AR127" s="119"/>
      <c r="AS127" s="119"/>
      <c r="AT127" s="119"/>
      <c r="AU127" s="119"/>
      <c r="AV127" s="119"/>
      <c r="AW127" s="119"/>
      <c r="AX127" s="119"/>
      <c r="AY127" s="119"/>
      <c r="AZ127" s="119"/>
    </row>
    <row r="128" spans="1:52" ht="14">
      <c r="A128" s="129" t="s">
        <v>1525</v>
      </c>
      <c r="B128" s="121">
        <v>9891104</v>
      </c>
      <c r="C128" s="123">
        <f t="shared" si="18"/>
        <v>15</v>
      </c>
      <c r="D128" s="124" t="str">
        <f t="shared" si="21"/>
        <v>2074</v>
      </c>
      <c r="E128" s="122">
        <f t="shared" si="22"/>
        <v>9891</v>
      </c>
      <c r="F128" s="123">
        <f t="shared" si="23"/>
        <v>15</v>
      </c>
      <c r="G128" s="123">
        <f t="shared" si="19"/>
        <v>-1</v>
      </c>
      <c r="H128" s="123">
        <f t="shared" si="15"/>
        <v>-3</v>
      </c>
      <c r="I128" s="123">
        <f t="shared" si="31"/>
        <v>10</v>
      </c>
      <c r="J128" s="122">
        <f t="shared" si="31"/>
        <v>10015</v>
      </c>
      <c r="K128" s="119"/>
      <c r="L128" s="119"/>
      <c r="M128" s="122">
        <v>10358553</v>
      </c>
      <c r="N128" s="122">
        <f t="shared" si="20"/>
        <v>14</v>
      </c>
      <c r="O128" s="122">
        <f t="shared" si="24"/>
        <v>-1</v>
      </c>
      <c r="P128" s="122">
        <f t="shared" si="28"/>
        <v>-5</v>
      </c>
      <c r="Q128" s="122">
        <f t="shared" si="16"/>
        <v>10359</v>
      </c>
      <c r="R128" s="123">
        <f t="shared" si="27"/>
        <v>-96</v>
      </c>
      <c r="S128" s="122">
        <f t="shared" si="25"/>
        <v>8058</v>
      </c>
      <c r="T128" s="119" t="str">
        <f t="shared" si="17"/>
        <v>2074</v>
      </c>
      <c r="U128" s="119"/>
      <c r="V128" s="119"/>
      <c r="W128" s="119"/>
      <c r="X128" s="119"/>
      <c r="Y128" s="119"/>
      <c r="Z128" s="119"/>
      <c r="AA128" s="119"/>
      <c r="AB128" s="119"/>
      <c r="AC128" s="119"/>
      <c r="AD128" s="119"/>
      <c r="AE128" s="119"/>
      <c r="AF128" s="119"/>
      <c r="AG128" s="119"/>
      <c r="AH128" s="119"/>
      <c r="AI128" s="119"/>
      <c r="AJ128" s="119"/>
      <c r="AK128" s="119"/>
      <c r="AL128" s="119"/>
      <c r="AM128" s="119"/>
      <c r="AN128" s="119"/>
      <c r="AO128" s="119"/>
      <c r="AP128" s="119"/>
      <c r="AQ128" s="119"/>
      <c r="AR128" s="119"/>
      <c r="AS128" s="119"/>
      <c r="AT128" s="119"/>
      <c r="AU128" s="119"/>
      <c r="AV128" s="119"/>
      <c r="AW128" s="119"/>
      <c r="AX128" s="119"/>
      <c r="AY128" s="119"/>
      <c r="AZ128" s="119"/>
    </row>
    <row r="129" spans="1:52" ht="14">
      <c r="A129" s="129" t="s">
        <v>1526</v>
      </c>
      <c r="B129" s="121">
        <v>9905469</v>
      </c>
      <c r="C129" s="123">
        <f t="shared" si="18"/>
        <v>14</v>
      </c>
      <c r="D129" s="124" t="str">
        <f t="shared" si="21"/>
        <v>2075</v>
      </c>
      <c r="E129" s="122">
        <f t="shared" si="22"/>
        <v>9905</v>
      </c>
      <c r="F129" s="123">
        <f t="shared" si="23"/>
        <v>14</v>
      </c>
      <c r="G129" s="123">
        <f t="shared" si="19"/>
        <v>-1</v>
      </c>
      <c r="H129" s="123">
        <f t="shared" si="15"/>
        <v>-3</v>
      </c>
      <c r="I129" s="123">
        <f t="shared" si="31"/>
        <v>7</v>
      </c>
      <c r="J129" s="122">
        <f t="shared" si="31"/>
        <v>10022</v>
      </c>
      <c r="K129" s="119"/>
      <c r="L129" s="119"/>
      <c r="M129" s="122">
        <v>10370994</v>
      </c>
      <c r="N129" s="122">
        <f t="shared" si="20"/>
        <v>12</v>
      </c>
      <c r="O129" s="122">
        <f t="shared" si="24"/>
        <v>-2</v>
      </c>
      <c r="P129" s="122">
        <f t="shared" si="28"/>
        <v>-8</v>
      </c>
      <c r="Q129" s="122">
        <f t="shared" si="16"/>
        <v>10371</v>
      </c>
      <c r="R129" s="123">
        <f t="shared" si="27"/>
        <v>-104</v>
      </c>
      <c r="S129" s="122">
        <f t="shared" si="25"/>
        <v>7954</v>
      </c>
      <c r="T129" s="119" t="str">
        <f t="shared" si="17"/>
        <v>2075</v>
      </c>
      <c r="U129" s="119"/>
      <c r="V129" s="119"/>
      <c r="W129" s="119"/>
      <c r="X129" s="119"/>
      <c r="Y129" s="119"/>
      <c r="Z129" s="119"/>
      <c r="AA129" s="119"/>
      <c r="AB129" s="119"/>
      <c r="AC129" s="119"/>
      <c r="AD129" s="119"/>
      <c r="AE129" s="119"/>
      <c r="AF129" s="119"/>
      <c r="AG129" s="119"/>
      <c r="AH129" s="119"/>
      <c r="AI129" s="119"/>
      <c r="AJ129" s="119"/>
      <c r="AK129" s="119"/>
      <c r="AL129" s="119"/>
      <c r="AM129" s="119"/>
      <c r="AN129" s="119"/>
      <c r="AO129" s="119"/>
      <c r="AP129" s="119"/>
      <c r="AQ129" s="119"/>
      <c r="AR129" s="119"/>
      <c r="AS129" s="119"/>
      <c r="AT129" s="119"/>
      <c r="AU129" s="119"/>
      <c r="AV129" s="119"/>
      <c r="AW129" s="119"/>
      <c r="AX129" s="119"/>
      <c r="AY129" s="119"/>
      <c r="AZ129" s="119"/>
    </row>
    <row r="130" spans="1:52" ht="14">
      <c r="A130" s="129" t="s">
        <v>1527</v>
      </c>
      <c r="B130" s="121">
        <v>9919212</v>
      </c>
      <c r="C130" s="123">
        <f t="shared" si="18"/>
        <v>14</v>
      </c>
      <c r="D130" s="124" t="str">
        <f t="shared" si="21"/>
        <v>2076</v>
      </c>
      <c r="E130" s="122">
        <f t="shared" si="22"/>
        <v>9919</v>
      </c>
      <c r="F130" s="123">
        <f t="shared" si="23"/>
        <v>14</v>
      </c>
      <c r="G130" s="123">
        <f t="shared" si="19"/>
        <v>0</v>
      </c>
      <c r="H130" s="123">
        <f t="shared" si="15"/>
        <v>-4</v>
      </c>
      <c r="I130" s="123">
        <f t="shared" si="31"/>
        <v>3</v>
      </c>
      <c r="J130" s="122">
        <f t="shared" si="31"/>
        <v>10025</v>
      </c>
      <c r="K130" s="119"/>
      <c r="L130" s="119"/>
      <c r="M130" s="122">
        <v>10382180</v>
      </c>
      <c r="N130" s="122">
        <f t="shared" si="20"/>
        <v>11</v>
      </c>
      <c r="O130" s="122">
        <f t="shared" si="24"/>
        <v>-1</v>
      </c>
      <c r="P130" s="122">
        <f t="shared" si="28"/>
        <v>-10</v>
      </c>
      <c r="Q130" s="122">
        <f t="shared" si="16"/>
        <v>10382</v>
      </c>
      <c r="R130" s="123">
        <f t="shared" si="27"/>
        <v>-114</v>
      </c>
      <c r="S130" s="122">
        <f t="shared" si="25"/>
        <v>7840</v>
      </c>
      <c r="T130" s="119" t="str">
        <f t="shared" si="17"/>
        <v>2076</v>
      </c>
      <c r="U130" s="119"/>
      <c r="V130" s="119"/>
      <c r="W130" s="119"/>
      <c r="X130" s="119"/>
      <c r="Y130" s="119"/>
      <c r="Z130" s="119"/>
      <c r="AA130" s="119"/>
      <c r="AB130" s="119"/>
      <c r="AC130" s="119"/>
      <c r="AD130" s="119"/>
      <c r="AE130" s="119"/>
      <c r="AF130" s="119"/>
      <c r="AG130" s="119"/>
      <c r="AH130" s="119"/>
      <c r="AI130" s="119"/>
      <c r="AJ130" s="119"/>
      <c r="AK130" s="119"/>
      <c r="AL130" s="119"/>
      <c r="AM130" s="119"/>
      <c r="AN130" s="119"/>
      <c r="AO130" s="119"/>
      <c r="AP130" s="119"/>
      <c r="AQ130" s="119"/>
      <c r="AR130" s="119"/>
      <c r="AS130" s="119"/>
      <c r="AT130" s="119"/>
      <c r="AU130" s="119"/>
      <c r="AV130" s="119"/>
      <c r="AW130" s="119"/>
      <c r="AX130" s="119"/>
      <c r="AY130" s="119"/>
      <c r="AZ130" s="119"/>
    </row>
    <row r="131" spans="1:52" ht="14">
      <c r="A131" s="129" t="s">
        <v>1528</v>
      </c>
      <c r="B131" s="121">
        <v>9932362</v>
      </c>
      <c r="C131" s="123">
        <f t="shared" si="18"/>
        <v>13</v>
      </c>
      <c r="D131" s="124" t="str">
        <f t="shared" si="21"/>
        <v>2077</v>
      </c>
      <c r="E131" s="122">
        <f t="shared" si="22"/>
        <v>9932</v>
      </c>
      <c r="F131" s="123">
        <f t="shared" si="23"/>
        <v>13</v>
      </c>
      <c r="G131" s="123">
        <f t="shared" si="19"/>
        <v>-1</v>
      </c>
      <c r="H131" s="123">
        <f t="shared" ref="H131:H192" si="32">H89-H88+H130</f>
        <v>-3</v>
      </c>
      <c r="I131" s="123">
        <f t="shared" si="31"/>
        <v>0</v>
      </c>
      <c r="J131" s="122">
        <f t="shared" si="31"/>
        <v>10025</v>
      </c>
      <c r="K131" s="119"/>
      <c r="L131" s="119"/>
      <c r="M131" s="122">
        <v>10392082</v>
      </c>
      <c r="N131" s="122">
        <f t="shared" si="20"/>
        <v>10</v>
      </c>
      <c r="O131" s="122">
        <f t="shared" si="24"/>
        <v>-1</v>
      </c>
      <c r="P131" s="122">
        <f t="shared" si="28"/>
        <v>-7</v>
      </c>
      <c r="Q131" s="122">
        <f t="shared" si="16"/>
        <v>10392</v>
      </c>
      <c r="R131" s="123">
        <f t="shared" si="27"/>
        <v>-121</v>
      </c>
      <c r="S131" s="122">
        <f t="shared" si="25"/>
        <v>7719</v>
      </c>
      <c r="T131" s="119" t="str">
        <f t="shared" si="17"/>
        <v>2077</v>
      </c>
      <c r="U131" s="119"/>
      <c r="V131" s="119"/>
      <c r="W131" s="119"/>
      <c r="X131" s="119"/>
      <c r="Y131" s="119"/>
      <c r="Z131" s="119"/>
      <c r="AA131" s="119"/>
      <c r="AB131" s="119"/>
      <c r="AC131" s="119"/>
      <c r="AD131" s="119"/>
      <c r="AE131" s="119"/>
      <c r="AF131" s="119"/>
      <c r="AG131" s="119"/>
      <c r="AH131" s="119"/>
      <c r="AI131" s="119"/>
      <c r="AJ131" s="119"/>
      <c r="AK131" s="119"/>
      <c r="AL131" s="119"/>
      <c r="AM131" s="119"/>
      <c r="AN131" s="119"/>
      <c r="AO131" s="119"/>
      <c r="AP131" s="119"/>
      <c r="AQ131" s="119"/>
      <c r="AR131" s="119"/>
      <c r="AS131" s="119"/>
      <c r="AT131" s="119"/>
      <c r="AU131" s="119"/>
      <c r="AV131" s="119"/>
      <c r="AW131" s="119"/>
      <c r="AX131" s="119"/>
      <c r="AY131" s="119"/>
      <c r="AZ131" s="119"/>
    </row>
    <row r="132" spans="1:52" ht="14">
      <c r="A132" s="129" t="s">
        <v>1529</v>
      </c>
      <c r="B132" s="121">
        <v>9944945</v>
      </c>
      <c r="C132" s="123">
        <f t="shared" si="18"/>
        <v>13</v>
      </c>
      <c r="D132" s="124" t="str">
        <f t="shared" si="21"/>
        <v>2078</v>
      </c>
      <c r="E132" s="122">
        <f t="shared" si="22"/>
        <v>9945</v>
      </c>
      <c r="F132" s="123">
        <f t="shared" si="23"/>
        <v>13</v>
      </c>
      <c r="G132" s="123">
        <f t="shared" si="19"/>
        <v>0</v>
      </c>
      <c r="H132" s="123">
        <f t="shared" si="32"/>
        <v>-3</v>
      </c>
      <c r="I132" s="123">
        <f t="shared" si="31"/>
        <v>-3</v>
      </c>
      <c r="J132" s="122">
        <f t="shared" si="31"/>
        <v>10022</v>
      </c>
      <c r="K132" s="119"/>
      <c r="L132" s="119"/>
      <c r="M132" s="122">
        <v>10400750</v>
      </c>
      <c r="N132" s="122">
        <f t="shared" si="20"/>
        <v>9</v>
      </c>
      <c r="O132" s="122">
        <f t="shared" si="24"/>
        <v>-1</v>
      </c>
      <c r="P132" s="122">
        <f t="shared" si="28"/>
        <v>-8</v>
      </c>
      <c r="Q132" s="122">
        <f t="shared" si="16"/>
        <v>10401</v>
      </c>
      <c r="R132" s="123">
        <f t="shared" si="27"/>
        <v>-129</v>
      </c>
      <c r="S132" s="122">
        <f t="shared" si="25"/>
        <v>7590</v>
      </c>
      <c r="T132" s="119" t="str">
        <f t="shared" si="17"/>
        <v>2078</v>
      </c>
      <c r="U132" s="119"/>
      <c r="V132" s="119"/>
      <c r="W132" s="119"/>
      <c r="X132" s="119"/>
      <c r="Y132" s="119"/>
      <c r="Z132" s="119"/>
      <c r="AA132" s="119"/>
      <c r="AB132" s="119"/>
      <c r="AC132" s="119"/>
      <c r="AD132" s="119"/>
      <c r="AE132" s="119"/>
      <c r="AF132" s="119"/>
      <c r="AG132" s="119"/>
      <c r="AH132" s="119"/>
      <c r="AI132" s="119"/>
      <c r="AJ132" s="119"/>
      <c r="AK132" s="119"/>
      <c r="AL132" s="119"/>
      <c r="AM132" s="119"/>
      <c r="AN132" s="119"/>
      <c r="AO132" s="119"/>
      <c r="AP132" s="119"/>
      <c r="AQ132" s="119"/>
      <c r="AR132" s="119"/>
      <c r="AS132" s="119"/>
      <c r="AT132" s="119"/>
      <c r="AU132" s="119"/>
      <c r="AV132" s="119"/>
      <c r="AW132" s="119"/>
      <c r="AX132" s="119"/>
      <c r="AY132" s="119"/>
      <c r="AZ132" s="119"/>
    </row>
    <row r="133" spans="1:52" ht="14">
      <c r="A133" s="129" t="s">
        <v>1530</v>
      </c>
      <c r="B133" s="121">
        <v>9956993</v>
      </c>
      <c r="C133" s="123">
        <f t="shared" si="18"/>
        <v>12</v>
      </c>
      <c r="D133" s="124" t="str">
        <f t="shared" si="21"/>
        <v>2079</v>
      </c>
      <c r="E133" s="122">
        <f t="shared" si="22"/>
        <v>9957</v>
      </c>
      <c r="F133" s="123">
        <f t="shared" si="23"/>
        <v>12</v>
      </c>
      <c r="G133" s="123">
        <f t="shared" si="19"/>
        <v>-1</v>
      </c>
      <c r="H133" s="123">
        <f t="shared" si="32"/>
        <v>-3</v>
      </c>
      <c r="I133" s="123">
        <f t="shared" si="31"/>
        <v>-6</v>
      </c>
      <c r="J133" s="122">
        <f t="shared" si="31"/>
        <v>10016</v>
      </c>
      <c r="K133" s="119"/>
      <c r="L133" s="119"/>
      <c r="M133" s="122">
        <v>10408267</v>
      </c>
      <c r="N133" s="122">
        <f t="shared" si="20"/>
        <v>8</v>
      </c>
      <c r="O133" s="122">
        <f t="shared" si="24"/>
        <v>-1</v>
      </c>
      <c r="P133" s="122">
        <f t="shared" si="28"/>
        <v>-7</v>
      </c>
      <c r="Q133" s="122">
        <f t="shared" ref="Q133:Q154" si="33">M133/1000</f>
        <v>10408</v>
      </c>
      <c r="R133" s="123">
        <f t="shared" si="27"/>
        <v>-136</v>
      </c>
      <c r="S133" s="122">
        <f t="shared" si="25"/>
        <v>7454</v>
      </c>
      <c r="T133" s="119" t="str">
        <f t="shared" ref="T133:T192" si="34">A133</f>
        <v>2079</v>
      </c>
      <c r="U133" s="119"/>
      <c r="V133" s="119"/>
      <c r="W133" s="119"/>
      <c r="X133" s="119"/>
      <c r="Y133" s="119"/>
      <c r="Z133" s="119"/>
      <c r="AA133" s="119"/>
      <c r="AB133" s="119"/>
      <c r="AC133" s="119"/>
      <c r="AD133" s="119"/>
      <c r="AE133" s="119"/>
      <c r="AF133" s="119"/>
      <c r="AG133" s="119"/>
      <c r="AH133" s="119"/>
      <c r="AI133" s="119"/>
      <c r="AJ133" s="119"/>
      <c r="AK133" s="119"/>
      <c r="AL133" s="119"/>
      <c r="AM133" s="119"/>
      <c r="AN133" s="119"/>
      <c r="AO133" s="119"/>
      <c r="AP133" s="119"/>
      <c r="AQ133" s="119"/>
      <c r="AR133" s="119"/>
      <c r="AS133" s="119"/>
      <c r="AT133" s="119"/>
      <c r="AU133" s="119"/>
      <c r="AV133" s="119"/>
      <c r="AW133" s="119"/>
      <c r="AX133" s="119"/>
      <c r="AY133" s="119"/>
      <c r="AZ133" s="119"/>
    </row>
    <row r="134" spans="1:52" ht="14">
      <c r="A134" s="129" t="s">
        <v>1531</v>
      </c>
      <c r="B134" s="121">
        <v>9968538</v>
      </c>
      <c r="C134" s="123">
        <f t="shared" ref="C134:C154" si="35">(B134-B133)/1000</f>
        <v>12</v>
      </c>
      <c r="D134" s="124" t="str">
        <f t="shared" si="21"/>
        <v>2080</v>
      </c>
      <c r="E134" s="122">
        <f t="shared" si="22"/>
        <v>9969</v>
      </c>
      <c r="F134" s="123">
        <f t="shared" si="23"/>
        <v>12</v>
      </c>
      <c r="G134" s="123">
        <f t="shared" ref="G134:G154" si="36">C134-C133</f>
        <v>0</v>
      </c>
      <c r="H134" s="123">
        <f t="shared" si="32"/>
        <v>-3</v>
      </c>
      <c r="I134" s="123">
        <f t="shared" si="31"/>
        <v>-9</v>
      </c>
      <c r="J134" s="122">
        <f t="shared" si="31"/>
        <v>10007</v>
      </c>
      <c r="K134" s="119"/>
      <c r="L134" s="119"/>
      <c r="M134" s="122">
        <v>10414637</v>
      </c>
      <c r="N134" s="122">
        <f t="shared" ref="N134:N154" si="37">(M134-M133)/1000</f>
        <v>6</v>
      </c>
      <c r="O134" s="122">
        <f t="shared" si="24"/>
        <v>-2</v>
      </c>
      <c r="P134" s="122">
        <f t="shared" si="28"/>
        <v>-6</v>
      </c>
      <c r="Q134" s="122">
        <f t="shared" si="33"/>
        <v>10415</v>
      </c>
      <c r="R134" s="123">
        <f t="shared" si="27"/>
        <v>-142</v>
      </c>
      <c r="S134" s="122">
        <f t="shared" si="25"/>
        <v>7312</v>
      </c>
      <c r="T134" s="119" t="str">
        <f t="shared" si="34"/>
        <v>2080</v>
      </c>
      <c r="U134" s="119"/>
      <c r="V134" s="119"/>
      <c r="W134" s="119"/>
      <c r="X134" s="119"/>
      <c r="Y134" s="119"/>
      <c r="Z134" s="119"/>
      <c r="AA134" s="119"/>
      <c r="AB134" s="119"/>
      <c r="AC134" s="119"/>
      <c r="AD134" s="119"/>
      <c r="AE134" s="119"/>
      <c r="AF134" s="119"/>
      <c r="AG134" s="119"/>
      <c r="AH134" s="119"/>
      <c r="AI134" s="119"/>
      <c r="AJ134" s="119"/>
      <c r="AK134" s="119"/>
      <c r="AL134" s="119"/>
      <c r="AM134" s="119"/>
      <c r="AN134" s="119"/>
      <c r="AO134" s="119"/>
      <c r="AP134" s="119"/>
      <c r="AQ134" s="119"/>
      <c r="AR134" s="119"/>
      <c r="AS134" s="119"/>
      <c r="AT134" s="119"/>
      <c r="AU134" s="119"/>
      <c r="AV134" s="119"/>
      <c r="AW134" s="119"/>
      <c r="AX134" s="119"/>
      <c r="AY134" s="119"/>
      <c r="AZ134" s="119"/>
    </row>
    <row r="135" spans="1:52" ht="14">
      <c r="A135" s="129" t="s">
        <v>1532</v>
      </c>
      <c r="B135" s="121">
        <v>9979599</v>
      </c>
      <c r="C135" s="123">
        <f t="shared" si="35"/>
        <v>11</v>
      </c>
      <c r="D135" s="124" t="str">
        <f t="shared" ref="D135:D154" si="38">A135</f>
        <v>2081</v>
      </c>
      <c r="E135" s="122">
        <f t="shared" ref="E135:E154" si="39">B135/1000</f>
        <v>9980</v>
      </c>
      <c r="F135" s="123">
        <f t="shared" ref="F135:F154" si="40">C135</f>
        <v>11</v>
      </c>
      <c r="G135" s="123">
        <f t="shared" si="36"/>
        <v>-1</v>
      </c>
      <c r="H135" s="123">
        <f t="shared" si="32"/>
        <v>-3</v>
      </c>
      <c r="I135" s="123">
        <f t="shared" si="31"/>
        <v>-12</v>
      </c>
      <c r="J135" s="122">
        <f t="shared" si="31"/>
        <v>9995</v>
      </c>
      <c r="K135" s="119"/>
      <c r="L135" s="119"/>
      <c r="M135" s="122">
        <v>10419852</v>
      </c>
      <c r="N135" s="122">
        <f t="shared" si="37"/>
        <v>5</v>
      </c>
      <c r="O135" s="122">
        <f t="shared" ref="O135:O154" si="41">N135-N134</f>
        <v>-1</v>
      </c>
      <c r="P135" s="122">
        <f t="shared" si="28"/>
        <v>-7</v>
      </c>
      <c r="Q135" s="122">
        <f t="shared" si="33"/>
        <v>10420</v>
      </c>
      <c r="R135" s="123">
        <f t="shared" si="27"/>
        <v>-149</v>
      </c>
      <c r="S135" s="122">
        <f t="shared" ref="S135:S154" si="42">S134+R135</f>
        <v>7163</v>
      </c>
      <c r="T135" s="119" t="str">
        <f t="shared" si="34"/>
        <v>2081</v>
      </c>
      <c r="U135" s="119"/>
      <c r="V135" s="119"/>
      <c r="W135" s="119"/>
      <c r="X135" s="119"/>
      <c r="Y135" s="119"/>
      <c r="Z135" s="119"/>
      <c r="AA135" s="119"/>
      <c r="AB135" s="119"/>
      <c r="AC135" s="119"/>
      <c r="AD135" s="119"/>
      <c r="AE135" s="119"/>
      <c r="AF135" s="119"/>
      <c r="AG135" s="119"/>
      <c r="AH135" s="119"/>
      <c r="AI135" s="119"/>
      <c r="AJ135" s="119"/>
      <c r="AK135" s="119"/>
      <c r="AL135" s="119"/>
      <c r="AM135" s="119"/>
      <c r="AN135" s="119"/>
      <c r="AO135" s="119"/>
      <c r="AP135" s="119"/>
      <c r="AQ135" s="119"/>
      <c r="AR135" s="119"/>
      <c r="AS135" s="119"/>
      <c r="AT135" s="119"/>
      <c r="AU135" s="119"/>
      <c r="AV135" s="119"/>
      <c r="AW135" s="119"/>
      <c r="AX135" s="119"/>
      <c r="AY135" s="119"/>
      <c r="AZ135" s="119"/>
    </row>
    <row r="136" spans="1:52" ht="14">
      <c r="A136" s="129" t="s">
        <v>1533</v>
      </c>
      <c r="B136" s="121">
        <v>9990199</v>
      </c>
      <c r="C136" s="123">
        <f t="shared" si="35"/>
        <v>11</v>
      </c>
      <c r="D136" s="124" t="str">
        <f t="shared" si="38"/>
        <v>2082</v>
      </c>
      <c r="E136" s="122">
        <f t="shared" si="39"/>
        <v>9990</v>
      </c>
      <c r="F136" s="123">
        <f t="shared" si="40"/>
        <v>11</v>
      </c>
      <c r="G136" s="123">
        <f t="shared" si="36"/>
        <v>0</v>
      </c>
      <c r="H136" s="123">
        <f t="shared" si="32"/>
        <v>-3</v>
      </c>
      <c r="I136" s="123">
        <f t="shared" ref="I136:J151" si="43">I135+H136</f>
        <v>-15</v>
      </c>
      <c r="J136" s="122">
        <f t="shared" si="43"/>
        <v>9980</v>
      </c>
      <c r="K136" s="119"/>
      <c r="L136" s="119"/>
      <c r="M136" s="122">
        <v>10424023</v>
      </c>
      <c r="N136" s="122">
        <f t="shared" si="37"/>
        <v>4</v>
      </c>
      <c r="O136" s="122">
        <f t="shared" si="41"/>
        <v>-1</v>
      </c>
      <c r="P136" s="122">
        <f t="shared" si="28"/>
        <v>-6</v>
      </c>
      <c r="Q136" s="122">
        <f t="shared" si="33"/>
        <v>10424</v>
      </c>
      <c r="R136" s="123">
        <f t="shared" ref="R136:R154" si="44">R135+P136</f>
        <v>-155</v>
      </c>
      <c r="S136" s="122">
        <f t="shared" si="42"/>
        <v>7008</v>
      </c>
      <c r="T136" s="119" t="str">
        <f t="shared" si="34"/>
        <v>2082</v>
      </c>
      <c r="U136" s="119"/>
      <c r="V136" s="119"/>
      <c r="W136" s="119"/>
      <c r="X136" s="119"/>
      <c r="Y136" s="119"/>
      <c r="Z136" s="119"/>
      <c r="AA136" s="119"/>
      <c r="AB136" s="119"/>
      <c r="AC136" s="119"/>
      <c r="AD136" s="119"/>
      <c r="AE136" s="119"/>
      <c r="AF136" s="119"/>
      <c r="AG136" s="119"/>
      <c r="AH136" s="119"/>
      <c r="AI136" s="119"/>
      <c r="AJ136" s="119"/>
      <c r="AK136" s="119"/>
      <c r="AL136" s="119"/>
      <c r="AM136" s="119"/>
      <c r="AN136" s="119"/>
      <c r="AO136" s="119"/>
      <c r="AP136" s="119"/>
      <c r="AQ136" s="119"/>
      <c r="AR136" s="119"/>
      <c r="AS136" s="119"/>
      <c r="AT136" s="119"/>
      <c r="AU136" s="119"/>
      <c r="AV136" s="119"/>
      <c r="AW136" s="119"/>
      <c r="AX136" s="119"/>
      <c r="AY136" s="119"/>
      <c r="AZ136" s="119"/>
    </row>
    <row r="137" spans="1:52" ht="14">
      <c r="A137" s="129" t="s">
        <v>1534</v>
      </c>
      <c r="B137" s="121">
        <v>10000374</v>
      </c>
      <c r="C137" s="123">
        <f t="shared" si="35"/>
        <v>10</v>
      </c>
      <c r="D137" s="124" t="str">
        <f t="shared" si="38"/>
        <v>2083</v>
      </c>
      <c r="E137" s="122">
        <f t="shared" si="39"/>
        <v>10000</v>
      </c>
      <c r="F137" s="123">
        <f t="shared" si="40"/>
        <v>10</v>
      </c>
      <c r="G137" s="123">
        <f t="shared" si="36"/>
        <v>-1</v>
      </c>
      <c r="H137" s="123">
        <f t="shared" si="32"/>
        <v>-3</v>
      </c>
      <c r="I137" s="123">
        <f t="shared" si="43"/>
        <v>-18</v>
      </c>
      <c r="J137" s="122">
        <f t="shared" si="43"/>
        <v>9962</v>
      </c>
      <c r="K137" s="119"/>
      <c r="L137" s="119"/>
      <c r="M137" s="122">
        <v>10427226</v>
      </c>
      <c r="N137" s="122">
        <f t="shared" si="37"/>
        <v>3</v>
      </c>
      <c r="O137" s="122">
        <f t="shared" si="41"/>
        <v>-1</v>
      </c>
      <c r="P137" s="122">
        <f t="shared" si="28"/>
        <v>-7</v>
      </c>
      <c r="Q137" s="122">
        <f t="shared" si="33"/>
        <v>10427</v>
      </c>
      <c r="R137" s="123">
        <f t="shared" si="44"/>
        <v>-162</v>
      </c>
      <c r="S137" s="122">
        <f t="shared" si="42"/>
        <v>6846</v>
      </c>
      <c r="T137" s="119" t="str">
        <f t="shared" si="34"/>
        <v>2083</v>
      </c>
      <c r="U137" s="119"/>
      <c r="V137" s="119"/>
      <c r="W137" s="119"/>
      <c r="X137" s="119"/>
      <c r="Y137" s="119"/>
      <c r="Z137" s="119"/>
      <c r="AA137" s="119"/>
      <c r="AB137" s="119"/>
      <c r="AC137" s="119"/>
      <c r="AD137" s="119"/>
      <c r="AE137" s="119"/>
      <c r="AF137" s="119"/>
      <c r="AG137" s="119"/>
      <c r="AH137" s="119"/>
      <c r="AI137" s="119"/>
      <c r="AJ137" s="119"/>
      <c r="AK137" s="119"/>
      <c r="AL137" s="119"/>
      <c r="AM137" s="119"/>
      <c r="AN137" s="119"/>
      <c r="AO137" s="119"/>
      <c r="AP137" s="119"/>
      <c r="AQ137" s="119"/>
      <c r="AR137" s="119"/>
      <c r="AS137" s="119"/>
      <c r="AT137" s="119"/>
      <c r="AU137" s="119"/>
      <c r="AV137" s="119"/>
      <c r="AW137" s="119"/>
      <c r="AX137" s="119"/>
      <c r="AY137" s="119"/>
      <c r="AZ137" s="119"/>
    </row>
    <row r="138" spans="1:52" ht="14">
      <c r="A138" s="129" t="s">
        <v>1535</v>
      </c>
      <c r="B138" s="121">
        <v>10010167</v>
      </c>
      <c r="C138" s="123">
        <f t="shared" si="35"/>
        <v>10</v>
      </c>
      <c r="D138" s="124" t="str">
        <f t="shared" si="38"/>
        <v>2084</v>
      </c>
      <c r="E138" s="122">
        <f t="shared" si="39"/>
        <v>10010</v>
      </c>
      <c r="F138" s="123">
        <f t="shared" si="40"/>
        <v>10</v>
      </c>
      <c r="G138" s="123">
        <f t="shared" si="36"/>
        <v>0</v>
      </c>
      <c r="H138" s="123">
        <f t="shared" si="32"/>
        <v>-2</v>
      </c>
      <c r="I138" s="123">
        <f t="shared" si="43"/>
        <v>-20</v>
      </c>
      <c r="J138" s="122">
        <f t="shared" si="43"/>
        <v>9942</v>
      </c>
      <c r="K138" s="119"/>
      <c r="L138" s="119"/>
      <c r="M138" s="122">
        <v>10429447</v>
      </c>
      <c r="N138" s="122">
        <f t="shared" si="37"/>
        <v>2</v>
      </c>
      <c r="O138" s="122">
        <f t="shared" si="41"/>
        <v>-1</v>
      </c>
      <c r="P138" s="122">
        <f t="shared" ref="P138:P192" si="45">P96-P95+P137</f>
        <v>-5</v>
      </c>
      <c r="Q138" s="122">
        <f t="shared" si="33"/>
        <v>10429</v>
      </c>
      <c r="R138" s="123">
        <f t="shared" si="44"/>
        <v>-167</v>
      </c>
      <c r="S138" s="122">
        <f t="shared" si="42"/>
        <v>6679</v>
      </c>
      <c r="T138" s="119" t="str">
        <f t="shared" si="34"/>
        <v>2084</v>
      </c>
      <c r="U138" s="119"/>
      <c r="V138" s="119"/>
      <c r="W138" s="119"/>
      <c r="X138" s="119"/>
      <c r="Y138" s="119"/>
      <c r="Z138" s="119"/>
      <c r="AA138" s="119"/>
      <c r="AB138" s="119"/>
      <c r="AC138" s="119"/>
      <c r="AD138" s="119"/>
      <c r="AE138" s="119"/>
      <c r="AF138" s="119"/>
      <c r="AG138" s="119"/>
      <c r="AH138" s="119"/>
      <c r="AI138" s="119"/>
      <c r="AJ138" s="119"/>
      <c r="AK138" s="119"/>
      <c r="AL138" s="119"/>
      <c r="AM138" s="119"/>
      <c r="AN138" s="119"/>
      <c r="AO138" s="119"/>
      <c r="AP138" s="119"/>
      <c r="AQ138" s="119"/>
      <c r="AR138" s="119"/>
      <c r="AS138" s="119"/>
      <c r="AT138" s="119"/>
      <c r="AU138" s="119"/>
      <c r="AV138" s="119"/>
      <c r="AW138" s="119"/>
      <c r="AX138" s="119"/>
      <c r="AY138" s="119"/>
      <c r="AZ138" s="119"/>
    </row>
    <row r="139" spans="1:52" ht="14">
      <c r="A139" s="129" t="s">
        <v>1536</v>
      </c>
      <c r="B139" s="121">
        <v>10019612</v>
      </c>
      <c r="C139" s="123">
        <f t="shared" si="35"/>
        <v>9</v>
      </c>
      <c r="D139" s="124" t="str">
        <f t="shared" si="38"/>
        <v>2085</v>
      </c>
      <c r="E139" s="122">
        <f t="shared" si="39"/>
        <v>10020</v>
      </c>
      <c r="F139" s="123">
        <f t="shared" si="40"/>
        <v>9</v>
      </c>
      <c r="G139" s="123">
        <f t="shared" si="36"/>
        <v>-1</v>
      </c>
      <c r="H139" s="123">
        <f t="shared" si="32"/>
        <v>-3</v>
      </c>
      <c r="I139" s="123">
        <f t="shared" si="43"/>
        <v>-23</v>
      </c>
      <c r="J139" s="122">
        <f t="shared" si="43"/>
        <v>9919</v>
      </c>
      <c r="K139" s="119"/>
      <c r="L139" s="119"/>
      <c r="M139" s="122">
        <v>10430679</v>
      </c>
      <c r="N139" s="122">
        <f t="shared" si="37"/>
        <v>1</v>
      </c>
      <c r="O139" s="122">
        <f t="shared" si="41"/>
        <v>-1</v>
      </c>
      <c r="P139" s="122">
        <f t="shared" si="45"/>
        <v>-5</v>
      </c>
      <c r="Q139" s="122">
        <f t="shared" si="33"/>
        <v>10431</v>
      </c>
      <c r="R139" s="123">
        <f t="shared" si="44"/>
        <v>-172</v>
      </c>
      <c r="S139" s="122">
        <f t="shared" si="42"/>
        <v>6507</v>
      </c>
      <c r="T139" s="119" t="str">
        <f t="shared" si="34"/>
        <v>2085</v>
      </c>
      <c r="U139" s="119"/>
      <c r="V139" s="119"/>
      <c r="W139" s="119"/>
      <c r="X139" s="119"/>
      <c r="Y139" s="119"/>
      <c r="Z139" s="119"/>
      <c r="AA139" s="119"/>
      <c r="AB139" s="119"/>
      <c r="AC139" s="119"/>
      <c r="AD139" s="119"/>
      <c r="AE139" s="119"/>
      <c r="AF139" s="119"/>
      <c r="AG139" s="119"/>
      <c r="AH139" s="119"/>
      <c r="AI139" s="119"/>
      <c r="AJ139" s="119"/>
      <c r="AK139" s="119"/>
      <c r="AL139" s="119"/>
      <c r="AM139" s="119"/>
      <c r="AN139" s="119"/>
      <c r="AO139" s="119"/>
      <c r="AP139" s="119"/>
      <c r="AQ139" s="119"/>
      <c r="AR139" s="119"/>
      <c r="AS139" s="119"/>
      <c r="AT139" s="119"/>
      <c r="AU139" s="119"/>
      <c r="AV139" s="119"/>
      <c r="AW139" s="119"/>
      <c r="AX139" s="119"/>
      <c r="AY139" s="119"/>
      <c r="AZ139" s="119"/>
    </row>
    <row r="140" spans="1:52" ht="14">
      <c r="A140" s="129" t="s">
        <v>1537</v>
      </c>
      <c r="B140" s="121">
        <v>10028730</v>
      </c>
      <c r="C140" s="123">
        <f t="shared" si="35"/>
        <v>9</v>
      </c>
      <c r="D140" s="124" t="str">
        <f t="shared" si="38"/>
        <v>2086</v>
      </c>
      <c r="E140" s="122">
        <f t="shared" si="39"/>
        <v>10029</v>
      </c>
      <c r="F140" s="123">
        <f t="shared" si="40"/>
        <v>9</v>
      </c>
      <c r="G140" s="123">
        <f t="shared" si="36"/>
        <v>0</v>
      </c>
      <c r="H140" s="123">
        <f t="shared" si="32"/>
        <v>-2</v>
      </c>
      <c r="I140" s="123">
        <f t="shared" si="43"/>
        <v>-25</v>
      </c>
      <c r="J140" s="122">
        <f t="shared" si="43"/>
        <v>9894</v>
      </c>
      <c r="K140" s="119"/>
      <c r="L140" s="119"/>
      <c r="M140" s="122">
        <v>10430926</v>
      </c>
      <c r="N140" s="122">
        <f t="shared" si="37"/>
        <v>0</v>
      </c>
      <c r="O140" s="122">
        <f t="shared" si="41"/>
        <v>-1</v>
      </c>
      <c r="P140" s="122">
        <f t="shared" si="45"/>
        <v>-6</v>
      </c>
      <c r="Q140" s="122">
        <f t="shared" si="33"/>
        <v>10431</v>
      </c>
      <c r="R140" s="123">
        <f t="shared" si="44"/>
        <v>-178</v>
      </c>
      <c r="S140" s="122">
        <f t="shared" si="42"/>
        <v>6329</v>
      </c>
      <c r="T140" s="119" t="str">
        <f t="shared" si="34"/>
        <v>2086</v>
      </c>
      <c r="U140" s="119"/>
      <c r="V140" s="119"/>
      <c r="W140" s="119"/>
      <c r="X140" s="119"/>
      <c r="Y140" s="119"/>
      <c r="Z140" s="119"/>
      <c r="AA140" s="119"/>
      <c r="AB140" s="119"/>
      <c r="AC140" s="119"/>
      <c r="AD140" s="119"/>
      <c r="AE140" s="119"/>
      <c r="AF140" s="119"/>
      <c r="AG140" s="119"/>
      <c r="AH140" s="119"/>
      <c r="AI140" s="119"/>
      <c r="AJ140" s="119"/>
      <c r="AK140" s="119"/>
      <c r="AL140" s="119"/>
      <c r="AM140" s="119"/>
      <c r="AN140" s="119"/>
      <c r="AO140" s="119"/>
      <c r="AP140" s="119"/>
      <c r="AQ140" s="119"/>
      <c r="AR140" s="119"/>
      <c r="AS140" s="119"/>
      <c r="AT140" s="119"/>
      <c r="AU140" s="119"/>
      <c r="AV140" s="119"/>
      <c r="AW140" s="119"/>
      <c r="AX140" s="119"/>
      <c r="AY140" s="119"/>
      <c r="AZ140" s="119"/>
    </row>
    <row r="141" spans="1:52" ht="14">
      <c r="A141" s="129" t="s">
        <v>1538</v>
      </c>
      <c r="B141" s="121">
        <v>10037533</v>
      </c>
      <c r="C141" s="123">
        <f t="shared" si="35"/>
        <v>9</v>
      </c>
      <c r="D141" s="124" t="str">
        <f t="shared" si="38"/>
        <v>2087</v>
      </c>
      <c r="E141" s="122">
        <f t="shared" si="39"/>
        <v>10038</v>
      </c>
      <c r="F141" s="123">
        <f t="shared" si="40"/>
        <v>9</v>
      </c>
      <c r="G141" s="123">
        <f t="shared" si="36"/>
        <v>0</v>
      </c>
      <c r="H141" s="123">
        <f t="shared" si="32"/>
        <v>-3</v>
      </c>
      <c r="I141" s="123">
        <f t="shared" si="43"/>
        <v>-28</v>
      </c>
      <c r="J141" s="122">
        <f t="shared" si="43"/>
        <v>9866</v>
      </c>
      <c r="K141" s="119"/>
      <c r="L141" s="119"/>
      <c r="M141" s="122">
        <v>10430268</v>
      </c>
      <c r="N141" s="122">
        <f t="shared" si="37"/>
        <v>-1</v>
      </c>
      <c r="O141" s="122">
        <f t="shared" si="41"/>
        <v>-1</v>
      </c>
      <c r="P141" s="122">
        <f t="shared" si="45"/>
        <v>-7</v>
      </c>
      <c r="Q141" s="122">
        <f t="shared" si="33"/>
        <v>10430</v>
      </c>
      <c r="R141" s="123">
        <f t="shared" si="44"/>
        <v>-185</v>
      </c>
      <c r="S141" s="122">
        <f t="shared" si="42"/>
        <v>6144</v>
      </c>
      <c r="T141" s="119" t="str">
        <f t="shared" si="34"/>
        <v>2087</v>
      </c>
      <c r="U141" s="119"/>
      <c r="V141" s="119"/>
      <c r="W141" s="119"/>
      <c r="X141" s="119"/>
      <c r="Y141" s="119"/>
      <c r="Z141" s="119"/>
      <c r="AA141" s="119"/>
      <c r="AB141" s="119"/>
      <c r="AC141" s="119"/>
      <c r="AD141" s="119"/>
      <c r="AE141" s="119"/>
      <c r="AF141" s="119"/>
      <c r="AG141" s="119"/>
      <c r="AH141" s="119"/>
      <c r="AI141" s="119"/>
      <c r="AJ141" s="119"/>
      <c r="AK141" s="119"/>
      <c r="AL141" s="119"/>
      <c r="AM141" s="119"/>
      <c r="AN141" s="119"/>
      <c r="AO141" s="119"/>
      <c r="AP141" s="119"/>
      <c r="AQ141" s="119"/>
      <c r="AR141" s="119"/>
      <c r="AS141" s="119"/>
      <c r="AT141" s="119"/>
      <c r="AU141" s="119"/>
      <c r="AV141" s="119"/>
      <c r="AW141" s="119"/>
      <c r="AX141" s="119"/>
      <c r="AY141" s="119"/>
      <c r="AZ141" s="119"/>
    </row>
    <row r="142" spans="1:52" ht="14">
      <c r="A142" s="129" t="s">
        <v>1539</v>
      </c>
      <c r="B142" s="121">
        <v>10046027</v>
      </c>
      <c r="C142" s="123">
        <f t="shared" si="35"/>
        <v>8</v>
      </c>
      <c r="D142" s="124" t="str">
        <f t="shared" si="38"/>
        <v>2088</v>
      </c>
      <c r="E142" s="122">
        <f t="shared" si="39"/>
        <v>10046</v>
      </c>
      <c r="F142" s="123">
        <f t="shared" si="40"/>
        <v>8</v>
      </c>
      <c r="G142" s="123">
        <f t="shared" si="36"/>
        <v>-1</v>
      </c>
      <c r="H142" s="123">
        <f t="shared" si="32"/>
        <v>-1</v>
      </c>
      <c r="I142" s="123">
        <f t="shared" si="43"/>
        <v>-29</v>
      </c>
      <c r="J142" s="122">
        <f t="shared" si="43"/>
        <v>9837</v>
      </c>
      <c r="K142" s="119"/>
      <c r="L142" s="119"/>
      <c r="M142" s="122">
        <v>10428831</v>
      </c>
      <c r="N142" s="122">
        <f t="shared" si="37"/>
        <v>-1</v>
      </c>
      <c r="O142" s="122">
        <f t="shared" si="41"/>
        <v>0</v>
      </c>
      <c r="P142" s="122">
        <f t="shared" si="45"/>
        <v>-5</v>
      </c>
      <c r="Q142" s="122">
        <f t="shared" si="33"/>
        <v>10429</v>
      </c>
      <c r="R142" s="123">
        <f t="shared" si="44"/>
        <v>-190</v>
      </c>
      <c r="S142" s="122">
        <f t="shared" si="42"/>
        <v>5954</v>
      </c>
      <c r="T142" s="119" t="str">
        <f t="shared" si="34"/>
        <v>2088</v>
      </c>
      <c r="U142" s="119"/>
      <c r="V142" s="119"/>
      <c r="W142" s="119"/>
      <c r="X142" s="119"/>
      <c r="Y142" s="119"/>
      <c r="Z142" s="119"/>
      <c r="AA142" s="119"/>
      <c r="AB142" s="119"/>
      <c r="AC142" s="119"/>
      <c r="AD142" s="119"/>
      <c r="AE142" s="119"/>
      <c r="AF142" s="119"/>
      <c r="AG142" s="119"/>
      <c r="AH142" s="119"/>
      <c r="AI142" s="119"/>
      <c r="AJ142" s="119"/>
      <c r="AK142" s="119"/>
      <c r="AL142" s="119"/>
      <c r="AM142" s="119"/>
      <c r="AN142" s="119"/>
      <c r="AO142" s="119"/>
      <c r="AP142" s="119"/>
      <c r="AQ142" s="119"/>
      <c r="AR142" s="119"/>
      <c r="AS142" s="119"/>
      <c r="AT142" s="119"/>
      <c r="AU142" s="119"/>
      <c r="AV142" s="119"/>
      <c r="AW142" s="119"/>
      <c r="AX142" s="119"/>
      <c r="AY142" s="119"/>
      <c r="AZ142" s="119"/>
    </row>
    <row r="143" spans="1:52" ht="14">
      <c r="A143" s="129" t="s">
        <v>1540</v>
      </c>
      <c r="B143" s="121">
        <v>10054212</v>
      </c>
      <c r="C143" s="123">
        <f t="shared" si="35"/>
        <v>8</v>
      </c>
      <c r="D143" s="124" t="str">
        <f t="shared" si="38"/>
        <v>2089</v>
      </c>
      <c r="E143" s="122">
        <f t="shared" si="39"/>
        <v>10054</v>
      </c>
      <c r="F143" s="123">
        <f t="shared" si="40"/>
        <v>8</v>
      </c>
      <c r="G143" s="123">
        <f t="shared" si="36"/>
        <v>0</v>
      </c>
      <c r="H143" s="123">
        <f t="shared" si="32"/>
        <v>-2</v>
      </c>
      <c r="I143" s="123">
        <f t="shared" si="43"/>
        <v>-31</v>
      </c>
      <c r="J143" s="122">
        <f t="shared" si="43"/>
        <v>9806</v>
      </c>
      <c r="K143" s="119"/>
      <c r="L143" s="119"/>
      <c r="M143" s="122">
        <v>10426601</v>
      </c>
      <c r="N143" s="122">
        <f t="shared" si="37"/>
        <v>-2</v>
      </c>
      <c r="O143" s="122">
        <f t="shared" si="41"/>
        <v>-1</v>
      </c>
      <c r="P143" s="122">
        <f t="shared" si="45"/>
        <v>-6</v>
      </c>
      <c r="Q143" s="122">
        <f t="shared" si="33"/>
        <v>10427</v>
      </c>
      <c r="R143" s="123">
        <f t="shared" si="44"/>
        <v>-196</v>
      </c>
      <c r="S143" s="122">
        <f t="shared" si="42"/>
        <v>5758</v>
      </c>
      <c r="T143" s="119" t="str">
        <f t="shared" si="34"/>
        <v>2089</v>
      </c>
      <c r="U143" s="119"/>
      <c r="V143" s="119"/>
      <c r="W143" s="119"/>
      <c r="X143" s="119"/>
      <c r="Y143" s="119"/>
      <c r="Z143" s="119"/>
      <c r="AA143" s="119"/>
      <c r="AB143" s="119"/>
      <c r="AC143" s="119"/>
      <c r="AD143" s="119"/>
      <c r="AE143" s="119"/>
      <c r="AF143" s="119"/>
      <c r="AG143" s="119"/>
      <c r="AH143" s="119"/>
      <c r="AI143" s="119"/>
      <c r="AJ143" s="119"/>
      <c r="AK143" s="119"/>
      <c r="AL143" s="119"/>
      <c r="AM143" s="119"/>
      <c r="AN143" s="119"/>
      <c r="AO143" s="119"/>
      <c r="AP143" s="119"/>
      <c r="AQ143" s="119"/>
      <c r="AR143" s="119"/>
      <c r="AS143" s="119"/>
      <c r="AT143" s="119"/>
      <c r="AU143" s="119"/>
      <c r="AV143" s="119"/>
      <c r="AW143" s="119"/>
      <c r="AX143" s="119"/>
      <c r="AY143" s="119"/>
      <c r="AZ143" s="119"/>
    </row>
    <row r="144" spans="1:52" ht="14">
      <c r="A144" s="129" t="s">
        <v>1541</v>
      </c>
      <c r="B144" s="121">
        <v>10062090</v>
      </c>
      <c r="C144" s="123">
        <f t="shared" si="35"/>
        <v>8</v>
      </c>
      <c r="D144" s="124" t="str">
        <f t="shared" si="38"/>
        <v>2090</v>
      </c>
      <c r="E144" s="122">
        <f t="shared" si="39"/>
        <v>10062</v>
      </c>
      <c r="F144" s="123">
        <f t="shared" si="40"/>
        <v>8</v>
      </c>
      <c r="G144" s="123">
        <f t="shared" si="36"/>
        <v>0</v>
      </c>
      <c r="H144" s="123">
        <f t="shared" si="32"/>
        <v>-2</v>
      </c>
      <c r="I144" s="123">
        <f t="shared" si="43"/>
        <v>-33</v>
      </c>
      <c r="J144" s="122">
        <f t="shared" si="43"/>
        <v>9773</v>
      </c>
      <c r="K144" s="119"/>
      <c r="L144" s="119"/>
      <c r="M144" s="122">
        <v>10423541</v>
      </c>
      <c r="N144" s="122">
        <f t="shared" si="37"/>
        <v>-3</v>
      </c>
      <c r="O144" s="122">
        <f t="shared" si="41"/>
        <v>-1</v>
      </c>
      <c r="P144" s="122">
        <f t="shared" si="45"/>
        <v>-5</v>
      </c>
      <c r="Q144" s="122">
        <f t="shared" si="33"/>
        <v>10424</v>
      </c>
      <c r="R144" s="123">
        <f t="shared" si="44"/>
        <v>-201</v>
      </c>
      <c r="S144" s="122">
        <f t="shared" si="42"/>
        <v>5557</v>
      </c>
      <c r="T144" s="119" t="str">
        <f t="shared" si="34"/>
        <v>2090</v>
      </c>
      <c r="U144" s="119"/>
      <c r="V144" s="119"/>
      <c r="W144" s="119"/>
      <c r="X144" s="119"/>
      <c r="Y144" s="119"/>
      <c r="Z144" s="119"/>
      <c r="AA144" s="119"/>
      <c r="AB144" s="119"/>
      <c r="AC144" s="119"/>
      <c r="AD144" s="119"/>
      <c r="AE144" s="119"/>
      <c r="AF144" s="119"/>
      <c r="AG144" s="119"/>
      <c r="AH144" s="119"/>
      <c r="AI144" s="119"/>
      <c r="AJ144" s="119"/>
      <c r="AK144" s="119"/>
      <c r="AL144" s="119"/>
      <c r="AM144" s="119"/>
      <c r="AN144" s="119"/>
      <c r="AO144" s="119"/>
      <c r="AP144" s="119"/>
      <c r="AQ144" s="119"/>
      <c r="AR144" s="119"/>
      <c r="AS144" s="119"/>
      <c r="AT144" s="119"/>
      <c r="AU144" s="119"/>
      <c r="AV144" s="119"/>
      <c r="AW144" s="119"/>
      <c r="AX144" s="119"/>
      <c r="AY144" s="119"/>
      <c r="AZ144" s="119"/>
    </row>
    <row r="145" spans="1:52" ht="14">
      <c r="A145" s="129" t="s">
        <v>1542</v>
      </c>
      <c r="B145" s="121">
        <v>10069666</v>
      </c>
      <c r="C145" s="123">
        <f t="shared" si="35"/>
        <v>8</v>
      </c>
      <c r="D145" s="124" t="str">
        <f t="shared" si="38"/>
        <v>2091</v>
      </c>
      <c r="E145" s="122">
        <f t="shared" si="39"/>
        <v>10070</v>
      </c>
      <c r="F145" s="123">
        <f t="shared" si="40"/>
        <v>8</v>
      </c>
      <c r="G145" s="123">
        <f t="shared" si="36"/>
        <v>0</v>
      </c>
      <c r="H145" s="123">
        <f t="shared" si="32"/>
        <v>-1</v>
      </c>
      <c r="I145" s="123">
        <f t="shared" si="43"/>
        <v>-34</v>
      </c>
      <c r="J145" s="122">
        <f t="shared" si="43"/>
        <v>9739</v>
      </c>
      <c r="K145" s="119"/>
      <c r="L145" s="119"/>
      <c r="M145" s="122">
        <v>10419647</v>
      </c>
      <c r="N145" s="122">
        <f t="shared" si="37"/>
        <v>-4</v>
      </c>
      <c r="O145" s="122">
        <f t="shared" si="41"/>
        <v>-1</v>
      </c>
      <c r="P145" s="122">
        <f t="shared" si="45"/>
        <v>-4</v>
      </c>
      <c r="Q145" s="122">
        <f t="shared" si="33"/>
        <v>10420</v>
      </c>
      <c r="R145" s="123">
        <f t="shared" si="44"/>
        <v>-205</v>
      </c>
      <c r="S145" s="122">
        <f t="shared" si="42"/>
        <v>5352</v>
      </c>
      <c r="T145" s="119" t="str">
        <f t="shared" si="34"/>
        <v>2091</v>
      </c>
      <c r="U145" s="119"/>
      <c r="V145" s="119"/>
      <c r="W145" s="119"/>
      <c r="X145" s="119"/>
      <c r="Y145" s="119"/>
      <c r="Z145" s="119"/>
      <c r="AA145" s="119"/>
      <c r="AB145" s="119"/>
      <c r="AC145" s="119"/>
      <c r="AD145" s="119"/>
      <c r="AE145" s="119"/>
      <c r="AF145" s="119"/>
      <c r="AG145" s="119"/>
      <c r="AH145" s="119"/>
      <c r="AI145" s="119"/>
      <c r="AJ145" s="119"/>
      <c r="AK145" s="119"/>
      <c r="AL145" s="119"/>
      <c r="AM145" s="119"/>
      <c r="AN145" s="119"/>
      <c r="AO145" s="119"/>
      <c r="AP145" s="119"/>
      <c r="AQ145" s="119"/>
      <c r="AR145" s="119"/>
      <c r="AS145" s="119"/>
      <c r="AT145" s="119"/>
      <c r="AU145" s="119"/>
      <c r="AV145" s="119"/>
      <c r="AW145" s="119"/>
      <c r="AX145" s="119"/>
      <c r="AY145" s="119"/>
      <c r="AZ145" s="119"/>
    </row>
    <row r="146" spans="1:52" ht="14">
      <c r="A146" s="129" t="s">
        <v>1543</v>
      </c>
      <c r="B146" s="121">
        <v>10076948</v>
      </c>
      <c r="C146" s="123">
        <f t="shared" si="35"/>
        <v>7</v>
      </c>
      <c r="D146" s="124" t="str">
        <f t="shared" si="38"/>
        <v>2092</v>
      </c>
      <c r="E146" s="122">
        <f t="shared" si="39"/>
        <v>10077</v>
      </c>
      <c r="F146" s="123">
        <f t="shared" si="40"/>
        <v>7</v>
      </c>
      <c r="G146" s="123">
        <f t="shared" si="36"/>
        <v>-1</v>
      </c>
      <c r="H146" s="123">
        <f t="shared" si="32"/>
        <v>-2</v>
      </c>
      <c r="I146" s="123">
        <f t="shared" si="43"/>
        <v>-36</v>
      </c>
      <c r="J146" s="122">
        <f t="shared" si="43"/>
        <v>9703</v>
      </c>
      <c r="K146" s="119"/>
      <c r="L146" s="119"/>
      <c r="M146" s="122">
        <v>10414960</v>
      </c>
      <c r="N146" s="122">
        <f t="shared" si="37"/>
        <v>-5</v>
      </c>
      <c r="O146" s="122">
        <f t="shared" si="41"/>
        <v>-1</v>
      </c>
      <c r="P146" s="122">
        <f t="shared" si="45"/>
        <v>-5</v>
      </c>
      <c r="Q146" s="122">
        <f t="shared" si="33"/>
        <v>10415</v>
      </c>
      <c r="R146" s="123">
        <f t="shared" si="44"/>
        <v>-210</v>
      </c>
      <c r="S146" s="122">
        <f t="shared" si="42"/>
        <v>5142</v>
      </c>
      <c r="T146" s="119" t="str">
        <f t="shared" si="34"/>
        <v>2092</v>
      </c>
      <c r="U146" s="119"/>
      <c r="V146" s="119"/>
      <c r="W146" s="119"/>
      <c r="X146" s="119"/>
      <c r="Y146" s="119"/>
      <c r="Z146" s="119"/>
      <c r="AA146" s="119"/>
      <c r="AB146" s="119"/>
      <c r="AC146" s="119"/>
      <c r="AD146" s="119"/>
      <c r="AE146" s="119"/>
      <c r="AF146" s="119"/>
      <c r="AG146" s="119"/>
      <c r="AH146" s="119"/>
      <c r="AI146" s="119"/>
      <c r="AJ146" s="119"/>
      <c r="AK146" s="119"/>
      <c r="AL146" s="119"/>
      <c r="AM146" s="119"/>
      <c r="AN146" s="119"/>
      <c r="AO146" s="119"/>
      <c r="AP146" s="119"/>
      <c r="AQ146" s="119"/>
      <c r="AR146" s="119"/>
      <c r="AS146" s="119"/>
      <c r="AT146" s="119"/>
      <c r="AU146" s="119"/>
      <c r="AV146" s="119"/>
      <c r="AW146" s="119"/>
      <c r="AX146" s="119"/>
      <c r="AY146" s="119"/>
      <c r="AZ146" s="119"/>
    </row>
    <row r="147" spans="1:52" ht="14">
      <c r="A147" s="129" t="s">
        <v>1544</v>
      </c>
      <c r="B147" s="121">
        <v>10083944</v>
      </c>
      <c r="C147" s="123">
        <f t="shared" si="35"/>
        <v>7</v>
      </c>
      <c r="D147" s="124" t="str">
        <f t="shared" si="38"/>
        <v>2093</v>
      </c>
      <c r="E147" s="122">
        <f t="shared" si="39"/>
        <v>10084</v>
      </c>
      <c r="F147" s="123">
        <f t="shared" si="40"/>
        <v>7</v>
      </c>
      <c r="G147" s="123">
        <f t="shared" si="36"/>
        <v>0</v>
      </c>
      <c r="H147" s="123">
        <f t="shared" si="32"/>
        <v>-2</v>
      </c>
      <c r="I147" s="123">
        <f t="shared" si="43"/>
        <v>-38</v>
      </c>
      <c r="J147" s="122">
        <f t="shared" si="43"/>
        <v>9665</v>
      </c>
      <c r="K147" s="119"/>
      <c r="L147" s="119"/>
      <c r="M147" s="122">
        <v>10409491</v>
      </c>
      <c r="N147" s="122">
        <f t="shared" si="37"/>
        <v>-5</v>
      </c>
      <c r="O147" s="122">
        <f t="shared" si="41"/>
        <v>0</v>
      </c>
      <c r="P147" s="122">
        <f t="shared" si="45"/>
        <v>-5</v>
      </c>
      <c r="Q147" s="122">
        <f t="shared" si="33"/>
        <v>10409</v>
      </c>
      <c r="R147" s="123">
        <f t="shared" si="44"/>
        <v>-215</v>
      </c>
      <c r="S147" s="122">
        <f t="shared" si="42"/>
        <v>4927</v>
      </c>
      <c r="T147" s="119" t="str">
        <f t="shared" si="34"/>
        <v>2093</v>
      </c>
      <c r="U147" s="119"/>
      <c r="V147" s="119"/>
      <c r="W147" s="119"/>
      <c r="X147" s="119"/>
      <c r="Y147" s="119"/>
      <c r="Z147" s="119"/>
      <c r="AA147" s="119"/>
      <c r="AB147" s="119"/>
      <c r="AC147" s="119"/>
      <c r="AD147" s="119"/>
      <c r="AE147" s="119"/>
      <c r="AF147" s="119"/>
      <c r="AG147" s="119"/>
      <c r="AH147" s="119"/>
      <c r="AI147" s="119"/>
      <c r="AJ147" s="119"/>
      <c r="AK147" s="119"/>
      <c r="AL147" s="119"/>
      <c r="AM147" s="119"/>
      <c r="AN147" s="119"/>
      <c r="AO147" s="119"/>
      <c r="AP147" s="119"/>
      <c r="AQ147" s="119"/>
      <c r="AR147" s="119"/>
      <c r="AS147" s="119"/>
      <c r="AT147" s="119"/>
      <c r="AU147" s="119"/>
      <c r="AV147" s="119"/>
      <c r="AW147" s="119"/>
      <c r="AX147" s="119"/>
      <c r="AY147" s="119"/>
      <c r="AZ147" s="119"/>
    </row>
    <row r="148" spans="1:52" ht="14">
      <c r="A148" s="129" t="s">
        <v>1545</v>
      </c>
      <c r="B148" s="121">
        <v>10090660</v>
      </c>
      <c r="C148" s="123">
        <f t="shared" si="35"/>
        <v>7</v>
      </c>
      <c r="D148" s="124" t="str">
        <f t="shared" si="38"/>
        <v>2094</v>
      </c>
      <c r="E148" s="122">
        <f t="shared" si="39"/>
        <v>10091</v>
      </c>
      <c r="F148" s="123">
        <f t="shared" si="40"/>
        <v>7</v>
      </c>
      <c r="G148" s="123">
        <f t="shared" si="36"/>
        <v>0</v>
      </c>
      <c r="H148" s="123">
        <f t="shared" si="32"/>
        <v>-2</v>
      </c>
      <c r="I148" s="123">
        <f t="shared" si="43"/>
        <v>-40</v>
      </c>
      <c r="J148" s="122">
        <f t="shared" si="43"/>
        <v>9625</v>
      </c>
      <c r="K148" s="119"/>
      <c r="L148" s="119"/>
      <c r="M148" s="122">
        <v>10403272</v>
      </c>
      <c r="N148" s="122">
        <f t="shared" si="37"/>
        <v>-6</v>
      </c>
      <c r="O148" s="122">
        <f t="shared" si="41"/>
        <v>-1</v>
      </c>
      <c r="P148" s="122">
        <f t="shared" si="45"/>
        <v>-6</v>
      </c>
      <c r="Q148" s="122">
        <f t="shared" si="33"/>
        <v>10403</v>
      </c>
      <c r="R148" s="123">
        <f t="shared" si="44"/>
        <v>-221</v>
      </c>
      <c r="S148" s="122">
        <f t="shared" si="42"/>
        <v>4706</v>
      </c>
      <c r="T148" s="119" t="str">
        <f t="shared" si="34"/>
        <v>2094</v>
      </c>
      <c r="U148" s="119"/>
      <c r="V148" s="119"/>
      <c r="W148" s="119"/>
      <c r="X148" s="119"/>
      <c r="Y148" s="119"/>
      <c r="Z148" s="119"/>
      <c r="AA148" s="119"/>
      <c r="AB148" s="119"/>
      <c r="AC148" s="119"/>
      <c r="AD148" s="119"/>
      <c r="AE148" s="119"/>
      <c r="AF148" s="119"/>
      <c r="AG148" s="119"/>
      <c r="AH148" s="119"/>
      <c r="AI148" s="119"/>
      <c r="AJ148" s="119"/>
      <c r="AK148" s="119"/>
      <c r="AL148" s="119"/>
      <c r="AM148" s="119"/>
      <c r="AN148" s="119"/>
      <c r="AO148" s="119"/>
      <c r="AP148" s="119"/>
      <c r="AQ148" s="119"/>
      <c r="AR148" s="119"/>
      <c r="AS148" s="119"/>
      <c r="AT148" s="119"/>
      <c r="AU148" s="119"/>
      <c r="AV148" s="119"/>
      <c r="AW148" s="119"/>
      <c r="AX148" s="119"/>
      <c r="AY148" s="119"/>
      <c r="AZ148" s="119"/>
    </row>
    <row r="149" spans="1:52" ht="14">
      <c r="A149" s="129" t="s">
        <v>1546</v>
      </c>
      <c r="B149" s="121">
        <v>10097100</v>
      </c>
      <c r="C149" s="123">
        <f t="shared" si="35"/>
        <v>6</v>
      </c>
      <c r="D149" s="124" t="str">
        <f t="shared" si="38"/>
        <v>2095</v>
      </c>
      <c r="E149" s="122">
        <f t="shared" si="39"/>
        <v>10097</v>
      </c>
      <c r="F149" s="123">
        <f t="shared" si="40"/>
        <v>6</v>
      </c>
      <c r="G149" s="123">
        <f t="shared" si="36"/>
        <v>-1</v>
      </c>
      <c r="H149" s="123">
        <f t="shared" si="32"/>
        <v>-2</v>
      </c>
      <c r="I149" s="123">
        <f t="shared" si="43"/>
        <v>-42</v>
      </c>
      <c r="J149" s="122">
        <f t="shared" si="43"/>
        <v>9583</v>
      </c>
      <c r="K149" s="119"/>
      <c r="L149" s="119"/>
      <c r="M149" s="122">
        <v>10396306</v>
      </c>
      <c r="N149" s="122">
        <f t="shared" si="37"/>
        <v>-7</v>
      </c>
      <c r="O149" s="122">
        <f t="shared" si="41"/>
        <v>-1</v>
      </c>
      <c r="P149" s="122">
        <f t="shared" si="45"/>
        <v>-5</v>
      </c>
      <c r="Q149" s="122">
        <f t="shared" si="33"/>
        <v>10396</v>
      </c>
      <c r="R149" s="123">
        <f t="shared" si="44"/>
        <v>-226</v>
      </c>
      <c r="S149" s="122">
        <f t="shared" si="42"/>
        <v>4480</v>
      </c>
      <c r="T149" s="119" t="str">
        <f t="shared" si="34"/>
        <v>2095</v>
      </c>
      <c r="U149" s="119"/>
      <c r="V149" s="119"/>
      <c r="W149" s="119"/>
      <c r="X149" s="119"/>
      <c r="Y149" s="119"/>
      <c r="Z149" s="119"/>
      <c r="AA149" s="119"/>
      <c r="AB149" s="119"/>
      <c r="AC149" s="119"/>
      <c r="AD149" s="119"/>
      <c r="AE149" s="119"/>
      <c r="AF149" s="119"/>
      <c r="AG149" s="119"/>
      <c r="AH149" s="119"/>
      <c r="AI149" s="119"/>
      <c r="AJ149" s="119"/>
      <c r="AK149" s="119"/>
      <c r="AL149" s="119"/>
      <c r="AM149" s="119"/>
      <c r="AN149" s="119"/>
      <c r="AO149" s="119"/>
      <c r="AP149" s="119"/>
      <c r="AQ149" s="119"/>
      <c r="AR149" s="119"/>
      <c r="AS149" s="119"/>
      <c r="AT149" s="119"/>
      <c r="AU149" s="119"/>
      <c r="AV149" s="119"/>
      <c r="AW149" s="119"/>
      <c r="AX149" s="119"/>
      <c r="AY149" s="119"/>
      <c r="AZ149" s="119"/>
    </row>
    <row r="150" spans="1:52" ht="14">
      <c r="A150" s="129" t="s">
        <v>1547</v>
      </c>
      <c r="B150" s="121">
        <v>10103262</v>
      </c>
      <c r="C150" s="123">
        <f t="shared" si="35"/>
        <v>6</v>
      </c>
      <c r="D150" s="124" t="str">
        <f t="shared" si="38"/>
        <v>2096</v>
      </c>
      <c r="E150" s="122">
        <f t="shared" si="39"/>
        <v>10103</v>
      </c>
      <c r="F150" s="123">
        <f t="shared" si="40"/>
        <v>6</v>
      </c>
      <c r="G150" s="123">
        <f t="shared" si="36"/>
        <v>0</v>
      </c>
      <c r="H150" s="123">
        <f t="shared" si="32"/>
        <v>-2</v>
      </c>
      <c r="I150" s="123">
        <f t="shared" si="43"/>
        <v>-44</v>
      </c>
      <c r="J150" s="122">
        <f t="shared" si="43"/>
        <v>9539</v>
      </c>
      <c r="K150" s="119"/>
      <c r="L150" s="119"/>
      <c r="M150" s="122">
        <v>10388517</v>
      </c>
      <c r="N150" s="122">
        <f t="shared" si="37"/>
        <v>-8</v>
      </c>
      <c r="O150" s="122">
        <f t="shared" si="41"/>
        <v>-1</v>
      </c>
      <c r="P150" s="122">
        <f t="shared" si="45"/>
        <v>-5</v>
      </c>
      <c r="Q150" s="122">
        <f t="shared" si="33"/>
        <v>10389</v>
      </c>
      <c r="R150" s="123">
        <f t="shared" si="44"/>
        <v>-231</v>
      </c>
      <c r="S150" s="122">
        <f t="shared" si="42"/>
        <v>4249</v>
      </c>
      <c r="T150" s="119" t="str">
        <f t="shared" si="34"/>
        <v>2096</v>
      </c>
      <c r="U150" s="119"/>
      <c r="V150" s="119"/>
      <c r="W150" s="119"/>
      <c r="X150" s="119"/>
      <c r="Y150" s="119"/>
      <c r="Z150" s="119"/>
      <c r="AA150" s="119"/>
      <c r="AB150" s="119"/>
      <c r="AC150" s="119"/>
      <c r="AD150" s="119"/>
      <c r="AE150" s="119"/>
      <c r="AF150" s="119"/>
      <c r="AG150" s="119"/>
      <c r="AH150" s="119"/>
      <c r="AI150" s="119"/>
      <c r="AJ150" s="119"/>
      <c r="AK150" s="119"/>
      <c r="AL150" s="119"/>
      <c r="AM150" s="119"/>
      <c r="AN150" s="119"/>
      <c r="AO150" s="119"/>
      <c r="AP150" s="119"/>
      <c r="AQ150" s="119"/>
      <c r="AR150" s="119"/>
      <c r="AS150" s="119"/>
      <c r="AT150" s="119"/>
      <c r="AU150" s="119"/>
      <c r="AV150" s="119"/>
      <c r="AW150" s="119"/>
      <c r="AX150" s="119"/>
      <c r="AY150" s="119"/>
      <c r="AZ150" s="119"/>
    </row>
    <row r="151" spans="1:52" ht="14">
      <c r="A151" s="129" t="s">
        <v>1548</v>
      </c>
      <c r="B151" s="121">
        <v>10109140</v>
      </c>
      <c r="C151" s="123">
        <f t="shared" si="35"/>
        <v>6</v>
      </c>
      <c r="D151" s="124" t="str">
        <f t="shared" si="38"/>
        <v>2097</v>
      </c>
      <c r="E151" s="122">
        <f t="shared" si="39"/>
        <v>10109</v>
      </c>
      <c r="F151" s="123">
        <f t="shared" si="40"/>
        <v>6</v>
      </c>
      <c r="G151" s="123">
        <f t="shared" si="36"/>
        <v>0</v>
      </c>
      <c r="H151" s="123">
        <f t="shared" si="32"/>
        <v>-3</v>
      </c>
      <c r="I151" s="123">
        <f t="shared" si="43"/>
        <v>-47</v>
      </c>
      <c r="J151" s="122">
        <f t="shared" si="43"/>
        <v>9492</v>
      </c>
      <c r="K151" s="119"/>
      <c r="L151" s="119"/>
      <c r="M151" s="122">
        <v>10379888</v>
      </c>
      <c r="N151" s="122">
        <f t="shared" si="37"/>
        <v>-9</v>
      </c>
      <c r="O151" s="122">
        <f t="shared" si="41"/>
        <v>-1</v>
      </c>
      <c r="P151" s="122">
        <f t="shared" si="45"/>
        <v>-6</v>
      </c>
      <c r="Q151" s="122">
        <f t="shared" si="33"/>
        <v>10380</v>
      </c>
      <c r="R151" s="123">
        <f t="shared" si="44"/>
        <v>-237</v>
      </c>
      <c r="S151" s="122">
        <f t="shared" si="42"/>
        <v>4012</v>
      </c>
      <c r="T151" s="119" t="str">
        <f t="shared" si="34"/>
        <v>2097</v>
      </c>
      <c r="U151" s="119"/>
      <c r="V151" s="119"/>
      <c r="W151" s="119"/>
      <c r="X151" s="119"/>
      <c r="Y151" s="119"/>
      <c r="Z151" s="119"/>
      <c r="AA151" s="119"/>
      <c r="AB151" s="119"/>
      <c r="AC151" s="119"/>
      <c r="AD151" s="119"/>
      <c r="AE151" s="119"/>
      <c r="AF151" s="119"/>
      <c r="AG151" s="119"/>
      <c r="AH151" s="119"/>
      <c r="AI151" s="119"/>
      <c r="AJ151" s="119"/>
      <c r="AK151" s="119"/>
      <c r="AL151" s="119"/>
      <c r="AM151" s="119"/>
      <c r="AN151" s="119"/>
      <c r="AO151" s="119"/>
      <c r="AP151" s="119"/>
      <c r="AQ151" s="119"/>
      <c r="AR151" s="119"/>
      <c r="AS151" s="119"/>
      <c r="AT151" s="119"/>
      <c r="AU151" s="119"/>
      <c r="AV151" s="119"/>
      <c r="AW151" s="119"/>
      <c r="AX151" s="119"/>
      <c r="AY151" s="119"/>
      <c r="AZ151" s="119"/>
    </row>
    <row r="152" spans="1:52" ht="14">
      <c r="A152" s="129" t="s">
        <v>1549</v>
      </c>
      <c r="B152" s="121">
        <v>10114722</v>
      </c>
      <c r="C152" s="123">
        <f t="shared" si="35"/>
        <v>6</v>
      </c>
      <c r="D152" s="124" t="str">
        <f t="shared" si="38"/>
        <v>2098</v>
      </c>
      <c r="E152" s="122">
        <f t="shared" si="39"/>
        <v>10115</v>
      </c>
      <c r="F152" s="123">
        <f t="shared" si="40"/>
        <v>6</v>
      </c>
      <c r="G152" s="123">
        <f t="shared" si="36"/>
        <v>0</v>
      </c>
      <c r="H152" s="123">
        <f t="shared" si="32"/>
        <v>-3</v>
      </c>
      <c r="I152" s="123">
        <f t="shared" ref="I152:J167" si="46">I151+H152</f>
        <v>-50</v>
      </c>
      <c r="J152" s="122">
        <f t="shared" si="46"/>
        <v>9442</v>
      </c>
      <c r="K152" s="119"/>
      <c r="L152" s="119"/>
      <c r="M152" s="122">
        <v>10370445</v>
      </c>
      <c r="N152" s="122">
        <f t="shared" si="37"/>
        <v>-9</v>
      </c>
      <c r="O152" s="122">
        <f t="shared" si="41"/>
        <v>0</v>
      </c>
      <c r="P152" s="122">
        <f t="shared" si="45"/>
        <v>-7</v>
      </c>
      <c r="Q152" s="122">
        <f t="shared" si="33"/>
        <v>10370</v>
      </c>
      <c r="R152" s="123">
        <f t="shared" si="44"/>
        <v>-244</v>
      </c>
      <c r="S152" s="122">
        <f t="shared" si="42"/>
        <v>3768</v>
      </c>
      <c r="T152" s="119" t="str">
        <f t="shared" si="34"/>
        <v>2098</v>
      </c>
      <c r="U152" s="119"/>
      <c r="V152" s="119"/>
      <c r="W152" s="119"/>
      <c r="X152" s="119"/>
      <c r="Y152" s="119"/>
      <c r="Z152" s="119"/>
      <c r="AA152" s="119"/>
      <c r="AB152" s="119"/>
      <c r="AC152" s="119"/>
      <c r="AD152" s="119"/>
      <c r="AE152" s="119"/>
      <c r="AF152" s="119"/>
      <c r="AG152" s="119"/>
      <c r="AH152" s="119"/>
      <c r="AI152" s="119"/>
      <c r="AJ152" s="119"/>
      <c r="AK152" s="119"/>
      <c r="AL152" s="119"/>
      <c r="AM152" s="119"/>
      <c r="AN152" s="119"/>
      <c r="AO152" s="119"/>
      <c r="AP152" s="119"/>
      <c r="AQ152" s="119"/>
      <c r="AR152" s="119"/>
      <c r="AS152" s="119"/>
      <c r="AT152" s="119"/>
      <c r="AU152" s="119"/>
      <c r="AV152" s="119"/>
      <c r="AW152" s="119"/>
      <c r="AX152" s="119"/>
      <c r="AY152" s="119"/>
      <c r="AZ152" s="119"/>
    </row>
    <row r="153" spans="1:52" ht="14">
      <c r="A153" s="129" t="s">
        <v>1550</v>
      </c>
      <c r="B153" s="121">
        <v>10119991</v>
      </c>
      <c r="C153" s="123">
        <f t="shared" si="35"/>
        <v>5</v>
      </c>
      <c r="D153" s="124" t="str">
        <f t="shared" si="38"/>
        <v>2099</v>
      </c>
      <c r="E153" s="122">
        <f t="shared" si="39"/>
        <v>10120</v>
      </c>
      <c r="F153" s="123">
        <f t="shared" si="40"/>
        <v>5</v>
      </c>
      <c r="G153" s="123">
        <f t="shared" si="36"/>
        <v>-1</v>
      </c>
      <c r="H153" s="123">
        <f t="shared" si="32"/>
        <v>-3</v>
      </c>
      <c r="I153" s="123">
        <f t="shared" si="46"/>
        <v>-53</v>
      </c>
      <c r="J153" s="122">
        <f t="shared" si="46"/>
        <v>9389</v>
      </c>
      <c r="K153" s="119"/>
      <c r="L153" s="119"/>
      <c r="M153" s="122">
        <v>10360269</v>
      </c>
      <c r="N153" s="122">
        <f t="shared" si="37"/>
        <v>-10</v>
      </c>
      <c r="O153" s="122">
        <f t="shared" si="41"/>
        <v>-1</v>
      </c>
      <c r="P153" s="122">
        <f t="shared" si="45"/>
        <v>-6</v>
      </c>
      <c r="Q153" s="122">
        <f t="shared" si="33"/>
        <v>10360</v>
      </c>
      <c r="R153" s="123">
        <f t="shared" si="44"/>
        <v>-250</v>
      </c>
      <c r="S153" s="122">
        <f t="shared" si="42"/>
        <v>3518</v>
      </c>
      <c r="T153" s="119" t="str">
        <f t="shared" si="34"/>
        <v>2099</v>
      </c>
      <c r="U153" s="119"/>
      <c r="V153" s="119"/>
      <c r="W153" s="119"/>
      <c r="X153" s="119"/>
      <c r="Y153" s="119"/>
      <c r="Z153" s="119"/>
      <c r="AA153" s="119"/>
      <c r="AB153" s="119"/>
      <c r="AC153" s="119"/>
      <c r="AD153" s="119"/>
      <c r="AE153" s="119"/>
      <c r="AF153" s="119"/>
      <c r="AG153" s="119"/>
      <c r="AH153" s="119"/>
      <c r="AI153" s="119"/>
      <c r="AJ153" s="119"/>
      <c r="AK153" s="119"/>
      <c r="AL153" s="119"/>
      <c r="AM153" s="119"/>
      <c r="AN153" s="119"/>
      <c r="AO153" s="119"/>
      <c r="AP153" s="119"/>
      <c r="AQ153" s="119"/>
      <c r="AR153" s="119"/>
      <c r="AS153" s="119"/>
      <c r="AT153" s="119"/>
      <c r="AU153" s="119"/>
      <c r="AV153" s="119"/>
      <c r="AW153" s="119"/>
      <c r="AX153" s="119"/>
      <c r="AY153" s="119"/>
      <c r="AZ153" s="119"/>
    </row>
    <row r="154" spans="1:52" ht="14">
      <c r="A154" s="130" t="s">
        <v>1551</v>
      </c>
      <c r="B154" s="121">
        <v>10124926</v>
      </c>
      <c r="C154" s="123">
        <f t="shared" si="35"/>
        <v>5</v>
      </c>
      <c r="D154" s="124" t="str">
        <f t="shared" si="38"/>
        <v>2100</v>
      </c>
      <c r="E154" s="122">
        <f t="shared" si="39"/>
        <v>10125</v>
      </c>
      <c r="F154" s="123">
        <f t="shared" si="40"/>
        <v>5</v>
      </c>
      <c r="G154" s="123">
        <f t="shared" si="36"/>
        <v>0</v>
      </c>
      <c r="H154" s="123">
        <f t="shared" si="32"/>
        <v>-3</v>
      </c>
      <c r="I154" s="123">
        <f t="shared" si="46"/>
        <v>-56</v>
      </c>
      <c r="J154" s="122">
        <f t="shared" si="46"/>
        <v>9333</v>
      </c>
      <c r="K154" s="119"/>
      <c r="L154" s="119"/>
      <c r="M154" s="122">
        <v>10349323</v>
      </c>
      <c r="N154" s="122">
        <f t="shared" si="37"/>
        <v>-11</v>
      </c>
      <c r="O154" s="122">
        <f t="shared" si="41"/>
        <v>-1</v>
      </c>
      <c r="P154" s="122">
        <f t="shared" si="45"/>
        <v>-7</v>
      </c>
      <c r="Q154" s="122">
        <f t="shared" si="33"/>
        <v>10349</v>
      </c>
      <c r="R154" s="123">
        <f t="shared" si="44"/>
        <v>-257</v>
      </c>
      <c r="S154" s="122">
        <f t="shared" si="42"/>
        <v>3261</v>
      </c>
      <c r="T154" s="119" t="str">
        <f t="shared" si="34"/>
        <v>2100</v>
      </c>
      <c r="U154" s="119"/>
      <c r="V154" s="119"/>
      <c r="W154" s="119"/>
      <c r="X154" s="119"/>
      <c r="Y154" s="119"/>
      <c r="Z154" s="119"/>
      <c r="AA154" s="119"/>
      <c r="AB154" s="119"/>
      <c r="AC154" s="119"/>
      <c r="AD154" s="119"/>
      <c r="AE154" s="119"/>
      <c r="AF154" s="119"/>
      <c r="AG154" s="119"/>
      <c r="AH154" s="119"/>
      <c r="AI154" s="119"/>
      <c r="AJ154" s="119"/>
      <c r="AK154" s="119"/>
      <c r="AL154" s="119"/>
      <c r="AM154" s="119"/>
      <c r="AN154" s="119"/>
      <c r="AO154" s="119"/>
      <c r="AP154" s="119"/>
      <c r="AQ154" s="119"/>
      <c r="AR154" s="119"/>
      <c r="AS154" s="119"/>
      <c r="AT154" s="119"/>
      <c r="AU154" s="119"/>
      <c r="AV154" s="119"/>
      <c r="AW154" s="119"/>
      <c r="AX154" s="119"/>
      <c r="AY154" s="119"/>
      <c r="AZ154" s="119"/>
    </row>
    <row r="155" spans="1:52" ht="14">
      <c r="A155" s="129" t="s">
        <v>1552</v>
      </c>
      <c r="B155" s="119"/>
      <c r="C155" s="119"/>
      <c r="D155" s="119"/>
      <c r="E155" s="119"/>
      <c r="F155" s="123"/>
      <c r="G155" s="123"/>
      <c r="H155" s="123">
        <f t="shared" si="32"/>
        <v>-3</v>
      </c>
      <c r="I155" s="123">
        <f t="shared" si="46"/>
        <v>-59</v>
      </c>
      <c r="J155" s="122">
        <f t="shared" si="46"/>
        <v>9274</v>
      </c>
      <c r="K155" s="119"/>
      <c r="L155" s="119"/>
      <c r="M155" s="122"/>
      <c r="N155" s="122"/>
      <c r="O155" s="122"/>
      <c r="P155" s="122">
        <f t="shared" si="45"/>
        <v>-7</v>
      </c>
      <c r="Q155" s="119"/>
      <c r="R155" s="119"/>
      <c r="S155" s="119"/>
      <c r="T155" s="119" t="str">
        <f t="shared" si="34"/>
        <v>2101</v>
      </c>
      <c r="U155" s="119"/>
      <c r="V155" s="119"/>
      <c r="W155" s="119"/>
      <c r="X155" s="119"/>
      <c r="Y155" s="119"/>
      <c r="Z155" s="119"/>
      <c r="AA155" s="119"/>
      <c r="AB155" s="119"/>
      <c r="AC155" s="119"/>
      <c r="AD155" s="119"/>
      <c r="AE155" s="119"/>
      <c r="AF155" s="119"/>
      <c r="AG155" s="119"/>
      <c r="AH155" s="119"/>
      <c r="AI155" s="119"/>
      <c r="AJ155" s="119"/>
      <c r="AK155" s="119"/>
      <c r="AL155" s="119"/>
      <c r="AM155" s="119"/>
      <c r="AN155" s="119"/>
      <c r="AO155" s="119"/>
      <c r="AP155" s="119"/>
      <c r="AQ155" s="119"/>
      <c r="AR155" s="119"/>
      <c r="AS155" s="119"/>
      <c r="AT155" s="119"/>
      <c r="AU155" s="119"/>
      <c r="AV155" s="119"/>
      <c r="AW155" s="119"/>
      <c r="AX155" s="119"/>
      <c r="AY155" s="119"/>
      <c r="AZ155" s="119"/>
    </row>
    <row r="156" spans="1:52" ht="14">
      <c r="A156" s="130" t="s">
        <v>1553</v>
      </c>
      <c r="B156" s="119"/>
      <c r="C156" s="119"/>
      <c r="D156" s="119"/>
      <c r="E156" s="119"/>
      <c r="F156" s="123"/>
      <c r="G156" s="123"/>
      <c r="H156" s="123">
        <f t="shared" si="32"/>
        <v>-4</v>
      </c>
      <c r="I156" s="123">
        <f t="shared" si="46"/>
        <v>-63</v>
      </c>
      <c r="J156" s="122">
        <f t="shared" si="46"/>
        <v>9211</v>
      </c>
      <c r="K156" s="119"/>
      <c r="L156" s="119"/>
      <c r="M156" s="122"/>
      <c r="N156" s="122"/>
      <c r="O156" s="122"/>
      <c r="P156" s="122">
        <f t="shared" si="45"/>
        <v>-8</v>
      </c>
      <c r="Q156" s="119"/>
      <c r="R156" s="119"/>
      <c r="S156" s="119"/>
      <c r="T156" s="119" t="str">
        <f t="shared" si="34"/>
        <v>2102</v>
      </c>
      <c r="U156" s="119"/>
      <c r="V156" s="119"/>
      <c r="W156" s="119"/>
      <c r="X156" s="119"/>
      <c r="Y156" s="119"/>
      <c r="Z156" s="119"/>
      <c r="AA156" s="119"/>
      <c r="AB156" s="119"/>
      <c r="AC156" s="119"/>
      <c r="AD156" s="119"/>
      <c r="AE156" s="119"/>
      <c r="AF156" s="119"/>
      <c r="AG156" s="119"/>
      <c r="AH156" s="119"/>
      <c r="AI156" s="119"/>
      <c r="AJ156" s="119"/>
      <c r="AK156" s="119"/>
      <c r="AL156" s="119"/>
      <c r="AM156" s="119"/>
      <c r="AN156" s="119"/>
      <c r="AO156" s="119"/>
      <c r="AP156" s="119"/>
      <c r="AQ156" s="119"/>
      <c r="AR156" s="119"/>
      <c r="AS156" s="119"/>
      <c r="AT156" s="119"/>
      <c r="AU156" s="119"/>
      <c r="AV156" s="119"/>
      <c r="AW156" s="119"/>
      <c r="AX156" s="119"/>
      <c r="AY156" s="119"/>
      <c r="AZ156" s="119"/>
    </row>
    <row r="157" spans="1:52" ht="14">
      <c r="A157" s="129" t="s">
        <v>1554</v>
      </c>
      <c r="B157" s="119"/>
      <c r="C157" s="119"/>
      <c r="D157" s="119"/>
      <c r="E157" s="119"/>
      <c r="F157" s="123"/>
      <c r="G157" s="123"/>
      <c r="H157" s="123">
        <f t="shared" si="32"/>
        <v>-4</v>
      </c>
      <c r="I157" s="123">
        <f t="shared" si="46"/>
        <v>-67</v>
      </c>
      <c r="J157" s="122">
        <f t="shared" si="46"/>
        <v>9144</v>
      </c>
      <c r="K157" s="119"/>
      <c r="L157" s="119"/>
      <c r="M157" s="122"/>
      <c r="N157" s="122"/>
      <c r="O157" s="122"/>
      <c r="P157" s="122">
        <f t="shared" si="45"/>
        <v>-9</v>
      </c>
      <c r="Q157" s="119"/>
      <c r="R157" s="119"/>
      <c r="S157" s="119"/>
      <c r="T157" s="119" t="str">
        <f t="shared" si="34"/>
        <v>2103</v>
      </c>
      <c r="U157" s="119"/>
      <c r="V157" s="119"/>
      <c r="W157" s="119"/>
      <c r="X157" s="119"/>
      <c r="Y157" s="119"/>
      <c r="Z157" s="119"/>
      <c r="AA157" s="119"/>
      <c r="AB157" s="119"/>
      <c r="AC157" s="119"/>
      <c r="AD157" s="119"/>
      <c r="AE157" s="119"/>
      <c r="AF157" s="119"/>
      <c r="AG157" s="119"/>
      <c r="AH157" s="119"/>
      <c r="AI157" s="119"/>
      <c r="AJ157" s="119"/>
      <c r="AK157" s="119"/>
      <c r="AL157" s="119"/>
      <c r="AM157" s="119"/>
      <c r="AN157" s="119"/>
      <c r="AO157" s="119"/>
      <c r="AP157" s="119"/>
      <c r="AQ157" s="119"/>
      <c r="AR157" s="119"/>
      <c r="AS157" s="119"/>
      <c r="AT157" s="119"/>
      <c r="AU157" s="119"/>
      <c r="AV157" s="119"/>
      <c r="AW157" s="119"/>
      <c r="AX157" s="119"/>
      <c r="AY157" s="119"/>
      <c r="AZ157" s="119"/>
    </row>
    <row r="158" spans="1:52" ht="14">
      <c r="A158" s="130" t="s">
        <v>1555</v>
      </c>
      <c r="B158" s="119"/>
      <c r="C158" s="119"/>
      <c r="D158" s="119"/>
      <c r="E158" s="119"/>
      <c r="F158" s="123"/>
      <c r="G158" s="123"/>
      <c r="H158" s="123">
        <f t="shared" si="32"/>
        <v>-2</v>
      </c>
      <c r="I158" s="123">
        <f t="shared" si="46"/>
        <v>-69</v>
      </c>
      <c r="J158" s="122">
        <f t="shared" si="46"/>
        <v>9075</v>
      </c>
      <c r="K158" s="119"/>
      <c r="L158" s="119"/>
      <c r="M158" s="122"/>
      <c r="N158" s="122"/>
      <c r="O158" s="122"/>
      <c r="P158" s="122">
        <f t="shared" si="45"/>
        <v>-8</v>
      </c>
      <c r="Q158" s="119"/>
      <c r="R158" s="119"/>
      <c r="S158" s="119"/>
      <c r="T158" s="119" t="str">
        <f t="shared" si="34"/>
        <v>2104</v>
      </c>
      <c r="U158" s="119"/>
      <c r="V158" s="119"/>
      <c r="W158" s="119"/>
      <c r="X158" s="119"/>
      <c r="Y158" s="119"/>
      <c r="Z158" s="119"/>
      <c r="AA158" s="119"/>
      <c r="AB158" s="119"/>
      <c r="AC158" s="119"/>
      <c r="AD158" s="119"/>
      <c r="AE158" s="119"/>
      <c r="AF158" s="119"/>
      <c r="AG158" s="119"/>
      <c r="AH158" s="119"/>
      <c r="AI158" s="119"/>
      <c r="AJ158" s="119"/>
      <c r="AK158" s="119"/>
      <c r="AL158" s="119"/>
      <c r="AM158" s="119"/>
      <c r="AN158" s="119"/>
      <c r="AO158" s="119"/>
      <c r="AP158" s="119"/>
      <c r="AQ158" s="119"/>
      <c r="AR158" s="119"/>
      <c r="AS158" s="119"/>
      <c r="AT158" s="119"/>
      <c r="AU158" s="119"/>
      <c r="AV158" s="119"/>
      <c r="AW158" s="119"/>
      <c r="AX158" s="119"/>
      <c r="AY158" s="119"/>
      <c r="AZ158" s="119"/>
    </row>
    <row r="159" spans="1:52" ht="14">
      <c r="A159" s="129" t="s">
        <v>1556</v>
      </c>
      <c r="B159" s="119"/>
      <c r="C159" s="119"/>
      <c r="D159" s="119"/>
      <c r="E159" s="119"/>
      <c r="F159" s="123"/>
      <c r="G159" s="123"/>
      <c r="H159" s="123">
        <f t="shared" si="32"/>
        <v>-3</v>
      </c>
      <c r="I159" s="123">
        <f t="shared" si="46"/>
        <v>-72</v>
      </c>
      <c r="J159" s="122">
        <f t="shared" si="46"/>
        <v>9003</v>
      </c>
      <c r="K159" s="119"/>
      <c r="L159" s="119"/>
      <c r="M159" s="122"/>
      <c r="N159" s="122"/>
      <c r="O159" s="122"/>
      <c r="P159" s="122">
        <f t="shared" si="45"/>
        <v>-7</v>
      </c>
      <c r="Q159" s="119"/>
      <c r="R159" s="119"/>
      <c r="S159" s="119"/>
      <c r="T159" s="119" t="str">
        <f t="shared" si="34"/>
        <v>2105</v>
      </c>
      <c r="U159" s="119"/>
      <c r="V159" s="119"/>
      <c r="W159" s="119"/>
      <c r="X159" s="119"/>
      <c r="Y159" s="119"/>
      <c r="Z159" s="119"/>
      <c r="AA159" s="119"/>
      <c r="AB159" s="119"/>
      <c r="AC159" s="119"/>
      <c r="AD159" s="119"/>
      <c r="AE159" s="119"/>
      <c r="AF159" s="119"/>
      <c r="AG159" s="119"/>
      <c r="AH159" s="119"/>
      <c r="AI159" s="119"/>
      <c r="AJ159" s="119"/>
      <c r="AK159" s="119"/>
      <c r="AL159" s="119"/>
      <c r="AM159" s="119"/>
      <c r="AN159" s="119"/>
      <c r="AO159" s="119"/>
      <c r="AP159" s="119"/>
      <c r="AQ159" s="119"/>
      <c r="AR159" s="119"/>
      <c r="AS159" s="119"/>
      <c r="AT159" s="119"/>
      <c r="AU159" s="119"/>
      <c r="AV159" s="119"/>
      <c r="AW159" s="119"/>
      <c r="AX159" s="119"/>
      <c r="AY159" s="119"/>
      <c r="AZ159" s="119"/>
    </row>
    <row r="160" spans="1:52" ht="14">
      <c r="A160" s="130" t="s">
        <v>1557</v>
      </c>
      <c r="B160" s="119"/>
      <c r="C160" s="119"/>
      <c r="D160" s="119"/>
      <c r="E160" s="119"/>
      <c r="F160" s="123"/>
      <c r="G160" s="123"/>
      <c r="H160" s="123">
        <f t="shared" si="32"/>
        <v>-1</v>
      </c>
      <c r="I160" s="123">
        <f t="shared" si="46"/>
        <v>-73</v>
      </c>
      <c r="J160" s="122">
        <f t="shared" si="46"/>
        <v>8930</v>
      </c>
      <c r="K160" s="119"/>
      <c r="L160" s="119"/>
      <c r="M160" s="122"/>
      <c r="N160" s="122"/>
      <c r="O160" s="122"/>
      <c r="P160" s="122">
        <f t="shared" si="45"/>
        <v>-7</v>
      </c>
      <c r="Q160" s="119"/>
      <c r="R160" s="119"/>
      <c r="S160" s="119"/>
      <c r="T160" s="119" t="str">
        <f t="shared" si="34"/>
        <v>2106</v>
      </c>
      <c r="U160" s="119"/>
      <c r="V160" s="119"/>
      <c r="W160" s="119"/>
      <c r="X160" s="119"/>
      <c r="Y160" s="119"/>
      <c r="Z160" s="119"/>
      <c r="AA160" s="119"/>
      <c r="AB160" s="119"/>
      <c r="AC160" s="119"/>
      <c r="AD160" s="119"/>
      <c r="AE160" s="119"/>
      <c r="AF160" s="119"/>
      <c r="AG160" s="119"/>
      <c r="AH160" s="119"/>
      <c r="AI160" s="119"/>
      <c r="AJ160" s="119"/>
      <c r="AK160" s="119"/>
      <c r="AL160" s="119"/>
      <c r="AM160" s="119"/>
      <c r="AN160" s="119"/>
      <c r="AO160" s="119"/>
      <c r="AP160" s="119"/>
      <c r="AQ160" s="119"/>
      <c r="AR160" s="119"/>
      <c r="AS160" s="119"/>
      <c r="AT160" s="119"/>
      <c r="AU160" s="119"/>
      <c r="AV160" s="119"/>
      <c r="AW160" s="119"/>
      <c r="AX160" s="119"/>
      <c r="AY160" s="119"/>
      <c r="AZ160" s="119"/>
    </row>
    <row r="161" spans="1:52" ht="14">
      <c r="A161" s="129" t="s">
        <v>1558</v>
      </c>
      <c r="B161" s="119"/>
      <c r="C161" s="119"/>
      <c r="D161" s="119"/>
      <c r="E161" s="119"/>
      <c r="F161" s="123"/>
      <c r="G161" s="123"/>
      <c r="H161" s="123">
        <f t="shared" si="32"/>
        <v>-1</v>
      </c>
      <c r="I161" s="123">
        <f t="shared" si="46"/>
        <v>-74</v>
      </c>
      <c r="J161" s="122">
        <f t="shared" si="46"/>
        <v>8856</v>
      </c>
      <c r="K161" s="119"/>
      <c r="L161" s="119"/>
      <c r="M161" s="122"/>
      <c r="N161" s="122"/>
      <c r="O161" s="122"/>
      <c r="P161" s="122">
        <f t="shared" si="45"/>
        <v>-6</v>
      </c>
      <c r="Q161" s="119"/>
      <c r="R161" s="119"/>
      <c r="S161" s="119"/>
      <c r="T161" s="119" t="str">
        <f t="shared" si="34"/>
        <v>2107</v>
      </c>
      <c r="U161" s="119"/>
      <c r="V161" s="119"/>
      <c r="W161" s="119"/>
      <c r="X161" s="119"/>
      <c r="Y161" s="119"/>
      <c r="Z161" s="119"/>
      <c r="AA161" s="119"/>
      <c r="AB161" s="119"/>
      <c r="AC161" s="119"/>
      <c r="AD161" s="119"/>
      <c r="AE161" s="119"/>
      <c r="AF161" s="119"/>
      <c r="AG161" s="119"/>
      <c r="AH161" s="119"/>
      <c r="AI161" s="119"/>
      <c r="AJ161" s="119"/>
      <c r="AK161" s="119"/>
      <c r="AL161" s="119"/>
      <c r="AM161" s="119"/>
      <c r="AN161" s="119"/>
      <c r="AO161" s="119"/>
      <c r="AP161" s="119"/>
      <c r="AQ161" s="119"/>
      <c r="AR161" s="119"/>
      <c r="AS161" s="119"/>
      <c r="AT161" s="119"/>
      <c r="AU161" s="119"/>
      <c r="AV161" s="119"/>
      <c r="AW161" s="119"/>
      <c r="AX161" s="119"/>
      <c r="AY161" s="119"/>
      <c r="AZ161" s="119"/>
    </row>
    <row r="162" spans="1:52" ht="14">
      <c r="A162" s="130" t="s">
        <v>1559</v>
      </c>
      <c r="B162" s="119"/>
      <c r="C162" s="119"/>
      <c r="D162" s="119"/>
      <c r="E162" s="119"/>
      <c r="F162" s="123"/>
      <c r="G162" s="123"/>
      <c r="H162" s="123">
        <f t="shared" si="32"/>
        <v>-2</v>
      </c>
      <c r="I162" s="123">
        <f t="shared" si="46"/>
        <v>-76</v>
      </c>
      <c r="J162" s="122">
        <f t="shared" si="46"/>
        <v>8780</v>
      </c>
      <c r="K162" s="119"/>
      <c r="L162" s="119"/>
      <c r="M162" s="122"/>
      <c r="N162" s="122"/>
      <c r="O162" s="122"/>
      <c r="P162" s="122">
        <f t="shared" si="45"/>
        <v>-7</v>
      </c>
      <c r="Q162" s="119"/>
      <c r="R162" s="119"/>
      <c r="S162" s="119"/>
      <c r="T162" s="119" t="str">
        <f t="shared" si="34"/>
        <v>2108</v>
      </c>
      <c r="U162" s="119"/>
      <c r="V162" s="119"/>
      <c r="W162" s="119"/>
      <c r="X162" s="119"/>
      <c r="Y162" s="119"/>
      <c r="Z162" s="119"/>
      <c r="AA162" s="119"/>
      <c r="AB162" s="119"/>
      <c r="AC162" s="119"/>
      <c r="AD162" s="119"/>
      <c r="AE162" s="119"/>
      <c r="AF162" s="119"/>
      <c r="AG162" s="119"/>
      <c r="AH162" s="119"/>
      <c r="AI162" s="119"/>
      <c r="AJ162" s="119"/>
      <c r="AK162" s="119"/>
      <c r="AL162" s="119"/>
      <c r="AM162" s="119"/>
      <c r="AN162" s="119"/>
      <c r="AO162" s="119"/>
      <c r="AP162" s="119"/>
      <c r="AQ162" s="119"/>
      <c r="AR162" s="119"/>
      <c r="AS162" s="119"/>
      <c r="AT162" s="119"/>
      <c r="AU162" s="119"/>
      <c r="AV162" s="119"/>
      <c r="AW162" s="119"/>
      <c r="AX162" s="119"/>
      <c r="AY162" s="119"/>
      <c r="AZ162" s="119"/>
    </row>
    <row r="163" spans="1:52" ht="14">
      <c r="A163" s="129" t="s">
        <v>1560</v>
      </c>
      <c r="B163" s="119"/>
      <c r="C163" s="119"/>
      <c r="D163" s="119"/>
      <c r="E163" s="119"/>
      <c r="F163" s="123"/>
      <c r="G163" s="123"/>
      <c r="H163" s="123">
        <f t="shared" si="32"/>
        <v>-1</v>
      </c>
      <c r="I163" s="123">
        <f t="shared" si="46"/>
        <v>-77</v>
      </c>
      <c r="J163" s="122">
        <f t="shared" si="46"/>
        <v>8703</v>
      </c>
      <c r="K163" s="119"/>
      <c r="L163" s="119"/>
      <c r="M163" s="122"/>
      <c r="N163" s="122"/>
      <c r="O163" s="122"/>
      <c r="P163" s="122">
        <f t="shared" si="45"/>
        <v>-8</v>
      </c>
      <c r="Q163" s="119"/>
      <c r="R163" s="119"/>
      <c r="S163" s="119"/>
      <c r="T163" s="119" t="str">
        <f t="shared" si="34"/>
        <v>2109</v>
      </c>
      <c r="U163" s="119"/>
      <c r="V163" s="119"/>
      <c r="W163" s="119"/>
      <c r="X163" s="119"/>
      <c r="Y163" s="119"/>
      <c r="Z163" s="119"/>
      <c r="AA163" s="119"/>
      <c r="AB163" s="119"/>
      <c r="AC163" s="119"/>
      <c r="AD163" s="119"/>
      <c r="AE163" s="119"/>
      <c r="AF163" s="119"/>
      <c r="AG163" s="119"/>
      <c r="AH163" s="119"/>
      <c r="AI163" s="119"/>
      <c r="AJ163" s="119"/>
      <c r="AK163" s="119"/>
      <c r="AL163" s="119"/>
      <c r="AM163" s="119"/>
      <c r="AN163" s="119"/>
      <c r="AO163" s="119"/>
      <c r="AP163" s="119"/>
      <c r="AQ163" s="119"/>
      <c r="AR163" s="119"/>
      <c r="AS163" s="119"/>
      <c r="AT163" s="119"/>
      <c r="AU163" s="119"/>
      <c r="AV163" s="119"/>
      <c r="AW163" s="119"/>
      <c r="AX163" s="119"/>
      <c r="AY163" s="119"/>
      <c r="AZ163" s="119"/>
    </row>
    <row r="164" spans="1:52" ht="14">
      <c r="A164" s="130" t="s">
        <v>1561</v>
      </c>
      <c r="B164" s="119"/>
      <c r="C164" s="119"/>
      <c r="D164" s="119"/>
      <c r="E164" s="119"/>
      <c r="F164" s="123"/>
      <c r="G164" s="123"/>
      <c r="H164" s="123">
        <f t="shared" si="32"/>
        <v>-1</v>
      </c>
      <c r="I164" s="123">
        <f t="shared" si="46"/>
        <v>-78</v>
      </c>
      <c r="J164" s="122">
        <f t="shared" si="46"/>
        <v>8625</v>
      </c>
      <c r="K164" s="119"/>
      <c r="L164" s="119"/>
      <c r="M164" s="122"/>
      <c r="N164" s="122"/>
      <c r="O164" s="122"/>
      <c r="P164" s="122">
        <f t="shared" si="45"/>
        <v>-9</v>
      </c>
      <c r="Q164" s="119"/>
      <c r="R164" s="119"/>
      <c r="S164" s="119"/>
      <c r="T164" s="119" t="str">
        <f t="shared" si="34"/>
        <v>2110</v>
      </c>
      <c r="U164" s="119"/>
      <c r="V164" s="119"/>
      <c r="W164" s="119"/>
      <c r="X164" s="119"/>
      <c r="Y164" s="119"/>
      <c r="Z164" s="119"/>
      <c r="AA164" s="119"/>
      <c r="AB164" s="119"/>
      <c r="AC164" s="119"/>
      <c r="AD164" s="119"/>
      <c r="AE164" s="119"/>
      <c r="AF164" s="119"/>
      <c r="AG164" s="119"/>
      <c r="AH164" s="119"/>
      <c r="AI164" s="119"/>
      <c r="AJ164" s="119"/>
      <c r="AK164" s="119"/>
      <c r="AL164" s="119"/>
      <c r="AM164" s="119"/>
      <c r="AN164" s="119"/>
      <c r="AO164" s="119"/>
      <c r="AP164" s="119"/>
      <c r="AQ164" s="119"/>
      <c r="AR164" s="119"/>
      <c r="AS164" s="119"/>
      <c r="AT164" s="119"/>
      <c r="AU164" s="119"/>
      <c r="AV164" s="119"/>
      <c r="AW164" s="119"/>
      <c r="AX164" s="119"/>
      <c r="AY164" s="119"/>
      <c r="AZ164" s="119"/>
    </row>
    <row r="165" spans="1:52" ht="14">
      <c r="A165" s="129" t="s">
        <v>1562</v>
      </c>
      <c r="B165" s="119"/>
      <c r="C165" s="119"/>
      <c r="D165" s="119"/>
      <c r="E165" s="119"/>
      <c r="F165" s="123"/>
      <c r="G165" s="123"/>
      <c r="H165" s="123">
        <f t="shared" si="32"/>
        <v>-2</v>
      </c>
      <c r="I165" s="123">
        <f t="shared" si="46"/>
        <v>-80</v>
      </c>
      <c r="J165" s="122">
        <f t="shared" si="46"/>
        <v>8545</v>
      </c>
      <c r="K165" s="119"/>
      <c r="L165" s="119"/>
      <c r="M165" s="122"/>
      <c r="N165" s="122"/>
      <c r="O165" s="122"/>
      <c r="P165" s="122">
        <f t="shared" si="45"/>
        <v>-7</v>
      </c>
      <c r="Q165" s="119"/>
      <c r="R165" s="119"/>
      <c r="S165" s="119"/>
      <c r="T165" s="119" t="str">
        <f t="shared" si="34"/>
        <v>2111</v>
      </c>
      <c r="U165" s="119"/>
      <c r="V165" s="119"/>
      <c r="W165" s="119"/>
      <c r="X165" s="119"/>
      <c r="Y165" s="119"/>
      <c r="Z165" s="119"/>
      <c r="AA165" s="119"/>
      <c r="AB165" s="119"/>
      <c r="AC165" s="119"/>
      <c r="AD165" s="119"/>
      <c r="AE165" s="119"/>
      <c r="AF165" s="119"/>
      <c r="AG165" s="119"/>
      <c r="AH165" s="119"/>
      <c r="AI165" s="119"/>
      <c r="AJ165" s="119"/>
      <c r="AK165" s="119"/>
      <c r="AL165" s="119"/>
      <c r="AM165" s="119"/>
      <c r="AN165" s="119"/>
      <c r="AO165" s="119"/>
      <c r="AP165" s="119"/>
      <c r="AQ165" s="119"/>
      <c r="AR165" s="119"/>
      <c r="AS165" s="119"/>
      <c r="AT165" s="119"/>
      <c r="AU165" s="119"/>
      <c r="AV165" s="119"/>
      <c r="AW165" s="119"/>
      <c r="AX165" s="119"/>
      <c r="AY165" s="119"/>
      <c r="AZ165" s="119"/>
    </row>
    <row r="166" spans="1:52" ht="14">
      <c r="A166" s="130" t="s">
        <v>1563</v>
      </c>
      <c r="B166" s="119"/>
      <c r="C166" s="119"/>
      <c r="D166" s="119"/>
      <c r="E166" s="119"/>
      <c r="F166" s="123"/>
      <c r="G166" s="123"/>
      <c r="H166" s="123">
        <f t="shared" si="32"/>
        <v>-1</v>
      </c>
      <c r="I166" s="123">
        <f t="shared" si="46"/>
        <v>-81</v>
      </c>
      <c r="J166" s="122">
        <f t="shared" si="46"/>
        <v>8464</v>
      </c>
      <c r="K166" s="119"/>
      <c r="L166" s="119"/>
      <c r="M166" s="122"/>
      <c r="N166" s="122"/>
      <c r="O166" s="122"/>
      <c r="P166" s="122">
        <f t="shared" si="45"/>
        <v>-7</v>
      </c>
      <c r="Q166" s="119"/>
      <c r="R166" s="119"/>
      <c r="S166" s="119"/>
      <c r="T166" s="119" t="str">
        <f t="shared" si="34"/>
        <v>2112</v>
      </c>
      <c r="U166" s="119"/>
      <c r="V166" s="119"/>
      <c r="W166" s="119"/>
      <c r="X166" s="119"/>
      <c r="Y166" s="119"/>
      <c r="Z166" s="119"/>
      <c r="AA166" s="119"/>
      <c r="AB166" s="119"/>
      <c r="AC166" s="119"/>
      <c r="AD166" s="119"/>
      <c r="AE166" s="119"/>
      <c r="AF166" s="119"/>
      <c r="AG166" s="119"/>
      <c r="AH166" s="119"/>
      <c r="AI166" s="119"/>
      <c r="AJ166" s="119"/>
      <c r="AK166" s="119"/>
      <c r="AL166" s="119"/>
      <c r="AM166" s="119"/>
      <c r="AN166" s="119"/>
      <c r="AO166" s="119"/>
      <c r="AP166" s="119"/>
      <c r="AQ166" s="119"/>
      <c r="AR166" s="119"/>
      <c r="AS166" s="119"/>
      <c r="AT166" s="119"/>
      <c r="AU166" s="119"/>
      <c r="AV166" s="119"/>
      <c r="AW166" s="119"/>
      <c r="AX166" s="119"/>
      <c r="AY166" s="119"/>
      <c r="AZ166" s="119"/>
    </row>
    <row r="167" spans="1:52" ht="14">
      <c r="A167" s="129" t="s">
        <v>1564</v>
      </c>
      <c r="B167" s="119"/>
      <c r="C167" s="119"/>
      <c r="D167" s="119"/>
      <c r="E167" s="119"/>
      <c r="F167" s="123"/>
      <c r="G167" s="123"/>
      <c r="H167" s="123">
        <f t="shared" si="32"/>
        <v>-1</v>
      </c>
      <c r="I167" s="123">
        <f t="shared" si="46"/>
        <v>-82</v>
      </c>
      <c r="J167" s="122">
        <f t="shared" si="46"/>
        <v>8382</v>
      </c>
      <c r="K167" s="119"/>
      <c r="L167" s="119"/>
      <c r="M167" s="122"/>
      <c r="N167" s="122"/>
      <c r="O167" s="122"/>
      <c r="P167" s="122">
        <f t="shared" si="45"/>
        <v>-6</v>
      </c>
      <c r="Q167" s="119"/>
      <c r="R167" s="119"/>
      <c r="S167" s="119"/>
      <c r="T167" s="119" t="str">
        <f t="shared" si="34"/>
        <v>2113</v>
      </c>
      <c r="U167" s="119"/>
      <c r="V167" s="119"/>
      <c r="W167" s="119"/>
      <c r="X167" s="119"/>
      <c r="Y167" s="119"/>
      <c r="Z167" s="119"/>
      <c r="AA167" s="119"/>
      <c r="AB167" s="119"/>
      <c r="AC167" s="119"/>
      <c r="AD167" s="119"/>
      <c r="AE167" s="119"/>
      <c r="AF167" s="119"/>
      <c r="AG167" s="119"/>
      <c r="AH167" s="119"/>
      <c r="AI167" s="119"/>
      <c r="AJ167" s="119"/>
      <c r="AK167" s="119"/>
      <c r="AL167" s="119"/>
      <c r="AM167" s="119"/>
      <c r="AN167" s="119"/>
      <c r="AO167" s="119"/>
      <c r="AP167" s="119"/>
      <c r="AQ167" s="119"/>
      <c r="AR167" s="119"/>
      <c r="AS167" s="119"/>
      <c r="AT167" s="119"/>
      <c r="AU167" s="119"/>
      <c r="AV167" s="119"/>
      <c r="AW167" s="119"/>
      <c r="AX167" s="119"/>
      <c r="AY167" s="119"/>
      <c r="AZ167" s="119"/>
    </row>
    <row r="168" spans="1:52" ht="14">
      <c r="A168" s="130" t="s">
        <v>1565</v>
      </c>
      <c r="B168" s="119"/>
      <c r="C168" s="119"/>
      <c r="D168" s="119"/>
      <c r="E168" s="119"/>
      <c r="F168" s="123"/>
      <c r="G168" s="123"/>
      <c r="H168" s="123">
        <f t="shared" si="32"/>
        <v>-2</v>
      </c>
      <c r="I168" s="123">
        <f t="shared" ref="I168:J183" si="47">I167+H168</f>
        <v>-84</v>
      </c>
      <c r="J168" s="122">
        <f t="shared" si="47"/>
        <v>8298</v>
      </c>
      <c r="K168" s="119"/>
      <c r="L168" s="119"/>
      <c r="M168" s="122"/>
      <c r="N168" s="122"/>
      <c r="O168" s="122"/>
      <c r="P168" s="122">
        <f t="shared" si="45"/>
        <v>-9</v>
      </c>
      <c r="Q168" s="119"/>
      <c r="R168" s="119"/>
      <c r="S168" s="119"/>
      <c r="T168" s="119" t="str">
        <f t="shared" si="34"/>
        <v>2114</v>
      </c>
      <c r="U168" s="119"/>
      <c r="V168" s="119"/>
      <c r="W168" s="119"/>
      <c r="X168" s="119"/>
      <c r="Y168" s="119"/>
      <c r="Z168" s="119"/>
      <c r="AA168" s="119"/>
      <c r="AB168" s="119"/>
      <c r="AC168" s="119"/>
      <c r="AD168" s="119"/>
      <c r="AE168" s="119"/>
      <c r="AF168" s="119"/>
      <c r="AG168" s="119"/>
      <c r="AH168" s="119"/>
      <c r="AI168" s="119"/>
      <c r="AJ168" s="119"/>
      <c r="AK168" s="119"/>
      <c r="AL168" s="119"/>
      <c r="AM168" s="119"/>
      <c r="AN168" s="119"/>
      <c r="AO168" s="119"/>
      <c r="AP168" s="119"/>
      <c r="AQ168" s="119"/>
      <c r="AR168" s="119"/>
      <c r="AS168" s="119"/>
      <c r="AT168" s="119"/>
      <c r="AU168" s="119"/>
      <c r="AV168" s="119"/>
      <c r="AW168" s="119"/>
      <c r="AX168" s="119"/>
      <c r="AY168" s="119"/>
      <c r="AZ168" s="119"/>
    </row>
    <row r="169" spans="1:52" ht="14">
      <c r="A169" s="129" t="s">
        <v>1566</v>
      </c>
      <c r="B169" s="119"/>
      <c r="C169" s="119"/>
      <c r="D169" s="119"/>
      <c r="E169" s="119"/>
      <c r="F169" s="123"/>
      <c r="G169" s="123"/>
      <c r="H169" s="123">
        <f t="shared" si="32"/>
        <v>-4</v>
      </c>
      <c r="I169" s="123">
        <f t="shared" si="47"/>
        <v>-88</v>
      </c>
      <c r="J169" s="122">
        <f t="shared" si="47"/>
        <v>8210</v>
      </c>
      <c r="K169" s="119"/>
      <c r="L169" s="119"/>
      <c r="M169" s="122"/>
      <c r="N169" s="122"/>
      <c r="O169" s="122"/>
      <c r="P169" s="122">
        <f t="shared" si="45"/>
        <v>-9</v>
      </c>
      <c r="Q169" s="119"/>
      <c r="R169" s="119"/>
      <c r="S169" s="119"/>
      <c r="T169" s="119" t="str">
        <f t="shared" si="34"/>
        <v>2115</v>
      </c>
      <c r="U169" s="119"/>
      <c r="V169" s="119"/>
      <c r="W169" s="119"/>
      <c r="X169" s="119"/>
      <c r="Y169" s="119"/>
      <c r="Z169" s="119"/>
      <c r="AA169" s="119"/>
      <c r="AB169" s="119"/>
      <c r="AC169" s="119"/>
      <c r="AD169" s="119"/>
      <c r="AE169" s="119"/>
      <c r="AF169" s="119"/>
      <c r="AG169" s="119"/>
      <c r="AH169" s="119"/>
      <c r="AI169" s="119"/>
      <c r="AJ169" s="119"/>
      <c r="AK169" s="119"/>
      <c r="AL169" s="119"/>
      <c r="AM169" s="119"/>
      <c r="AN169" s="119"/>
      <c r="AO169" s="119"/>
      <c r="AP169" s="119"/>
      <c r="AQ169" s="119"/>
      <c r="AR169" s="119"/>
      <c r="AS169" s="119"/>
      <c r="AT169" s="119"/>
      <c r="AU169" s="119"/>
      <c r="AV169" s="119"/>
      <c r="AW169" s="119"/>
      <c r="AX169" s="119"/>
      <c r="AY169" s="119"/>
      <c r="AZ169" s="119"/>
    </row>
    <row r="170" spans="1:52" ht="14">
      <c r="A170" s="130" t="s">
        <v>1567</v>
      </c>
      <c r="B170" s="119"/>
      <c r="C170" s="119"/>
      <c r="D170" s="119"/>
      <c r="E170" s="119"/>
      <c r="F170" s="123"/>
      <c r="G170" s="123"/>
      <c r="H170" s="123">
        <f t="shared" si="32"/>
        <v>-4</v>
      </c>
      <c r="I170" s="123">
        <f t="shared" si="47"/>
        <v>-92</v>
      </c>
      <c r="J170" s="122">
        <f t="shared" si="47"/>
        <v>8118</v>
      </c>
      <c r="K170" s="119"/>
      <c r="L170" s="119"/>
      <c r="M170" s="122"/>
      <c r="N170" s="122"/>
      <c r="O170" s="122"/>
      <c r="P170" s="122">
        <f t="shared" si="45"/>
        <v>-8</v>
      </c>
      <c r="Q170" s="119"/>
      <c r="R170" s="119"/>
      <c r="S170" s="119"/>
      <c r="T170" s="119" t="str">
        <f t="shared" si="34"/>
        <v>2116</v>
      </c>
      <c r="U170" s="119"/>
      <c r="V170" s="119"/>
      <c r="W170" s="119"/>
      <c r="X170" s="119"/>
      <c r="Y170" s="119"/>
      <c r="Z170" s="119"/>
      <c r="AA170" s="119"/>
      <c r="AB170" s="119"/>
      <c r="AC170" s="119"/>
      <c r="AD170" s="119"/>
      <c r="AE170" s="119"/>
      <c r="AF170" s="119"/>
      <c r="AG170" s="119"/>
      <c r="AH170" s="119"/>
      <c r="AI170" s="119"/>
      <c r="AJ170" s="119"/>
      <c r="AK170" s="119"/>
      <c r="AL170" s="119"/>
      <c r="AM170" s="119"/>
      <c r="AN170" s="119"/>
      <c r="AO170" s="119"/>
      <c r="AP170" s="119"/>
      <c r="AQ170" s="119"/>
      <c r="AR170" s="119"/>
      <c r="AS170" s="119"/>
      <c r="AT170" s="119"/>
      <c r="AU170" s="119"/>
      <c r="AV170" s="119"/>
      <c r="AW170" s="119"/>
      <c r="AX170" s="119"/>
      <c r="AY170" s="119"/>
      <c r="AZ170" s="119"/>
    </row>
    <row r="171" spans="1:52" ht="14">
      <c r="A171" s="129" t="s">
        <v>1568</v>
      </c>
      <c r="B171" s="119"/>
      <c r="C171" s="119"/>
      <c r="D171" s="119"/>
      <c r="E171" s="119"/>
      <c r="F171" s="123"/>
      <c r="G171" s="123"/>
      <c r="H171" s="123">
        <f t="shared" si="32"/>
        <v>-4</v>
      </c>
      <c r="I171" s="123">
        <f t="shared" si="47"/>
        <v>-96</v>
      </c>
      <c r="J171" s="122">
        <f t="shared" si="47"/>
        <v>8022</v>
      </c>
      <c r="K171" s="119"/>
      <c r="L171" s="119"/>
      <c r="M171" s="122"/>
      <c r="N171" s="122"/>
      <c r="O171" s="122"/>
      <c r="P171" s="122">
        <f t="shared" si="45"/>
        <v>-11</v>
      </c>
      <c r="Q171" s="119"/>
      <c r="R171" s="119"/>
      <c r="S171" s="119"/>
      <c r="T171" s="119" t="str">
        <f t="shared" si="34"/>
        <v>2117</v>
      </c>
      <c r="U171" s="119"/>
      <c r="V171" s="119"/>
      <c r="W171" s="119"/>
      <c r="X171" s="119"/>
      <c r="Y171" s="119"/>
      <c r="Z171" s="119"/>
      <c r="AA171" s="119"/>
      <c r="AB171" s="119"/>
      <c r="AC171" s="119"/>
      <c r="AD171" s="119"/>
      <c r="AE171" s="119"/>
      <c r="AF171" s="119"/>
      <c r="AG171" s="119"/>
      <c r="AH171" s="119"/>
      <c r="AI171" s="119"/>
      <c r="AJ171" s="119"/>
      <c r="AK171" s="119"/>
      <c r="AL171" s="119"/>
      <c r="AM171" s="119"/>
      <c r="AN171" s="119"/>
      <c r="AO171" s="119"/>
      <c r="AP171" s="119"/>
      <c r="AQ171" s="119"/>
      <c r="AR171" s="119"/>
      <c r="AS171" s="119"/>
      <c r="AT171" s="119"/>
      <c r="AU171" s="119"/>
      <c r="AV171" s="119"/>
      <c r="AW171" s="119"/>
      <c r="AX171" s="119"/>
      <c r="AY171" s="119"/>
      <c r="AZ171" s="119"/>
    </row>
    <row r="172" spans="1:52" ht="14">
      <c r="A172" s="130" t="s">
        <v>1569</v>
      </c>
      <c r="B172" s="119"/>
      <c r="C172" s="119"/>
      <c r="D172" s="119"/>
      <c r="E172" s="119"/>
      <c r="F172" s="123"/>
      <c r="G172" s="123"/>
      <c r="H172" s="123">
        <f t="shared" si="32"/>
        <v>-5</v>
      </c>
      <c r="I172" s="123">
        <f t="shared" si="47"/>
        <v>-101</v>
      </c>
      <c r="J172" s="122">
        <f t="shared" si="47"/>
        <v>7921</v>
      </c>
      <c r="K172" s="119"/>
      <c r="L172" s="119"/>
      <c r="M172" s="122"/>
      <c r="N172" s="122"/>
      <c r="O172" s="122"/>
      <c r="P172" s="122">
        <f t="shared" si="45"/>
        <v>-13</v>
      </c>
      <c r="Q172" s="119"/>
      <c r="R172" s="119"/>
      <c r="S172" s="119"/>
      <c r="T172" s="119" t="str">
        <f t="shared" si="34"/>
        <v>2118</v>
      </c>
      <c r="U172" s="119"/>
      <c r="V172" s="119"/>
      <c r="W172" s="119"/>
      <c r="X172" s="119"/>
      <c r="Y172" s="119"/>
      <c r="Z172" s="119"/>
      <c r="AA172" s="119"/>
      <c r="AB172" s="119"/>
      <c r="AC172" s="119"/>
      <c r="AD172" s="119"/>
      <c r="AE172" s="119"/>
      <c r="AF172" s="119"/>
      <c r="AG172" s="119"/>
      <c r="AH172" s="119"/>
      <c r="AI172" s="119"/>
      <c r="AJ172" s="119"/>
      <c r="AK172" s="119"/>
      <c r="AL172" s="119"/>
      <c r="AM172" s="119"/>
      <c r="AN172" s="119"/>
      <c r="AO172" s="119"/>
      <c r="AP172" s="119"/>
      <c r="AQ172" s="119"/>
      <c r="AR172" s="119"/>
      <c r="AS172" s="119"/>
      <c r="AT172" s="119"/>
      <c r="AU172" s="119"/>
      <c r="AV172" s="119"/>
      <c r="AW172" s="119"/>
      <c r="AX172" s="119"/>
      <c r="AY172" s="119"/>
      <c r="AZ172" s="119"/>
    </row>
    <row r="173" spans="1:52" ht="14">
      <c r="A173" s="129" t="s">
        <v>1570</v>
      </c>
      <c r="B173" s="119"/>
      <c r="C173" s="119"/>
      <c r="D173" s="119"/>
      <c r="E173" s="119"/>
      <c r="F173" s="123"/>
      <c r="G173" s="123"/>
      <c r="H173" s="123">
        <f t="shared" si="32"/>
        <v>-4</v>
      </c>
      <c r="I173" s="123">
        <f t="shared" si="47"/>
        <v>-105</v>
      </c>
      <c r="J173" s="122">
        <f t="shared" si="47"/>
        <v>7816</v>
      </c>
      <c r="K173" s="119"/>
      <c r="L173" s="119"/>
      <c r="M173" s="122"/>
      <c r="N173" s="122"/>
      <c r="O173" s="122"/>
      <c r="P173" s="122">
        <f t="shared" si="45"/>
        <v>-10</v>
      </c>
      <c r="Q173" s="119"/>
      <c r="R173" s="119"/>
      <c r="S173" s="119"/>
      <c r="T173" s="119" t="str">
        <f t="shared" si="34"/>
        <v>2119</v>
      </c>
      <c r="U173" s="119"/>
      <c r="V173" s="119"/>
      <c r="W173" s="119"/>
      <c r="X173" s="119"/>
      <c r="Y173" s="119"/>
      <c r="Z173" s="119"/>
      <c r="AA173" s="119"/>
      <c r="AB173" s="119"/>
      <c r="AC173" s="119"/>
      <c r="AD173" s="119"/>
      <c r="AE173" s="119"/>
      <c r="AF173" s="119"/>
      <c r="AG173" s="119"/>
      <c r="AH173" s="119"/>
      <c r="AI173" s="119"/>
      <c r="AJ173" s="119"/>
      <c r="AK173" s="119"/>
      <c r="AL173" s="119"/>
      <c r="AM173" s="119"/>
      <c r="AN173" s="119"/>
      <c r="AO173" s="119"/>
      <c r="AP173" s="119"/>
      <c r="AQ173" s="119"/>
      <c r="AR173" s="119"/>
      <c r="AS173" s="119"/>
      <c r="AT173" s="119"/>
      <c r="AU173" s="119"/>
      <c r="AV173" s="119"/>
      <c r="AW173" s="119"/>
      <c r="AX173" s="119"/>
      <c r="AY173" s="119"/>
      <c r="AZ173" s="119"/>
    </row>
    <row r="174" spans="1:52" ht="14">
      <c r="A174" s="130" t="s">
        <v>1571</v>
      </c>
      <c r="B174" s="119"/>
      <c r="C174" s="119"/>
      <c r="D174" s="119"/>
      <c r="E174" s="119"/>
      <c r="F174" s="123"/>
      <c r="G174" s="123"/>
      <c r="H174" s="123">
        <f t="shared" si="32"/>
        <v>-4</v>
      </c>
      <c r="I174" s="123">
        <f t="shared" si="47"/>
        <v>-109</v>
      </c>
      <c r="J174" s="122">
        <f t="shared" si="47"/>
        <v>7707</v>
      </c>
      <c r="K174" s="119"/>
      <c r="L174" s="119"/>
      <c r="M174" s="122"/>
      <c r="N174" s="122"/>
      <c r="O174" s="122"/>
      <c r="P174" s="122">
        <f t="shared" si="45"/>
        <v>-11</v>
      </c>
      <c r="Q174" s="119"/>
      <c r="R174" s="119"/>
      <c r="S174" s="119"/>
      <c r="T174" s="119" t="str">
        <f t="shared" si="34"/>
        <v>2120</v>
      </c>
      <c r="U174" s="119"/>
      <c r="V174" s="119"/>
      <c r="W174" s="119"/>
      <c r="X174" s="119"/>
      <c r="Y174" s="119"/>
      <c r="Z174" s="119"/>
      <c r="AA174" s="119"/>
      <c r="AB174" s="119"/>
      <c r="AC174" s="119"/>
      <c r="AD174" s="119"/>
      <c r="AE174" s="119"/>
      <c r="AF174" s="119"/>
      <c r="AG174" s="119"/>
      <c r="AH174" s="119"/>
      <c r="AI174" s="119"/>
      <c r="AJ174" s="119"/>
      <c r="AK174" s="119"/>
      <c r="AL174" s="119"/>
      <c r="AM174" s="119"/>
      <c r="AN174" s="119"/>
      <c r="AO174" s="119"/>
      <c r="AP174" s="119"/>
      <c r="AQ174" s="119"/>
      <c r="AR174" s="119"/>
      <c r="AS174" s="119"/>
      <c r="AT174" s="119"/>
      <c r="AU174" s="119"/>
      <c r="AV174" s="119"/>
      <c r="AW174" s="119"/>
      <c r="AX174" s="119"/>
      <c r="AY174" s="119"/>
      <c r="AZ174" s="119"/>
    </row>
    <row r="175" spans="1:52" ht="14">
      <c r="A175" s="129" t="s">
        <v>1572</v>
      </c>
      <c r="B175" s="119"/>
      <c r="C175" s="119"/>
      <c r="D175" s="119"/>
      <c r="E175" s="119"/>
      <c r="F175" s="123"/>
      <c r="G175" s="123"/>
      <c r="H175" s="123">
        <f t="shared" si="32"/>
        <v>-4</v>
      </c>
      <c r="I175" s="123">
        <f t="shared" si="47"/>
        <v>-113</v>
      </c>
      <c r="J175" s="122">
        <f t="shared" si="47"/>
        <v>7594</v>
      </c>
      <c r="K175" s="119"/>
      <c r="L175" s="119"/>
      <c r="M175" s="122"/>
      <c r="N175" s="122"/>
      <c r="O175" s="122"/>
      <c r="P175" s="122">
        <f t="shared" si="45"/>
        <v>-10</v>
      </c>
      <c r="Q175" s="119"/>
      <c r="R175" s="119"/>
      <c r="S175" s="119"/>
      <c r="T175" s="119" t="str">
        <f t="shared" si="34"/>
        <v>2121</v>
      </c>
      <c r="U175" s="119"/>
      <c r="V175" s="119"/>
      <c r="W175" s="119"/>
      <c r="X175" s="119"/>
      <c r="Y175" s="119"/>
      <c r="Z175" s="119"/>
      <c r="AA175" s="119"/>
      <c r="AB175" s="119"/>
      <c r="AC175" s="119"/>
      <c r="AD175" s="119"/>
      <c r="AE175" s="119"/>
      <c r="AF175" s="119"/>
      <c r="AG175" s="119"/>
      <c r="AH175" s="119"/>
      <c r="AI175" s="119"/>
      <c r="AJ175" s="119"/>
      <c r="AK175" s="119"/>
      <c r="AL175" s="119"/>
      <c r="AM175" s="119"/>
      <c r="AN175" s="119"/>
      <c r="AO175" s="119"/>
      <c r="AP175" s="119"/>
      <c r="AQ175" s="119"/>
      <c r="AR175" s="119"/>
      <c r="AS175" s="119"/>
      <c r="AT175" s="119"/>
      <c r="AU175" s="119"/>
      <c r="AV175" s="119"/>
      <c r="AW175" s="119"/>
      <c r="AX175" s="119"/>
      <c r="AY175" s="119"/>
      <c r="AZ175" s="119"/>
    </row>
    <row r="176" spans="1:52" ht="14">
      <c r="A176" s="130" t="s">
        <v>1573</v>
      </c>
      <c r="B176" s="119"/>
      <c r="C176" s="119"/>
      <c r="D176" s="119"/>
      <c r="E176" s="119"/>
      <c r="F176" s="123"/>
      <c r="G176" s="123"/>
      <c r="H176" s="123">
        <f t="shared" si="32"/>
        <v>-4</v>
      </c>
      <c r="I176" s="123">
        <f t="shared" si="47"/>
        <v>-117</v>
      </c>
      <c r="J176" s="122">
        <f t="shared" si="47"/>
        <v>7477</v>
      </c>
      <c r="K176" s="119"/>
      <c r="L176" s="119"/>
      <c r="M176" s="122"/>
      <c r="N176" s="122"/>
      <c r="O176" s="122"/>
      <c r="P176" s="122">
        <f t="shared" si="45"/>
        <v>-9</v>
      </c>
      <c r="Q176" s="119"/>
      <c r="R176" s="119"/>
      <c r="S176" s="119"/>
      <c r="T176" s="119" t="str">
        <f t="shared" si="34"/>
        <v>2122</v>
      </c>
      <c r="U176" s="119"/>
      <c r="V176" s="119"/>
      <c r="W176" s="119"/>
      <c r="X176" s="119"/>
      <c r="Y176" s="119"/>
      <c r="Z176" s="119"/>
      <c r="AA176" s="119"/>
      <c r="AB176" s="119"/>
      <c r="AC176" s="119"/>
      <c r="AD176" s="119"/>
      <c r="AE176" s="119"/>
      <c r="AF176" s="119"/>
      <c r="AG176" s="119"/>
      <c r="AH176" s="119"/>
      <c r="AI176" s="119"/>
      <c r="AJ176" s="119"/>
      <c r="AK176" s="119"/>
      <c r="AL176" s="119"/>
      <c r="AM176" s="119"/>
      <c r="AN176" s="119"/>
      <c r="AO176" s="119"/>
      <c r="AP176" s="119"/>
      <c r="AQ176" s="119"/>
      <c r="AR176" s="119"/>
      <c r="AS176" s="119"/>
      <c r="AT176" s="119"/>
      <c r="AU176" s="119"/>
      <c r="AV176" s="119"/>
      <c r="AW176" s="119"/>
      <c r="AX176" s="119"/>
      <c r="AY176" s="119"/>
      <c r="AZ176" s="119"/>
    </row>
    <row r="177" spans="1:52" ht="14">
      <c r="A177" s="129" t="s">
        <v>1574</v>
      </c>
      <c r="B177" s="119"/>
      <c r="C177" s="119"/>
      <c r="D177" s="119"/>
      <c r="E177" s="119"/>
      <c r="F177" s="123"/>
      <c r="G177" s="123"/>
      <c r="H177" s="123">
        <f t="shared" si="32"/>
        <v>-4</v>
      </c>
      <c r="I177" s="123">
        <f t="shared" si="47"/>
        <v>-121</v>
      </c>
      <c r="J177" s="122">
        <f t="shared" si="47"/>
        <v>7356</v>
      </c>
      <c r="K177" s="119"/>
      <c r="L177" s="119"/>
      <c r="M177" s="122"/>
      <c r="N177" s="122"/>
      <c r="O177" s="122"/>
      <c r="P177" s="122">
        <f t="shared" si="45"/>
        <v>-10</v>
      </c>
      <c r="Q177" s="119"/>
      <c r="R177" s="119"/>
      <c r="S177" s="119"/>
      <c r="T177" s="119" t="str">
        <f t="shared" si="34"/>
        <v>2123</v>
      </c>
      <c r="U177" s="119"/>
      <c r="V177" s="119"/>
      <c r="W177" s="119"/>
      <c r="X177" s="119"/>
      <c r="Y177" s="119"/>
      <c r="Z177" s="119"/>
      <c r="AA177" s="119"/>
      <c r="AB177" s="119"/>
      <c r="AC177" s="119"/>
      <c r="AD177" s="119"/>
      <c r="AE177" s="119"/>
      <c r="AF177" s="119"/>
      <c r="AG177" s="119"/>
      <c r="AH177" s="119"/>
      <c r="AI177" s="119"/>
      <c r="AJ177" s="119"/>
      <c r="AK177" s="119"/>
      <c r="AL177" s="119"/>
      <c r="AM177" s="119"/>
      <c r="AN177" s="119"/>
      <c r="AO177" s="119"/>
      <c r="AP177" s="119"/>
      <c r="AQ177" s="119"/>
      <c r="AR177" s="119"/>
      <c r="AS177" s="119"/>
      <c r="AT177" s="119"/>
      <c r="AU177" s="119"/>
      <c r="AV177" s="119"/>
      <c r="AW177" s="119"/>
      <c r="AX177" s="119"/>
      <c r="AY177" s="119"/>
      <c r="AZ177" s="119"/>
    </row>
    <row r="178" spans="1:52" ht="14">
      <c r="A178" s="130" t="s">
        <v>1575</v>
      </c>
      <c r="B178" s="119"/>
      <c r="C178" s="119"/>
      <c r="D178" s="119"/>
      <c r="E178" s="119"/>
      <c r="F178" s="123"/>
      <c r="G178" s="123"/>
      <c r="H178" s="123">
        <f t="shared" si="32"/>
        <v>-4</v>
      </c>
      <c r="I178" s="123">
        <f t="shared" si="47"/>
        <v>-125</v>
      </c>
      <c r="J178" s="122">
        <f t="shared" si="47"/>
        <v>7231</v>
      </c>
      <c r="K178" s="119"/>
      <c r="L178" s="119"/>
      <c r="M178" s="122"/>
      <c r="N178" s="122"/>
      <c r="O178" s="122"/>
      <c r="P178" s="122">
        <f t="shared" si="45"/>
        <v>-9</v>
      </c>
      <c r="Q178" s="119"/>
      <c r="R178" s="119"/>
      <c r="S178" s="119"/>
      <c r="T178" s="119" t="str">
        <f t="shared" si="34"/>
        <v>2124</v>
      </c>
      <c r="U178" s="119"/>
      <c r="V178" s="119"/>
      <c r="W178" s="119"/>
      <c r="X178" s="119"/>
      <c r="Y178" s="119"/>
      <c r="Z178" s="119"/>
      <c r="AA178" s="119"/>
      <c r="AB178" s="119"/>
      <c r="AC178" s="119"/>
      <c r="AD178" s="119"/>
      <c r="AE178" s="119"/>
      <c r="AF178" s="119"/>
      <c r="AG178" s="119"/>
      <c r="AH178" s="119"/>
      <c r="AI178" s="119"/>
      <c r="AJ178" s="119"/>
      <c r="AK178" s="119"/>
      <c r="AL178" s="119"/>
      <c r="AM178" s="119"/>
      <c r="AN178" s="119"/>
      <c r="AO178" s="119"/>
      <c r="AP178" s="119"/>
      <c r="AQ178" s="119"/>
      <c r="AR178" s="119"/>
      <c r="AS178" s="119"/>
      <c r="AT178" s="119"/>
      <c r="AU178" s="119"/>
      <c r="AV178" s="119"/>
      <c r="AW178" s="119"/>
      <c r="AX178" s="119"/>
      <c r="AY178" s="119"/>
      <c r="AZ178" s="119"/>
    </row>
    <row r="179" spans="1:52" ht="14">
      <c r="A179" s="129" t="s">
        <v>1576</v>
      </c>
      <c r="B179" s="119"/>
      <c r="C179" s="119"/>
      <c r="D179" s="119"/>
      <c r="E179" s="119"/>
      <c r="F179" s="123"/>
      <c r="G179" s="123"/>
      <c r="H179" s="123">
        <f t="shared" si="32"/>
        <v>-4</v>
      </c>
      <c r="I179" s="123">
        <f t="shared" si="47"/>
        <v>-129</v>
      </c>
      <c r="J179" s="122">
        <f t="shared" si="47"/>
        <v>7102</v>
      </c>
      <c r="K179" s="119"/>
      <c r="L179" s="119"/>
      <c r="M179" s="122"/>
      <c r="N179" s="122"/>
      <c r="O179" s="122"/>
      <c r="P179" s="122">
        <f t="shared" si="45"/>
        <v>-10</v>
      </c>
      <c r="Q179" s="119"/>
      <c r="R179" s="119"/>
      <c r="S179" s="119"/>
      <c r="T179" s="119" t="str">
        <f t="shared" si="34"/>
        <v>2125</v>
      </c>
      <c r="U179" s="119"/>
      <c r="V179" s="119"/>
      <c r="W179" s="119"/>
      <c r="X179" s="119"/>
      <c r="Y179" s="119"/>
      <c r="Z179" s="119"/>
      <c r="AA179" s="119"/>
      <c r="AB179" s="119"/>
      <c r="AC179" s="119"/>
      <c r="AD179" s="119"/>
      <c r="AE179" s="119"/>
      <c r="AF179" s="119"/>
      <c r="AG179" s="119"/>
      <c r="AH179" s="119"/>
      <c r="AI179" s="119"/>
      <c r="AJ179" s="119"/>
      <c r="AK179" s="119"/>
      <c r="AL179" s="119"/>
      <c r="AM179" s="119"/>
      <c r="AN179" s="119"/>
      <c r="AO179" s="119"/>
      <c r="AP179" s="119"/>
      <c r="AQ179" s="119"/>
      <c r="AR179" s="119"/>
      <c r="AS179" s="119"/>
      <c r="AT179" s="119"/>
      <c r="AU179" s="119"/>
      <c r="AV179" s="119"/>
      <c r="AW179" s="119"/>
      <c r="AX179" s="119"/>
      <c r="AY179" s="119"/>
      <c r="AZ179" s="119"/>
    </row>
    <row r="180" spans="1:52" ht="14">
      <c r="A180" s="130" t="s">
        <v>1577</v>
      </c>
      <c r="B180" s="119"/>
      <c r="C180" s="119"/>
      <c r="D180" s="119"/>
      <c r="E180" s="119"/>
      <c r="F180" s="123"/>
      <c r="G180" s="123"/>
      <c r="H180" s="123">
        <f t="shared" si="32"/>
        <v>-3</v>
      </c>
      <c r="I180" s="123">
        <f t="shared" si="47"/>
        <v>-132</v>
      </c>
      <c r="J180" s="122">
        <f t="shared" si="47"/>
        <v>6970</v>
      </c>
      <c r="K180" s="119"/>
      <c r="L180" s="119"/>
      <c r="M180" s="122"/>
      <c r="N180" s="122"/>
      <c r="O180" s="122"/>
      <c r="P180" s="122">
        <f t="shared" si="45"/>
        <v>-8</v>
      </c>
      <c r="Q180" s="119"/>
      <c r="R180" s="119"/>
      <c r="S180" s="119"/>
      <c r="T180" s="119" t="str">
        <f t="shared" si="34"/>
        <v>2126</v>
      </c>
      <c r="U180" s="119"/>
      <c r="V180" s="119"/>
      <c r="W180" s="119"/>
      <c r="X180" s="119"/>
      <c r="Y180" s="119"/>
      <c r="Z180" s="119"/>
      <c r="AA180" s="119"/>
      <c r="AB180" s="119"/>
      <c r="AC180" s="119"/>
      <c r="AD180" s="119"/>
      <c r="AE180" s="119"/>
      <c r="AF180" s="119"/>
      <c r="AG180" s="119"/>
      <c r="AH180" s="119"/>
      <c r="AI180" s="119"/>
      <c r="AJ180" s="119"/>
      <c r="AK180" s="119"/>
      <c r="AL180" s="119"/>
      <c r="AM180" s="119"/>
      <c r="AN180" s="119"/>
      <c r="AO180" s="119"/>
      <c r="AP180" s="119"/>
      <c r="AQ180" s="119"/>
      <c r="AR180" s="119"/>
      <c r="AS180" s="119"/>
      <c r="AT180" s="119"/>
      <c r="AU180" s="119"/>
      <c r="AV180" s="119"/>
      <c r="AW180" s="119"/>
      <c r="AX180" s="119"/>
      <c r="AY180" s="119"/>
      <c r="AZ180" s="119"/>
    </row>
    <row r="181" spans="1:52" ht="14">
      <c r="A181" s="129" t="s">
        <v>1578</v>
      </c>
      <c r="B181" s="119"/>
      <c r="C181" s="119"/>
      <c r="D181" s="119"/>
      <c r="E181" s="119"/>
      <c r="F181" s="123"/>
      <c r="G181" s="123"/>
      <c r="H181" s="123">
        <f t="shared" si="32"/>
        <v>-4</v>
      </c>
      <c r="I181" s="123">
        <f t="shared" si="47"/>
        <v>-136</v>
      </c>
      <c r="J181" s="122">
        <f t="shared" si="47"/>
        <v>6834</v>
      </c>
      <c r="K181" s="119"/>
      <c r="L181" s="119"/>
      <c r="M181" s="122"/>
      <c r="N181" s="122"/>
      <c r="O181" s="122"/>
      <c r="P181" s="122">
        <f t="shared" si="45"/>
        <v>-8</v>
      </c>
      <c r="Q181" s="119"/>
      <c r="R181" s="119"/>
      <c r="S181" s="119"/>
      <c r="T181" s="119" t="str">
        <f t="shared" si="34"/>
        <v>2127</v>
      </c>
      <c r="U181" s="119"/>
      <c r="V181" s="119"/>
      <c r="W181" s="119"/>
      <c r="X181" s="119"/>
      <c r="Y181" s="119"/>
      <c r="Z181" s="119"/>
      <c r="AA181" s="119"/>
      <c r="AB181" s="119"/>
      <c r="AC181" s="119"/>
      <c r="AD181" s="119"/>
      <c r="AE181" s="119"/>
      <c r="AF181" s="119"/>
      <c r="AG181" s="119"/>
      <c r="AH181" s="119"/>
      <c r="AI181" s="119"/>
      <c r="AJ181" s="119"/>
      <c r="AK181" s="119"/>
      <c r="AL181" s="119"/>
      <c r="AM181" s="119"/>
      <c r="AN181" s="119"/>
      <c r="AO181" s="119"/>
      <c r="AP181" s="119"/>
      <c r="AQ181" s="119"/>
      <c r="AR181" s="119"/>
      <c r="AS181" s="119"/>
      <c r="AT181" s="119"/>
      <c r="AU181" s="119"/>
      <c r="AV181" s="119"/>
      <c r="AW181" s="119"/>
      <c r="AX181" s="119"/>
      <c r="AY181" s="119"/>
      <c r="AZ181" s="119"/>
    </row>
    <row r="182" spans="1:52" ht="14">
      <c r="A182" s="130" t="s">
        <v>1579</v>
      </c>
      <c r="B182" s="119"/>
      <c r="C182" s="119"/>
      <c r="D182" s="119"/>
      <c r="E182" s="119"/>
      <c r="F182" s="123"/>
      <c r="G182" s="123"/>
      <c r="H182" s="123">
        <f t="shared" si="32"/>
        <v>-3</v>
      </c>
      <c r="I182" s="123">
        <f t="shared" si="47"/>
        <v>-139</v>
      </c>
      <c r="J182" s="122">
        <f t="shared" si="47"/>
        <v>6695</v>
      </c>
      <c r="K182" s="119"/>
      <c r="L182" s="119"/>
      <c r="M182" s="122"/>
      <c r="N182" s="122"/>
      <c r="O182" s="122"/>
      <c r="P182" s="122">
        <f t="shared" si="45"/>
        <v>-9</v>
      </c>
      <c r="Q182" s="119"/>
      <c r="R182" s="119"/>
      <c r="S182" s="119"/>
      <c r="T182" s="119" t="str">
        <f t="shared" si="34"/>
        <v>2128</v>
      </c>
      <c r="U182" s="119"/>
      <c r="V182" s="119"/>
      <c r="W182" s="119"/>
      <c r="X182" s="119"/>
      <c r="Y182" s="119"/>
      <c r="Z182" s="119"/>
      <c r="AA182" s="119"/>
      <c r="AB182" s="119"/>
      <c r="AC182" s="119"/>
      <c r="AD182" s="119"/>
      <c r="AE182" s="119"/>
      <c r="AF182" s="119"/>
      <c r="AG182" s="119"/>
      <c r="AH182" s="119"/>
      <c r="AI182" s="119"/>
      <c r="AJ182" s="119"/>
      <c r="AK182" s="119"/>
      <c r="AL182" s="119"/>
      <c r="AM182" s="119"/>
      <c r="AN182" s="119"/>
      <c r="AO182" s="119"/>
      <c r="AP182" s="119"/>
      <c r="AQ182" s="119"/>
      <c r="AR182" s="119"/>
      <c r="AS182" s="119"/>
      <c r="AT182" s="119"/>
      <c r="AU182" s="119"/>
      <c r="AV182" s="119"/>
      <c r="AW182" s="119"/>
      <c r="AX182" s="119"/>
      <c r="AY182" s="119"/>
      <c r="AZ182" s="119"/>
    </row>
    <row r="183" spans="1:52" ht="14">
      <c r="A183" s="129" t="s">
        <v>1580</v>
      </c>
      <c r="B183" s="119"/>
      <c r="C183" s="119"/>
      <c r="D183" s="119"/>
      <c r="E183" s="119"/>
      <c r="F183" s="123"/>
      <c r="G183" s="123"/>
      <c r="H183" s="123">
        <f t="shared" si="32"/>
        <v>-4</v>
      </c>
      <c r="I183" s="123">
        <f t="shared" si="47"/>
        <v>-143</v>
      </c>
      <c r="J183" s="122">
        <f t="shared" si="47"/>
        <v>6552</v>
      </c>
      <c r="K183" s="119"/>
      <c r="L183" s="119"/>
      <c r="M183" s="122"/>
      <c r="N183" s="122"/>
      <c r="O183" s="122"/>
      <c r="P183" s="122">
        <f t="shared" si="45"/>
        <v>-10</v>
      </c>
      <c r="Q183" s="119"/>
      <c r="R183" s="119"/>
      <c r="S183" s="119"/>
      <c r="T183" s="119" t="str">
        <f t="shared" si="34"/>
        <v>2129</v>
      </c>
      <c r="U183" s="119"/>
      <c r="V183" s="119"/>
      <c r="W183" s="119"/>
      <c r="X183" s="119"/>
      <c r="Y183" s="119"/>
      <c r="Z183" s="119"/>
      <c r="AA183" s="119"/>
      <c r="AB183" s="119"/>
      <c r="AC183" s="119"/>
      <c r="AD183" s="119"/>
      <c r="AE183" s="119"/>
      <c r="AF183" s="119"/>
      <c r="AG183" s="119"/>
      <c r="AH183" s="119"/>
      <c r="AI183" s="119"/>
      <c r="AJ183" s="119"/>
      <c r="AK183" s="119"/>
      <c r="AL183" s="119"/>
      <c r="AM183" s="119"/>
      <c r="AN183" s="119"/>
      <c r="AO183" s="119"/>
      <c r="AP183" s="119"/>
      <c r="AQ183" s="119"/>
      <c r="AR183" s="119"/>
      <c r="AS183" s="119"/>
      <c r="AT183" s="119"/>
      <c r="AU183" s="119"/>
      <c r="AV183" s="119"/>
      <c r="AW183" s="119"/>
      <c r="AX183" s="119"/>
      <c r="AY183" s="119"/>
      <c r="AZ183" s="119"/>
    </row>
    <row r="184" spans="1:52" ht="14">
      <c r="A184" s="130" t="s">
        <v>1581</v>
      </c>
      <c r="B184" s="119"/>
      <c r="C184" s="119"/>
      <c r="D184" s="119"/>
      <c r="E184" s="119"/>
      <c r="F184" s="123"/>
      <c r="G184" s="123"/>
      <c r="H184" s="123">
        <f t="shared" si="32"/>
        <v>-2</v>
      </c>
      <c r="I184" s="123">
        <f t="shared" ref="I184:J192" si="48">I183+H184</f>
        <v>-145</v>
      </c>
      <c r="J184" s="122">
        <f t="shared" si="48"/>
        <v>6407</v>
      </c>
      <c r="K184" s="119"/>
      <c r="L184" s="119"/>
      <c r="M184" s="122"/>
      <c r="N184" s="122"/>
      <c r="O184" s="122"/>
      <c r="P184" s="122">
        <f t="shared" si="45"/>
        <v>-8</v>
      </c>
      <c r="Q184" s="119"/>
      <c r="R184" s="119"/>
      <c r="S184" s="119"/>
      <c r="T184" s="119" t="str">
        <f t="shared" si="34"/>
        <v>2130</v>
      </c>
      <c r="U184" s="119"/>
      <c r="V184" s="119"/>
      <c r="W184" s="119"/>
      <c r="X184" s="119"/>
      <c r="Y184" s="119"/>
      <c r="Z184" s="119"/>
      <c r="AA184" s="119"/>
      <c r="AB184" s="119"/>
      <c r="AC184" s="119"/>
      <c r="AD184" s="119"/>
      <c r="AE184" s="119"/>
      <c r="AF184" s="119"/>
      <c r="AG184" s="119"/>
      <c r="AH184" s="119"/>
      <c r="AI184" s="119"/>
      <c r="AJ184" s="119"/>
      <c r="AK184" s="119"/>
      <c r="AL184" s="119"/>
      <c r="AM184" s="119"/>
      <c r="AN184" s="119"/>
      <c r="AO184" s="119"/>
      <c r="AP184" s="119"/>
      <c r="AQ184" s="119"/>
      <c r="AR184" s="119"/>
      <c r="AS184" s="119"/>
      <c r="AT184" s="119"/>
      <c r="AU184" s="119"/>
      <c r="AV184" s="119"/>
      <c r="AW184" s="119"/>
      <c r="AX184" s="119"/>
      <c r="AY184" s="119"/>
      <c r="AZ184" s="119"/>
    </row>
    <row r="185" spans="1:52" ht="14">
      <c r="A185" s="129" t="s">
        <v>1582</v>
      </c>
      <c r="B185" s="119"/>
      <c r="C185" s="119"/>
      <c r="D185" s="119"/>
      <c r="E185" s="119"/>
      <c r="F185" s="123"/>
      <c r="G185" s="123"/>
      <c r="H185" s="123">
        <f t="shared" si="32"/>
        <v>-3</v>
      </c>
      <c r="I185" s="123">
        <f t="shared" si="48"/>
        <v>-148</v>
      </c>
      <c r="J185" s="122">
        <f t="shared" si="48"/>
        <v>6259</v>
      </c>
      <c r="K185" s="119"/>
      <c r="L185" s="119"/>
      <c r="M185" s="122"/>
      <c r="N185" s="122"/>
      <c r="O185" s="122"/>
      <c r="P185" s="122">
        <f t="shared" si="45"/>
        <v>-9</v>
      </c>
      <c r="Q185" s="119"/>
      <c r="R185" s="119"/>
      <c r="S185" s="119"/>
      <c r="T185" s="119" t="str">
        <f t="shared" si="34"/>
        <v>2131</v>
      </c>
      <c r="U185" s="119"/>
      <c r="V185" s="119"/>
      <c r="W185" s="119"/>
      <c r="X185" s="119"/>
      <c r="Y185" s="119"/>
      <c r="Z185" s="119"/>
      <c r="AA185" s="119"/>
      <c r="AB185" s="119"/>
      <c r="AC185" s="119"/>
      <c r="AD185" s="119"/>
      <c r="AE185" s="119"/>
      <c r="AF185" s="119"/>
      <c r="AG185" s="119"/>
      <c r="AH185" s="119"/>
      <c r="AI185" s="119"/>
      <c r="AJ185" s="119"/>
      <c r="AK185" s="119"/>
      <c r="AL185" s="119"/>
      <c r="AM185" s="119"/>
      <c r="AN185" s="119"/>
      <c r="AO185" s="119"/>
      <c r="AP185" s="119"/>
      <c r="AQ185" s="119"/>
      <c r="AR185" s="119"/>
      <c r="AS185" s="119"/>
      <c r="AT185" s="119"/>
      <c r="AU185" s="119"/>
      <c r="AV185" s="119"/>
      <c r="AW185" s="119"/>
      <c r="AX185" s="119"/>
      <c r="AY185" s="119"/>
      <c r="AZ185" s="119"/>
    </row>
    <row r="186" spans="1:52" ht="14">
      <c r="A186" s="130" t="s">
        <v>1583</v>
      </c>
      <c r="B186" s="119"/>
      <c r="C186" s="119"/>
      <c r="D186" s="119"/>
      <c r="E186" s="119"/>
      <c r="F186" s="123"/>
      <c r="G186" s="123"/>
      <c r="H186" s="123">
        <f t="shared" si="32"/>
        <v>-3</v>
      </c>
      <c r="I186" s="123">
        <f t="shared" si="48"/>
        <v>-151</v>
      </c>
      <c r="J186" s="122">
        <f t="shared" si="48"/>
        <v>6108</v>
      </c>
      <c r="K186" s="119"/>
      <c r="L186" s="119"/>
      <c r="M186" s="122"/>
      <c r="N186" s="122"/>
      <c r="O186" s="122"/>
      <c r="P186" s="122">
        <f t="shared" si="45"/>
        <v>-8</v>
      </c>
      <c r="Q186" s="119"/>
      <c r="R186" s="119"/>
      <c r="S186" s="119"/>
      <c r="T186" s="119" t="str">
        <f t="shared" si="34"/>
        <v>2132</v>
      </c>
      <c r="U186" s="119"/>
      <c r="V186" s="119"/>
      <c r="W186" s="119"/>
      <c r="X186" s="119"/>
      <c r="Y186" s="119"/>
      <c r="Z186" s="119"/>
      <c r="AA186" s="119"/>
      <c r="AB186" s="119"/>
      <c r="AC186" s="119"/>
      <c r="AD186" s="119"/>
      <c r="AE186" s="119"/>
      <c r="AF186" s="119"/>
      <c r="AG186" s="119"/>
      <c r="AH186" s="119"/>
      <c r="AI186" s="119"/>
      <c r="AJ186" s="119"/>
      <c r="AK186" s="119"/>
      <c r="AL186" s="119"/>
      <c r="AM186" s="119"/>
      <c r="AN186" s="119"/>
      <c r="AO186" s="119"/>
      <c r="AP186" s="119"/>
      <c r="AQ186" s="119"/>
      <c r="AR186" s="119"/>
      <c r="AS186" s="119"/>
      <c r="AT186" s="119"/>
      <c r="AU186" s="119"/>
      <c r="AV186" s="119"/>
      <c r="AW186" s="119"/>
      <c r="AX186" s="119"/>
      <c r="AY186" s="119"/>
      <c r="AZ186" s="119"/>
    </row>
    <row r="187" spans="1:52" ht="14">
      <c r="A187" s="129" t="s">
        <v>1584</v>
      </c>
      <c r="B187" s="119"/>
      <c r="C187" s="119"/>
      <c r="D187" s="119"/>
      <c r="E187" s="119"/>
      <c r="F187" s="123"/>
      <c r="G187" s="123"/>
      <c r="H187" s="123">
        <f t="shared" si="32"/>
        <v>-2</v>
      </c>
      <c r="I187" s="123">
        <f t="shared" si="48"/>
        <v>-153</v>
      </c>
      <c r="J187" s="122">
        <f t="shared" si="48"/>
        <v>5955</v>
      </c>
      <c r="K187" s="119"/>
      <c r="L187" s="119"/>
      <c r="M187" s="122"/>
      <c r="N187" s="122"/>
      <c r="O187" s="122"/>
      <c r="P187" s="122">
        <f t="shared" si="45"/>
        <v>-7</v>
      </c>
      <c r="Q187" s="119"/>
      <c r="R187" s="119"/>
      <c r="S187" s="119"/>
      <c r="T187" s="119" t="str">
        <f t="shared" si="34"/>
        <v>2133</v>
      </c>
      <c r="U187" s="119"/>
      <c r="V187" s="119"/>
      <c r="W187" s="119"/>
      <c r="X187" s="119"/>
      <c r="Y187" s="119"/>
      <c r="Z187" s="119"/>
      <c r="AA187" s="119"/>
      <c r="AB187" s="119"/>
      <c r="AC187" s="119"/>
      <c r="AD187" s="119"/>
      <c r="AE187" s="119"/>
      <c r="AF187" s="119"/>
      <c r="AG187" s="119"/>
      <c r="AH187" s="119"/>
      <c r="AI187" s="119"/>
      <c r="AJ187" s="119"/>
      <c r="AK187" s="119"/>
      <c r="AL187" s="119"/>
      <c r="AM187" s="119"/>
      <c r="AN187" s="119"/>
      <c r="AO187" s="119"/>
      <c r="AP187" s="119"/>
      <c r="AQ187" s="119"/>
      <c r="AR187" s="119"/>
      <c r="AS187" s="119"/>
      <c r="AT187" s="119"/>
      <c r="AU187" s="119"/>
      <c r="AV187" s="119"/>
      <c r="AW187" s="119"/>
      <c r="AX187" s="119"/>
      <c r="AY187" s="119"/>
      <c r="AZ187" s="119"/>
    </row>
    <row r="188" spans="1:52" ht="14">
      <c r="A188" s="130" t="s">
        <v>1585</v>
      </c>
      <c r="B188" s="119"/>
      <c r="C188" s="119"/>
      <c r="D188" s="119"/>
      <c r="E188" s="119"/>
      <c r="F188" s="123"/>
      <c r="G188" s="123"/>
      <c r="H188" s="123">
        <f t="shared" si="32"/>
        <v>-3</v>
      </c>
      <c r="I188" s="123">
        <f t="shared" si="48"/>
        <v>-156</v>
      </c>
      <c r="J188" s="122">
        <f t="shared" si="48"/>
        <v>5799</v>
      </c>
      <c r="K188" s="119"/>
      <c r="L188" s="119"/>
      <c r="M188" s="122"/>
      <c r="N188" s="122"/>
      <c r="O188" s="122"/>
      <c r="P188" s="122">
        <f t="shared" si="45"/>
        <v>-8</v>
      </c>
      <c r="Q188" s="119"/>
      <c r="R188" s="119"/>
      <c r="S188" s="119"/>
      <c r="T188" s="119" t="str">
        <f t="shared" si="34"/>
        <v>2134</v>
      </c>
      <c r="U188" s="119"/>
      <c r="V188" s="119"/>
      <c r="W188" s="119"/>
      <c r="X188" s="119"/>
      <c r="Y188" s="119"/>
      <c r="Z188" s="119"/>
      <c r="AA188" s="119"/>
      <c r="AB188" s="119"/>
      <c r="AC188" s="119"/>
      <c r="AD188" s="119"/>
      <c r="AE188" s="119"/>
      <c r="AF188" s="119"/>
      <c r="AG188" s="119"/>
      <c r="AH188" s="119"/>
      <c r="AI188" s="119"/>
      <c r="AJ188" s="119"/>
      <c r="AK188" s="119"/>
      <c r="AL188" s="119"/>
      <c r="AM188" s="119"/>
      <c r="AN188" s="119"/>
      <c r="AO188" s="119"/>
      <c r="AP188" s="119"/>
      <c r="AQ188" s="119"/>
      <c r="AR188" s="119"/>
      <c r="AS188" s="119"/>
      <c r="AT188" s="119"/>
      <c r="AU188" s="119"/>
      <c r="AV188" s="119"/>
      <c r="AW188" s="119"/>
      <c r="AX188" s="119"/>
      <c r="AY188" s="119"/>
      <c r="AZ188" s="119"/>
    </row>
    <row r="189" spans="1:52" ht="14">
      <c r="A189" s="129" t="s">
        <v>1586</v>
      </c>
      <c r="B189" s="119"/>
      <c r="C189" s="119"/>
      <c r="D189" s="119"/>
      <c r="E189" s="119"/>
      <c r="F189" s="123"/>
      <c r="G189" s="123"/>
      <c r="H189" s="123">
        <f t="shared" si="32"/>
        <v>-3</v>
      </c>
      <c r="I189" s="123">
        <f t="shared" si="48"/>
        <v>-159</v>
      </c>
      <c r="J189" s="122">
        <f t="shared" si="48"/>
        <v>5640</v>
      </c>
      <c r="K189" s="119"/>
      <c r="L189" s="119"/>
      <c r="M189" s="122"/>
      <c r="N189" s="122"/>
      <c r="O189" s="122"/>
      <c r="P189" s="122">
        <f t="shared" si="45"/>
        <v>-8</v>
      </c>
      <c r="Q189" s="119"/>
      <c r="R189" s="119"/>
      <c r="S189" s="119"/>
      <c r="T189" s="119" t="str">
        <f t="shared" si="34"/>
        <v>2135</v>
      </c>
      <c r="U189" s="119"/>
      <c r="V189" s="119"/>
      <c r="W189" s="119"/>
      <c r="X189" s="119"/>
      <c r="Y189" s="119"/>
      <c r="Z189" s="119"/>
      <c r="AA189" s="119"/>
      <c r="AB189" s="119"/>
      <c r="AC189" s="119"/>
      <c r="AD189" s="119"/>
      <c r="AE189" s="119"/>
      <c r="AF189" s="119"/>
      <c r="AG189" s="119"/>
      <c r="AH189" s="119"/>
      <c r="AI189" s="119"/>
      <c r="AJ189" s="119"/>
      <c r="AK189" s="119"/>
      <c r="AL189" s="119"/>
      <c r="AM189" s="119"/>
      <c r="AN189" s="119"/>
      <c r="AO189" s="119"/>
      <c r="AP189" s="119"/>
      <c r="AQ189" s="119"/>
      <c r="AR189" s="119"/>
      <c r="AS189" s="119"/>
      <c r="AT189" s="119"/>
      <c r="AU189" s="119"/>
      <c r="AV189" s="119"/>
      <c r="AW189" s="119"/>
      <c r="AX189" s="119"/>
      <c r="AY189" s="119"/>
      <c r="AZ189" s="119"/>
    </row>
    <row r="190" spans="1:52" ht="14">
      <c r="A190" s="130" t="s">
        <v>1587</v>
      </c>
      <c r="B190" s="119"/>
      <c r="C190" s="119"/>
      <c r="D190" s="119"/>
      <c r="E190" s="119"/>
      <c r="F190" s="123"/>
      <c r="G190" s="123"/>
      <c r="H190" s="123">
        <f t="shared" si="32"/>
        <v>-3</v>
      </c>
      <c r="I190" s="123">
        <f t="shared" si="48"/>
        <v>-162</v>
      </c>
      <c r="J190" s="122">
        <f t="shared" si="48"/>
        <v>5478</v>
      </c>
      <c r="K190" s="119"/>
      <c r="L190" s="119"/>
      <c r="M190" s="122"/>
      <c r="N190" s="122"/>
      <c r="O190" s="122"/>
      <c r="P190" s="122">
        <f t="shared" si="45"/>
        <v>-9</v>
      </c>
      <c r="Q190" s="119"/>
      <c r="R190" s="119"/>
      <c r="S190" s="119"/>
      <c r="T190" s="119" t="str">
        <f t="shared" si="34"/>
        <v>2136</v>
      </c>
      <c r="U190" s="119"/>
      <c r="V190" s="119"/>
      <c r="W190" s="119"/>
      <c r="X190" s="119"/>
      <c r="Y190" s="119"/>
      <c r="Z190" s="119"/>
      <c r="AA190" s="119"/>
      <c r="AB190" s="119"/>
      <c r="AC190" s="119"/>
      <c r="AD190" s="119"/>
      <c r="AE190" s="119"/>
      <c r="AF190" s="119"/>
      <c r="AG190" s="119"/>
      <c r="AH190" s="119"/>
      <c r="AI190" s="119"/>
      <c r="AJ190" s="119"/>
      <c r="AK190" s="119"/>
      <c r="AL190" s="119"/>
      <c r="AM190" s="119"/>
      <c r="AN190" s="119"/>
      <c r="AO190" s="119"/>
      <c r="AP190" s="119"/>
      <c r="AQ190" s="119"/>
      <c r="AR190" s="119"/>
      <c r="AS190" s="119"/>
      <c r="AT190" s="119"/>
      <c r="AU190" s="119"/>
      <c r="AV190" s="119"/>
      <c r="AW190" s="119"/>
      <c r="AX190" s="119"/>
      <c r="AY190" s="119"/>
      <c r="AZ190" s="119"/>
    </row>
    <row r="191" spans="1:52" ht="14">
      <c r="A191" s="129" t="s">
        <v>1588</v>
      </c>
      <c r="B191" s="119"/>
      <c r="C191" s="119"/>
      <c r="D191" s="119"/>
      <c r="E191" s="119"/>
      <c r="F191" s="123"/>
      <c r="G191" s="123"/>
      <c r="H191" s="123">
        <f t="shared" si="32"/>
        <v>-3</v>
      </c>
      <c r="I191" s="123">
        <f t="shared" si="48"/>
        <v>-165</v>
      </c>
      <c r="J191" s="122">
        <f t="shared" si="48"/>
        <v>5313</v>
      </c>
      <c r="K191" s="119"/>
      <c r="L191" s="119"/>
      <c r="M191" s="122"/>
      <c r="N191" s="122"/>
      <c r="O191" s="122"/>
      <c r="P191" s="122">
        <f t="shared" si="45"/>
        <v>-8</v>
      </c>
      <c r="Q191" s="119"/>
      <c r="R191" s="119"/>
      <c r="S191" s="119"/>
      <c r="T191" s="119" t="str">
        <f t="shared" si="34"/>
        <v>2137</v>
      </c>
      <c r="U191" s="119"/>
      <c r="V191" s="119"/>
      <c r="W191" s="119"/>
      <c r="X191" s="119"/>
      <c r="Y191" s="119"/>
      <c r="Z191" s="119"/>
      <c r="AA191" s="119"/>
      <c r="AB191" s="119"/>
      <c r="AC191" s="119"/>
      <c r="AD191" s="119"/>
      <c r="AE191" s="119"/>
      <c r="AF191" s="119"/>
      <c r="AG191" s="119"/>
      <c r="AH191" s="119"/>
      <c r="AI191" s="119"/>
      <c r="AJ191" s="119"/>
      <c r="AK191" s="119"/>
      <c r="AL191" s="119"/>
      <c r="AM191" s="119"/>
      <c r="AN191" s="119"/>
      <c r="AO191" s="119"/>
      <c r="AP191" s="119"/>
      <c r="AQ191" s="119"/>
      <c r="AR191" s="119"/>
      <c r="AS191" s="119"/>
      <c r="AT191" s="119"/>
      <c r="AU191" s="119"/>
      <c r="AV191" s="119"/>
      <c r="AW191" s="119"/>
      <c r="AX191" s="119"/>
      <c r="AY191" s="119"/>
      <c r="AZ191" s="119"/>
    </row>
    <row r="192" spans="1:52" ht="14">
      <c r="A192" s="130" t="s">
        <v>1589</v>
      </c>
      <c r="B192" s="119"/>
      <c r="C192" s="119"/>
      <c r="D192" s="119"/>
      <c r="E192" s="119"/>
      <c r="F192" s="123"/>
      <c r="G192" s="123"/>
      <c r="H192" s="123">
        <f t="shared" si="32"/>
        <v>-3</v>
      </c>
      <c r="I192" s="123">
        <f t="shared" si="48"/>
        <v>-168</v>
      </c>
      <c r="J192" s="122">
        <f t="shared" si="48"/>
        <v>5145</v>
      </c>
      <c r="K192" s="119"/>
      <c r="L192" s="119"/>
      <c r="M192" s="122"/>
      <c r="N192" s="122"/>
      <c r="O192" s="122"/>
      <c r="P192" s="122">
        <f t="shared" si="45"/>
        <v>-8</v>
      </c>
      <c r="Q192" s="119"/>
      <c r="R192" s="119"/>
      <c r="S192" s="119"/>
      <c r="T192" s="119" t="str">
        <f t="shared" si="34"/>
        <v>2138</v>
      </c>
      <c r="U192" s="119"/>
      <c r="V192" s="119"/>
      <c r="W192" s="119"/>
      <c r="X192" s="119"/>
      <c r="Y192" s="119"/>
      <c r="Z192" s="119"/>
      <c r="AA192" s="119"/>
      <c r="AB192" s="119"/>
      <c r="AC192" s="119"/>
      <c r="AD192" s="119"/>
      <c r="AE192" s="119"/>
      <c r="AF192" s="119"/>
      <c r="AG192" s="119"/>
      <c r="AH192" s="119"/>
      <c r="AI192" s="119"/>
      <c r="AJ192" s="119"/>
      <c r="AK192" s="119"/>
      <c r="AL192" s="119"/>
      <c r="AM192" s="119"/>
      <c r="AN192" s="119"/>
      <c r="AO192" s="119"/>
      <c r="AP192" s="119"/>
      <c r="AQ192" s="119"/>
      <c r="AR192" s="119"/>
      <c r="AS192" s="119"/>
      <c r="AT192" s="119"/>
      <c r="AU192" s="119"/>
      <c r="AV192" s="119"/>
      <c r="AW192" s="119"/>
      <c r="AX192" s="119"/>
      <c r="AY192" s="119"/>
      <c r="AZ192" s="119"/>
    </row>
  </sheetData>
  <mergeCells count="4">
    <mergeCell ref="H3:H4"/>
    <mergeCell ref="P3:P4"/>
    <mergeCell ref="U49:AF52"/>
    <mergeCell ref="U1:AF4"/>
  </mergeCells>
  <pageMargins left="0.7" right="0.7" top="0.75" bottom="0.75" header="0.3" footer="0.3"/>
  <drawing r:id="rId1"/>
</worksheet>
</file>

<file path=xl/worksheets/sheet6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4489444-BDB1-0344-8533-7950EE299D97}">
  <dimension ref="A1:G42"/>
  <sheetViews>
    <sheetView workbookViewId="0">
      <selection activeCell="A2" sqref="A2"/>
    </sheetView>
  </sheetViews>
  <sheetFormatPr baseColWidth="10" defaultRowHeight="13"/>
  <sheetData>
    <row r="1" spans="1:5" ht="26">
      <c r="A1" s="260" t="s">
        <v>2817</v>
      </c>
    </row>
    <row r="5" spans="1:5">
      <c r="B5" t="s">
        <v>2811</v>
      </c>
      <c r="C5" t="s">
        <v>2812</v>
      </c>
      <c r="D5" t="s">
        <v>2813</v>
      </c>
      <c r="E5" t="s">
        <v>2814</v>
      </c>
    </row>
    <row r="6" spans="1:5">
      <c r="A6">
        <v>1985</v>
      </c>
    </row>
    <row r="7" spans="1:5">
      <c r="A7">
        <v>1990</v>
      </c>
      <c r="B7">
        <v>114.45</v>
      </c>
      <c r="C7">
        <v>114.28</v>
      </c>
      <c r="D7">
        <v>113.01</v>
      </c>
      <c r="E7">
        <v>111.83</v>
      </c>
    </row>
    <row r="8" spans="1:5">
      <c r="A8">
        <v>1995</v>
      </c>
      <c r="B8">
        <v>114.6</v>
      </c>
      <c r="C8">
        <v>113.99</v>
      </c>
      <c r="D8">
        <v>112.95</v>
      </c>
      <c r="E8">
        <v>111.98</v>
      </c>
    </row>
    <row r="9" spans="1:5">
      <c r="A9">
        <v>2000</v>
      </c>
      <c r="B9">
        <v>114.7</v>
      </c>
      <c r="C9">
        <v>113.97</v>
      </c>
      <c r="D9">
        <v>112.89</v>
      </c>
      <c r="E9">
        <v>112.26</v>
      </c>
    </row>
    <row r="10" spans="1:5">
      <c r="A10">
        <v>2005</v>
      </c>
      <c r="B10">
        <v>115.02</v>
      </c>
      <c r="C10">
        <v>113.99</v>
      </c>
      <c r="D10">
        <v>113</v>
      </c>
      <c r="E10">
        <v>112.52</v>
      </c>
    </row>
    <row r="11" spans="1:5">
      <c r="A11">
        <v>2010</v>
      </c>
      <c r="B11">
        <v>115.13</v>
      </c>
      <c r="C11">
        <v>114.59</v>
      </c>
      <c r="D11">
        <v>113.11</v>
      </c>
      <c r="E11">
        <v>112.63</v>
      </c>
    </row>
    <row r="12" spans="1:5">
      <c r="A12">
        <v>2015</v>
      </c>
      <c r="B12">
        <v>115.01</v>
      </c>
      <c r="C12">
        <v>114.67</v>
      </c>
      <c r="D12">
        <v>113.41</v>
      </c>
      <c r="E12">
        <v>112.28</v>
      </c>
    </row>
    <row r="13" spans="1:5">
      <c r="A13">
        <v>2020</v>
      </c>
      <c r="B13">
        <v>115.09</v>
      </c>
      <c r="C13">
        <v>113.79</v>
      </c>
      <c r="D13">
        <v>113.76</v>
      </c>
      <c r="E13">
        <v>111.57</v>
      </c>
    </row>
    <row r="14" spans="1:5">
      <c r="A14">
        <v>2025</v>
      </c>
    </row>
    <row r="15" spans="1:5">
      <c r="A15">
        <v>2030</v>
      </c>
    </row>
    <row r="36" spans="1:7">
      <c r="A36" s="55" t="s">
        <v>59</v>
      </c>
    </row>
    <row r="41" spans="1:7">
      <c r="G41" s="55" t="s">
        <v>2815</v>
      </c>
    </row>
    <row r="42" spans="1:7">
      <c r="G42" s="266" t="s">
        <v>2816</v>
      </c>
    </row>
  </sheetData>
  <pageMargins left="0.7" right="0.7" top="0.75" bottom="0.75" header="0.3" footer="0.3"/>
  <drawing r:id="rId1"/>
</worksheet>
</file>

<file path=xl/worksheets/sheet7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77F8128-69A7-1949-8B82-FF79055A17F6}">
  <dimension ref="A1:L48"/>
  <sheetViews>
    <sheetView workbookViewId="0">
      <selection activeCell="P56" sqref="P56"/>
    </sheetView>
  </sheetViews>
  <sheetFormatPr baseColWidth="10" defaultRowHeight="13"/>
  <sheetData>
    <row r="1" spans="1:1" ht="26">
      <c r="A1" s="260" t="s">
        <v>2818</v>
      </c>
    </row>
    <row r="39" spans="1:12" ht="13" customHeight="1">
      <c r="A39" s="244" t="s">
        <v>1598</v>
      </c>
      <c r="B39" s="244"/>
      <c r="C39" s="244"/>
      <c r="D39" s="244"/>
      <c r="E39" s="244"/>
      <c r="F39" s="244"/>
      <c r="G39" s="244"/>
      <c r="H39" s="244"/>
      <c r="I39" s="244"/>
      <c r="J39" s="244"/>
      <c r="K39" s="244"/>
      <c r="L39" s="244"/>
    </row>
    <row r="40" spans="1:12">
      <c r="A40" s="244"/>
      <c r="B40" s="244"/>
      <c r="C40" s="244"/>
      <c r="D40" s="244"/>
      <c r="E40" s="244"/>
      <c r="F40" s="244"/>
      <c r="G40" s="244"/>
      <c r="H40" s="244"/>
      <c r="I40" s="244"/>
      <c r="J40" s="244"/>
      <c r="K40" s="244"/>
      <c r="L40" s="244"/>
    </row>
    <row r="41" spans="1:12">
      <c r="A41" s="244"/>
      <c r="B41" s="244"/>
      <c r="C41" s="244"/>
      <c r="D41" s="244"/>
      <c r="E41" s="244"/>
      <c r="F41" s="244"/>
      <c r="G41" s="244"/>
      <c r="H41" s="244"/>
      <c r="I41" s="244"/>
      <c r="J41" s="244"/>
      <c r="K41" s="244"/>
      <c r="L41" s="244"/>
    </row>
    <row r="42" spans="1:12">
      <c r="A42" s="244"/>
      <c r="B42" s="244"/>
      <c r="C42" s="244"/>
      <c r="D42" s="244"/>
      <c r="E42" s="244"/>
      <c r="F42" s="244"/>
      <c r="G42" s="244"/>
      <c r="H42" s="244"/>
      <c r="I42" s="244"/>
      <c r="J42" s="244"/>
      <c r="K42" s="244"/>
      <c r="L42" s="244"/>
    </row>
    <row r="43" spans="1:12">
      <c r="A43" s="244"/>
      <c r="B43" s="244"/>
      <c r="C43" s="244"/>
      <c r="D43" s="244"/>
      <c r="E43" s="244"/>
      <c r="F43" s="244"/>
      <c r="G43" s="244"/>
      <c r="H43" s="244"/>
      <c r="I43" s="244"/>
      <c r="J43" s="244"/>
      <c r="K43" s="244"/>
      <c r="L43" s="244"/>
    </row>
    <row r="44" spans="1:12">
      <c r="A44" s="244"/>
      <c r="B44" s="244"/>
      <c r="C44" s="244"/>
      <c r="D44" s="244"/>
      <c r="E44" s="244"/>
      <c r="F44" s="244"/>
      <c r="G44" s="244"/>
      <c r="H44" s="244"/>
      <c r="I44" s="244"/>
      <c r="J44" s="244"/>
      <c r="K44" s="244"/>
      <c r="L44" s="244"/>
    </row>
    <row r="45" spans="1:12">
      <c r="A45" s="116"/>
      <c r="B45" s="116"/>
      <c r="C45" s="116"/>
      <c r="D45" s="116"/>
      <c r="E45" s="116"/>
      <c r="F45" s="116"/>
      <c r="G45" s="116"/>
      <c r="H45" s="116"/>
      <c r="I45" s="116"/>
      <c r="J45" s="116"/>
      <c r="K45" s="116"/>
    </row>
    <row r="46" spans="1:12">
      <c r="A46" s="131" t="s">
        <v>1599</v>
      </c>
    </row>
    <row r="47" spans="1:12">
      <c r="A47" s="131"/>
    </row>
    <row r="48" spans="1:12">
      <c r="A48" s="49" t="s">
        <v>1600</v>
      </c>
    </row>
  </sheetData>
  <mergeCells count="1">
    <mergeCell ref="A39:L44"/>
  </mergeCells>
  <hyperlinks>
    <hyperlink ref="A46" r:id="rId1" display="https://www.swindonadvertiser.co.uk/news/23405663.quarter-children-swindon-living-poverty/" xr:uid="{FED7E738-55DF-D343-8D1F-E701D0274D7F}"/>
  </hyperlinks>
  <pageMargins left="0.7" right="0.7" top="0.75" bottom="0.75" header="0.3" footer="0.3"/>
  <drawing r:id="rId2"/>
</worksheet>
</file>

<file path=xl/worksheets/sheet7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42A0063-A9B7-E74F-BBFD-B07D0678725F}">
  <dimension ref="A1:A48"/>
  <sheetViews>
    <sheetView workbookViewId="0"/>
  </sheetViews>
  <sheetFormatPr baseColWidth="10" defaultRowHeight="13"/>
  <sheetData>
    <row r="1" spans="1:1" ht="26">
      <c r="A1" s="260" t="s">
        <v>2819</v>
      </c>
    </row>
    <row r="48" spans="1:1">
      <c r="A48" s="49" t="s">
        <v>1601</v>
      </c>
    </row>
  </sheetData>
  <pageMargins left="0.7" right="0.7" top="0.75" bottom="0.75" header="0.3" footer="0.3"/>
  <drawing r:id="rId1"/>
</worksheet>
</file>

<file path=xl/worksheets/sheet7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8ABA8BF-1CEE-A44F-921E-10FD0EB35664}">
  <dimension ref="A1:U448"/>
  <sheetViews>
    <sheetView workbookViewId="0">
      <selection activeCell="A2" sqref="A2"/>
    </sheetView>
  </sheetViews>
  <sheetFormatPr baseColWidth="10" defaultColWidth="9.1640625" defaultRowHeight="11"/>
  <cols>
    <col min="1" max="1" width="9.83203125" style="132" customWidth="1"/>
    <col min="2" max="2" width="28.33203125" style="132" bestFit="1" customWidth="1"/>
    <col min="3" max="4" width="11.1640625" style="132" customWidth="1"/>
    <col min="5" max="8" width="9.1640625" style="132"/>
    <col min="9" max="9" width="10" style="132" bestFit="1" customWidth="1"/>
    <col min="10" max="256" width="9.1640625" style="132"/>
    <col min="257" max="257" width="9.83203125" style="132" customWidth="1"/>
    <col min="258" max="258" width="28.33203125" style="132" bestFit="1" customWidth="1"/>
    <col min="259" max="260" width="11.1640625" style="132" customWidth="1"/>
    <col min="261" max="264" width="9.1640625" style="132"/>
    <col min="265" max="265" width="10" style="132" bestFit="1" customWidth="1"/>
    <col min="266" max="512" width="9.1640625" style="132"/>
    <col min="513" max="513" width="9.83203125" style="132" customWidth="1"/>
    <col min="514" max="514" width="28.33203125" style="132" bestFit="1" customWidth="1"/>
    <col min="515" max="516" width="11.1640625" style="132" customWidth="1"/>
    <col min="517" max="520" width="9.1640625" style="132"/>
    <col min="521" max="521" width="10" style="132" bestFit="1" customWidth="1"/>
    <col min="522" max="768" width="9.1640625" style="132"/>
    <col min="769" max="769" width="9.83203125" style="132" customWidth="1"/>
    <col min="770" max="770" width="28.33203125" style="132" bestFit="1" customWidth="1"/>
    <col min="771" max="772" width="11.1640625" style="132" customWidth="1"/>
    <col min="773" max="776" width="9.1640625" style="132"/>
    <col min="777" max="777" width="10" style="132" bestFit="1" customWidth="1"/>
    <col min="778" max="1024" width="9.1640625" style="132"/>
    <col min="1025" max="1025" width="9.83203125" style="132" customWidth="1"/>
    <col min="1026" max="1026" width="28.33203125" style="132" bestFit="1" customWidth="1"/>
    <col min="1027" max="1028" width="11.1640625" style="132" customWidth="1"/>
    <col min="1029" max="1032" width="9.1640625" style="132"/>
    <col min="1033" max="1033" width="10" style="132" bestFit="1" customWidth="1"/>
    <col min="1034" max="1280" width="9.1640625" style="132"/>
    <col min="1281" max="1281" width="9.83203125" style="132" customWidth="1"/>
    <col min="1282" max="1282" width="28.33203125" style="132" bestFit="1" customWidth="1"/>
    <col min="1283" max="1284" width="11.1640625" style="132" customWidth="1"/>
    <col min="1285" max="1288" width="9.1640625" style="132"/>
    <col min="1289" max="1289" width="10" style="132" bestFit="1" customWidth="1"/>
    <col min="1290" max="1536" width="9.1640625" style="132"/>
    <col min="1537" max="1537" width="9.83203125" style="132" customWidth="1"/>
    <col min="1538" max="1538" width="28.33203125" style="132" bestFit="1" customWidth="1"/>
    <col min="1539" max="1540" width="11.1640625" style="132" customWidth="1"/>
    <col min="1541" max="1544" width="9.1640625" style="132"/>
    <col min="1545" max="1545" width="10" style="132" bestFit="1" customWidth="1"/>
    <col min="1546" max="1792" width="9.1640625" style="132"/>
    <col min="1793" max="1793" width="9.83203125" style="132" customWidth="1"/>
    <col min="1794" max="1794" width="28.33203125" style="132" bestFit="1" customWidth="1"/>
    <col min="1795" max="1796" width="11.1640625" style="132" customWidth="1"/>
    <col min="1797" max="1800" width="9.1640625" style="132"/>
    <col min="1801" max="1801" width="10" style="132" bestFit="1" customWidth="1"/>
    <col min="1802" max="2048" width="9.1640625" style="132"/>
    <col min="2049" max="2049" width="9.83203125" style="132" customWidth="1"/>
    <col min="2050" max="2050" width="28.33203125" style="132" bestFit="1" customWidth="1"/>
    <col min="2051" max="2052" width="11.1640625" style="132" customWidth="1"/>
    <col min="2053" max="2056" width="9.1640625" style="132"/>
    <col min="2057" max="2057" width="10" style="132" bestFit="1" customWidth="1"/>
    <col min="2058" max="2304" width="9.1640625" style="132"/>
    <col min="2305" max="2305" width="9.83203125" style="132" customWidth="1"/>
    <col min="2306" max="2306" width="28.33203125" style="132" bestFit="1" customWidth="1"/>
    <col min="2307" max="2308" width="11.1640625" style="132" customWidth="1"/>
    <col min="2309" max="2312" width="9.1640625" style="132"/>
    <col min="2313" max="2313" width="10" style="132" bestFit="1" customWidth="1"/>
    <col min="2314" max="2560" width="9.1640625" style="132"/>
    <col min="2561" max="2561" width="9.83203125" style="132" customWidth="1"/>
    <col min="2562" max="2562" width="28.33203125" style="132" bestFit="1" customWidth="1"/>
    <col min="2563" max="2564" width="11.1640625" style="132" customWidth="1"/>
    <col min="2565" max="2568" width="9.1640625" style="132"/>
    <col min="2569" max="2569" width="10" style="132" bestFit="1" customWidth="1"/>
    <col min="2570" max="2816" width="9.1640625" style="132"/>
    <col min="2817" max="2817" width="9.83203125" style="132" customWidth="1"/>
    <col min="2818" max="2818" width="28.33203125" style="132" bestFit="1" customWidth="1"/>
    <col min="2819" max="2820" width="11.1640625" style="132" customWidth="1"/>
    <col min="2821" max="2824" width="9.1640625" style="132"/>
    <col min="2825" max="2825" width="10" style="132" bestFit="1" customWidth="1"/>
    <col min="2826" max="3072" width="9.1640625" style="132"/>
    <col min="3073" max="3073" width="9.83203125" style="132" customWidth="1"/>
    <col min="3074" max="3074" width="28.33203125" style="132" bestFit="1" customWidth="1"/>
    <col min="3075" max="3076" width="11.1640625" style="132" customWidth="1"/>
    <col min="3077" max="3080" width="9.1640625" style="132"/>
    <col min="3081" max="3081" width="10" style="132" bestFit="1" customWidth="1"/>
    <col min="3082" max="3328" width="9.1640625" style="132"/>
    <col min="3329" max="3329" width="9.83203125" style="132" customWidth="1"/>
    <col min="3330" max="3330" width="28.33203125" style="132" bestFit="1" customWidth="1"/>
    <col min="3331" max="3332" width="11.1640625" style="132" customWidth="1"/>
    <col min="3333" max="3336" width="9.1640625" style="132"/>
    <col min="3337" max="3337" width="10" style="132" bestFit="1" customWidth="1"/>
    <col min="3338" max="3584" width="9.1640625" style="132"/>
    <col min="3585" max="3585" width="9.83203125" style="132" customWidth="1"/>
    <col min="3586" max="3586" width="28.33203125" style="132" bestFit="1" customWidth="1"/>
    <col min="3587" max="3588" width="11.1640625" style="132" customWidth="1"/>
    <col min="3589" max="3592" width="9.1640625" style="132"/>
    <col min="3593" max="3593" width="10" style="132" bestFit="1" customWidth="1"/>
    <col min="3594" max="3840" width="9.1640625" style="132"/>
    <col min="3841" max="3841" width="9.83203125" style="132" customWidth="1"/>
    <col min="3842" max="3842" width="28.33203125" style="132" bestFit="1" customWidth="1"/>
    <col min="3843" max="3844" width="11.1640625" style="132" customWidth="1"/>
    <col min="3845" max="3848" width="9.1640625" style="132"/>
    <col min="3849" max="3849" width="10" style="132" bestFit="1" customWidth="1"/>
    <col min="3850" max="4096" width="9.1640625" style="132"/>
    <col min="4097" max="4097" width="9.83203125" style="132" customWidth="1"/>
    <col min="4098" max="4098" width="28.33203125" style="132" bestFit="1" customWidth="1"/>
    <col min="4099" max="4100" width="11.1640625" style="132" customWidth="1"/>
    <col min="4101" max="4104" width="9.1640625" style="132"/>
    <col min="4105" max="4105" width="10" style="132" bestFit="1" customWidth="1"/>
    <col min="4106" max="4352" width="9.1640625" style="132"/>
    <col min="4353" max="4353" width="9.83203125" style="132" customWidth="1"/>
    <col min="4354" max="4354" width="28.33203125" style="132" bestFit="1" customWidth="1"/>
    <col min="4355" max="4356" width="11.1640625" style="132" customWidth="1"/>
    <col min="4357" max="4360" width="9.1640625" style="132"/>
    <col min="4361" max="4361" width="10" style="132" bestFit="1" customWidth="1"/>
    <col min="4362" max="4608" width="9.1640625" style="132"/>
    <col min="4609" max="4609" width="9.83203125" style="132" customWidth="1"/>
    <col min="4610" max="4610" width="28.33203125" style="132" bestFit="1" customWidth="1"/>
    <col min="4611" max="4612" width="11.1640625" style="132" customWidth="1"/>
    <col min="4613" max="4616" width="9.1640625" style="132"/>
    <col min="4617" max="4617" width="10" style="132" bestFit="1" customWidth="1"/>
    <col min="4618" max="4864" width="9.1640625" style="132"/>
    <col min="4865" max="4865" width="9.83203125" style="132" customWidth="1"/>
    <col min="4866" max="4866" width="28.33203125" style="132" bestFit="1" customWidth="1"/>
    <col min="4867" max="4868" width="11.1640625" style="132" customWidth="1"/>
    <col min="4869" max="4872" width="9.1640625" style="132"/>
    <col min="4873" max="4873" width="10" style="132" bestFit="1" customWidth="1"/>
    <col min="4874" max="5120" width="9.1640625" style="132"/>
    <col min="5121" max="5121" width="9.83203125" style="132" customWidth="1"/>
    <col min="5122" max="5122" width="28.33203125" style="132" bestFit="1" customWidth="1"/>
    <col min="5123" max="5124" width="11.1640625" style="132" customWidth="1"/>
    <col min="5125" max="5128" width="9.1640625" style="132"/>
    <col min="5129" max="5129" width="10" style="132" bestFit="1" customWidth="1"/>
    <col min="5130" max="5376" width="9.1640625" style="132"/>
    <col min="5377" max="5377" width="9.83203125" style="132" customWidth="1"/>
    <col min="5378" max="5378" width="28.33203125" style="132" bestFit="1" customWidth="1"/>
    <col min="5379" max="5380" width="11.1640625" style="132" customWidth="1"/>
    <col min="5381" max="5384" width="9.1640625" style="132"/>
    <col min="5385" max="5385" width="10" style="132" bestFit="1" customWidth="1"/>
    <col min="5386" max="5632" width="9.1640625" style="132"/>
    <col min="5633" max="5633" width="9.83203125" style="132" customWidth="1"/>
    <col min="5634" max="5634" width="28.33203125" style="132" bestFit="1" customWidth="1"/>
    <col min="5635" max="5636" width="11.1640625" style="132" customWidth="1"/>
    <col min="5637" max="5640" width="9.1640625" style="132"/>
    <col min="5641" max="5641" width="10" style="132" bestFit="1" customWidth="1"/>
    <col min="5642" max="5888" width="9.1640625" style="132"/>
    <col min="5889" max="5889" width="9.83203125" style="132" customWidth="1"/>
    <col min="5890" max="5890" width="28.33203125" style="132" bestFit="1" customWidth="1"/>
    <col min="5891" max="5892" width="11.1640625" style="132" customWidth="1"/>
    <col min="5893" max="5896" width="9.1640625" style="132"/>
    <col min="5897" max="5897" width="10" style="132" bestFit="1" customWidth="1"/>
    <col min="5898" max="6144" width="9.1640625" style="132"/>
    <col min="6145" max="6145" width="9.83203125" style="132" customWidth="1"/>
    <col min="6146" max="6146" width="28.33203125" style="132" bestFit="1" customWidth="1"/>
    <col min="6147" max="6148" width="11.1640625" style="132" customWidth="1"/>
    <col min="6149" max="6152" width="9.1640625" style="132"/>
    <col min="6153" max="6153" width="10" style="132" bestFit="1" customWidth="1"/>
    <col min="6154" max="6400" width="9.1640625" style="132"/>
    <col min="6401" max="6401" width="9.83203125" style="132" customWidth="1"/>
    <col min="6402" max="6402" width="28.33203125" style="132" bestFit="1" customWidth="1"/>
    <col min="6403" max="6404" width="11.1640625" style="132" customWidth="1"/>
    <col min="6405" max="6408" width="9.1640625" style="132"/>
    <col min="6409" max="6409" width="10" style="132" bestFit="1" customWidth="1"/>
    <col min="6410" max="6656" width="9.1640625" style="132"/>
    <col min="6657" max="6657" width="9.83203125" style="132" customWidth="1"/>
    <col min="6658" max="6658" width="28.33203125" style="132" bestFit="1" customWidth="1"/>
    <col min="6659" max="6660" width="11.1640625" style="132" customWidth="1"/>
    <col min="6661" max="6664" width="9.1640625" style="132"/>
    <col min="6665" max="6665" width="10" style="132" bestFit="1" customWidth="1"/>
    <col min="6666" max="6912" width="9.1640625" style="132"/>
    <col min="6913" max="6913" width="9.83203125" style="132" customWidth="1"/>
    <col min="6914" max="6914" width="28.33203125" style="132" bestFit="1" customWidth="1"/>
    <col min="6915" max="6916" width="11.1640625" style="132" customWidth="1"/>
    <col min="6917" max="6920" width="9.1640625" style="132"/>
    <col min="6921" max="6921" width="10" style="132" bestFit="1" customWidth="1"/>
    <col min="6922" max="7168" width="9.1640625" style="132"/>
    <col min="7169" max="7169" width="9.83203125" style="132" customWidth="1"/>
    <col min="7170" max="7170" width="28.33203125" style="132" bestFit="1" customWidth="1"/>
    <col min="7171" max="7172" width="11.1640625" style="132" customWidth="1"/>
    <col min="7173" max="7176" width="9.1640625" style="132"/>
    <col min="7177" max="7177" width="10" style="132" bestFit="1" customWidth="1"/>
    <col min="7178" max="7424" width="9.1640625" style="132"/>
    <col min="7425" max="7425" width="9.83203125" style="132" customWidth="1"/>
    <col min="7426" max="7426" width="28.33203125" style="132" bestFit="1" customWidth="1"/>
    <col min="7427" max="7428" width="11.1640625" style="132" customWidth="1"/>
    <col min="7429" max="7432" width="9.1640625" style="132"/>
    <col min="7433" max="7433" width="10" style="132" bestFit="1" customWidth="1"/>
    <col min="7434" max="7680" width="9.1640625" style="132"/>
    <col min="7681" max="7681" width="9.83203125" style="132" customWidth="1"/>
    <col min="7682" max="7682" width="28.33203125" style="132" bestFit="1" customWidth="1"/>
    <col min="7683" max="7684" width="11.1640625" style="132" customWidth="1"/>
    <col min="7685" max="7688" width="9.1640625" style="132"/>
    <col min="7689" max="7689" width="10" style="132" bestFit="1" customWidth="1"/>
    <col min="7690" max="7936" width="9.1640625" style="132"/>
    <col min="7937" max="7937" width="9.83203125" style="132" customWidth="1"/>
    <col min="7938" max="7938" width="28.33203125" style="132" bestFit="1" customWidth="1"/>
    <col min="7939" max="7940" width="11.1640625" style="132" customWidth="1"/>
    <col min="7941" max="7944" width="9.1640625" style="132"/>
    <col min="7945" max="7945" width="10" style="132" bestFit="1" customWidth="1"/>
    <col min="7946" max="8192" width="9.1640625" style="132"/>
    <col min="8193" max="8193" width="9.83203125" style="132" customWidth="1"/>
    <col min="8194" max="8194" width="28.33203125" style="132" bestFit="1" customWidth="1"/>
    <col min="8195" max="8196" width="11.1640625" style="132" customWidth="1"/>
    <col min="8197" max="8200" width="9.1640625" style="132"/>
    <col min="8201" max="8201" width="10" style="132" bestFit="1" customWidth="1"/>
    <col min="8202" max="8448" width="9.1640625" style="132"/>
    <col min="8449" max="8449" width="9.83203125" style="132" customWidth="1"/>
    <col min="8450" max="8450" width="28.33203125" style="132" bestFit="1" customWidth="1"/>
    <col min="8451" max="8452" width="11.1640625" style="132" customWidth="1"/>
    <col min="8453" max="8456" width="9.1640625" style="132"/>
    <col min="8457" max="8457" width="10" style="132" bestFit="1" customWidth="1"/>
    <col min="8458" max="8704" width="9.1640625" style="132"/>
    <col min="8705" max="8705" width="9.83203125" style="132" customWidth="1"/>
    <col min="8706" max="8706" width="28.33203125" style="132" bestFit="1" customWidth="1"/>
    <col min="8707" max="8708" width="11.1640625" style="132" customWidth="1"/>
    <col min="8709" max="8712" width="9.1640625" style="132"/>
    <col min="8713" max="8713" width="10" style="132" bestFit="1" customWidth="1"/>
    <col min="8714" max="8960" width="9.1640625" style="132"/>
    <col min="8961" max="8961" width="9.83203125" style="132" customWidth="1"/>
    <col min="8962" max="8962" width="28.33203125" style="132" bestFit="1" customWidth="1"/>
    <col min="8963" max="8964" width="11.1640625" style="132" customWidth="1"/>
    <col min="8965" max="8968" width="9.1640625" style="132"/>
    <col min="8969" max="8969" width="10" style="132" bestFit="1" customWidth="1"/>
    <col min="8970" max="9216" width="9.1640625" style="132"/>
    <col min="9217" max="9217" width="9.83203125" style="132" customWidth="1"/>
    <col min="9218" max="9218" width="28.33203125" style="132" bestFit="1" customWidth="1"/>
    <col min="9219" max="9220" width="11.1640625" style="132" customWidth="1"/>
    <col min="9221" max="9224" width="9.1640625" style="132"/>
    <col min="9225" max="9225" width="10" style="132" bestFit="1" customWidth="1"/>
    <col min="9226" max="9472" width="9.1640625" style="132"/>
    <col min="9473" max="9473" width="9.83203125" style="132" customWidth="1"/>
    <col min="9474" max="9474" width="28.33203125" style="132" bestFit="1" customWidth="1"/>
    <col min="9475" max="9476" width="11.1640625" style="132" customWidth="1"/>
    <col min="9477" max="9480" width="9.1640625" style="132"/>
    <col min="9481" max="9481" width="10" style="132" bestFit="1" customWidth="1"/>
    <col min="9482" max="9728" width="9.1640625" style="132"/>
    <col min="9729" max="9729" width="9.83203125" style="132" customWidth="1"/>
    <col min="9730" max="9730" width="28.33203125" style="132" bestFit="1" customWidth="1"/>
    <col min="9731" max="9732" width="11.1640625" style="132" customWidth="1"/>
    <col min="9733" max="9736" width="9.1640625" style="132"/>
    <col min="9737" max="9737" width="10" style="132" bestFit="1" customWidth="1"/>
    <col min="9738" max="9984" width="9.1640625" style="132"/>
    <col min="9985" max="9985" width="9.83203125" style="132" customWidth="1"/>
    <col min="9986" max="9986" width="28.33203125" style="132" bestFit="1" customWidth="1"/>
    <col min="9987" max="9988" width="11.1640625" style="132" customWidth="1"/>
    <col min="9989" max="9992" width="9.1640625" style="132"/>
    <col min="9993" max="9993" width="10" style="132" bestFit="1" customWidth="1"/>
    <col min="9994" max="10240" width="9.1640625" style="132"/>
    <col min="10241" max="10241" width="9.83203125" style="132" customWidth="1"/>
    <col min="10242" max="10242" width="28.33203125" style="132" bestFit="1" customWidth="1"/>
    <col min="10243" max="10244" width="11.1640625" style="132" customWidth="1"/>
    <col min="10245" max="10248" width="9.1640625" style="132"/>
    <col min="10249" max="10249" width="10" style="132" bestFit="1" customWidth="1"/>
    <col min="10250" max="10496" width="9.1640625" style="132"/>
    <col min="10497" max="10497" width="9.83203125" style="132" customWidth="1"/>
    <col min="10498" max="10498" width="28.33203125" style="132" bestFit="1" customWidth="1"/>
    <col min="10499" max="10500" width="11.1640625" style="132" customWidth="1"/>
    <col min="10501" max="10504" width="9.1640625" style="132"/>
    <col min="10505" max="10505" width="10" style="132" bestFit="1" customWidth="1"/>
    <col min="10506" max="10752" width="9.1640625" style="132"/>
    <col min="10753" max="10753" width="9.83203125" style="132" customWidth="1"/>
    <col min="10754" max="10754" width="28.33203125" style="132" bestFit="1" customWidth="1"/>
    <col min="10755" max="10756" width="11.1640625" style="132" customWidth="1"/>
    <col min="10757" max="10760" width="9.1640625" style="132"/>
    <col min="10761" max="10761" width="10" style="132" bestFit="1" customWidth="1"/>
    <col min="10762" max="11008" width="9.1640625" style="132"/>
    <col min="11009" max="11009" width="9.83203125" style="132" customWidth="1"/>
    <col min="11010" max="11010" width="28.33203125" style="132" bestFit="1" customWidth="1"/>
    <col min="11011" max="11012" width="11.1640625" style="132" customWidth="1"/>
    <col min="11013" max="11016" width="9.1640625" style="132"/>
    <col min="11017" max="11017" width="10" style="132" bestFit="1" customWidth="1"/>
    <col min="11018" max="11264" width="9.1640625" style="132"/>
    <col min="11265" max="11265" width="9.83203125" style="132" customWidth="1"/>
    <col min="11266" max="11266" width="28.33203125" style="132" bestFit="1" customWidth="1"/>
    <col min="11267" max="11268" width="11.1640625" style="132" customWidth="1"/>
    <col min="11269" max="11272" width="9.1640625" style="132"/>
    <col min="11273" max="11273" width="10" style="132" bestFit="1" customWidth="1"/>
    <col min="11274" max="11520" width="9.1640625" style="132"/>
    <col min="11521" max="11521" width="9.83203125" style="132" customWidth="1"/>
    <col min="11522" max="11522" width="28.33203125" style="132" bestFit="1" customWidth="1"/>
    <col min="11523" max="11524" width="11.1640625" style="132" customWidth="1"/>
    <col min="11525" max="11528" width="9.1640625" style="132"/>
    <col min="11529" max="11529" width="10" style="132" bestFit="1" customWidth="1"/>
    <col min="11530" max="11776" width="9.1640625" style="132"/>
    <col min="11777" max="11777" width="9.83203125" style="132" customWidth="1"/>
    <col min="11778" max="11778" width="28.33203125" style="132" bestFit="1" customWidth="1"/>
    <col min="11779" max="11780" width="11.1640625" style="132" customWidth="1"/>
    <col min="11781" max="11784" width="9.1640625" style="132"/>
    <col min="11785" max="11785" width="10" style="132" bestFit="1" customWidth="1"/>
    <col min="11786" max="12032" width="9.1640625" style="132"/>
    <col min="12033" max="12033" width="9.83203125" style="132" customWidth="1"/>
    <col min="12034" max="12034" width="28.33203125" style="132" bestFit="1" customWidth="1"/>
    <col min="12035" max="12036" width="11.1640625" style="132" customWidth="1"/>
    <col min="12037" max="12040" width="9.1640625" style="132"/>
    <col min="12041" max="12041" width="10" style="132" bestFit="1" customWidth="1"/>
    <col min="12042" max="12288" width="9.1640625" style="132"/>
    <col min="12289" max="12289" width="9.83203125" style="132" customWidth="1"/>
    <col min="12290" max="12290" width="28.33203125" style="132" bestFit="1" customWidth="1"/>
    <col min="12291" max="12292" width="11.1640625" style="132" customWidth="1"/>
    <col min="12293" max="12296" width="9.1640625" style="132"/>
    <col min="12297" max="12297" width="10" style="132" bestFit="1" customWidth="1"/>
    <col min="12298" max="12544" width="9.1640625" style="132"/>
    <col min="12545" max="12545" width="9.83203125" style="132" customWidth="1"/>
    <col min="12546" max="12546" width="28.33203125" style="132" bestFit="1" customWidth="1"/>
    <col min="12547" max="12548" width="11.1640625" style="132" customWidth="1"/>
    <col min="12549" max="12552" width="9.1640625" style="132"/>
    <col min="12553" max="12553" width="10" style="132" bestFit="1" customWidth="1"/>
    <col min="12554" max="12800" width="9.1640625" style="132"/>
    <col min="12801" max="12801" width="9.83203125" style="132" customWidth="1"/>
    <col min="12802" max="12802" width="28.33203125" style="132" bestFit="1" customWidth="1"/>
    <col min="12803" max="12804" width="11.1640625" style="132" customWidth="1"/>
    <col min="12805" max="12808" width="9.1640625" style="132"/>
    <col min="12809" max="12809" width="10" style="132" bestFit="1" customWidth="1"/>
    <col min="12810" max="13056" width="9.1640625" style="132"/>
    <col min="13057" max="13057" width="9.83203125" style="132" customWidth="1"/>
    <col min="13058" max="13058" width="28.33203125" style="132" bestFit="1" customWidth="1"/>
    <col min="13059" max="13060" width="11.1640625" style="132" customWidth="1"/>
    <col min="13061" max="13064" width="9.1640625" style="132"/>
    <col min="13065" max="13065" width="10" style="132" bestFit="1" customWidth="1"/>
    <col min="13066" max="13312" width="9.1640625" style="132"/>
    <col min="13313" max="13313" width="9.83203125" style="132" customWidth="1"/>
    <col min="13314" max="13314" width="28.33203125" style="132" bestFit="1" customWidth="1"/>
    <col min="13315" max="13316" width="11.1640625" style="132" customWidth="1"/>
    <col min="13317" max="13320" width="9.1640625" style="132"/>
    <col min="13321" max="13321" width="10" style="132" bestFit="1" customWidth="1"/>
    <col min="13322" max="13568" width="9.1640625" style="132"/>
    <col min="13569" max="13569" width="9.83203125" style="132" customWidth="1"/>
    <col min="13570" max="13570" width="28.33203125" style="132" bestFit="1" customWidth="1"/>
    <col min="13571" max="13572" width="11.1640625" style="132" customWidth="1"/>
    <col min="13573" max="13576" width="9.1640625" style="132"/>
    <col min="13577" max="13577" width="10" style="132" bestFit="1" customWidth="1"/>
    <col min="13578" max="13824" width="9.1640625" style="132"/>
    <col min="13825" max="13825" width="9.83203125" style="132" customWidth="1"/>
    <col min="13826" max="13826" width="28.33203125" style="132" bestFit="1" customWidth="1"/>
    <col min="13827" max="13828" width="11.1640625" style="132" customWidth="1"/>
    <col min="13829" max="13832" width="9.1640625" style="132"/>
    <col min="13833" max="13833" width="10" style="132" bestFit="1" customWidth="1"/>
    <col min="13834" max="14080" width="9.1640625" style="132"/>
    <col min="14081" max="14081" width="9.83203125" style="132" customWidth="1"/>
    <col min="14082" max="14082" width="28.33203125" style="132" bestFit="1" customWidth="1"/>
    <col min="14083" max="14084" width="11.1640625" style="132" customWidth="1"/>
    <col min="14085" max="14088" width="9.1640625" style="132"/>
    <col min="14089" max="14089" width="10" style="132" bestFit="1" customWidth="1"/>
    <col min="14090" max="14336" width="9.1640625" style="132"/>
    <col min="14337" max="14337" width="9.83203125" style="132" customWidth="1"/>
    <col min="14338" max="14338" width="28.33203125" style="132" bestFit="1" customWidth="1"/>
    <col min="14339" max="14340" width="11.1640625" style="132" customWidth="1"/>
    <col min="14341" max="14344" width="9.1640625" style="132"/>
    <col min="14345" max="14345" width="10" style="132" bestFit="1" customWidth="1"/>
    <col min="14346" max="14592" width="9.1640625" style="132"/>
    <col min="14593" max="14593" width="9.83203125" style="132" customWidth="1"/>
    <col min="14594" max="14594" width="28.33203125" style="132" bestFit="1" customWidth="1"/>
    <col min="14595" max="14596" width="11.1640625" style="132" customWidth="1"/>
    <col min="14597" max="14600" width="9.1640625" style="132"/>
    <col min="14601" max="14601" width="10" style="132" bestFit="1" customWidth="1"/>
    <col min="14602" max="14848" width="9.1640625" style="132"/>
    <col min="14849" max="14849" width="9.83203125" style="132" customWidth="1"/>
    <col min="14850" max="14850" width="28.33203125" style="132" bestFit="1" customWidth="1"/>
    <col min="14851" max="14852" width="11.1640625" style="132" customWidth="1"/>
    <col min="14853" max="14856" width="9.1640625" style="132"/>
    <col min="14857" max="14857" width="10" style="132" bestFit="1" customWidth="1"/>
    <col min="14858" max="15104" width="9.1640625" style="132"/>
    <col min="15105" max="15105" width="9.83203125" style="132" customWidth="1"/>
    <col min="15106" max="15106" width="28.33203125" style="132" bestFit="1" customWidth="1"/>
    <col min="15107" max="15108" width="11.1640625" style="132" customWidth="1"/>
    <col min="15109" max="15112" width="9.1640625" style="132"/>
    <col min="15113" max="15113" width="10" style="132" bestFit="1" customWidth="1"/>
    <col min="15114" max="15360" width="9.1640625" style="132"/>
    <col min="15361" max="15361" width="9.83203125" style="132" customWidth="1"/>
    <col min="15362" max="15362" width="28.33203125" style="132" bestFit="1" customWidth="1"/>
    <col min="15363" max="15364" width="11.1640625" style="132" customWidth="1"/>
    <col min="15365" max="15368" width="9.1640625" style="132"/>
    <col min="15369" max="15369" width="10" style="132" bestFit="1" customWidth="1"/>
    <col min="15370" max="15616" width="9.1640625" style="132"/>
    <col min="15617" max="15617" width="9.83203125" style="132" customWidth="1"/>
    <col min="15618" max="15618" width="28.33203125" style="132" bestFit="1" customWidth="1"/>
    <col min="15619" max="15620" width="11.1640625" style="132" customWidth="1"/>
    <col min="15621" max="15624" width="9.1640625" style="132"/>
    <col min="15625" max="15625" width="10" style="132" bestFit="1" customWidth="1"/>
    <col min="15626" max="15872" width="9.1640625" style="132"/>
    <col min="15873" max="15873" width="9.83203125" style="132" customWidth="1"/>
    <col min="15874" max="15874" width="28.33203125" style="132" bestFit="1" customWidth="1"/>
    <col min="15875" max="15876" width="11.1640625" style="132" customWidth="1"/>
    <col min="15877" max="15880" width="9.1640625" style="132"/>
    <col min="15881" max="15881" width="10" style="132" bestFit="1" customWidth="1"/>
    <col min="15882" max="16128" width="9.1640625" style="132"/>
    <col min="16129" max="16129" width="9.83203125" style="132" customWidth="1"/>
    <col min="16130" max="16130" width="28.33203125" style="132" bestFit="1" customWidth="1"/>
    <col min="16131" max="16132" width="11.1640625" style="132" customWidth="1"/>
    <col min="16133" max="16136" width="9.1640625" style="132"/>
    <col min="16137" max="16137" width="10" style="132" bestFit="1" customWidth="1"/>
    <col min="16138" max="16384" width="9.1640625" style="132"/>
  </cols>
  <sheetData>
    <row r="1" spans="1:11" ht="26" customHeight="1">
      <c r="A1" s="164" t="s">
        <v>2820</v>
      </c>
    </row>
    <row r="2" spans="1:11" ht="12.75" customHeight="1"/>
    <row r="3" spans="1:11" s="1" customFormat="1" ht="12.75" customHeight="1">
      <c r="A3" s="21" t="s">
        <v>2821</v>
      </c>
      <c r="C3" s="133"/>
      <c r="D3" s="134"/>
    </row>
    <row r="4" spans="1:11" ht="12.75" customHeight="1">
      <c r="A4" s="135"/>
    </row>
    <row r="5" spans="1:11" s="138" customFormat="1" ht="49.5" customHeight="1">
      <c r="A5" s="136" t="s">
        <v>1603</v>
      </c>
      <c r="B5" s="136" t="s">
        <v>1604</v>
      </c>
      <c r="C5" s="137" t="s">
        <v>1605</v>
      </c>
      <c r="D5" s="137" t="s">
        <v>1606</v>
      </c>
      <c r="F5" s="139" t="s">
        <v>1369</v>
      </c>
      <c r="G5" s="139" t="s">
        <v>1607</v>
      </c>
      <c r="H5" s="140" t="s">
        <v>1608</v>
      </c>
      <c r="I5" s="138" t="s">
        <v>1609</v>
      </c>
      <c r="J5" s="138" t="s">
        <v>1610</v>
      </c>
      <c r="K5" s="138" t="s">
        <v>1611</v>
      </c>
    </row>
    <row r="6" spans="1:11" s="144" customFormat="1" ht="12.75" customHeight="1">
      <c r="A6" s="132" t="s">
        <v>1612</v>
      </c>
      <c r="B6" s="132" t="s">
        <v>1613</v>
      </c>
      <c r="C6" s="141">
        <v>127</v>
      </c>
      <c r="D6" s="141">
        <v>111180</v>
      </c>
      <c r="E6" s="142">
        <f t="shared" ref="E6:E69" si="0">C6/D6</f>
        <v>1.1000000000000001E-3</v>
      </c>
      <c r="F6" s="139">
        <v>411</v>
      </c>
      <c r="G6" s="139">
        <v>282</v>
      </c>
      <c r="H6" s="140">
        <v>64.849999999999994</v>
      </c>
      <c r="I6" s="143">
        <f t="shared" ref="I6:I69" si="1">D6*H6/100</f>
        <v>72100</v>
      </c>
      <c r="J6" s="144">
        <f>INT(K6/K$331*5+0.99999)</f>
        <v>1</v>
      </c>
      <c r="K6" s="145">
        <f>D6</f>
        <v>111180</v>
      </c>
    </row>
    <row r="7" spans="1:11" s="144" customFormat="1" ht="12.75" customHeight="1">
      <c r="A7" s="132" t="s">
        <v>1614</v>
      </c>
      <c r="B7" s="132" t="s">
        <v>1615</v>
      </c>
      <c r="C7" s="141">
        <v>126</v>
      </c>
      <c r="D7" s="141">
        <v>98069</v>
      </c>
      <c r="E7" s="142">
        <f t="shared" si="0"/>
        <v>1.2999999999999999E-3</v>
      </c>
      <c r="F7" s="139">
        <v>349</v>
      </c>
      <c r="G7" s="139">
        <v>320</v>
      </c>
      <c r="H7" s="140">
        <v>64.73</v>
      </c>
      <c r="I7" s="143">
        <f t="shared" si="1"/>
        <v>63480</v>
      </c>
      <c r="J7" s="144">
        <f t="shared" ref="J7:J70" si="2">INT(K7/K$331*5+0.99999)</f>
        <v>1</v>
      </c>
      <c r="K7" s="145">
        <f>D7+K6</f>
        <v>209249</v>
      </c>
    </row>
    <row r="8" spans="1:11" s="144" customFormat="1" ht="12.75" customHeight="1">
      <c r="A8" s="132" t="s">
        <v>1616</v>
      </c>
      <c r="B8" s="132" t="s">
        <v>1617</v>
      </c>
      <c r="C8" s="141">
        <v>92</v>
      </c>
      <c r="D8" s="141">
        <v>69307</v>
      </c>
      <c r="E8" s="142">
        <f t="shared" si="0"/>
        <v>1.2999999999999999E-3</v>
      </c>
      <c r="F8" s="139">
        <v>227</v>
      </c>
      <c r="G8" s="139">
        <v>175</v>
      </c>
      <c r="H8" s="140">
        <v>62</v>
      </c>
      <c r="I8" s="143">
        <f t="shared" si="1"/>
        <v>42970</v>
      </c>
      <c r="J8" s="144">
        <f t="shared" si="2"/>
        <v>1</v>
      </c>
      <c r="K8" s="145">
        <f t="shared" ref="K8:K71" si="3">D8+K7</f>
        <v>278556</v>
      </c>
    </row>
    <row r="9" spans="1:11" s="144" customFormat="1" ht="12.75" customHeight="1">
      <c r="A9" s="132" t="s">
        <v>1618</v>
      </c>
      <c r="B9" s="132" t="s">
        <v>1619</v>
      </c>
      <c r="C9" s="141">
        <v>115</v>
      </c>
      <c r="D9" s="141">
        <v>85670</v>
      </c>
      <c r="E9" s="142">
        <f t="shared" si="0"/>
        <v>1.2999999999999999E-3</v>
      </c>
      <c r="F9" s="139">
        <v>271</v>
      </c>
      <c r="G9" s="139">
        <v>221</v>
      </c>
      <c r="H9" s="140">
        <v>66.61</v>
      </c>
      <c r="I9" s="143">
        <f t="shared" si="1"/>
        <v>57065</v>
      </c>
      <c r="J9" s="144">
        <f t="shared" si="2"/>
        <v>1</v>
      </c>
      <c r="K9" s="145">
        <f t="shared" si="3"/>
        <v>364226</v>
      </c>
    </row>
    <row r="10" spans="1:11" s="144" customFormat="1" ht="12.75" customHeight="1">
      <c r="A10" s="132" t="s">
        <v>1620</v>
      </c>
      <c r="B10" s="132" t="s">
        <v>1621</v>
      </c>
      <c r="C10" s="141">
        <v>138</v>
      </c>
      <c r="D10" s="141">
        <v>100423</v>
      </c>
      <c r="E10" s="142">
        <f t="shared" si="0"/>
        <v>1.4E-3</v>
      </c>
      <c r="F10" s="139">
        <v>369</v>
      </c>
      <c r="G10" s="139">
        <v>298</v>
      </c>
      <c r="H10" s="140">
        <v>62.78</v>
      </c>
      <c r="I10" s="143">
        <f t="shared" si="1"/>
        <v>63046</v>
      </c>
      <c r="J10" s="144">
        <f t="shared" si="2"/>
        <v>1</v>
      </c>
      <c r="K10" s="145">
        <f t="shared" si="3"/>
        <v>464649</v>
      </c>
    </row>
    <row r="11" spans="1:11" s="144" customFormat="1" ht="12.75" customHeight="1">
      <c r="A11" s="132" t="s">
        <v>1622</v>
      </c>
      <c r="B11" s="132" t="s">
        <v>1623</v>
      </c>
      <c r="C11" s="141">
        <v>215</v>
      </c>
      <c r="D11" s="141">
        <v>147915</v>
      </c>
      <c r="E11" s="142">
        <f t="shared" si="0"/>
        <v>1.5E-3</v>
      </c>
      <c r="F11" s="139">
        <v>515</v>
      </c>
      <c r="G11" s="139">
        <v>423</v>
      </c>
      <c r="H11" s="140">
        <v>51.56</v>
      </c>
      <c r="I11" s="143">
        <f t="shared" si="1"/>
        <v>76265</v>
      </c>
      <c r="J11" s="144">
        <f t="shared" si="2"/>
        <v>1</v>
      </c>
      <c r="K11" s="145">
        <f t="shared" si="3"/>
        <v>612564</v>
      </c>
    </row>
    <row r="12" spans="1:11" s="144" customFormat="1" ht="12.75" customHeight="1">
      <c r="A12" s="132" t="s">
        <v>1624</v>
      </c>
      <c r="B12" s="132" t="s">
        <v>1625</v>
      </c>
      <c r="C12" s="141">
        <v>481</v>
      </c>
      <c r="D12" s="141">
        <v>316002</v>
      </c>
      <c r="E12" s="142">
        <f t="shared" si="0"/>
        <v>1.5E-3</v>
      </c>
      <c r="F12" s="139">
        <v>1161</v>
      </c>
      <c r="G12" s="139">
        <v>1027</v>
      </c>
      <c r="H12" s="140">
        <v>54.11</v>
      </c>
      <c r="I12" s="143">
        <f t="shared" si="1"/>
        <v>170989</v>
      </c>
      <c r="J12" s="144">
        <f t="shared" si="2"/>
        <v>1</v>
      </c>
      <c r="K12" s="145">
        <f t="shared" si="3"/>
        <v>928566</v>
      </c>
    </row>
    <row r="13" spans="1:11" s="144" customFormat="1" ht="12.75" customHeight="1">
      <c r="A13" s="132" t="s">
        <v>1626</v>
      </c>
      <c r="B13" s="132" t="s">
        <v>1627</v>
      </c>
      <c r="C13" s="141">
        <v>194</v>
      </c>
      <c r="D13" s="141">
        <v>124645</v>
      </c>
      <c r="E13" s="142">
        <f t="shared" si="0"/>
        <v>1.6000000000000001E-3</v>
      </c>
      <c r="F13" s="139">
        <v>387</v>
      </c>
      <c r="G13" s="139">
        <v>339</v>
      </c>
      <c r="H13" s="140">
        <v>60.28</v>
      </c>
      <c r="I13" s="143">
        <f t="shared" si="1"/>
        <v>75136</v>
      </c>
      <c r="J13" s="144">
        <f t="shared" si="2"/>
        <v>1</v>
      </c>
      <c r="K13" s="145">
        <f t="shared" si="3"/>
        <v>1053211</v>
      </c>
    </row>
    <row r="14" spans="1:11" s="144" customFormat="1" ht="12.75" customHeight="1">
      <c r="A14" s="132" t="s">
        <v>1628</v>
      </c>
      <c r="B14" s="132" t="s">
        <v>1629</v>
      </c>
      <c r="C14" s="141">
        <v>140</v>
      </c>
      <c r="D14" s="141">
        <v>89731</v>
      </c>
      <c r="E14" s="142">
        <f t="shared" si="0"/>
        <v>1.6000000000000001E-3</v>
      </c>
      <c r="F14" s="139">
        <v>324</v>
      </c>
      <c r="G14" s="139">
        <v>307</v>
      </c>
      <c r="H14" s="140">
        <v>72.7</v>
      </c>
      <c r="I14" s="143">
        <f t="shared" si="1"/>
        <v>65234</v>
      </c>
      <c r="J14" s="144">
        <f t="shared" si="2"/>
        <v>1</v>
      </c>
      <c r="K14" s="145">
        <f t="shared" si="3"/>
        <v>1142942</v>
      </c>
    </row>
    <row r="15" spans="1:11" s="144" customFormat="1" ht="12.75" customHeight="1">
      <c r="A15" s="132" t="s">
        <v>1630</v>
      </c>
      <c r="B15" s="132" t="s">
        <v>1631</v>
      </c>
      <c r="C15" s="141">
        <v>182</v>
      </c>
      <c r="D15" s="141">
        <v>114891</v>
      </c>
      <c r="E15" s="142">
        <f t="shared" si="0"/>
        <v>1.6000000000000001E-3</v>
      </c>
      <c r="F15" s="139">
        <v>356</v>
      </c>
      <c r="G15" s="139">
        <v>298</v>
      </c>
      <c r="H15" s="140">
        <v>61.23</v>
      </c>
      <c r="I15" s="143">
        <f t="shared" si="1"/>
        <v>70348</v>
      </c>
      <c r="J15" s="144">
        <f t="shared" si="2"/>
        <v>1</v>
      </c>
      <c r="K15" s="145">
        <f t="shared" si="3"/>
        <v>1257833</v>
      </c>
    </row>
    <row r="16" spans="1:11" s="144" customFormat="1" ht="12.75" customHeight="1">
      <c r="A16" s="132" t="s">
        <v>1632</v>
      </c>
      <c r="B16" s="132" t="s">
        <v>1633</v>
      </c>
      <c r="C16" s="141">
        <v>114</v>
      </c>
      <c r="D16" s="141">
        <v>69886</v>
      </c>
      <c r="E16" s="142">
        <f t="shared" si="0"/>
        <v>1.6000000000000001E-3</v>
      </c>
      <c r="F16" s="139">
        <v>220</v>
      </c>
      <c r="G16" s="139">
        <v>181</v>
      </c>
      <c r="H16" s="140">
        <v>60.68</v>
      </c>
      <c r="I16" s="143">
        <f t="shared" si="1"/>
        <v>42407</v>
      </c>
      <c r="J16" s="144">
        <f t="shared" si="2"/>
        <v>1</v>
      </c>
      <c r="K16" s="145">
        <f t="shared" si="3"/>
        <v>1327719</v>
      </c>
    </row>
    <row r="17" spans="1:11" s="144" customFormat="1" ht="12.75" customHeight="1">
      <c r="A17" s="132" t="s">
        <v>1634</v>
      </c>
      <c r="B17" s="132" t="s">
        <v>1635</v>
      </c>
      <c r="C17" s="141">
        <v>113</v>
      </c>
      <c r="D17" s="141">
        <v>67321</v>
      </c>
      <c r="E17" s="146">
        <f t="shared" si="0"/>
        <v>2E-3</v>
      </c>
      <c r="F17" s="139">
        <v>259</v>
      </c>
      <c r="G17" s="139">
        <v>190</v>
      </c>
      <c r="H17" s="140">
        <v>60.62</v>
      </c>
      <c r="I17" s="143">
        <f t="shared" si="1"/>
        <v>40810</v>
      </c>
      <c r="J17" s="144">
        <f t="shared" si="2"/>
        <v>1</v>
      </c>
      <c r="K17" s="145">
        <f t="shared" si="3"/>
        <v>1395040</v>
      </c>
    </row>
    <row r="18" spans="1:11" s="144" customFormat="1" ht="12.75" customHeight="1">
      <c r="A18" s="132" t="s">
        <v>1636</v>
      </c>
      <c r="B18" s="132" t="s">
        <v>1637</v>
      </c>
      <c r="C18" s="141">
        <v>176</v>
      </c>
      <c r="D18" s="141">
        <v>100334</v>
      </c>
      <c r="E18" s="146">
        <f t="shared" si="0"/>
        <v>2E-3</v>
      </c>
      <c r="F18" s="139">
        <v>271</v>
      </c>
      <c r="G18" s="139">
        <v>246</v>
      </c>
      <c r="H18" s="140">
        <v>60.35</v>
      </c>
      <c r="I18" s="143">
        <f t="shared" si="1"/>
        <v>60552</v>
      </c>
      <c r="J18" s="144">
        <f t="shared" si="2"/>
        <v>1</v>
      </c>
      <c r="K18" s="145">
        <f t="shared" si="3"/>
        <v>1495374</v>
      </c>
    </row>
    <row r="19" spans="1:11" s="144" customFormat="1" ht="12.75" customHeight="1">
      <c r="A19" s="132" t="s">
        <v>1638</v>
      </c>
      <c r="B19" s="132" t="s">
        <v>1639</v>
      </c>
      <c r="C19" s="141">
        <v>173</v>
      </c>
      <c r="D19" s="141">
        <v>98534</v>
      </c>
      <c r="E19" s="146">
        <f t="shared" si="0"/>
        <v>2E-3</v>
      </c>
      <c r="F19" s="139">
        <v>286</v>
      </c>
      <c r="G19" s="139">
        <v>264</v>
      </c>
      <c r="H19" s="140">
        <v>68.86</v>
      </c>
      <c r="I19" s="143">
        <f t="shared" si="1"/>
        <v>67851</v>
      </c>
      <c r="J19" s="144">
        <f t="shared" si="2"/>
        <v>1</v>
      </c>
      <c r="K19" s="145">
        <f t="shared" si="3"/>
        <v>1593908</v>
      </c>
    </row>
    <row r="20" spans="1:11" s="144" customFormat="1" ht="12.75" customHeight="1">
      <c r="A20" s="132" t="s">
        <v>1640</v>
      </c>
      <c r="B20" s="132" t="s">
        <v>1641</v>
      </c>
      <c r="C20" s="141">
        <v>232</v>
      </c>
      <c r="D20" s="141">
        <v>127455</v>
      </c>
      <c r="E20" s="146">
        <f t="shared" si="0"/>
        <v>2E-3</v>
      </c>
      <c r="F20" s="139">
        <v>475</v>
      </c>
      <c r="G20" s="139">
        <v>394</v>
      </c>
      <c r="H20" s="140">
        <v>54.37</v>
      </c>
      <c r="I20" s="143">
        <f t="shared" si="1"/>
        <v>69297</v>
      </c>
      <c r="J20" s="144">
        <f t="shared" si="2"/>
        <v>1</v>
      </c>
      <c r="K20" s="145">
        <f t="shared" si="3"/>
        <v>1721363</v>
      </c>
    </row>
    <row r="21" spans="1:11" s="144" customFormat="1" ht="12.75" customHeight="1">
      <c r="A21" s="132" t="s">
        <v>1642</v>
      </c>
      <c r="B21" s="132" t="s">
        <v>1643</v>
      </c>
      <c r="C21" s="141">
        <v>180</v>
      </c>
      <c r="D21" s="141">
        <v>96769</v>
      </c>
      <c r="E21" s="146">
        <f t="shared" si="0"/>
        <v>2E-3</v>
      </c>
      <c r="F21" s="139">
        <v>327</v>
      </c>
      <c r="G21" s="139">
        <v>305</v>
      </c>
      <c r="H21" s="140">
        <v>55.37</v>
      </c>
      <c r="I21" s="143">
        <f t="shared" si="1"/>
        <v>53581</v>
      </c>
      <c r="J21" s="144">
        <f t="shared" si="2"/>
        <v>1</v>
      </c>
      <c r="K21" s="145">
        <f t="shared" si="3"/>
        <v>1818132</v>
      </c>
    </row>
    <row r="22" spans="1:11" s="144" customFormat="1" ht="12.75" customHeight="1">
      <c r="A22" s="132" t="s">
        <v>1644</v>
      </c>
      <c r="B22" s="132" t="s">
        <v>1645</v>
      </c>
      <c r="C22" s="141">
        <v>194</v>
      </c>
      <c r="D22" s="141">
        <v>99902</v>
      </c>
      <c r="E22" s="146">
        <f t="shared" si="0"/>
        <v>2E-3</v>
      </c>
      <c r="F22" s="139">
        <v>372</v>
      </c>
      <c r="G22" s="139">
        <v>290</v>
      </c>
      <c r="H22" s="140">
        <v>63.15</v>
      </c>
      <c r="I22" s="143">
        <f t="shared" si="1"/>
        <v>63088</v>
      </c>
      <c r="J22" s="144">
        <f t="shared" si="2"/>
        <v>1</v>
      </c>
      <c r="K22" s="145">
        <f t="shared" si="3"/>
        <v>1918034</v>
      </c>
    </row>
    <row r="23" spans="1:11" s="144" customFormat="1" ht="12.75" customHeight="1">
      <c r="A23" s="132" t="s">
        <v>1646</v>
      </c>
      <c r="B23" s="132" t="s">
        <v>1647</v>
      </c>
      <c r="C23" s="141">
        <v>215</v>
      </c>
      <c r="D23" s="141">
        <v>110118</v>
      </c>
      <c r="E23" s="146">
        <f t="shared" si="0"/>
        <v>2E-3</v>
      </c>
      <c r="F23" s="139">
        <v>335</v>
      </c>
      <c r="G23" s="139">
        <v>280</v>
      </c>
      <c r="H23" s="140">
        <v>58.56</v>
      </c>
      <c r="I23" s="143">
        <f t="shared" si="1"/>
        <v>64485</v>
      </c>
      <c r="J23" s="144">
        <f t="shared" si="2"/>
        <v>1</v>
      </c>
      <c r="K23" s="145">
        <f t="shared" si="3"/>
        <v>2028152</v>
      </c>
    </row>
    <row r="24" spans="1:11" s="144" customFormat="1" ht="12.75" customHeight="1">
      <c r="A24" s="132" t="s">
        <v>1648</v>
      </c>
      <c r="B24" s="132" t="s">
        <v>1649</v>
      </c>
      <c r="C24" s="141">
        <v>205</v>
      </c>
      <c r="D24" s="141">
        <v>104440</v>
      </c>
      <c r="E24" s="146">
        <f t="shared" si="0"/>
        <v>2E-3</v>
      </c>
      <c r="F24" s="139">
        <v>365</v>
      </c>
      <c r="G24" s="139">
        <v>299</v>
      </c>
      <c r="H24" s="140">
        <v>60.04</v>
      </c>
      <c r="I24" s="143">
        <f t="shared" si="1"/>
        <v>62706</v>
      </c>
      <c r="J24" s="144">
        <f t="shared" si="2"/>
        <v>1</v>
      </c>
      <c r="K24" s="145">
        <f t="shared" si="3"/>
        <v>2132592</v>
      </c>
    </row>
    <row r="25" spans="1:11" s="144" customFormat="1" ht="12.75" customHeight="1">
      <c r="A25" s="132" t="s">
        <v>1650</v>
      </c>
      <c r="B25" s="132" t="s">
        <v>1651</v>
      </c>
      <c r="C25" s="141">
        <v>182</v>
      </c>
      <c r="D25" s="141">
        <v>91662</v>
      </c>
      <c r="E25" s="146">
        <f t="shared" si="0"/>
        <v>2E-3</v>
      </c>
      <c r="F25" s="139">
        <v>273</v>
      </c>
      <c r="G25" s="139">
        <v>245</v>
      </c>
      <c r="H25" s="140">
        <v>50.55</v>
      </c>
      <c r="I25" s="143">
        <f t="shared" si="1"/>
        <v>46335</v>
      </c>
      <c r="J25" s="144">
        <f t="shared" si="2"/>
        <v>1</v>
      </c>
      <c r="K25" s="145">
        <f t="shared" si="3"/>
        <v>2224254</v>
      </c>
    </row>
    <row r="26" spans="1:11" s="144" customFormat="1" ht="12.75" customHeight="1">
      <c r="A26" s="132" t="s">
        <v>1652</v>
      </c>
      <c r="B26" s="132" t="s">
        <v>1653</v>
      </c>
      <c r="C26" s="141">
        <v>144</v>
      </c>
      <c r="D26" s="141">
        <v>71288</v>
      </c>
      <c r="E26" s="146">
        <f t="shared" si="0"/>
        <v>2E-3</v>
      </c>
      <c r="F26" s="139">
        <v>253</v>
      </c>
      <c r="G26" s="139">
        <v>225</v>
      </c>
      <c r="H26" s="140">
        <v>51.56</v>
      </c>
      <c r="I26" s="143">
        <f t="shared" si="1"/>
        <v>36756</v>
      </c>
      <c r="J26" s="144">
        <f t="shared" si="2"/>
        <v>1</v>
      </c>
      <c r="K26" s="145">
        <f t="shared" si="3"/>
        <v>2295542</v>
      </c>
    </row>
    <row r="27" spans="1:11" s="144" customFormat="1" ht="12.75" customHeight="1">
      <c r="A27" s="132" t="s">
        <v>1654</v>
      </c>
      <c r="B27" s="132" t="s">
        <v>1655</v>
      </c>
      <c r="C27" s="141">
        <v>131</v>
      </c>
      <c r="D27" s="141">
        <v>63229</v>
      </c>
      <c r="E27" s="146">
        <f t="shared" si="0"/>
        <v>2E-3</v>
      </c>
      <c r="F27" s="139">
        <v>229</v>
      </c>
      <c r="G27" s="139">
        <v>210</v>
      </c>
      <c r="H27" s="140">
        <v>66.88</v>
      </c>
      <c r="I27" s="143">
        <f t="shared" si="1"/>
        <v>42288</v>
      </c>
      <c r="J27" s="144">
        <f t="shared" si="2"/>
        <v>1</v>
      </c>
      <c r="K27" s="145">
        <f t="shared" si="3"/>
        <v>2358771</v>
      </c>
    </row>
    <row r="28" spans="1:11" s="144" customFormat="1" ht="12.75" customHeight="1">
      <c r="A28" s="132" t="s">
        <v>1656</v>
      </c>
      <c r="B28" s="132" t="s">
        <v>1657</v>
      </c>
      <c r="C28" s="141">
        <v>244</v>
      </c>
      <c r="D28" s="141">
        <v>116501</v>
      </c>
      <c r="E28" s="146">
        <f t="shared" si="0"/>
        <v>2E-3</v>
      </c>
      <c r="F28" s="139">
        <v>390</v>
      </c>
      <c r="G28" s="139">
        <v>290</v>
      </c>
      <c r="H28" s="140">
        <v>55.55</v>
      </c>
      <c r="I28" s="143">
        <f t="shared" si="1"/>
        <v>64716</v>
      </c>
      <c r="J28" s="144">
        <f t="shared" si="2"/>
        <v>1</v>
      </c>
      <c r="K28" s="145">
        <f t="shared" si="3"/>
        <v>2475272</v>
      </c>
    </row>
    <row r="29" spans="1:11" s="144" customFormat="1" ht="12.75" customHeight="1">
      <c r="A29" s="132" t="s">
        <v>1658</v>
      </c>
      <c r="B29" s="132" t="s">
        <v>1659</v>
      </c>
      <c r="C29" s="141">
        <v>268</v>
      </c>
      <c r="D29" s="141">
        <v>126903</v>
      </c>
      <c r="E29" s="146">
        <f t="shared" si="0"/>
        <v>2E-3</v>
      </c>
      <c r="F29" s="139">
        <v>391</v>
      </c>
      <c r="G29" s="139">
        <v>319</v>
      </c>
      <c r="H29" s="140">
        <v>57.42</v>
      </c>
      <c r="I29" s="143">
        <f t="shared" si="1"/>
        <v>72868</v>
      </c>
      <c r="J29" s="144">
        <f t="shared" si="2"/>
        <v>1</v>
      </c>
      <c r="K29" s="145">
        <f t="shared" si="3"/>
        <v>2602175</v>
      </c>
    </row>
    <row r="30" spans="1:11" s="144" customFormat="1" ht="12.75" customHeight="1">
      <c r="A30" s="132" t="s">
        <v>1660</v>
      </c>
      <c r="B30" s="132" t="s">
        <v>1661</v>
      </c>
      <c r="C30" s="141">
        <v>208</v>
      </c>
      <c r="D30" s="141">
        <v>96956</v>
      </c>
      <c r="E30" s="146">
        <f t="shared" si="0"/>
        <v>2E-3</v>
      </c>
      <c r="F30" s="139">
        <v>314</v>
      </c>
      <c r="G30" s="139">
        <v>300</v>
      </c>
      <c r="H30" s="140">
        <v>58.65</v>
      </c>
      <c r="I30" s="143">
        <f t="shared" si="1"/>
        <v>56865</v>
      </c>
      <c r="J30" s="144">
        <f t="shared" si="2"/>
        <v>1</v>
      </c>
      <c r="K30" s="145">
        <f t="shared" si="3"/>
        <v>2699131</v>
      </c>
    </row>
    <row r="31" spans="1:11" s="144" customFormat="1" ht="12.75" customHeight="1">
      <c r="A31" s="132" t="s">
        <v>1662</v>
      </c>
      <c r="B31" s="132" t="s">
        <v>1663</v>
      </c>
      <c r="C31" s="141">
        <v>321</v>
      </c>
      <c r="D31" s="141">
        <v>149418</v>
      </c>
      <c r="E31" s="146">
        <f t="shared" si="0"/>
        <v>2E-3</v>
      </c>
      <c r="F31" s="139">
        <v>564</v>
      </c>
      <c r="G31" s="139">
        <v>438</v>
      </c>
      <c r="H31" s="140">
        <v>62.05</v>
      </c>
      <c r="I31" s="143">
        <f t="shared" si="1"/>
        <v>92714</v>
      </c>
      <c r="J31" s="144">
        <f t="shared" si="2"/>
        <v>1</v>
      </c>
      <c r="K31" s="145">
        <f t="shared" si="3"/>
        <v>2848549</v>
      </c>
    </row>
    <row r="32" spans="1:11" s="144" customFormat="1" ht="12.75" customHeight="1">
      <c r="A32" s="132" t="s">
        <v>1664</v>
      </c>
      <c r="B32" s="132" t="s">
        <v>1665</v>
      </c>
      <c r="C32" s="141">
        <v>211</v>
      </c>
      <c r="D32" s="141">
        <v>97703</v>
      </c>
      <c r="E32" s="146">
        <f t="shared" si="0"/>
        <v>2E-3</v>
      </c>
      <c r="F32" s="139">
        <v>262</v>
      </c>
      <c r="G32" s="139">
        <v>217</v>
      </c>
      <c r="H32" s="140">
        <v>59.47</v>
      </c>
      <c r="I32" s="143">
        <f t="shared" si="1"/>
        <v>58104</v>
      </c>
      <c r="J32" s="144">
        <f t="shared" si="2"/>
        <v>1</v>
      </c>
      <c r="K32" s="145">
        <f t="shared" si="3"/>
        <v>2946252</v>
      </c>
    </row>
    <row r="33" spans="1:21" s="144" customFormat="1" ht="12.75" customHeight="1">
      <c r="A33" s="132" t="s">
        <v>1666</v>
      </c>
      <c r="B33" s="132" t="s">
        <v>1667</v>
      </c>
      <c r="C33" s="141">
        <v>218</v>
      </c>
      <c r="D33" s="141">
        <v>100014</v>
      </c>
      <c r="E33" s="146">
        <f t="shared" si="0"/>
        <v>2E-3</v>
      </c>
      <c r="F33" s="139">
        <v>318</v>
      </c>
      <c r="G33" s="139">
        <v>244</v>
      </c>
      <c r="H33" s="140">
        <v>55.23</v>
      </c>
      <c r="I33" s="143">
        <f t="shared" si="1"/>
        <v>55238</v>
      </c>
      <c r="J33" s="144">
        <f t="shared" si="2"/>
        <v>1</v>
      </c>
      <c r="K33" s="145">
        <f t="shared" si="3"/>
        <v>3046266</v>
      </c>
    </row>
    <row r="34" spans="1:21" s="144" customFormat="1" ht="12.75" customHeight="1">
      <c r="A34" s="132" t="s">
        <v>1668</v>
      </c>
      <c r="B34" s="132" t="s">
        <v>1669</v>
      </c>
      <c r="C34" s="141">
        <v>703</v>
      </c>
      <c r="D34" s="141">
        <v>321238</v>
      </c>
      <c r="E34" s="146">
        <f t="shared" si="0"/>
        <v>2E-3</v>
      </c>
      <c r="F34" s="139">
        <v>1098</v>
      </c>
      <c r="G34" s="139">
        <v>1056</v>
      </c>
      <c r="H34" s="140">
        <v>48.3</v>
      </c>
      <c r="I34" s="143">
        <f t="shared" si="1"/>
        <v>155158</v>
      </c>
      <c r="J34" s="144">
        <f t="shared" si="2"/>
        <v>1</v>
      </c>
      <c r="K34" s="145">
        <f t="shared" si="3"/>
        <v>3367504</v>
      </c>
    </row>
    <row r="35" spans="1:21" s="144" customFormat="1" ht="12.75" customHeight="1">
      <c r="A35" s="132" t="s">
        <v>1670</v>
      </c>
      <c r="B35" s="132" t="s">
        <v>1671</v>
      </c>
      <c r="C35" s="141">
        <v>274</v>
      </c>
      <c r="D35" s="141">
        <v>123640</v>
      </c>
      <c r="E35" s="146">
        <f t="shared" si="0"/>
        <v>2E-3</v>
      </c>
      <c r="F35" s="139">
        <v>423</v>
      </c>
      <c r="G35" s="139">
        <v>378</v>
      </c>
      <c r="H35" s="140">
        <v>62.36</v>
      </c>
      <c r="I35" s="143">
        <f t="shared" si="1"/>
        <v>77102</v>
      </c>
      <c r="J35" s="144">
        <f t="shared" si="2"/>
        <v>1</v>
      </c>
      <c r="K35" s="145">
        <f t="shared" si="3"/>
        <v>3491144</v>
      </c>
    </row>
    <row r="36" spans="1:21" s="144" customFormat="1" ht="12.75" customHeight="1">
      <c r="A36" s="132" t="s">
        <v>1672</v>
      </c>
      <c r="B36" s="132" t="s">
        <v>1673</v>
      </c>
      <c r="C36" s="141">
        <v>319</v>
      </c>
      <c r="D36" s="141">
        <v>142598</v>
      </c>
      <c r="E36" s="146">
        <f t="shared" si="0"/>
        <v>2E-3</v>
      </c>
      <c r="F36" s="139">
        <v>658</v>
      </c>
      <c r="G36" s="139">
        <v>617</v>
      </c>
      <c r="H36" s="140">
        <v>69.5</v>
      </c>
      <c r="I36" s="143">
        <f t="shared" si="1"/>
        <v>99106</v>
      </c>
      <c r="J36" s="144">
        <f t="shared" si="2"/>
        <v>1</v>
      </c>
      <c r="K36" s="145">
        <f t="shared" si="3"/>
        <v>3633742</v>
      </c>
    </row>
    <row r="37" spans="1:21" s="144" customFormat="1" ht="12.75" customHeight="1">
      <c r="A37" s="132" t="s">
        <v>1674</v>
      </c>
      <c r="B37" s="132" t="s">
        <v>1675</v>
      </c>
      <c r="C37" s="141">
        <v>211</v>
      </c>
      <c r="D37" s="141">
        <v>93734</v>
      </c>
      <c r="E37" s="146">
        <f t="shared" si="0"/>
        <v>2E-3</v>
      </c>
      <c r="F37" s="139">
        <v>340</v>
      </c>
      <c r="G37" s="139">
        <v>257</v>
      </c>
      <c r="H37" s="140">
        <v>61.82</v>
      </c>
      <c r="I37" s="143">
        <f t="shared" si="1"/>
        <v>57946</v>
      </c>
      <c r="J37" s="144">
        <f t="shared" si="2"/>
        <v>1</v>
      </c>
      <c r="K37" s="145">
        <f t="shared" si="3"/>
        <v>3727476</v>
      </c>
    </row>
    <row r="38" spans="1:21" s="144" customFormat="1" ht="12.75" customHeight="1">
      <c r="A38" s="132" t="s">
        <v>1676</v>
      </c>
      <c r="B38" s="132" t="s">
        <v>1677</v>
      </c>
      <c r="C38" s="141">
        <v>145</v>
      </c>
      <c r="D38" s="141">
        <v>63350</v>
      </c>
      <c r="E38" s="146">
        <f t="shared" si="0"/>
        <v>2E-3</v>
      </c>
      <c r="F38" s="139">
        <v>234</v>
      </c>
      <c r="G38" s="139">
        <v>168</v>
      </c>
      <c r="H38" s="140">
        <v>62.58</v>
      </c>
      <c r="I38" s="143">
        <f t="shared" si="1"/>
        <v>39644</v>
      </c>
      <c r="J38" s="144">
        <f t="shared" si="2"/>
        <v>1</v>
      </c>
      <c r="K38" s="145">
        <f t="shared" si="3"/>
        <v>3790826</v>
      </c>
    </row>
    <row r="39" spans="1:21" s="144" customFormat="1" ht="12.75" customHeight="1">
      <c r="A39" s="132" t="s">
        <v>1678</v>
      </c>
      <c r="B39" s="132" t="s">
        <v>1679</v>
      </c>
      <c r="C39" s="141">
        <v>260</v>
      </c>
      <c r="D39" s="141">
        <v>113297</v>
      </c>
      <c r="E39" s="146">
        <f t="shared" si="0"/>
        <v>2E-3</v>
      </c>
      <c r="F39" s="139">
        <v>402</v>
      </c>
      <c r="G39" s="139">
        <v>291</v>
      </c>
      <c r="H39" s="140">
        <v>62.26</v>
      </c>
      <c r="I39" s="143">
        <f t="shared" si="1"/>
        <v>70539</v>
      </c>
      <c r="J39" s="144">
        <f t="shared" si="2"/>
        <v>1</v>
      </c>
      <c r="K39" s="145">
        <f t="shared" si="3"/>
        <v>3904123</v>
      </c>
    </row>
    <row r="40" spans="1:21" s="144" customFormat="1" ht="12.75" customHeight="1">
      <c r="A40" s="132" t="s">
        <v>1680</v>
      </c>
      <c r="B40" s="132" t="s">
        <v>1681</v>
      </c>
      <c r="C40" s="141">
        <v>209</v>
      </c>
      <c r="D40" s="141">
        <v>90416</v>
      </c>
      <c r="E40" s="146">
        <f t="shared" si="0"/>
        <v>2E-3</v>
      </c>
      <c r="F40" s="139">
        <v>249</v>
      </c>
      <c r="G40" s="139">
        <v>207</v>
      </c>
      <c r="H40" s="140">
        <v>50.75</v>
      </c>
      <c r="I40" s="143">
        <f t="shared" si="1"/>
        <v>45886</v>
      </c>
      <c r="J40" s="144">
        <f t="shared" si="2"/>
        <v>1</v>
      </c>
      <c r="K40" s="145">
        <f t="shared" si="3"/>
        <v>3994539</v>
      </c>
    </row>
    <row r="41" spans="1:21" s="144" customFormat="1" ht="12.75" customHeight="1">
      <c r="A41" s="132" t="s">
        <v>1682</v>
      </c>
      <c r="B41" s="132" t="s">
        <v>1683</v>
      </c>
      <c r="C41" s="141">
        <v>413</v>
      </c>
      <c r="D41" s="141">
        <v>178455</v>
      </c>
      <c r="E41" s="146">
        <f t="shared" si="0"/>
        <v>2E-3</v>
      </c>
      <c r="F41" s="139">
        <v>563</v>
      </c>
      <c r="G41" s="139">
        <v>512</v>
      </c>
      <c r="H41" s="140">
        <v>58.02</v>
      </c>
      <c r="I41" s="143">
        <f t="shared" si="1"/>
        <v>103540</v>
      </c>
      <c r="J41" s="144">
        <f t="shared" si="2"/>
        <v>1</v>
      </c>
      <c r="K41" s="145">
        <f t="shared" si="3"/>
        <v>4172994</v>
      </c>
    </row>
    <row r="42" spans="1:21" s="144" customFormat="1" ht="12.75" customHeight="1">
      <c r="A42" s="132" t="s">
        <v>1684</v>
      </c>
      <c r="B42" s="132" t="s">
        <v>1685</v>
      </c>
      <c r="C42" s="141">
        <v>207</v>
      </c>
      <c r="D42" s="141">
        <v>89093</v>
      </c>
      <c r="E42" s="146">
        <f t="shared" si="0"/>
        <v>2E-3</v>
      </c>
      <c r="F42" s="139">
        <v>344</v>
      </c>
      <c r="G42" s="139">
        <v>322</v>
      </c>
      <c r="H42" s="140">
        <v>57.62</v>
      </c>
      <c r="I42" s="143">
        <f t="shared" si="1"/>
        <v>51335</v>
      </c>
      <c r="J42" s="144">
        <f t="shared" si="2"/>
        <v>1</v>
      </c>
      <c r="K42" s="145">
        <f t="shared" si="3"/>
        <v>4262087</v>
      </c>
    </row>
    <row r="43" spans="1:21" s="144" customFormat="1" ht="12.75" customHeight="1">
      <c r="A43" s="132" t="s">
        <v>1686</v>
      </c>
      <c r="B43" s="132" t="s">
        <v>1687</v>
      </c>
      <c r="C43" s="141">
        <v>266</v>
      </c>
      <c r="D43" s="141">
        <v>114351</v>
      </c>
      <c r="E43" s="146">
        <f t="shared" si="0"/>
        <v>2E-3</v>
      </c>
      <c r="F43" s="139">
        <v>335</v>
      </c>
      <c r="G43" s="139">
        <v>295</v>
      </c>
      <c r="H43" s="140">
        <v>56.83</v>
      </c>
      <c r="I43" s="143">
        <f t="shared" si="1"/>
        <v>64986</v>
      </c>
      <c r="J43" s="144">
        <f t="shared" si="2"/>
        <v>1</v>
      </c>
      <c r="K43" s="145">
        <f t="shared" si="3"/>
        <v>4376438</v>
      </c>
    </row>
    <row r="44" spans="1:21" s="144" customFormat="1" ht="12.75" customHeight="1">
      <c r="A44" s="132" t="s">
        <v>1688</v>
      </c>
      <c r="B44" s="132" t="s">
        <v>1689</v>
      </c>
      <c r="C44" s="141">
        <v>743</v>
      </c>
      <c r="D44" s="141">
        <v>317634</v>
      </c>
      <c r="E44" s="146">
        <f t="shared" si="0"/>
        <v>2E-3</v>
      </c>
      <c r="F44" s="139">
        <v>1025</v>
      </c>
      <c r="G44" s="139">
        <v>838</v>
      </c>
      <c r="H44" s="140">
        <v>67.599999999999994</v>
      </c>
      <c r="I44" s="143">
        <f t="shared" si="1"/>
        <v>214721</v>
      </c>
      <c r="J44" s="144">
        <f t="shared" si="2"/>
        <v>1</v>
      </c>
      <c r="K44" s="145">
        <f t="shared" si="3"/>
        <v>4694072</v>
      </c>
    </row>
    <row r="45" spans="1:21" s="144" customFormat="1" ht="12.75" customHeight="1">
      <c r="A45" s="132" t="s">
        <v>1690</v>
      </c>
      <c r="B45" s="132" t="s">
        <v>1691</v>
      </c>
      <c r="C45" s="141">
        <v>200</v>
      </c>
      <c r="D45" s="141">
        <v>85363</v>
      </c>
      <c r="E45" s="146">
        <f t="shared" si="0"/>
        <v>2E-3</v>
      </c>
      <c r="F45" s="139">
        <v>279</v>
      </c>
      <c r="G45" s="139">
        <v>219</v>
      </c>
      <c r="H45" s="140">
        <v>63.86</v>
      </c>
      <c r="I45" s="143">
        <f t="shared" si="1"/>
        <v>54513</v>
      </c>
      <c r="J45" s="144">
        <f t="shared" si="2"/>
        <v>1</v>
      </c>
      <c r="K45" s="145">
        <f t="shared" si="3"/>
        <v>4779435</v>
      </c>
      <c r="N45" s="244" t="s">
        <v>2272</v>
      </c>
      <c r="O45" s="244"/>
      <c r="P45" s="244"/>
      <c r="Q45" s="244"/>
      <c r="R45" s="244"/>
      <c r="S45" s="244"/>
      <c r="T45" s="244"/>
      <c r="U45" s="244"/>
    </row>
    <row r="46" spans="1:21" s="144" customFormat="1" ht="12.75" customHeight="1">
      <c r="A46" s="132" t="s">
        <v>1692</v>
      </c>
      <c r="B46" s="132" t="s">
        <v>1693</v>
      </c>
      <c r="C46" s="141">
        <v>318</v>
      </c>
      <c r="D46" s="141">
        <v>135404</v>
      </c>
      <c r="E46" s="146">
        <f t="shared" si="0"/>
        <v>2E-3</v>
      </c>
      <c r="F46" s="139">
        <v>512</v>
      </c>
      <c r="G46" s="139">
        <v>408</v>
      </c>
      <c r="H46" s="140">
        <v>66.19</v>
      </c>
      <c r="I46" s="143">
        <f t="shared" si="1"/>
        <v>89624</v>
      </c>
      <c r="J46" s="144">
        <f t="shared" si="2"/>
        <v>1</v>
      </c>
      <c r="K46" s="145">
        <f t="shared" si="3"/>
        <v>4914839</v>
      </c>
      <c r="N46" s="244"/>
      <c r="O46" s="244"/>
      <c r="P46" s="244"/>
      <c r="Q46" s="244"/>
      <c r="R46" s="244"/>
      <c r="S46" s="244"/>
      <c r="T46" s="244"/>
      <c r="U46" s="244"/>
    </row>
    <row r="47" spans="1:21" s="144" customFormat="1" ht="12.75" customHeight="1">
      <c r="A47" s="132" t="s">
        <v>1694</v>
      </c>
      <c r="B47" s="132" t="s">
        <v>1695</v>
      </c>
      <c r="C47" s="141">
        <v>295</v>
      </c>
      <c r="D47" s="141">
        <v>124482</v>
      </c>
      <c r="E47" s="146">
        <f t="shared" si="0"/>
        <v>2E-3</v>
      </c>
      <c r="F47" s="139">
        <v>378</v>
      </c>
      <c r="G47" s="139">
        <v>346</v>
      </c>
      <c r="H47" s="140">
        <v>69.84</v>
      </c>
      <c r="I47" s="143">
        <f t="shared" si="1"/>
        <v>86938</v>
      </c>
      <c r="J47" s="144">
        <f t="shared" si="2"/>
        <v>1</v>
      </c>
      <c r="K47" s="145">
        <f t="shared" si="3"/>
        <v>5039321</v>
      </c>
      <c r="N47" s="244"/>
      <c r="O47" s="244"/>
      <c r="P47" s="244"/>
      <c r="Q47" s="244"/>
      <c r="R47" s="244"/>
      <c r="S47" s="244"/>
      <c r="T47" s="244"/>
      <c r="U47" s="244"/>
    </row>
    <row r="48" spans="1:21" s="144" customFormat="1" ht="12.75" customHeight="1">
      <c r="A48" s="132" t="s">
        <v>1696</v>
      </c>
      <c r="B48" s="132" t="s">
        <v>1697</v>
      </c>
      <c r="C48" s="141">
        <v>264</v>
      </c>
      <c r="D48" s="141">
        <v>110261</v>
      </c>
      <c r="E48" s="146">
        <f t="shared" si="0"/>
        <v>2E-3</v>
      </c>
      <c r="F48" s="139">
        <v>516</v>
      </c>
      <c r="G48" s="139">
        <v>421</v>
      </c>
      <c r="H48" s="140">
        <v>63.77</v>
      </c>
      <c r="I48" s="143">
        <f t="shared" si="1"/>
        <v>70313</v>
      </c>
      <c r="J48" s="144">
        <f t="shared" si="2"/>
        <v>1</v>
      </c>
      <c r="K48" s="145">
        <f t="shared" si="3"/>
        <v>5149582</v>
      </c>
    </row>
    <row r="49" spans="1:11" s="144" customFormat="1" ht="12.75" customHeight="1">
      <c r="A49" s="132" t="s">
        <v>1698</v>
      </c>
      <c r="B49" s="132" t="s">
        <v>1699</v>
      </c>
      <c r="C49" s="141">
        <v>245</v>
      </c>
      <c r="D49" s="141">
        <v>98644</v>
      </c>
      <c r="E49" s="146">
        <f t="shared" si="0"/>
        <v>2E-3</v>
      </c>
      <c r="F49" s="139">
        <v>284</v>
      </c>
      <c r="G49" s="139">
        <v>239</v>
      </c>
      <c r="H49" s="140">
        <v>60.7</v>
      </c>
      <c r="I49" s="143">
        <f t="shared" si="1"/>
        <v>59877</v>
      </c>
      <c r="J49" s="144">
        <f t="shared" si="2"/>
        <v>1</v>
      </c>
      <c r="K49" s="145">
        <f t="shared" si="3"/>
        <v>5248226</v>
      </c>
    </row>
    <row r="50" spans="1:11" s="144" customFormat="1" ht="12.75" customHeight="1">
      <c r="A50" s="132" t="s">
        <v>1700</v>
      </c>
      <c r="B50" s="132" t="s">
        <v>1701</v>
      </c>
      <c r="C50" s="141">
        <v>296</v>
      </c>
      <c r="D50" s="141">
        <v>116514</v>
      </c>
      <c r="E50" s="146">
        <f t="shared" si="0"/>
        <v>3.0000000000000001E-3</v>
      </c>
      <c r="F50" s="139">
        <v>489</v>
      </c>
      <c r="G50" s="139">
        <v>380</v>
      </c>
      <c r="H50" s="140">
        <v>62.9</v>
      </c>
      <c r="I50" s="143">
        <f t="shared" si="1"/>
        <v>73287</v>
      </c>
      <c r="J50" s="144">
        <f t="shared" si="2"/>
        <v>1</v>
      </c>
      <c r="K50" s="145">
        <f t="shared" si="3"/>
        <v>5364740</v>
      </c>
    </row>
    <row r="51" spans="1:11" s="144" customFormat="1" ht="12.75" customHeight="1">
      <c r="A51" s="132" t="s">
        <v>1702</v>
      </c>
      <c r="B51" s="132" t="s">
        <v>1703</v>
      </c>
      <c r="C51" s="141">
        <v>331</v>
      </c>
      <c r="D51" s="141">
        <v>129856</v>
      </c>
      <c r="E51" s="146">
        <f t="shared" si="0"/>
        <v>3.0000000000000001E-3</v>
      </c>
      <c r="F51" s="139">
        <v>509</v>
      </c>
      <c r="G51" s="139">
        <v>416</v>
      </c>
      <c r="H51" s="140">
        <v>53.9</v>
      </c>
      <c r="I51" s="143">
        <f t="shared" si="1"/>
        <v>69992</v>
      </c>
      <c r="J51" s="144">
        <f t="shared" si="2"/>
        <v>1</v>
      </c>
      <c r="K51" s="145">
        <f t="shared" si="3"/>
        <v>5494596</v>
      </c>
    </row>
    <row r="52" spans="1:11" s="144" customFormat="1" ht="12.75" customHeight="1">
      <c r="A52" s="132" t="s">
        <v>1704</v>
      </c>
      <c r="B52" s="132" t="s">
        <v>1705</v>
      </c>
      <c r="C52" s="141">
        <v>283</v>
      </c>
      <c r="D52" s="141">
        <v>110102</v>
      </c>
      <c r="E52" s="146">
        <f t="shared" si="0"/>
        <v>3.0000000000000001E-3</v>
      </c>
      <c r="F52" s="139">
        <v>337</v>
      </c>
      <c r="G52" s="139">
        <v>286</v>
      </c>
      <c r="H52" s="140">
        <v>60.33</v>
      </c>
      <c r="I52" s="143">
        <f t="shared" si="1"/>
        <v>66425</v>
      </c>
      <c r="J52" s="144">
        <f t="shared" si="2"/>
        <v>1</v>
      </c>
      <c r="K52" s="145">
        <f t="shared" si="3"/>
        <v>5604698</v>
      </c>
    </row>
    <row r="53" spans="1:11" s="144" customFormat="1" ht="12.75" customHeight="1">
      <c r="A53" s="132" t="s">
        <v>1706</v>
      </c>
      <c r="B53" s="132" t="s">
        <v>1707</v>
      </c>
      <c r="C53" s="141">
        <v>337</v>
      </c>
      <c r="D53" s="141">
        <v>129635</v>
      </c>
      <c r="E53" s="146">
        <f t="shared" si="0"/>
        <v>3.0000000000000001E-3</v>
      </c>
      <c r="F53" s="139">
        <v>319</v>
      </c>
      <c r="G53" s="139">
        <v>295</v>
      </c>
      <c r="H53" s="140">
        <v>52.45</v>
      </c>
      <c r="I53" s="143">
        <f t="shared" si="1"/>
        <v>67994</v>
      </c>
      <c r="J53" s="144">
        <f t="shared" si="2"/>
        <v>1</v>
      </c>
      <c r="K53" s="145">
        <f t="shared" si="3"/>
        <v>5734333</v>
      </c>
    </row>
    <row r="54" spans="1:11" s="144" customFormat="1" ht="12.75" customHeight="1">
      <c r="A54" s="132" t="s">
        <v>1708</v>
      </c>
      <c r="B54" s="132" t="s">
        <v>1709</v>
      </c>
      <c r="C54" s="141">
        <v>175</v>
      </c>
      <c r="D54" s="141">
        <v>66977</v>
      </c>
      <c r="E54" s="146">
        <f t="shared" si="0"/>
        <v>3.0000000000000001E-3</v>
      </c>
      <c r="F54" s="139">
        <v>265</v>
      </c>
      <c r="G54" s="139">
        <v>222</v>
      </c>
      <c r="H54" s="140">
        <v>60.83</v>
      </c>
      <c r="I54" s="143">
        <f t="shared" si="1"/>
        <v>40742</v>
      </c>
      <c r="J54" s="144">
        <f t="shared" si="2"/>
        <v>1</v>
      </c>
      <c r="K54" s="145">
        <f t="shared" si="3"/>
        <v>5801310</v>
      </c>
    </row>
    <row r="55" spans="1:11" s="144" customFormat="1" ht="12.75" customHeight="1">
      <c r="A55" s="132" t="s">
        <v>1710</v>
      </c>
      <c r="B55" s="132" t="s">
        <v>1711</v>
      </c>
      <c r="C55" s="141">
        <v>228</v>
      </c>
      <c r="D55" s="141">
        <v>85385</v>
      </c>
      <c r="E55" s="146">
        <f t="shared" si="0"/>
        <v>3.0000000000000001E-3</v>
      </c>
      <c r="F55" s="139">
        <v>284</v>
      </c>
      <c r="G55" s="139">
        <v>277</v>
      </c>
      <c r="H55" s="140">
        <v>58.58</v>
      </c>
      <c r="I55" s="143">
        <f t="shared" si="1"/>
        <v>50019</v>
      </c>
      <c r="J55" s="144">
        <f t="shared" si="2"/>
        <v>1</v>
      </c>
      <c r="K55" s="145">
        <f t="shared" si="3"/>
        <v>5886695</v>
      </c>
    </row>
    <row r="56" spans="1:11" s="144" customFormat="1" ht="12.75" customHeight="1">
      <c r="A56" s="132" t="s">
        <v>1712</v>
      </c>
      <c r="B56" s="132" t="s">
        <v>1713</v>
      </c>
      <c r="C56" s="141">
        <v>315</v>
      </c>
      <c r="D56" s="141">
        <v>117381</v>
      </c>
      <c r="E56" s="146">
        <f t="shared" si="0"/>
        <v>3.0000000000000001E-3</v>
      </c>
      <c r="F56" s="139">
        <v>368</v>
      </c>
      <c r="G56" s="139">
        <v>339</v>
      </c>
      <c r="H56" s="140">
        <v>45.39</v>
      </c>
      <c r="I56" s="143">
        <f t="shared" si="1"/>
        <v>53279</v>
      </c>
      <c r="J56" s="144">
        <f t="shared" si="2"/>
        <v>1</v>
      </c>
      <c r="K56" s="145">
        <f t="shared" si="3"/>
        <v>6004076</v>
      </c>
    </row>
    <row r="57" spans="1:11" s="144" customFormat="1" ht="12.75" customHeight="1">
      <c r="A57" s="132" t="s">
        <v>1714</v>
      </c>
      <c r="B57" s="132" t="s">
        <v>1715</v>
      </c>
      <c r="C57" s="141">
        <v>374</v>
      </c>
      <c r="D57" s="141">
        <v>138443</v>
      </c>
      <c r="E57" s="146">
        <f t="shared" si="0"/>
        <v>3.0000000000000001E-3</v>
      </c>
      <c r="F57" s="139">
        <v>598</v>
      </c>
      <c r="G57" s="139">
        <v>490</v>
      </c>
      <c r="H57" s="140">
        <v>70.650000000000006</v>
      </c>
      <c r="I57" s="143">
        <f t="shared" si="1"/>
        <v>97810</v>
      </c>
      <c r="J57" s="144">
        <f t="shared" si="2"/>
        <v>1</v>
      </c>
      <c r="K57" s="145">
        <f t="shared" si="3"/>
        <v>6142519</v>
      </c>
    </row>
    <row r="58" spans="1:11" s="144" customFormat="1" ht="12.75" customHeight="1">
      <c r="A58" s="132" t="s">
        <v>1716</v>
      </c>
      <c r="B58" s="132" t="s">
        <v>1717</v>
      </c>
      <c r="C58" s="141">
        <v>159</v>
      </c>
      <c r="D58" s="141">
        <v>58826</v>
      </c>
      <c r="E58" s="146">
        <f t="shared" si="0"/>
        <v>3.0000000000000001E-3</v>
      </c>
      <c r="F58" s="139">
        <v>190</v>
      </c>
      <c r="G58" s="139">
        <v>164</v>
      </c>
      <c r="H58" s="140">
        <v>56.39</v>
      </c>
      <c r="I58" s="143">
        <f t="shared" si="1"/>
        <v>33172</v>
      </c>
      <c r="J58" s="144">
        <f t="shared" si="2"/>
        <v>1</v>
      </c>
      <c r="K58" s="145">
        <f t="shared" si="3"/>
        <v>6201345</v>
      </c>
    </row>
    <row r="59" spans="1:11" s="144" customFormat="1" ht="12.75" customHeight="1">
      <c r="A59" s="132" t="s">
        <v>1718</v>
      </c>
      <c r="B59" s="132" t="s">
        <v>1719</v>
      </c>
      <c r="C59" s="141">
        <v>312</v>
      </c>
      <c r="D59" s="141">
        <v>115423</v>
      </c>
      <c r="E59" s="146">
        <f t="shared" si="0"/>
        <v>3.0000000000000001E-3</v>
      </c>
      <c r="F59" s="139">
        <v>352</v>
      </c>
      <c r="G59" s="139">
        <v>356</v>
      </c>
      <c r="H59" s="140">
        <v>55.1</v>
      </c>
      <c r="I59" s="143">
        <f t="shared" si="1"/>
        <v>63598</v>
      </c>
      <c r="J59" s="144">
        <f t="shared" si="2"/>
        <v>1</v>
      </c>
      <c r="K59" s="145">
        <f t="shared" si="3"/>
        <v>6316768</v>
      </c>
    </row>
    <row r="60" spans="1:11" s="144" customFormat="1" ht="12.75" customHeight="1">
      <c r="A60" s="132" t="s">
        <v>1720</v>
      </c>
      <c r="B60" s="132" t="s">
        <v>1721</v>
      </c>
      <c r="C60" s="141">
        <v>138</v>
      </c>
      <c r="D60" s="141">
        <v>50878</v>
      </c>
      <c r="E60" s="146">
        <f t="shared" si="0"/>
        <v>3.0000000000000001E-3</v>
      </c>
      <c r="F60" s="139">
        <v>155</v>
      </c>
      <c r="G60" s="139">
        <v>117</v>
      </c>
      <c r="H60" s="140">
        <v>58.11</v>
      </c>
      <c r="I60" s="143">
        <f t="shared" si="1"/>
        <v>29565</v>
      </c>
      <c r="J60" s="144">
        <f t="shared" si="2"/>
        <v>1</v>
      </c>
      <c r="K60" s="145">
        <f t="shared" si="3"/>
        <v>6367646</v>
      </c>
    </row>
    <row r="61" spans="1:11" s="144" customFormat="1" ht="12.75" customHeight="1">
      <c r="A61" s="132" t="s">
        <v>1722</v>
      </c>
      <c r="B61" s="132" t="s">
        <v>1723</v>
      </c>
      <c r="C61" s="141">
        <v>136</v>
      </c>
      <c r="D61" s="141">
        <v>49481</v>
      </c>
      <c r="E61" s="146">
        <f t="shared" si="0"/>
        <v>3.0000000000000001E-3</v>
      </c>
      <c r="F61" s="139">
        <v>226</v>
      </c>
      <c r="G61" s="139">
        <v>185</v>
      </c>
      <c r="H61" s="140">
        <v>58.83</v>
      </c>
      <c r="I61" s="143">
        <f t="shared" si="1"/>
        <v>29110</v>
      </c>
      <c r="J61" s="144">
        <f t="shared" si="2"/>
        <v>1</v>
      </c>
      <c r="K61" s="145">
        <f t="shared" si="3"/>
        <v>6417127</v>
      </c>
    </row>
    <row r="62" spans="1:11" s="144" customFormat="1" ht="12.75" customHeight="1">
      <c r="A62" s="132" t="s">
        <v>1724</v>
      </c>
      <c r="B62" s="132" t="s">
        <v>1725</v>
      </c>
      <c r="C62" s="141">
        <v>367</v>
      </c>
      <c r="D62" s="141">
        <v>132837</v>
      </c>
      <c r="E62" s="146">
        <f t="shared" si="0"/>
        <v>3.0000000000000001E-3</v>
      </c>
      <c r="F62" s="139">
        <v>411</v>
      </c>
      <c r="G62" s="139">
        <v>336</v>
      </c>
      <c r="H62" s="140">
        <v>51.69</v>
      </c>
      <c r="I62" s="143">
        <f t="shared" si="1"/>
        <v>68663</v>
      </c>
      <c r="J62" s="144">
        <f t="shared" si="2"/>
        <v>1</v>
      </c>
      <c r="K62" s="145">
        <f t="shared" si="3"/>
        <v>6549964</v>
      </c>
    </row>
    <row r="63" spans="1:11" s="144" customFormat="1" ht="12.75" customHeight="1">
      <c r="A63" s="132" t="s">
        <v>1726</v>
      </c>
      <c r="B63" s="132" t="s">
        <v>1727</v>
      </c>
      <c r="C63" s="141">
        <v>601</v>
      </c>
      <c r="D63" s="141">
        <v>211763</v>
      </c>
      <c r="E63" s="146">
        <f t="shared" si="0"/>
        <v>3.0000000000000001E-3</v>
      </c>
      <c r="F63" s="139">
        <v>651</v>
      </c>
      <c r="G63" s="139">
        <v>577</v>
      </c>
      <c r="H63" s="140">
        <v>56.16</v>
      </c>
      <c r="I63" s="143">
        <f t="shared" si="1"/>
        <v>118926</v>
      </c>
      <c r="J63" s="144">
        <f t="shared" si="2"/>
        <v>1</v>
      </c>
      <c r="K63" s="145">
        <f t="shared" si="3"/>
        <v>6761727</v>
      </c>
    </row>
    <row r="64" spans="1:11" s="144" customFormat="1" ht="12.75" customHeight="1">
      <c r="A64" s="132" t="s">
        <v>1728</v>
      </c>
      <c r="B64" s="132" t="s">
        <v>1729</v>
      </c>
      <c r="C64" s="141">
        <v>963</v>
      </c>
      <c r="D64" s="141">
        <v>337696</v>
      </c>
      <c r="E64" s="146">
        <f t="shared" si="0"/>
        <v>3.0000000000000001E-3</v>
      </c>
      <c r="F64" s="139">
        <v>1264</v>
      </c>
      <c r="G64" s="139">
        <v>1058</v>
      </c>
      <c r="H64" s="140">
        <v>60.4</v>
      </c>
      <c r="I64" s="143">
        <f t="shared" si="1"/>
        <v>203968</v>
      </c>
      <c r="J64" s="144">
        <f t="shared" si="2"/>
        <v>1</v>
      </c>
      <c r="K64" s="145">
        <f t="shared" si="3"/>
        <v>7099423</v>
      </c>
    </row>
    <row r="65" spans="1:11" s="144" customFormat="1" ht="12.75" customHeight="1">
      <c r="A65" s="132" t="s">
        <v>1730</v>
      </c>
      <c r="B65" s="132" t="s">
        <v>1731</v>
      </c>
      <c r="C65" s="141">
        <v>260</v>
      </c>
      <c r="D65" s="141">
        <v>90537</v>
      </c>
      <c r="E65" s="146">
        <f t="shared" si="0"/>
        <v>3.0000000000000001E-3</v>
      </c>
      <c r="F65" s="139">
        <v>262</v>
      </c>
      <c r="G65" s="139">
        <v>258</v>
      </c>
      <c r="H65" s="140">
        <v>53.66</v>
      </c>
      <c r="I65" s="143">
        <f t="shared" si="1"/>
        <v>48582</v>
      </c>
      <c r="J65" s="144">
        <f t="shared" si="2"/>
        <v>1</v>
      </c>
      <c r="K65" s="145">
        <f t="shared" si="3"/>
        <v>7189960</v>
      </c>
    </row>
    <row r="66" spans="1:11" s="144" customFormat="1" ht="12.75" customHeight="1">
      <c r="A66" s="132" t="s">
        <v>1732</v>
      </c>
      <c r="B66" s="132" t="s">
        <v>1733</v>
      </c>
      <c r="C66" s="141">
        <v>225</v>
      </c>
      <c r="D66" s="141">
        <v>77990</v>
      </c>
      <c r="E66" s="146">
        <f t="shared" si="0"/>
        <v>3.0000000000000001E-3</v>
      </c>
      <c r="F66" s="139">
        <v>356</v>
      </c>
      <c r="G66" s="139">
        <v>287</v>
      </c>
      <c r="H66" s="140">
        <v>56.96</v>
      </c>
      <c r="I66" s="143">
        <f t="shared" si="1"/>
        <v>44423</v>
      </c>
      <c r="J66" s="144">
        <f t="shared" si="2"/>
        <v>1</v>
      </c>
      <c r="K66" s="145">
        <f t="shared" si="3"/>
        <v>7267950</v>
      </c>
    </row>
    <row r="67" spans="1:11" s="144" customFormat="1" ht="12.75" customHeight="1">
      <c r="A67" s="132" t="s">
        <v>1734</v>
      </c>
      <c r="B67" s="132" t="s">
        <v>1735</v>
      </c>
      <c r="C67" s="141">
        <v>404</v>
      </c>
      <c r="D67" s="141">
        <v>139908</v>
      </c>
      <c r="E67" s="146">
        <f t="shared" si="0"/>
        <v>3.0000000000000001E-3</v>
      </c>
      <c r="F67" s="139">
        <v>586</v>
      </c>
      <c r="G67" s="139">
        <v>541</v>
      </c>
      <c r="H67" s="140">
        <v>54.11</v>
      </c>
      <c r="I67" s="143">
        <f t="shared" si="1"/>
        <v>75704</v>
      </c>
      <c r="J67" s="144">
        <f t="shared" si="2"/>
        <v>1</v>
      </c>
      <c r="K67" s="145">
        <f t="shared" si="3"/>
        <v>7407858</v>
      </c>
    </row>
    <row r="68" spans="1:11" s="144" customFormat="1" ht="12.75" customHeight="1">
      <c r="A68" s="132" t="s">
        <v>1736</v>
      </c>
      <c r="B68" s="132" t="s">
        <v>1737</v>
      </c>
      <c r="C68" s="141">
        <v>298</v>
      </c>
      <c r="D68" s="141">
        <v>103061</v>
      </c>
      <c r="E68" s="146">
        <f t="shared" si="0"/>
        <v>3.0000000000000001E-3</v>
      </c>
      <c r="F68" s="139">
        <v>373</v>
      </c>
      <c r="G68" s="139">
        <v>282</v>
      </c>
      <c r="H68" s="140">
        <v>58.81</v>
      </c>
      <c r="I68" s="143">
        <f t="shared" si="1"/>
        <v>60610</v>
      </c>
      <c r="J68" s="144">
        <f t="shared" si="2"/>
        <v>1</v>
      </c>
      <c r="K68" s="145">
        <f t="shared" si="3"/>
        <v>7510919</v>
      </c>
    </row>
    <row r="69" spans="1:11" s="144" customFormat="1" ht="12.75" customHeight="1">
      <c r="A69" s="132" t="s">
        <v>1738</v>
      </c>
      <c r="B69" s="132" t="s">
        <v>1739</v>
      </c>
      <c r="C69" s="141">
        <v>405</v>
      </c>
      <c r="D69" s="141">
        <v>139798</v>
      </c>
      <c r="E69" s="146">
        <f t="shared" si="0"/>
        <v>3.0000000000000001E-3</v>
      </c>
      <c r="F69" s="139">
        <v>542</v>
      </c>
      <c r="G69" s="139">
        <v>448</v>
      </c>
      <c r="H69" s="140">
        <v>61.95</v>
      </c>
      <c r="I69" s="143">
        <f t="shared" si="1"/>
        <v>86605</v>
      </c>
      <c r="J69" s="144">
        <f t="shared" si="2"/>
        <v>1</v>
      </c>
      <c r="K69" s="145">
        <f t="shared" si="3"/>
        <v>7650717</v>
      </c>
    </row>
    <row r="70" spans="1:11" s="144" customFormat="1" ht="12.75" customHeight="1">
      <c r="A70" s="132" t="s">
        <v>1740</v>
      </c>
      <c r="B70" s="132" t="s">
        <v>1741</v>
      </c>
      <c r="C70" s="141">
        <v>845</v>
      </c>
      <c r="D70" s="141">
        <v>290557</v>
      </c>
      <c r="E70" s="146">
        <f t="shared" ref="E70:E133" si="4">C70/D70</f>
        <v>3.0000000000000001E-3</v>
      </c>
      <c r="F70" s="139">
        <v>820</v>
      </c>
      <c r="G70" s="139">
        <v>705</v>
      </c>
      <c r="H70" s="140">
        <v>47.67</v>
      </c>
      <c r="I70" s="143">
        <f t="shared" ref="I70:I133" si="5">D70*H70/100</f>
        <v>138509</v>
      </c>
      <c r="J70" s="144">
        <f t="shared" si="2"/>
        <v>1</v>
      </c>
      <c r="K70" s="145">
        <f t="shared" si="3"/>
        <v>7941274</v>
      </c>
    </row>
    <row r="71" spans="1:11" s="144" customFormat="1" ht="12.75" customHeight="1">
      <c r="A71" s="132" t="s">
        <v>1742</v>
      </c>
      <c r="B71" s="132" t="s">
        <v>1743</v>
      </c>
      <c r="C71" s="141">
        <v>273</v>
      </c>
      <c r="D71" s="141">
        <v>92817</v>
      </c>
      <c r="E71" s="146">
        <f t="shared" si="4"/>
        <v>3.0000000000000001E-3</v>
      </c>
      <c r="F71" s="139">
        <v>312</v>
      </c>
      <c r="G71" s="139">
        <v>266</v>
      </c>
      <c r="H71" s="140">
        <v>69.569999999999993</v>
      </c>
      <c r="I71" s="143">
        <f t="shared" si="5"/>
        <v>64573</v>
      </c>
      <c r="J71" s="144">
        <f t="shared" ref="J71:J134" si="6">INT(K71/K$331*5+0.99999)</f>
        <v>1</v>
      </c>
      <c r="K71" s="145">
        <f t="shared" si="3"/>
        <v>8034091</v>
      </c>
    </row>
    <row r="72" spans="1:11" s="144" customFormat="1" ht="12.75" customHeight="1">
      <c r="A72" s="132" t="s">
        <v>1744</v>
      </c>
      <c r="B72" s="132" t="s">
        <v>1745</v>
      </c>
      <c r="C72" s="141">
        <v>339</v>
      </c>
      <c r="D72" s="141">
        <v>115204</v>
      </c>
      <c r="E72" s="146">
        <f t="shared" si="4"/>
        <v>3.0000000000000001E-3</v>
      </c>
      <c r="F72" s="139">
        <v>327</v>
      </c>
      <c r="G72" s="139">
        <v>293</v>
      </c>
      <c r="H72" s="140">
        <v>42.45</v>
      </c>
      <c r="I72" s="143">
        <f t="shared" si="5"/>
        <v>48904</v>
      </c>
      <c r="J72" s="144">
        <f t="shared" si="6"/>
        <v>1</v>
      </c>
      <c r="K72" s="145">
        <f t="shared" ref="K72:K135" si="7">D72+K71</f>
        <v>8149295</v>
      </c>
    </row>
    <row r="73" spans="1:11" s="144" customFormat="1" ht="12.75" customHeight="1">
      <c r="A73" s="132" t="s">
        <v>1746</v>
      </c>
      <c r="B73" s="132" t="s">
        <v>1747</v>
      </c>
      <c r="C73" s="141">
        <v>814</v>
      </c>
      <c r="D73" s="141">
        <v>274261</v>
      </c>
      <c r="E73" s="146">
        <f t="shared" si="4"/>
        <v>3.0000000000000001E-3</v>
      </c>
      <c r="F73" s="139">
        <v>1013</v>
      </c>
      <c r="G73" s="139">
        <v>898</v>
      </c>
      <c r="H73" s="140">
        <v>48.13</v>
      </c>
      <c r="I73" s="143">
        <f t="shared" si="5"/>
        <v>132002</v>
      </c>
      <c r="J73" s="144">
        <f t="shared" si="6"/>
        <v>1</v>
      </c>
      <c r="K73" s="145">
        <f t="shared" si="7"/>
        <v>8423556</v>
      </c>
    </row>
    <row r="74" spans="1:11" s="144" customFormat="1" ht="12.75" customHeight="1">
      <c r="A74" s="132" t="s">
        <v>1748</v>
      </c>
      <c r="B74" s="132" t="s">
        <v>1749</v>
      </c>
      <c r="C74" s="141">
        <v>240</v>
      </c>
      <c r="D74" s="141">
        <v>80537</v>
      </c>
      <c r="E74" s="146">
        <f t="shared" si="4"/>
        <v>3.0000000000000001E-3</v>
      </c>
      <c r="F74" s="139">
        <v>248</v>
      </c>
      <c r="G74" s="139">
        <v>230</v>
      </c>
      <c r="H74" s="140">
        <v>66.19</v>
      </c>
      <c r="I74" s="143">
        <f t="shared" si="5"/>
        <v>53307</v>
      </c>
      <c r="J74" s="144">
        <f t="shared" si="6"/>
        <v>1</v>
      </c>
      <c r="K74" s="145">
        <f t="shared" si="7"/>
        <v>8504093</v>
      </c>
    </row>
    <row r="75" spans="1:11" s="144" customFormat="1" ht="12.75" customHeight="1">
      <c r="A75" s="132" t="s">
        <v>1750</v>
      </c>
      <c r="B75" s="132" t="s">
        <v>1751</v>
      </c>
      <c r="C75" s="141">
        <v>233</v>
      </c>
      <c r="D75" s="141">
        <v>76955</v>
      </c>
      <c r="E75" s="146">
        <f t="shared" si="4"/>
        <v>3.0000000000000001E-3</v>
      </c>
      <c r="F75" s="139">
        <v>180</v>
      </c>
      <c r="G75" s="139">
        <v>182</v>
      </c>
      <c r="H75" s="140">
        <v>67.47</v>
      </c>
      <c r="I75" s="143">
        <f t="shared" si="5"/>
        <v>51922</v>
      </c>
      <c r="J75" s="144">
        <f t="shared" si="6"/>
        <v>1</v>
      </c>
      <c r="K75" s="145">
        <f t="shared" si="7"/>
        <v>8581048</v>
      </c>
    </row>
    <row r="76" spans="1:11" s="144" customFormat="1" ht="12.75" customHeight="1">
      <c r="A76" s="132" t="s">
        <v>1752</v>
      </c>
      <c r="B76" s="132" t="s">
        <v>1753</v>
      </c>
      <c r="C76" s="141">
        <v>385</v>
      </c>
      <c r="D76" s="141">
        <v>127019</v>
      </c>
      <c r="E76" s="146">
        <f t="shared" si="4"/>
        <v>3.0000000000000001E-3</v>
      </c>
      <c r="F76" s="139">
        <v>407</v>
      </c>
      <c r="G76" s="139">
        <v>333</v>
      </c>
      <c r="H76" s="140">
        <v>66.010000000000005</v>
      </c>
      <c r="I76" s="143">
        <f t="shared" si="5"/>
        <v>83845</v>
      </c>
      <c r="J76" s="144">
        <f t="shared" si="6"/>
        <v>1</v>
      </c>
      <c r="K76" s="145">
        <f t="shared" si="7"/>
        <v>8708067</v>
      </c>
    </row>
    <row r="77" spans="1:11" s="144" customFormat="1" ht="12.75" customHeight="1">
      <c r="A77" s="132" t="s">
        <v>1754</v>
      </c>
      <c r="B77" s="132" t="s">
        <v>1755</v>
      </c>
      <c r="C77" s="141">
        <v>193</v>
      </c>
      <c r="D77" s="141">
        <v>63506</v>
      </c>
      <c r="E77" s="146">
        <f t="shared" si="4"/>
        <v>3.0000000000000001E-3</v>
      </c>
      <c r="F77" s="139">
        <v>236</v>
      </c>
      <c r="G77" s="139">
        <v>175</v>
      </c>
      <c r="H77" s="140">
        <v>54.57</v>
      </c>
      <c r="I77" s="143">
        <f t="shared" si="5"/>
        <v>34655</v>
      </c>
      <c r="J77" s="144">
        <f t="shared" si="6"/>
        <v>1</v>
      </c>
      <c r="K77" s="145">
        <f t="shared" si="7"/>
        <v>8771573</v>
      </c>
    </row>
    <row r="78" spans="1:11" s="144" customFormat="1" ht="12.75" customHeight="1">
      <c r="A78" s="132" t="s">
        <v>1756</v>
      </c>
      <c r="B78" s="132" t="s">
        <v>1757</v>
      </c>
      <c r="C78" s="141">
        <v>275</v>
      </c>
      <c r="D78" s="141">
        <v>89498</v>
      </c>
      <c r="E78" s="146">
        <f t="shared" si="4"/>
        <v>3.0000000000000001E-3</v>
      </c>
      <c r="F78" s="139">
        <v>295</v>
      </c>
      <c r="G78" s="139">
        <v>279</v>
      </c>
      <c r="H78" s="140">
        <v>54.19</v>
      </c>
      <c r="I78" s="143">
        <f t="shared" si="5"/>
        <v>48499</v>
      </c>
      <c r="J78" s="144">
        <f t="shared" si="6"/>
        <v>1</v>
      </c>
      <c r="K78" s="145">
        <f t="shared" si="7"/>
        <v>8861071</v>
      </c>
    </row>
    <row r="79" spans="1:11" s="144" customFormat="1" ht="12.75" customHeight="1">
      <c r="A79" s="132" t="s">
        <v>1758</v>
      </c>
      <c r="B79" s="132" t="s">
        <v>1759</v>
      </c>
      <c r="C79" s="141">
        <v>292</v>
      </c>
      <c r="D79" s="141">
        <v>94615</v>
      </c>
      <c r="E79" s="146">
        <f t="shared" si="4"/>
        <v>3.0000000000000001E-3</v>
      </c>
      <c r="F79" s="139">
        <v>383</v>
      </c>
      <c r="G79" s="139">
        <v>289</v>
      </c>
      <c r="H79" s="140">
        <v>57.04</v>
      </c>
      <c r="I79" s="143">
        <f t="shared" si="5"/>
        <v>53968</v>
      </c>
      <c r="J79" s="144">
        <f t="shared" si="6"/>
        <v>1</v>
      </c>
      <c r="K79" s="145">
        <f t="shared" si="7"/>
        <v>8955686</v>
      </c>
    </row>
    <row r="80" spans="1:11" s="144" customFormat="1" ht="12.75" customHeight="1">
      <c r="A80" s="132" t="s">
        <v>1760</v>
      </c>
      <c r="B80" s="132" t="s">
        <v>1761</v>
      </c>
      <c r="C80" s="141">
        <v>290</v>
      </c>
      <c r="D80" s="141">
        <v>93551</v>
      </c>
      <c r="E80" s="146">
        <f t="shared" si="4"/>
        <v>3.0000000000000001E-3</v>
      </c>
      <c r="F80" s="139">
        <v>405</v>
      </c>
      <c r="G80" s="139">
        <v>369</v>
      </c>
      <c r="H80" s="140">
        <v>58.53</v>
      </c>
      <c r="I80" s="143">
        <f t="shared" si="5"/>
        <v>54755</v>
      </c>
      <c r="J80" s="144">
        <f t="shared" si="6"/>
        <v>1</v>
      </c>
      <c r="K80" s="145">
        <f t="shared" si="7"/>
        <v>9049237</v>
      </c>
    </row>
    <row r="81" spans="1:11" s="144" customFormat="1" ht="12.75" customHeight="1">
      <c r="A81" s="132" t="s">
        <v>1762</v>
      </c>
      <c r="B81" s="132" t="s">
        <v>1763</v>
      </c>
      <c r="C81" s="141">
        <v>507</v>
      </c>
      <c r="D81" s="141">
        <v>159144</v>
      </c>
      <c r="E81" s="146">
        <f t="shared" si="4"/>
        <v>3.0000000000000001E-3</v>
      </c>
      <c r="F81" s="139">
        <v>489</v>
      </c>
      <c r="G81" s="139">
        <v>478</v>
      </c>
      <c r="H81" s="140">
        <v>69.87</v>
      </c>
      <c r="I81" s="143">
        <f t="shared" si="5"/>
        <v>111194</v>
      </c>
      <c r="J81" s="144">
        <f t="shared" si="6"/>
        <v>1</v>
      </c>
      <c r="K81" s="145">
        <f t="shared" si="7"/>
        <v>9208381</v>
      </c>
    </row>
    <row r="82" spans="1:11" s="144" customFormat="1" ht="12.75" customHeight="1">
      <c r="A82" s="132" t="s">
        <v>1764</v>
      </c>
      <c r="B82" s="132" t="s">
        <v>1765</v>
      </c>
      <c r="C82" s="141">
        <v>287</v>
      </c>
      <c r="D82" s="141">
        <v>89959</v>
      </c>
      <c r="E82" s="146">
        <f t="shared" si="4"/>
        <v>3.0000000000000001E-3</v>
      </c>
      <c r="F82" s="139">
        <v>244</v>
      </c>
      <c r="G82" s="139">
        <v>199</v>
      </c>
      <c r="H82" s="140">
        <v>54.34</v>
      </c>
      <c r="I82" s="143">
        <f t="shared" si="5"/>
        <v>48884</v>
      </c>
      <c r="J82" s="144">
        <f t="shared" si="6"/>
        <v>1</v>
      </c>
      <c r="K82" s="145">
        <f t="shared" si="7"/>
        <v>9298340</v>
      </c>
    </row>
    <row r="83" spans="1:11" s="144" customFormat="1" ht="12.75" customHeight="1">
      <c r="A83" s="132" t="s">
        <v>1766</v>
      </c>
      <c r="B83" s="132" t="s">
        <v>1767</v>
      </c>
      <c r="C83" s="141">
        <v>483</v>
      </c>
      <c r="D83" s="141">
        <v>150999</v>
      </c>
      <c r="E83" s="146">
        <f t="shared" si="4"/>
        <v>3.0000000000000001E-3</v>
      </c>
      <c r="F83" s="139">
        <v>463</v>
      </c>
      <c r="G83" s="139">
        <v>383</v>
      </c>
      <c r="H83" s="140">
        <v>61.13</v>
      </c>
      <c r="I83" s="143">
        <f t="shared" si="5"/>
        <v>92306</v>
      </c>
      <c r="J83" s="144">
        <f t="shared" si="6"/>
        <v>1</v>
      </c>
      <c r="K83" s="145">
        <f t="shared" si="7"/>
        <v>9449339</v>
      </c>
    </row>
    <row r="84" spans="1:11" s="144" customFormat="1" ht="12.75" customHeight="1">
      <c r="A84" s="132" t="s">
        <v>1768</v>
      </c>
      <c r="B84" s="132" t="s">
        <v>1769</v>
      </c>
      <c r="C84" s="141">
        <v>175</v>
      </c>
      <c r="D84" s="141">
        <v>54582</v>
      </c>
      <c r="E84" s="146">
        <f t="shared" si="4"/>
        <v>3.0000000000000001E-3</v>
      </c>
      <c r="F84" s="139">
        <v>221</v>
      </c>
      <c r="G84" s="139">
        <v>201</v>
      </c>
      <c r="H84" s="140">
        <v>53.2</v>
      </c>
      <c r="I84" s="143">
        <f t="shared" si="5"/>
        <v>29038</v>
      </c>
      <c r="J84" s="144">
        <f t="shared" si="6"/>
        <v>1</v>
      </c>
      <c r="K84" s="145">
        <f t="shared" si="7"/>
        <v>9503921</v>
      </c>
    </row>
    <row r="85" spans="1:11" s="144" customFormat="1" ht="12.75" customHeight="1">
      <c r="A85" s="132" t="s">
        <v>1770</v>
      </c>
      <c r="B85" s="132" t="s">
        <v>1771</v>
      </c>
      <c r="C85" s="141">
        <v>182</v>
      </c>
      <c r="D85" s="141">
        <v>56308</v>
      </c>
      <c r="E85" s="146">
        <f t="shared" si="4"/>
        <v>3.0000000000000001E-3</v>
      </c>
      <c r="F85" s="139">
        <v>194</v>
      </c>
      <c r="G85" s="139">
        <v>182</v>
      </c>
      <c r="H85" s="140">
        <v>52.83</v>
      </c>
      <c r="I85" s="143">
        <f t="shared" si="5"/>
        <v>29748</v>
      </c>
      <c r="J85" s="144">
        <f t="shared" si="6"/>
        <v>1</v>
      </c>
      <c r="K85" s="145">
        <f t="shared" si="7"/>
        <v>9560229</v>
      </c>
    </row>
    <row r="86" spans="1:11" s="144" customFormat="1" ht="12.75" customHeight="1">
      <c r="A86" s="132" t="s">
        <v>1772</v>
      </c>
      <c r="B86" s="132" t="s">
        <v>1773</v>
      </c>
      <c r="C86" s="141">
        <v>847</v>
      </c>
      <c r="D86" s="141">
        <v>261930</v>
      </c>
      <c r="E86" s="146">
        <f t="shared" si="4"/>
        <v>3.0000000000000001E-3</v>
      </c>
      <c r="F86" s="139">
        <v>762</v>
      </c>
      <c r="G86" s="139">
        <v>701</v>
      </c>
      <c r="H86" s="140">
        <v>67.89</v>
      </c>
      <c r="I86" s="143">
        <f t="shared" si="5"/>
        <v>177824</v>
      </c>
      <c r="J86" s="144">
        <f t="shared" si="6"/>
        <v>1</v>
      </c>
      <c r="K86" s="145">
        <f t="shared" si="7"/>
        <v>9822159</v>
      </c>
    </row>
    <row r="87" spans="1:11" s="144" customFormat="1" ht="12.75" customHeight="1">
      <c r="A87" s="132" t="s">
        <v>1774</v>
      </c>
      <c r="B87" s="132" t="s">
        <v>1775</v>
      </c>
      <c r="C87" s="141">
        <v>342</v>
      </c>
      <c r="D87" s="141">
        <v>105646</v>
      </c>
      <c r="E87" s="146">
        <f t="shared" si="4"/>
        <v>3.0000000000000001E-3</v>
      </c>
      <c r="F87" s="139">
        <v>350</v>
      </c>
      <c r="G87" s="139">
        <v>303</v>
      </c>
      <c r="H87" s="140">
        <v>56.18</v>
      </c>
      <c r="I87" s="143">
        <f t="shared" si="5"/>
        <v>59352</v>
      </c>
      <c r="J87" s="144">
        <f t="shared" si="6"/>
        <v>1</v>
      </c>
      <c r="K87" s="145">
        <f t="shared" si="7"/>
        <v>9927805</v>
      </c>
    </row>
    <row r="88" spans="1:11" s="144" customFormat="1" ht="12.75" customHeight="1">
      <c r="A88" s="132" t="s">
        <v>1776</v>
      </c>
      <c r="B88" s="132" t="s">
        <v>1777</v>
      </c>
      <c r="C88" s="141">
        <v>1037</v>
      </c>
      <c r="D88" s="141">
        <v>313373</v>
      </c>
      <c r="E88" s="146">
        <f t="shared" si="4"/>
        <v>3.0000000000000001E-3</v>
      </c>
      <c r="F88" s="139">
        <v>1052</v>
      </c>
      <c r="G88" s="139">
        <v>886</v>
      </c>
      <c r="H88" s="140">
        <v>56.87</v>
      </c>
      <c r="I88" s="143">
        <f t="shared" si="5"/>
        <v>178215</v>
      </c>
      <c r="J88" s="144">
        <f t="shared" si="6"/>
        <v>1</v>
      </c>
      <c r="K88" s="145">
        <f t="shared" si="7"/>
        <v>10241178</v>
      </c>
    </row>
    <row r="89" spans="1:11" s="144" customFormat="1" ht="12.75" customHeight="1">
      <c r="A89" s="132" t="s">
        <v>1778</v>
      </c>
      <c r="B89" s="132" t="s">
        <v>1779</v>
      </c>
      <c r="C89" s="141">
        <v>367</v>
      </c>
      <c r="D89" s="141">
        <v>108409</v>
      </c>
      <c r="E89" s="146">
        <f t="shared" si="4"/>
        <v>3.0000000000000001E-3</v>
      </c>
      <c r="F89" s="139">
        <v>353</v>
      </c>
      <c r="G89" s="139">
        <v>303</v>
      </c>
      <c r="H89" s="140">
        <v>60.14</v>
      </c>
      <c r="I89" s="143">
        <f t="shared" si="5"/>
        <v>65197</v>
      </c>
      <c r="J89" s="144">
        <f t="shared" si="6"/>
        <v>1</v>
      </c>
      <c r="K89" s="145">
        <f t="shared" si="7"/>
        <v>10349587</v>
      </c>
    </row>
    <row r="90" spans="1:11" s="144" customFormat="1" ht="12.75" customHeight="1">
      <c r="A90" s="132" t="s">
        <v>1780</v>
      </c>
      <c r="B90" s="132" t="s">
        <v>1781</v>
      </c>
      <c r="C90" s="141">
        <v>534</v>
      </c>
      <c r="D90" s="141">
        <v>157575</v>
      </c>
      <c r="E90" s="146">
        <f t="shared" si="4"/>
        <v>3.0000000000000001E-3</v>
      </c>
      <c r="F90" s="139">
        <v>557</v>
      </c>
      <c r="G90" s="139">
        <v>434</v>
      </c>
      <c r="H90" s="140">
        <v>54.5</v>
      </c>
      <c r="I90" s="143">
        <f t="shared" si="5"/>
        <v>85878</v>
      </c>
      <c r="J90" s="144">
        <f t="shared" si="6"/>
        <v>1</v>
      </c>
      <c r="K90" s="145">
        <f t="shared" si="7"/>
        <v>10507162</v>
      </c>
    </row>
    <row r="91" spans="1:11" s="144" customFormat="1" ht="12.75" customHeight="1">
      <c r="A91" s="132" t="s">
        <v>1782</v>
      </c>
      <c r="B91" s="132" t="s">
        <v>1783</v>
      </c>
      <c r="C91" s="141">
        <v>222</v>
      </c>
      <c r="D91" s="141">
        <v>65371</v>
      </c>
      <c r="E91" s="146">
        <f t="shared" si="4"/>
        <v>3.0000000000000001E-3</v>
      </c>
      <c r="F91" s="139">
        <v>246</v>
      </c>
      <c r="G91" s="139">
        <v>196</v>
      </c>
      <c r="H91" s="140">
        <v>61.04</v>
      </c>
      <c r="I91" s="143">
        <f t="shared" si="5"/>
        <v>39902</v>
      </c>
      <c r="J91" s="144">
        <f t="shared" si="6"/>
        <v>1</v>
      </c>
      <c r="K91" s="145">
        <f t="shared" si="7"/>
        <v>10572533</v>
      </c>
    </row>
    <row r="92" spans="1:11" s="144" customFormat="1" ht="12.75" customHeight="1">
      <c r="A92" s="132" t="s">
        <v>1784</v>
      </c>
      <c r="B92" s="132" t="s">
        <v>1785</v>
      </c>
      <c r="C92" s="141">
        <v>158</v>
      </c>
      <c r="D92" s="141">
        <v>46336</v>
      </c>
      <c r="E92" s="146">
        <f t="shared" si="4"/>
        <v>3.0000000000000001E-3</v>
      </c>
      <c r="F92" s="139">
        <v>156</v>
      </c>
      <c r="G92" s="139">
        <v>137</v>
      </c>
      <c r="H92" s="140">
        <v>59.07</v>
      </c>
      <c r="I92" s="143">
        <f t="shared" si="5"/>
        <v>27371</v>
      </c>
      <c r="J92" s="144">
        <f t="shared" si="6"/>
        <v>1</v>
      </c>
      <c r="K92" s="145">
        <f t="shared" si="7"/>
        <v>10618869</v>
      </c>
    </row>
    <row r="93" spans="1:11" s="144" customFormat="1" ht="12.75" customHeight="1">
      <c r="A93" s="132" t="s">
        <v>1786</v>
      </c>
      <c r="B93" s="132" t="s">
        <v>1787</v>
      </c>
      <c r="C93" s="141">
        <v>302</v>
      </c>
      <c r="D93" s="141">
        <v>87522</v>
      </c>
      <c r="E93" s="146">
        <f t="shared" si="4"/>
        <v>3.0000000000000001E-3</v>
      </c>
      <c r="F93" s="139">
        <v>277</v>
      </c>
      <c r="G93" s="139">
        <v>242</v>
      </c>
      <c r="H93" s="140">
        <v>66.61</v>
      </c>
      <c r="I93" s="143">
        <f t="shared" si="5"/>
        <v>58298</v>
      </c>
      <c r="J93" s="144">
        <f t="shared" si="6"/>
        <v>1</v>
      </c>
      <c r="K93" s="145">
        <f t="shared" si="7"/>
        <v>10706391</v>
      </c>
    </row>
    <row r="94" spans="1:11" s="144" customFormat="1" ht="12.75" customHeight="1">
      <c r="A94" s="132" t="s">
        <v>1788</v>
      </c>
      <c r="B94" s="132" t="s">
        <v>1789</v>
      </c>
      <c r="C94" s="141">
        <v>461</v>
      </c>
      <c r="D94" s="141">
        <v>132747</v>
      </c>
      <c r="E94" s="146">
        <f t="shared" si="4"/>
        <v>3.0000000000000001E-3</v>
      </c>
      <c r="F94" s="139">
        <v>397</v>
      </c>
      <c r="G94" s="139">
        <v>316</v>
      </c>
      <c r="H94" s="140">
        <v>45.63</v>
      </c>
      <c r="I94" s="143">
        <f t="shared" si="5"/>
        <v>60572</v>
      </c>
      <c r="J94" s="144">
        <f t="shared" si="6"/>
        <v>1</v>
      </c>
      <c r="K94" s="145">
        <f t="shared" si="7"/>
        <v>10839138</v>
      </c>
    </row>
    <row r="95" spans="1:11" s="144" customFormat="1" ht="12.75" customHeight="1">
      <c r="A95" s="132" t="s">
        <v>1790</v>
      </c>
      <c r="B95" s="132" t="s">
        <v>1791</v>
      </c>
      <c r="C95" s="141">
        <v>707</v>
      </c>
      <c r="D95" s="141">
        <v>203307</v>
      </c>
      <c r="E95" s="146">
        <f t="shared" si="4"/>
        <v>3.0000000000000001E-3</v>
      </c>
      <c r="F95" s="139">
        <v>677</v>
      </c>
      <c r="G95" s="139">
        <v>572</v>
      </c>
      <c r="H95" s="140">
        <v>53.4</v>
      </c>
      <c r="I95" s="143">
        <f t="shared" si="5"/>
        <v>108566</v>
      </c>
      <c r="J95" s="144">
        <f t="shared" si="6"/>
        <v>1</v>
      </c>
      <c r="K95" s="145">
        <f t="shared" si="7"/>
        <v>11042445</v>
      </c>
    </row>
    <row r="96" spans="1:11" s="144" customFormat="1" ht="12.75" customHeight="1">
      <c r="A96" s="132" t="s">
        <v>1792</v>
      </c>
      <c r="B96" s="132" t="s">
        <v>1793</v>
      </c>
      <c r="C96" s="141">
        <v>353</v>
      </c>
      <c r="D96" s="141">
        <v>101381</v>
      </c>
      <c r="E96" s="146">
        <f t="shared" si="4"/>
        <v>3.0000000000000001E-3</v>
      </c>
      <c r="F96" s="139">
        <v>349</v>
      </c>
      <c r="G96" s="139">
        <v>318</v>
      </c>
      <c r="H96" s="140">
        <v>47.93</v>
      </c>
      <c r="I96" s="143">
        <f t="shared" si="5"/>
        <v>48592</v>
      </c>
      <c r="J96" s="144">
        <f t="shared" si="6"/>
        <v>2</v>
      </c>
      <c r="K96" s="145">
        <f t="shared" si="7"/>
        <v>11143826</v>
      </c>
    </row>
    <row r="97" spans="1:11" s="144" customFormat="1" ht="12.75" customHeight="1">
      <c r="A97" s="132" t="s">
        <v>1794</v>
      </c>
      <c r="B97" s="132" t="s">
        <v>1795</v>
      </c>
      <c r="C97" s="141">
        <v>651</v>
      </c>
      <c r="D97" s="141">
        <v>183378</v>
      </c>
      <c r="E97" s="146">
        <f t="shared" si="4"/>
        <v>4.0000000000000001E-3</v>
      </c>
      <c r="F97" s="139">
        <v>497</v>
      </c>
      <c r="G97" s="139">
        <v>404</v>
      </c>
      <c r="H97" s="140">
        <v>68.62</v>
      </c>
      <c r="I97" s="143">
        <f t="shared" si="5"/>
        <v>125834</v>
      </c>
      <c r="J97" s="144">
        <f t="shared" si="6"/>
        <v>2</v>
      </c>
      <c r="K97" s="145">
        <f t="shared" si="7"/>
        <v>11327204</v>
      </c>
    </row>
    <row r="98" spans="1:11" s="144" customFormat="1" ht="12.75" customHeight="1">
      <c r="A98" s="132" t="s">
        <v>1796</v>
      </c>
      <c r="B98" s="132" t="s">
        <v>1797</v>
      </c>
      <c r="C98" s="141">
        <v>309</v>
      </c>
      <c r="D98" s="141">
        <v>86667</v>
      </c>
      <c r="E98" s="146">
        <f t="shared" si="4"/>
        <v>4.0000000000000001E-3</v>
      </c>
      <c r="F98" s="139">
        <v>258</v>
      </c>
      <c r="G98" s="139">
        <v>227</v>
      </c>
      <c r="H98" s="140">
        <v>59.17</v>
      </c>
      <c r="I98" s="143">
        <f t="shared" si="5"/>
        <v>51281</v>
      </c>
      <c r="J98" s="144">
        <f t="shared" si="6"/>
        <v>2</v>
      </c>
      <c r="K98" s="145">
        <f t="shared" si="7"/>
        <v>11413871</v>
      </c>
    </row>
    <row r="99" spans="1:11" s="144" customFormat="1" ht="12.75" customHeight="1">
      <c r="A99" s="132" t="s">
        <v>1798</v>
      </c>
      <c r="B99" s="132" t="s">
        <v>1799</v>
      </c>
      <c r="C99" s="141">
        <v>386</v>
      </c>
      <c r="D99" s="141">
        <v>107824</v>
      </c>
      <c r="E99" s="146">
        <f t="shared" si="4"/>
        <v>4.0000000000000001E-3</v>
      </c>
      <c r="F99" s="139">
        <v>429</v>
      </c>
      <c r="G99" s="139">
        <v>338</v>
      </c>
      <c r="H99" s="140">
        <v>61.99</v>
      </c>
      <c r="I99" s="143">
        <f t="shared" si="5"/>
        <v>66840</v>
      </c>
      <c r="J99" s="144">
        <f t="shared" si="6"/>
        <v>2</v>
      </c>
      <c r="K99" s="145">
        <f t="shared" si="7"/>
        <v>11521695</v>
      </c>
    </row>
    <row r="100" spans="1:11" s="144" customFormat="1" ht="12.75" customHeight="1">
      <c r="A100" s="132" t="s">
        <v>1800</v>
      </c>
      <c r="B100" s="132" t="s">
        <v>1801</v>
      </c>
      <c r="C100" s="141">
        <v>190</v>
      </c>
      <c r="D100" s="141">
        <v>52639</v>
      </c>
      <c r="E100" s="146">
        <f t="shared" si="4"/>
        <v>4.0000000000000001E-3</v>
      </c>
      <c r="F100" s="139">
        <v>165</v>
      </c>
      <c r="G100" s="139">
        <v>151</v>
      </c>
      <c r="H100" s="140">
        <v>53.32</v>
      </c>
      <c r="I100" s="143">
        <f t="shared" si="5"/>
        <v>28067</v>
      </c>
      <c r="J100" s="144">
        <f t="shared" si="6"/>
        <v>2</v>
      </c>
      <c r="K100" s="145">
        <f t="shared" si="7"/>
        <v>11574334</v>
      </c>
    </row>
    <row r="101" spans="1:11" s="144" customFormat="1" ht="12.75" customHeight="1">
      <c r="A101" s="132" t="s">
        <v>1802</v>
      </c>
      <c r="B101" s="132" t="s">
        <v>1803</v>
      </c>
      <c r="C101" s="141">
        <v>649</v>
      </c>
      <c r="D101" s="141">
        <v>179236</v>
      </c>
      <c r="E101" s="146">
        <f t="shared" si="4"/>
        <v>4.0000000000000001E-3</v>
      </c>
      <c r="F101" s="139">
        <v>662</v>
      </c>
      <c r="G101" s="139">
        <v>560</v>
      </c>
      <c r="H101" s="140">
        <v>57.76</v>
      </c>
      <c r="I101" s="143">
        <f t="shared" si="5"/>
        <v>103527</v>
      </c>
      <c r="J101" s="144">
        <f t="shared" si="6"/>
        <v>2</v>
      </c>
      <c r="K101" s="145">
        <f t="shared" si="7"/>
        <v>11753570</v>
      </c>
    </row>
    <row r="102" spans="1:11" s="144" customFormat="1" ht="12.75" customHeight="1">
      <c r="A102" s="132" t="s">
        <v>1804</v>
      </c>
      <c r="B102" s="132" t="s">
        <v>1805</v>
      </c>
      <c r="C102" s="141">
        <v>403</v>
      </c>
      <c r="D102" s="141">
        <v>111190</v>
      </c>
      <c r="E102" s="146">
        <f t="shared" si="4"/>
        <v>4.0000000000000001E-3</v>
      </c>
      <c r="F102" s="139">
        <v>432</v>
      </c>
      <c r="G102" s="139">
        <v>345</v>
      </c>
      <c r="H102" s="140">
        <v>62.25</v>
      </c>
      <c r="I102" s="143">
        <f t="shared" si="5"/>
        <v>69216</v>
      </c>
      <c r="J102" s="144">
        <f t="shared" si="6"/>
        <v>2</v>
      </c>
      <c r="K102" s="145">
        <f t="shared" si="7"/>
        <v>11864760</v>
      </c>
    </row>
    <row r="103" spans="1:11" s="144" customFormat="1" ht="12.75" customHeight="1">
      <c r="A103" s="132" t="s">
        <v>1806</v>
      </c>
      <c r="B103" s="132" t="s">
        <v>1807</v>
      </c>
      <c r="C103" s="141">
        <v>813</v>
      </c>
      <c r="D103" s="141">
        <v>223189</v>
      </c>
      <c r="E103" s="146">
        <f t="shared" si="4"/>
        <v>4.0000000000000001E-3</v>
      </c>
      <c r="F103" s="139">
        <v>727</v>
      </c>
      <c r="G103" s="139">
        <v>587</v>
      </c>
      <c r="H103" s="140">
        <v>61.14</v>
      </c>
      <c r="I103" s="143">
        <f t="shared" si="5"/>
        <v>136458</v>
      </c>
      <c r="J103" s="144">
        <f t="shared" si="6"/>
        <v>2</v>
      </c>
      <c r="K103" s="145">
        <f t="shared" si="7"/>
        <v>12087949</v>
      </c>
    </row>
    <row r="104" spans="1:11" s="144" customFormat="1" ht="12.75" customHeight="1">
      <c r="A104" s="132" t="s">
        <v>1808</v>
      </c>
      <c r="B104" s="132" t="s">
        <v>1809</v>
      </c>
      <c r="C104" s="141">
        <v>311</v>
      </c>
      <c r="D104" s="141">
        <v>84306</v>
      </c>
      <c r="E104" s="146">
        <f t="shared" si="4"/>
        <v>4.0000000000000001E-3</v>
      </c>
      <c r="F104" s="139">
        <v>277</v>
      </c>
      <c r="G104" s="139">
        <v>273</v>
      </c>
      <c r="H104" s="140">
        <v>47.15</v>
      </c>
      <c r="I104" s="143">
        <f t="shared" si="5"/>
        <v>39750</v>
      </c>
      <c r="J104" s="144">
        <f t="shared" si="6"/>
        <v>2</v>
      </c>
      <c r="K104" s="145">
        <f t="shared" si="7"/>
        <v>12172255</v>
      </c>
    </row>
    <row r="105" spans="1:11" s="144" customFormat="1" ht="12.75" customHeight="1">
      <c r="A105" s="132" t="s">
        <v>1810</v>
      </c>
      <c r="B105" s="132" t="s">
        <v>1811</v>
      </c>
      <c r="C105" s="141">
        <v>374</v>
      </c>
      <c r="D105" s="141">
        <v>101382</v>
      </c>
      <c r="E105" s="146">
        <f t="shared" si="4"/>
        <v>4.0000000000000001E-3</v>
      </c>
      <c r="F105" s="139">
        <v>421</v>
      </c>
      <c r="G105" s="139">
        <v>410</v>
      </c>
      <c r="H105" s="140">
        <v>51.03</v>
      </c>
      <c r="I105" s="143">
        <f t="shared" si="5"/>
        <v>51735</v>
      </c>
      <c r="J105" s="144">
        <f t="shared" si="6"/>
        <v>2</v>
      </c>
      <c r="K105" s="145">
        <f t="shared" si="7"/>
        <v>12273637</v>
      </c>
    </row>
    <row r="106" spans="1:11" s="144" customFormat="1" ht="12.75" customHeight="1">
      <c r="A106" s="132" t="s">
        <v>1812</v>
      </c>
      <c r="B106" s="132" t="s">
        <v>1813</v>
      </c>
      <c r="C106" s="141">
        <v>465</v>
      </c>
      <c r="D106" s="141">
        <v>125955</v>
      </c>
      <c r="E106" s="146">
        <f t="shared" si="4"/>
        <v>4.0000000000000001E-3</v>
      </c>
      <c r="F106" s="139">
        <v>508</v>
      </c>
      <c r="G106" s="139">
        <v>374</v>
      </c>
      <c r="H106" s="140">
        <v>53</v>
      </c>
      <c r="I106" s="143">
        <f t="shared" si="5"/>
        <v>66756</v>
      </c>
      <c r="J106" s="144">
        <f t="shared" si="6"/>
        <v>2</v>
      </c>
      <c r="K106" s="145">
        <f t="shared" si="7"/>
        <v>12399592</v>
      </c>
    </row>
    <row r="107" spans="1:11" s="144" customFormat="1" ht="12.75" customHeight="1">
      <c r="A107" s="132" t="s">
        <v>1814</v>
      </c>
      <c r="B107" s="132" t="s">
        <v>1815</v>
      </c>
      <c r="C107" s="141">
        <v>200</v>
      </c>
      <c r="D107" s="141">
        <v>53486</v>
      </c>
      <c r="E107" s="146">
        <f t="shared" si="4"/>
        <v>4.0000000000000001E-3</v>
      </c>
      <c r="F107" s="139">
        <v>193</v>
      </c>
      <c r="G107" s="139">
        <v>162</v>
      </c>
      <c r="H107" s="140">
        <v>55.26</v>
      </c>
      <c r="I107" s="143">
        <f t="shared" si="5"/>
        <v>29556</v>
      </c>
      <c r="J107" s="144">
        <f t="shared" si="6"/>
        <v>2</v>
      </c>
      <c r="K107" s="145">
        <f t="shared" si="7"/>
        <v>12453078</v>
      </c>
    </row>
    <row r="108" spans="1:11" s="144" customFormat="1" ht="12.75" customHeight="1">
      <c r="A108" s="132" t="s">
        <v>1816</v>
      </c>
      <c r="B108" s="132" t="s">
        <v>1817</v>
      </c>
      <c r="C108" s="141">
        <v>341</v>
      </c>
      <c r="D108" s="141">
        <v>90999</v>
      </c>
      <c r="E108" s="146">
        <f t="shared" si="4"/>
        <v>4.0000000000000001E-3</v>
      </c>
      <c r="F108" s="139">
        <v>276</v>
      </c>
      <c r="G108" s="139">
        <v>222</v>
      </c>
      <c r="H108" s="140">
        <v>58.76</v>
      </c>
      <c r="I108" s="143">
        <f t="shared" si="5"/>
        <v>53471</v>
      </c>
      <c r="J108" s="144">
        <f t="shared" si="6"/>
        <v>2</v>
      </c>
      <c r="K108" s="145">
        <f t="shared" si="7"/>
        <v>12544077</v>
      </c>
    </row>
    <row r="109" spans="1:11" s="144" customFormat="1" ht="12.75" customHeight="1">
      <c r="A109" s="132" t="s">
        <v>1818</v>
      </c>
      <c r="B109" s="132" t="s">
        <v>1819</v>
      </c>
      <c r="C109" s="141">
        <v>503</v>
      </c>
      <c r="D109" s="141">
        <v>133883</v>
      </c>
      <c r="E109" s="146">
        <f t="shared" si="4"/>
        <v>4.0000000000000001E-3</v>
      </c>
      <c r="F109" s="139">
        <v>575</v>
      </c>
      <c r="G109" s="139">
        <v>527</v>
      </c>
      <c r="H109" s="140">
        <v>63.16</v>
      </c>
      <c r="I109" s="143">
        <f t="shared" si="5"/>
        <v>84561</v>
      </c>
      <c r="J109" s="144">
        <f t="shared" si="6"/>
        <v>2</v>
      </c>
      <c r="K109" s="145">
        <f t="shared" si="7"/>
        <v>12677960</v>
      </c>
    </row>
    <row r="110" spans="1:11" s="144" customFormat="1" ht="12.75" customHeight="1">
      <c r="A110" s="132" t="s">
        <v>1820</v>
      </c>
      <c r="B110" s="132" t="s">
        <v>1821</v>
      </c>
      <c r="C110" s="141">
        <v>306</v>
      </c>
      <c r="D110" s="141">
        <v>79789</v>
      </c>
      <c r="E110" s="146">
        <f t="shared" si="4"/>
        <v>4.0000000000000001E-3</v>
      </c>
      <c r="F110" s="139">
        <v>257</v>
      </c>
      <c r="G110" s="139">
        <v>223</v>
      </c>
      <c r="H110" s="140">
        <v>53.34</v>
      </c>
      <c r="I110" s="143">
        <f t="shared" si="5"/>
        <v>42559</v>
      </c>
      <c r="J110" s="144">
        <f t="shared" si="6"/>
        <v>2</v>
      </c>
      <c r="K110" s="145">
        <f t="shared" si="7"/>
        <v>12757749</v>
      </c>
    </row>
    <row r="111" spans="1:11" s="144" customFormat="1" ht="12.75" customHeight="1">
      <c r="A111" s="132" t="s">
        <v>1822</v>
      </c>
      <c r="B111" s="132" t="s">
        <v>1823</v>
      </c>
      <c r="C111" s="141">
        <v>813</v>
      </c>
      <c r="D111" s="141">
        <v>211681</v>
      </c>
      <c r="E111" s="146">
        <f t="shared" si="4"/>
        <v>4.0000000000000001E-3</v>
      </c>
      <c r="F111" s="139">
        <v>723</v>
      </c>
      <c r="G111" s="139">
        <v>646</v>
      </c>
      <c r="H111" s="140">
        <v>52.17</v>
      </c>
      <c r="I111" s="143">
        <f t="shared" si="5"/>
        <v>110434</v>
      </c>
      <c r="J111" s="144">
        <f t="shared" si="6"/>
        <v>2</v>
      </c>
      <c r="K111" s="145">
        <f t="shared" si="7"/>
        <v>12969430</v>
      </c>
    </row>
    <row r="112" spans="1:11" s="144" customFormat="1" ht="12.75" customHeight="1">
      <c r="A112" s="132" t="s">
        <v>1824</v>
      </c>
      <c r="B112" s="132" t="s">
        <v>1825</v>
      </c>
      <c r="C112" s="141">
        <v>334</v>
      </c>
      <c r="D112" s="141">
        <v>86665</v>
      </c>
      <c r="E112" s="146">
        <f t="shared" si="4"/>
        <v>4.0000000000000001E-3</v>
      </c>
      <c r="F112" s="139">
        <v>246</v>
      </c>
      <c r="G112" s="139">
        <v>211</v>
      </c>
      <c r="H112" s="140">
        <v>52.84</v>
      </c>
      <c r="I112" s="143">
        <f t="shared" si="5"/>
        <v>45794</v>
      </c>
      <c r="J112" s="144">
        <f t="shared" si="6"/>
        <v>2</v>
      </c>
      <c r="K112" s="145">
        <f t="shared" si="7"/>
        <v>13056095</v>
      </c>
    </row>
    <row r="113" spans="1:11" s="144" customFormat="1" ht="12.75" customHeight="1">
      <c r="A113" s="132" t="s">
        <v>1826</v>
      </c>
      <c r="B113" s="132" t="s">
        <v>1827</v>
      </c>
      <c r="C113" s="141">
        <v>455</v>
      </c>
      <c r="D113" s="141">
        <v>117955</v>
      </c>
      <c r="E113" s="146">
        <f t="shared" si="4"/>
        <v>4.0000000000000001E-3</v>
      </c>
      <c r="F113" s="139">
        <v>389</v>
      </c>
      <c r="G113" s="139">
        <v>310</v>
      </c>
      <c r="H113" s="140">
        <v>49.48</v>
      </c>
      <c r="I113" s="143">
        <f t="shared" si="5"/>
        <v>58364</v>
      </c>
      <c r="J113" s="144">
        <f t="shared" si="6"/>
        <v>2</v>
      </c>
      <c r="K113" s="145">
        <f t="shared" si="7"/>
        <v>13174050</v>
      </c>
    </row>
    <row r="114" spans="1:11" s="144" customFormat="1" ht="12.75" customHeight="1">
      <c r="A114" s="132" t="s">
        <v>1828</v>
      </c>
      <c r="B114" s="132" t="s">
        <v>1829</v>
      </c>
      <c r="C114" s="141">
        <v>153</v>
      </c>
      <c r="D114" s="141">
        <v>38606</v>
      </c>
      <c r="E114" s="146">
        <f t="shared" si="4"/>
        <v>4.0000000000000001E-3</v>
      </c>
      <c r="F114" s="139">
        <v>138</v>
      </c>
      <c r="G114" s="139">
        <v>86</v>
      </c>
      <c r="H114" s="140">
        <v>50.57</v>
      </c>
      <c r="I114" s="143">
        <f t="shared" si="5"/>
        <v>19523</v>
      </c>
      <c r="J114" s="144">
        <f t="shared" si="6"/>
        <v>2</v>
      </c>
      <c r="K114" s="145">
        <f t="shared" si="7"/>
        <v>13212656</v>
      </c>
    </row>
    <row r="115" spans="1:11" s="144" customFormat="1" ht="12.75" customHeight="1">
      <c r="A115" s="132" t="s">
        <v>1830</v>
      </c>
      <c r="B115" s="132" t="s">
        <v>1831</v>
      </c>
      <c r="C115" s="141">
        <v>475</v>
      </c>
      <c r="D115" s="141">
        <v>119570</v>
      </c>
      <c r="E115" s="146">
        <f t="shared" si="4"/>
        <v>4.0000000000000001E-3</v>
      </c>
      <c r="F115" s="139">
        <v>392</v>
      </c>
      <c r="G115" s="139">
        <v>304</v>
      </c>
      <c r="H115" s="140">
        <v>60.39</v>
      </c>
      <c r="I115" s="143">
        <f t="shared" si="5"/>
        <v>72208</v>
      </c>
      <c r="J115" s="144">
        <f t="shared" si="6"/>
        <v>2</v>
      </c>
      <c r="K115" s="145">
        <f t="shared" si="7"/>
        <v>13332226</v>
      </c>
    </row>
    <row r="116" spans="1:11" s="144" customFormat="1" ht="12.75" customHeight="1">
      <c r="A116" s="132" t="s">
        <v>1832</v>
      </c>
      <c r="B116" s="132" t="s">
        <v>1833</v>
      </c>
      <c r="C116" s="141">
        <v>2079</v>
      </c>
      <c r="D116" s="141">
        <v>522143</v>
      </c>
      <c r="E116" s="146">
        <f t="shared" si="4"/>
        <v>4.0000000000000001E-3</v>
      </c>
      <c r="F116" s="139">
        <v>1697</v>
      </c>
      <c r="G116" s="139">
        <v>1583</v>
      </c>
      <c r="H116" s="140">
        <v>57.55</v>
      </c>
      <c r="I116" s="143">
        <f t="shared" si="5"/>
        <v>300493</v>
      </c>
      <c r="J116" s="144">
        <f t="shared" si="6"/>
        <v>2</v>
      </c>
      <c r="K116" s="145">
        <f t="shared" si="7"/>
        <v>13854369</v>
      </c>
    </row>
    <row r="117" spans="1:11" s="144" customFormat="1" ht="12.75" customHeight="1">
      <c r="A117" s="132" t="s">
        <v>1834</v>
      </c>
      <c r="B117" s="132" t="s">
        <v>1835</v>
      </c>
      <c r="C117" s="141">
        <v>1304</v>
      </c>
      <c r="D117" s="141">
        <v>323060</v>
      </c>
      <c r="E117" s="146">
        <f t="shared" si="4"/>
        <v>4.0000000000000001E-3</v>
      </c>
      <c r="F117" s="139">
        <v>971</v>
      </c>
      <c r="G117" s="139">
        <v>877</v>
      </c>
      <c r="H117" s="140">
        <v>63.9</v>
      </c>
      <c r="I117" s="143">
        <f t="shared" si="5"/>
        <v>206435</v>
      </c>
      <c r="J117" s="144">
        <f t="shared" si="6"/>
        <v>2</v>
      </c>
      <c r="K117" s="145">
        <f t="shared" si="7"/>
        <v>14177429</v>
      </c>
    </row>
    <row r="118" spans="1:11" s="144" customFormat="1" ht="12.75" customHeight="1">
      <c r="A118" s="132" t="s">
        <v>1836</v>
      </c>
      <c r="B118" s="132" t="s">
        <v>1837</v>
      </c>
      <c r="C118" s="141">
        <v>2244</v>
      </c>
      <c r="D118" s="141">
        <v>553687</v>
      </c>
      <c r="E118" s="146">
        <f t="shared" si="4"/>
        <v>4.0000000000000001E-3</v>
      </c>
      <c r="F118" s="139">
        <v>2033</v>
      </c>
      <c r="G118" s="139">
        <v>1655</v>
      </c>
      <c r="H118" s="140">
        <v>56.52</v>
      </c>
      <c r="I118" s="143">
        <f t="shared" si="5"/>
        <v>312944</v>
      </c>
      <c r="J118" s="144">
        <f t="shared" si="6"/>
        <v>2</v>
      </c>
      <c r="K118" s="145">
        <f t="shared" si="7"/>
        <v>14731116</v>
      </c>
    </row>
    <row r="119" spans="1:11" s="144" customFormat="1" ht="12.75" customHeight="1">
      <c r="A119" s="132" t="s">
        <v>1838</v>
      </c>
      <c r="B119" s="132" t="s">
        <v>1839</v>
      </c>
      <c r="C119" s="141">
        <v>516</v>
      </c>
      <c r="D119" s="141">
        <v>127293</v>
      </c>
      <c r="E119" s="146">
        <f t="shared" si="4"/>
        <v>4.0000000000000001E-3</v>
      </c>
      <c r="F119" s="139">
        <v>342</v>
      </c>
      <c r="G119" s="139">
        <v>273</v>
      </c>
      <c r="H119" s="140">
        <v>55.7</v>
      </c>
      <c r="I119" s="143">
        <f t="shared" si="5"/>
        <v>70902</v>
      </c>
      <c r="J119" s="144">
        <f t="shared" si="6"/>
        <v>2</v>
      </c>
      <c r="K119" s="145">
        <f t="shared" si="7"/>
        <v>14858409</v>
      </c>
    </row>
    <row r="120" spans="1:11" s="144" customFormat="1" ht="12.75" customHeight="1">
      <c r="A120" s="132" t="s">
        <v>1840</v>
      </c>
      <c r="B120" s="132" t="s">
        <v>1841</v>
      </c>
      <c r="C120" s="141">
        <v>852</v>
      </c>
      <c r="D120" s="141">
        <v>209770</v>
      </c>
      <c r="E120" s="146">
        <f t="shared" si="4"/>
        <v>4.0000000000000001E-3</v>
      </c>
      <c r="F120" s="139">
        <v>629</v>
      </c>
      <c r="G120" s="139">
        <v>537</v>
      </c>
      <c r="H120" s="140">
        <v>55.68</v>
      </c>
      <c r="I120" s="143">
        <f t="shared" si="5"/>
        <v>116800</v>
      </c>
      <c r="J120" s="144">
        <f t="shared" si="6"/>
        <v>2</v>
      </c>
      <c r="K120" s="145">
        <f t="shared" si="7"/>
        <v>15068179</v>
      </c>
    </row>
    <row r="121" spans="1:11" s="144" customFormat="1" ht="12.75" customHeight="1">
      <c r="A121" s="132" t="s">
        <v>1842</v>
      </c>
      <c r="B121" s="132" t="s">
        <v>1843</v>
      </c>
      <c r="C121" s="141">
        <v>380</v>
      </c>
      <c r="D121" s="141">
        <v>92533</v>
      </c>
      <c r="E121" s="146">
        <f t="shared" si="4"/>
        <v>4.0000000000000001E-3</v>
      </c>
      <c r="F121" s="139">
        <v>258</v>
      </c>
      <c r="G121" s="139">
        <v>206</v>
      </c>
      <c r="H121" s="140">
        <v>51.27</v>
      </c>
      <c r="I121" s="143">
        <f t="shared" si="5"/>
        <v>47442</v>
      </c>
      <c r="J121" s="144">
        <f t="shared" si="6"/>
        <v>2</v>
      </c>
      <c r="K121" s="145">
        <f t="shared" si="7"/>
        <v>15160712</v>
      </c>
    </row>
    <row r="122" spans="1:11" s="144" customFormat="1" ht="12.75" customHeight="1">
      <c r="A122" s="132" t="s">
        <v>1844</v>
      </c>
      <c r="B122" s="132" t="s">
        <v>1845</v>
      </c>
      <c r="C122" s="141">
        <v>355</v>
      </c>
      <c r="D122" s="141">
        <v>86188</v>
      </c>
      <c r="E122" s="146">
        <f t="shared" si="4"/>
        <v>4.0000000000000001E-3</v>
      </c>
      <c r="F122" s="139">
        <v>225</v>
      </c>
      <c r="G122" s="139">
        <v>198</v>
      </c>
      <c r="H122" s="140">
        <v>50.68</v>
      </c>
      <c r="I122" s="143">
        <f t="shared" si="5"/>
        <v>43680</v>
      </c>
      <c r="J122" s="144">
        <f t="shared" si="6"/>
        <v>2</v>
      </c>
      <c r="K122" s="145">
        <f t="shared" si="7"/>
        <v>15246900</v>
      </c>
    </row>
    <row r="123" spans="1:11" s="144" customFormat="1" ht="12.75" customHeight="1">
      <c r="A123" s="132" t="s">
        <v>1846</v>
      </c>
      <c r="B123" s="132" t="s">
        <v>1847</v>
      </c>
      <c r="C123" s="141">
        <v>478</v>
      </c>
      <c r="D123" s="141">
        <v>114847</v>
      </c>
      <c r="E123" s="146">
        <f t="shared" si="4"/>
        <v>4.0000000000000001E-3</v>
      </c>
      <c r="F123" s="139">
        <v>366</v>
      </c>
      <c r="G123" s="139">
        <v>354</v>
      </c>
      <c r="H123" s="140">
        <v>67.83</v>
      </c>
      <c r="I123" s="143">
        <f t="shared" si="5"/>
        <v>77901</v>
      </c>
      <c r="J123" s="144">
        <f t="shared" si="6"/>
        <v>2</v>
      </c>
      <c r="K123" s="145">
        <f t="shared" si="7"/>
        <v>15361747</v>
      </c>
    </row>
    <row r="124" spans="1:11" s="144" customFormat="1" ht="12.75" customHeight="1">
      <c r="A124" s="132" t="s">
        <v>1848</v>
      </c>
      <c r="B124" s="132" t="s">
        <v>1849</v>
      </c>
      <c r="C124" s="141">
        <v>395</v>
      </c>
      <c r="D124" s="141">
        <v>94250</v>
      </c>
      <c r="E124" s="146">
        <f t="shared" si="4"/>
        <v>4.0000000000000001E-3</v>
      </c>
      <c r="F124" s="139">
        <v>233</v>
      </c>
      <c r="G124" s="139">
        <v>186</v>
      </c>
      <c r="H124" s="140">
        <v>47.6</v>
      </c>
      <c r="I124" s="143">
        <f t="shared" si="5"/>
        <v>44863</v>
      </c>
      <c r="J124" s="144">
        <f t="shared" si="6"/>
        <v>2</v>
      </c>
      <c r="K124" s="145">
        <f t="shared" si="7"/>
        <v>15455997</v>
      </c>
    </row>
    <row r="125" spans="1:11" s="144" customFormat="1" ht="12.75" customHeight="1">
      <c r="A125" s="132" t="s">
        <v>1850</v>
      </c>
      <c r="B125" s="132" t="s">
        <v>1851</v>
      </c>
      <c r="C125" s="141">
        <v>1186</v>
      </c>
      <c r="D125" s="141">
        <v>278715</v>
      </c>
      <c r="E125" s="146">
        <f t="shared" si="4"/>
        <v>4.0000000000000001E-3</v>
      </c>
      <c r="F125" s="139">
        <v>888</v>
      </c>
      <c r="G125" s="139">
        <v>784</v>
      </c>
      <c r="H125" s="140">
        <v>67.86</v>
      </c>
      <c r="I125" s="143">
        <f t="shared" si="5"/>
        <v>189136</v>
      </c>
      <c r="J125" s="144">
        <f t="shared" si="6"/>
        <v>2</v>
      </c>
      <c r="K125" s="145">
        <f t="shared" si="7"/>
        <v>15734712</v>
      </c>
    </row>
    <row r="126" spans="1:11" s="144" customFormat="1" ht="12.75" customHeight="1">
      <c r="A126" s="132" t="s">
        <v>1852</v>
      </c>
      <c r="B126" s="132" t="s">
        <v>1853</v>
      </c>
      <c r="C126" s="141">
        <v>525</v>
      </c>
      <c r="D126" s="141">
        <v>122044</v>
      </c>
      <c r="E126" s="146">
        <f t="shared" si="4"/>
        <v>4.0000000000000001E-3</v>
      </c>
      <c r="F126" s="139">
        <v>331</v>
      </c>
      <c r="G126" s="139">
        <v>302</v>
      </c>
      <c r="H126" s="140">
        <v>51.94</v>
      </c>
      <c r="I126" s="143">
        <f t="shared" si="5"/>
        <v>63390</v>
      </c>
      <c r="J126" s="144">
        <f t="shared" si="6"/>
        <v>2</v>
      </c>
      <c r="K126" s="145">
        <f t="shared" si="7"/>
        <v>15856756</v>
      </c>
    </row>
    <row r="127" spans="1:11" s="144" customFormat="1" ht="12.75" customHeight="1">
      <c r="A127" s="132" t="s">
        <v>1854</v>
      </c>
      <c r="B127" s="132" t="s">
        <v>1855</v>
      </c>
      <c r="C127" s="141">
        <v>233</v>
      </c>
      <c r="D127" s="141">
        <v>53732</v>
      </c>
      <c r="E127" s="146">
        <f t="shared" si="4"/>
        <v>4.0000000000000001E-3</v>
      </c>
      <c r="F127" s="139">
        <v>170</v>
      </c>
      <c r="G127" s="139">
        <v>117</v>
      </c>
      <c r="H127" s="140">
        <v>56.78</v>
      </c>
      <c r="I127" s="143">
        <f t="shared" si="5"/>
        <v>30509</v>
      </c>
      <c r="J127" s="144">
        <f t="shared" si="6"/>
        <v>2</v>
      </c>
      <c r="K127" s="145">
        <f t="shared" si="7"/>
        <v>15910488</v>
      </c>
    </row>
    <row r="128" spans="1:11" s="144" customFormat="1" ht="12.75" customHeight="1">
      <c r="A128" s="132" t="s">
        <v>1856</v>
      </c>
      <c r="B128" s="132" t="s">
        <v>1857</v>
      </c>
      <c r="C128" s="141">
        <v>332</v>
      </c>
      <c r="D128" s="141">
        <v>76386</v>
      </c>
      <c r="E128" s="146">
        <f t="shared" si="4"/>
        <v>4.0000000000000001E-3</v>
      </c>
      <c r="F128" s="139">
        <v>234</v>
      </c>
      <c r="G128" s="139">
        <v>186</v>
      </c>
      <c r="H128" s="140">
        <v>59.15</v>
      </c>
      <c r="I128" s="143">
        <f t="shared" si="5"/>
        <v>45182</v>
      </c>
      <c r="J128" s="144">
        <f t="shared" si="6"/>
        <v>2</v>
      </c>
      <c r="K128" s="145">
        <f t="shared" si="7"/>
        <v>15986874</v>
      </c>
    </row>
    <row r="129" spans="1:11" s="144" customFormat="1" ht="12.75" customHeight="1">
      <c r="A129" s="132" t="s">
        <v>1858</v>
      </c>
      <c r="B129" s="132" t="s">
        <v>1859</v>
      </c>
      <c r="C129" s="141">
        <v>518</v>
      </c>
      <c r="D129" s="141">
        <v>119142</v>
      </c>
      <c r="E129" s="146">
        <f t="shared" si="4"/>
        <v>4.0000000000000001E-3</v>
      </c>
      <c r="F129" s="139">
        <v>339</v>
      </c>
      <c r="G129" s="139">
        <v>257</v>
      </c>
      <c r="H129" s="140">
        <v>54.38</v>
      </c>
      <c r="I129" s="143">
        <f t="shared" si="5"/>
        <v>64789</v>
      </c>
      <c r="J129" s="144">
        <f t="shared" si="6"/>
        <v>2</v>
      </c>
      <c r="K129" s="145">
        <f t="shared" si="7"/>
        <v>16106016</v>
      </c>
    </row>
    <row r="130" spans="1:11" s="144" customFormat="1" ht="12.75" customHeight="1">
      <c r="A130" s="132" t="s">
        <v>1860</v>
      </c>
      <c r="B130" s="132" t="s">
        <v>1861</v>
      </c>
      <c r="C130" s="141">
        <v>415</v>
      </c>
      <c r="D130" s="141">
        <v>95103</v>
      </c>
      <c r="E130" s="146">
        <f t="shared" si="4"/>
        <v>4.0000000000000001E-3</v>
      </c>
      <c r="F130" s="139">
        <v>251</v>
      </c>
      <c r="G130" s="139">
        <v>220</v>
      </c>
      <c r="H130" s="140">
        <v>44.98</v>
      </c>
      <c r="I130" s="143">
        <f t="shared" si="5"/>
        <v>42777</v>
      </c>
      <c r="J130" s="144">
        <f t="shared" si="6"/>
        <v>2</v>
      </c>
      <c r="K130" s="145">
        <f t="shared" si="7"/>
        <v>16201119</v>
      </c>
    </row>
    <row r="131" spans="1:11" s="144" customFormat="1" ht="12.75" customHeight="1">
      <c r="A131" s="132" t="s">
        <v>1862</v>
      </c>
      <c r="B131" s="132" t="s">
        <v>1863</v>
      </c>
      <c r="C131" s="141">
        <v>609</v>
      </c>
      <c r="D131" s="141">
        <v>139195</v>
      </c>
      <c r="E131" s="146">
        <f t="shared" si="4"/>
        <v>4.0000000000000001E-3</v>
      </c>
      <c r="F131" s="139">
        <v>597</v>
      </c>
      <c r="G131" s="139">
        <v>515</v>
      </c>
      <c r="H131" s="140">
        <v>67.459999999999994</v>
      </c>
      <c r="I131" s="143">
        <f t="shared" si="5"/>
        <v>93901</v>
      </c>
      <c r="J131" s="144">
        <f t="shared" si="6"/>
        <v>2</v>
      </c>
      <c r="K131" s="145">
        <f t="shared" si="7"/>
        <v>16340314</v>
      </c>
    </row>
    <row r="132" spans="1:11" s="144" customFormat="1" ht="12.75" customHeight="1">
      <c r="A132" s="132" t="s">
        <v>1864</v>
      </c>
      <c r="B132" s="132" t="s">
        <v>1865</v>
      </c>
      <c r="C132" s="141">
        <v>1652</v>
      </c>
      <c r="D132" s="141">
        <v>376695</v>
      </c>
      <c r="E132" s="146">
        <f t="shared" si="4"/>
        <v>4.0000000000000001E-3</v>
      </c>
      <c r="F132" s="139">
        <v>1330</v>
      </c>
      <c r="G132" s="139">
        <v>1107</v>
      </c>
      <c r="H132" s="140">
        <v>51.18</v>
      </c>
      <c r="I132" s="143">
        <f t="shared" si="5"/>
        <v>192793</v>
      </c>
      <c r="J132" s="144">
        <f t="shared" si="6"/>
        <v>2</v>
      </c>
      <c r="K132" s="145">
        <f t="shared" si="7"/>
        <v>16717009</v>
      </c>
    </row>
    <row r="133" spans="1:11" s="144" customFormat="1" ht="12.75" customHeight="1">
      <c r="A133" s="132" t="s">
        <v>1866</v>
      </c>
      <c r="B133" s="132" t="s">
        <v>1867</v>
      </c>
      <c r="C133" s="141">
        <v>358</v>
      </c>
      <c r="D133" s="141">
        <v>81316</v>
      </c>
      <c r="E133" s="146">
        <f t="shared" si="4"/>
        <v>4.0000000000000001E-3</v>
      </c>
      <c r="F133" s="139">
        <v>249</v>
      </c>
      <c r="G133" s="139">
        <v>200</v>
      </c>
      <c r="H133" s="140">
        <v>58.6</v>
      </c>
      <c r="I133" s="143">
        <f t="shared" si="5"/>
        <v>47651</v>
      </c>
      <c r="J133" s="144">
        <f t="shared" si="6"/>
        <v>2</v>
      </c>
      <c r="K133" s="145">
        <f t="shared" si="7"/>
        <v>16798325</v>
      </c>
    </row>
    <row r="134" spans="1:11" s="144" customFormat="1" ht="12.75" customHeight="1">
      <c r="A134" s="132" t="s">
        <v>1868</v>
      </c>
      <c r="B134" s="132" t="s">
        <v>1869</v>
      </c>
      <c r="C134" s="141">
        <v>608</v>
      </c>
      <c r="D134" s="141">
        <v>138018</v>
      </c>
      <c r="E134" s="146">
        <f t="shared" ref="E134:E197" si="8">C134/D134</f>
        <v>4.0000000000000001E-3</v>
      </c>
      <c r="F134" s="139">
        <v>371</v>
      </c>
      <c r="G134" s="139">
        <v>341</v>
      </c>
      <c r="H134" s="140">
        <v>48.54</v>
      </c>
      <c r="I134" s="143">
        <f t="shared" ref="I134:I197" si="9">D134*H134/100</f>
        <v>66994</v>
      </c>
      <c r="J134" s="144">
        <f t="shared" si="6"/>
        <v>2</v>
      </c>
      <c r="K134" s="145">
        <f t="shared" si="7"/>
        <v>16936343</v>
      </c>
    </row>
    <row r="135" spans="1:11" s="144" customFormat="1" ht="12.75" customHeight="1">
      <c r="A135" s="132" t="s">
        <v>1870</v>
      </c>
      <c r="B135" s="132" t="s">
        <v>1871</v>
      </c>
      <c r="C135" s="141">
        <v>461</v>
      </c>
      <c r="D135" s="141">
        <v>103752</v>
      </c>
      <c r="E135" s="146">
        <f t="shared" si="8"/>
        <v>4.0000000000000001E-3</v>
      </c>
      <c r="F135" s="139">
        <v>456</v>
      </c>
      <c r="G135" s="139">
        <v>392</v>
      </c>
      <c r="H135" s="140">
        <v>58.91</v>
      </c>
      <c r="I135" s="143">
        <f t="shared" si="9"/>
        <v>61120</v>
      </c>
      <c r="J135" s="144">
        <f t="shared" ref="J135:J198" si="10">INT(K135/K$331*5+0.99999)</f>
        <v>2</v>
      </c>
      <c r="K135" s="145">
        <f t="shared" si="7"/>
        <v>17040095</v>
      </c>
    </row>
    <row r="136" spans="1:11" s="144" customFormat="1" ht="12.75" customHeight="1">
      <c r="A136" s="132" t="s">
        <v>1872</v>
      </c>
      <c r="B136" s="132" t="s">
        <v>1873</v>
      </c>
      <c r="C136" s="141">
        <v>321</v>
      </c>
      <c r="D136" s="141">
        <v>71064</v>
      </c>
      <c r="E136" s="146">
        <f t="shared" si="8"/>
        <v>5.0000000000000001E-3</v>
      </c>
      <c r="F136" s="139">
        <v>249</v>
      </c>
      <c r="G136" s="139">
        <v>188</v>
      </c>
      <c r="H136" s="140">
        <v>56.4</v>
      </c>
      <c r="I136" s="143">
        <f t="shared" si="9"/>
        <v>40080</v>
      </c>
      <c r="J136" s="144">
        <f t="shared" si="10"/>
        <v>2</v>
      </c>
      <c r="K136" s="145">
        <f t="shared" ref="K136:K199" si="11">D136+K135</f>
        <v>17111159</v>
      </c>
    </row>
    <row r="137" spans="1:11" s="144" customFormat="1" ht="12.75" customHeight="1">
      <c r="A137" s="132" t="s">
        <v>1874</v>
      </c>
      <c r="B137" s="132" t="s">
        <v>1875</v>
      </c>
      <c r="C137" s="141">
        <v>1519</v>
      </c>
      <c r="D137" s="141">
        <v>335680</v>
      </c>
      <c r="E137" s="146">
        <f t="shared" si="8"/>
        <v>5.0000000000000001E-3</v>
      </c>
      <c r="F137" s="139">
        <v>1005</v>
      </c>
      <c r="G137" s="139">
        <v>958</v>
      </c>
      <c r="H137" s="140">
        <v>50.68</v>
      </c>
      <c r="I137" s="143">
        <f t="shared" si="9"/>
        <v>170123</v>
      </c>
      <c r="J137" s="144">
        <f t="shared" si="10"/>
        <v>2</v>
      </c>
      <c r="K137" s="145">
        <f t="shared" si="11"/>
        <v>17446839</v>
      </c>
    </row>
    <row r="138" spans="1:11" s="144" customFormat="1" ht="12.75" customHeight="1">
      <c r="A138" s="132" t="s">
        <v>1876</v>
      </c>
      <c r="B138" s="132" t="s">
        <v>1877</v>
      </c>
      <c r="C138" s="141">
        <v>512</v>
      </c>
      <c r="D138" s="141">
        <v>112938</v>
      </c>
      <c r="E138" s="146">
        <f t="shared" si="8"/>
        <v>5.0000000000000001E-3</v>
      </c>
      <c r="F138" s="139">
        <v>342</v>
      </c>
      <c r="G138" s="139">
        <v>315</v>
      </c>
      <c r="H138" s="140">
        <v>56.62</v>
      </c>
      <c r="I138" s="143">
        <f t="shared" si="9"/>
        <v>63945</v>
      </c>
      <c r="J138" s="144">
        <f t="shared" si="10"/>
        <v>2</v>
      </c>
      <c r="K138" s="145">
        <f t="shared" si="11"/>
        <v>17559777</v>
      </c>
    </row>
    <row r="139" spans="1:11" s="144" customFormat="1" ht="12.75" customHeight="1">
      <c r="A139" s="132" t="s">
        <v>1878</v>
      </c>
      <c r="B139" s="132" t="s">
        <v>1879</v>
      </c>
      <c r="C139" s="141">
        <v>156</v>
      </c>
      <c r="D139" s="141">
        <v>34306</v>
      </c>
      <c r="E139" s="146">
        <f t="shared" si="8"/>
        <v>5.0000000000000001E-3</v>
      </c>
      <c r="F139" s="139">
        <v>156</v>
      </c>
      <c r="G139" s="139">
        <v>149</v>
      </c>
      <c r="H139" s="140">
        <v>60.59</v>
      </c>
      <c r="I139" s="143">
        <f t="shared" si="9"/>
        <v>20786</v>
      </c>
      <c r="J139" s="144">
        <f t="shared" si="10"/>
        <v>2</v>
      </c>
      <c r="K139" s="145">
        <f t="shared" si="11"/>
        <v>17594083</v>
      </c>
    </row>
    <row r="140" spans="1:11" s="144" customFormat="1" ht="12.75" customHeight="1">
      <c r="A140" s="132" t="s">
        <v>1880</v>
      </c>
      <c r="B140" s="132" t="s">
        <v>1881</v>
      </c>
      <c r="C140" s="141">
        <v>757</v>
      </c>
      <c r="D140" s="141">
        <v>165645</v>
      </c>
      <c r="E140" s="146">
        <f t="shared" si="8"/>
        <v>5.0000000000000001E-3</v>
      </c>
      <c r="F140" s="139">
        <v>595</v>
      </c>
      <c r="G140" s="139">
        <v>495</v>
      </c>
      <c r="H140" s="140">
        <v>57.25</v>
      </c>
      <c r="I140" s="143">
        <f t="shared" si="9"/>
        <v>94832</v>
      </c>
      <c r="J140" s="144">
        <f t="shared" si="10"/>
        <v>2</v>
      </c>
      <c r="K140" s="145">
        <f t="shared" si="11"/>
        <v>17759728</v>
      </c>
    </row>
    <row r="141" spans="1:11" s="144" customFormat="1" ht="12.75" customHeight="1">
      <c r="A141" s="132" t="s">
        <v>1882</v>
      </c>
      <c r="B141" s="132" t="s">
        <v>1883</v>
      </c>
      <c r="C141" s="141">
        <v>357</v>
      </c>
      <c r="D141" s="141">
        <v>78082</v>
      </c>
      <c r="E141" s="146">
        <f t="shared" si="8"/>
        <v>5.0000000000000001E-3</v>
      </c>
      <c r="F141" s="139">
        <v>263</v>
      </c>
      <c r="G141" s="139">
        <v>209</v>
      </c>
      <c r="H141" s="140">
        <v>70.83</v>
      </c>
      <c r="I141" s="143">
        <f t="shared" si="9"/>
        <v>55305</v>
      </c>
      <c r="J141" s="144">
        <f t="shared" si="10"/>
        <v>2</v>
      </c>
      <c r="K141" s="145">
        <f t="shared" si="11"/>
        <v>17837810</v>
      </c>
    </row>
    <row r="142" spans="1:11" s="144" customFormat="1" ht="12.75" customHeight="1">
      <c r="A142" s="132" t="s">
        <v>1884</v>
      </c>
      <c r="B142" s="132" t="s">
        <v>1885</v>
      </c>
      <c r="C142" s="141">
        <v>642</v>
      </c>
      <c r="D142" s="141">
        <v>140193</v>
      </c>
      <c r="E142" s="146">
        <f t="shared" si="8"/>
        <v>5.0000000000000001E-3</v>
      </c>
      <c r="F142" s="139">
        <v>475</v>
      </c>
      <c r="G142" s="139">
        <v>397</v>
      </c>
      <c r="H142" s="140">
        <v>59.93</v>
      </c>
      <c r="I142" s="143">
        <f t="shared" si="9"/>
        <v>84018</v>
      </c>
      <c r="J142" s="144">
        <f t="shared" si="10"/>
        <v>2</v>
      </c>
      <c r="K142" s="145">
        <f t="shared" si="11"/>
        <v>17978003</v>
      </c>
    </row>
    <row r="143" spans="1:11" s="144" customFormat="1" ht="12.75" customHeight="1">
      <c r="A143" s="132" t="s">
        <v>1886</v>
      </c>
      <c r="B143" s="132" t="s">
        <v>1887</v>
      </c>
      <c r="C143" s="141">
        <v>2240</v>
      </c>
      <c r="D143" s="141">
        <v>488409</v>
      </c>
      <c r="E143" s="146">
        <f t="shared" si="8"/>
        <v>5.0000000000000001E-3</v>
      </c>
      <c r="F143" s="139">
        <v>1447</v>
      </c>
      <c r="G143" s="139">
        <v>1252</v>
      </c>
      <c r="H143" s="140">
        <v>52.49</v>
      </c>
      <c r="I143" s="143">
        <f t="shared" si="9"/>
        <v>256366</v>
      </c>
      <c r="J143" s="144">
        <f t="shared" si="10"/>
        <v>2</v>
      </c>
      <c r="K143" s="145">
        <f t="shared" si="11"/>
        <v>18466412</v>
      </c>
    </row>
    <row r="144" spans="1:11" s="144" customFormat="1" ht="12.75" customHeight="1">
      <c r="A144" s="132" t="s">
        <v>1888</v>
      </c>
      <c r="B144" s="132" t="s">
        <v>1889</v>
      </c>
      <c r="C144" s="141">
        <v>410</v>
      </c>
      <c r="D144" s="141">
        <v>88589</v>
      </c>
      <c r="E144" s="146">
        <f t="shared" si="8"/>
        <v>5.0000000000000001E-3</v>
      </c>
      <c r="F144" s="139">
        <v>246</v>
      </c>
      <c r="G144" s="139">
        <v>246</v>
      </c>
      <c r="H144" s="140">
        <v>53.25</v>
      </c>
      <c r="I144" s="143">
        <f t="shared" si="9"/>
        <v>47174</v>
      </c>
      <c r="J144" s="144">
        <f t="shared" si="10"/>
        <v>2</v>
      </c>
      <c r="K144" s="145">
        <f t="shared" si="11"/>
        <v>18555001</v>
      </c>
    </row>
    <row r="145" spans="1:11" s="144" customFormat="1" ht="12.75" customHeight="1">
      <c r="A145" s="132" t="s">
        <v>1890</v>
      </c>
      <c r="B145" s="132" t="s">
        <v>1891</v>
      </c>
      <c r="C145" s="141">
        <v>510</v>
      </c>
      <c r="D145" s="141">
        <v>108605</v>
      </c>
      <c r="E145" s="146">
        <f t="shared" si="8"/>
        <v>5.0000000000000001E-3</v>
      </c>
      <c r="F145" s="139">
        <v>434</v>
      </c>
      <c r="G145" s="139">
        <v>377</v>
      </c>
      <c r="H145" s="140">
        <v>52.99</v>
      </c>
      <c r="I145" s="143">
        <f t="shared" si="9"/>
        <v>57550</v>
      </c>
      <c r="J145" s="144">
        <f t="shared" si="10"/>
        <v>2</v>
      </c>
      <c r="K145" s="145">
        <f t="shared" si="11"/>
        <v>18663606</v>
      </c>
    </row>
    <row r="146" spans="1:11" s="144" customFormat="1" ht="12.75" customHeight="1">
      <c r="A146" s="132" t="s">
        <v>1892</v>
      </c>
      <c r="B146" s="132" t="s">
        <v>1893</v>
      </c>
      <c r="C146" s="141">
        <v>845</v>
      </c>
      <c r="D146" s="141">
        <v>179799</v>
      </c>
      <c r="E146" s="146">
        <f t="shared" si="8"/>
        <v>5.0000000000000001E-3</v>
      </c>
      <c r="F146" s="139">
        <v>621</v>
      </c>
      <c r="G146" s="139">
        <v>526</v>
      </c>
      <c r="H146" s="140">
        <v>58.08</v>
      </c>
      <c r="I146" s="143">
        <f t="shared" si="9"/>
        <v>104427</v>
      </c>
      <c r="J146" s="144">
        <f t="shared" si="10"/>
        <v>2</v>
      </c>
      <c r="K146" s="145">
        <f t="shared" si="11"/>
        <v>18843405</v>
      </c>
    </row>
    <row r="147" spans="1:11" s="144" customFormat="1" ht="12.75" customHeight="1">
      <c r="A147" s="132" t="s">
        <v>1894</v>
      </c>
      <c r="B147" s="132" t="s">
        <v>1895</v>
      </c>
      <c r="C147" s="141">
        <v>539</v>
      </c>
      <c r="D147" s="141">
        <v>114227</v>
      </c>
      <c r="E147" s="146">
        <f t="shared" si="8"/>
        <v>5.0000000000000001E-3</v>
      </c>
      <c r="F147" s="139">
        <v>390</v>
      </c>
      <c r="G147" s="139">
        <v>340</v>
      </c>
      <c r="H147" s="140">
        <v>62.15</v>
      </c>
      <c r="I147" s="143">
        <f t="shared" si="9"/>
        <v>70992</v>
      </c>
      <c r="J147" s="144">
        <f t="shared" si="10"/>
        <v>2</v>
      </c>
      <c r="K147" s="145">
        <f t="shared" si="11"/>
        <v>18957632</v>
      </c>
    </row>
    <row r="148" spans="1:11" s="144" customFormat="1" ht="12.75" customHeight="1">
      <c r="A148" s="132" t="s">
        <v>1896</v>
      </c>
      <c r="B148" s="132" t="s">
        <v>1897</v>
      </c>
      <c r="C148" s="141">
        <v>616</v>
      </c>
      <c r="D148" s="141">
        <v>130321</v>
      </c>
      <c r="E148" s="146">
        <f t="shared" si="8"/>
        <v>5.0000000000000001E-3</v>
      </c>
      <c r="F148" s="139">
        <v>396</v>
      </c>
      <c r="G148" s="139">
        <v>352</v>
      </c>
      <c r="H148" s="140">
        <v>62.69</v>
      </c>
      <c r="I148" s="143">
        <f t="shared" si="9"/>
        <v>81698</v>
      </c>
      <c r="J148" s="144">
        <f t="shared" si="10"/>
        <v>2</v>
      </c>
      <c r="K148" s="145">
        <f t="shared" si="11"/>
        <v>19087953</v>
      </c>
    </row>
    <row r="149" spans="1:11" s="144" customFormat="1" ht="12.75" customHeight="1">
      <c r="A149" s="132" t="s">
        <v>1898</v>
      </c>
      <c r="B149" s="132" t="s">
        <v>1899</v>
      </c>
      <c r="C149" s="141">
        <v>534</v>
      </c>
      <c r="D149" s="141">
        <v>112545</v>
      </c>
      <c r="E149" s="146">
        <f t="shared" si="8"/>
        <v>5.0000000000000001E-3</v>
      </c>
      <c r="F149" s="139">
        <v>335</v>
      </c>
      <c r="G149" s="139">
        <v>311</v>
      </c>
      <c r="H149" s="140">
        <v>48.93</v>
      </c>
      <c r="I149" s="143">
        <f t="shared" si="9"/>
        <v>55068</v>
      </c>
      <c r="J149" s="144">
        <f t="shared" si="10"/>
        <v>2</v>
      </c>
      <c r="K149" s="145">
        <f t="shared" si="11"/>
        <v>19200498</v>
      </c>
    </row>
    <row r="150" spans="1:11" s="144" customFormat="1" ht="12.75" customHeight="1">
      <c r="A150" s="132" t="s">
        <v>1900</v>
      </c>
      <c r="B150" s="132" t="s">
        <v>1901</v>
      </c>
      <c r="C150" s="141">
        <v>595</v>
      </c>
      <c r="D150" s="141">
        <v>121436</v>
      </c>
      <c r="E150" s="146">
        <f t="shared" si="8"/>
        <v>5.0000000000000001E-3</v>
      </c>
      <c r="F150" s="139">
        <v>395</v>
      </c>
      <c r="G150" s="139">
        <v>319</v>
      </c>
      <c r="H150" s="140">
        <v>61.2</v>
      </c>
      <c r="I150" s="143">
        <f t="shared" si="9"/>
        <v>74319</v>
      </c>
      <c r="J150" s="144">
        <f t="shared" si="10"/>
        <v>2</v>
      </c>
      <c r="K150" s="145">
        <f t="shared" si="11"/>
        <v>19321934</v>
      </c>
    </row>
    <row r="151" spans="1:11" s="144" customFormat="1" ht="12.75" customHeight="1">
      <c r="A151" s="132" t="s">
        <v>1902</v>
      </c>
      <c r="B151" s="132" t="s">
        <v>1903</v>
      </c>
      <c r="C151" s="141">
        <v>375</v>
      </c>
      <c r="D151" s="141">
        <v>76130</v>
      </c>
      <c r="E151" s="146">
        <f t="shared" si="8"/>
        <v>5.0000000000000001E-3</v>
      </c>
      <c r="F151" s="139">
        <v>309</v>
      </c>
      <c r="G151" s="139">
        <v>254</v>
      </c>
      <c r="H151" s="140">
        <v>52.16</v>
      </c>
      <c r="I151" s="143">
        <f t="shared" si="9"/>
        <v>39709</v>
      </c>
      <c r="J151" s="144">
        <f t="shared" si="10"/>
        <v>2</v>
      </c>
      <c r="K151" s="145">
        <f t="shared" si="11"/>
        <v>19398064</v>
      </c>
    </row>
    <row r="152" spans="1:11" s="144" customFormat="1" ht="12.75" customHeight="1">
      <c r="A152" s="132" t="s">
        <v>1904</v>
      </c>
      <c r="B152" s="132" t="s">
        <v>1905</v>
      </c>
      <c r="C152" s="141">
        <v>427</v>
      </c>
      <c r="D152" s="141">
        <v>86223</v>
      </c>
      <c r="E152" s="146">
        <f t="shared" si="8"/>
        <v>5.0000000000000001E-3</v>
      </c>
      <c r="F152" s="139">
        <v>243</v>
      </c>
      <c r="G152" s="139">
        <v>221</v>
      </c>
      <c r="H152" s="140">
        <v>46.92</v>
      </c>
      <c r="I152" s="143">
        <f t="shared" si="9"/>
        <v>40456</v>
      </c>
      <c r="J152" s="144">
        <f t="shared" si="10"/>
        <v>2</v>
      </c>
      <c r="K152" s="145">
        <f t="shared" si="11"/>
        <v>19484287</v>
      </c>
    </row>
    <row r="153" spans="1:11" s="144" customFormat="1" ht="12.75" customHeight="1">
      <c r="A153" s="132" t="s">
        <v>1906</v>
      </c>
      <c r="B153" s="132" t="s">
        <v>1907</v>
      </c>
      <c r="C153" s="141">
        <v>878</v>
      </c>
      <c r="D153" s="141">
        <v>175666</v>
      </c>
      <c r="E153" s="146">
        <f t="shared" si="8"/>
        <v>5.0000000000000001E-3</v>
      </c>
      <c r="F153" s="139">
        <v>510</v>
      </c>
      <c r="G153" s="139">
        <v>367</v>
      </c>
      <c r="H153" s="140">
        <v>54.24</v>
      </c>
      <c r="I153" s="143">
        <f t="shared" si="9"/>
        <v>95281</v>
      </c>
      <c r="J153" s="144">
        <f t="shared" si="10"/>
        <v>2</v>
      </c>
      <c r="K153" s="145">
        <f t="shared" si="11"/>
        <v>19659953</v>
      </c>
    </row>
    <row r="154" spans="1:11" s="144" customFormat="1" ht="12.75" customHeight="1">
      <c r="A154" s="132" t="s">
        <v>1908</v>
      </c>
      <c r="B154" s="132" t="s">
        <v>1909</v>
      </c>
      <c r="C154" s="141">
        <v>546</v>
      </c>
      <c r="D154" s="141">
        <v>108674</v>
      </c>
      <c r="E154" s="146">
        <f t="shared" si="8"/>
        <v>5.0000000000000001E-3</v>
      </c>
      <c r="F154" s="139">
        <v>345</v>
      </c>
      <c r="G154" s="139">
        <v>275</v>
      </c>
      <c r="H154" s="140">
        <v>46.34</v>
      </c>
      <c r="I154" s="143">
        <f t="shared" si="9"/>
        <v>50360</v>
      </c>
      <c r="J154" s="144">
        <f t="shared" si="10"/>
        <v>2</v>
      </c>
      <c r="K154" s="145">
        <f t="shared" si="11"/>
        <v>19768627</v>
      </c>
    </row>
    <row r="155" spans="1:11" s="144" customFormat="1" ht="12.75" customHeight="1">
      <c r="A155" s="132" t="s">
        <v>1910</v>
      </c>
      <c r="B155" s="132" t="s">
        <v>1911</v>
      </c>
      <c r="C155" s="141">
        <v>570</v>
      </c>
      <c r="D155" s="141">
        <v>113401</v>
      </c>
      <c r="E155" s="146">
        <f t="shared" si="8"/>
        <v>5.0000000000000001E-3</v>
      </c>
      <c r="F155" s="139">
        <v>419</v>
      </c>
      <c r="G155" s="139">
        <v>294</v>
      </c>
      <c r="H155" s="140">
        <v>55.31</v>
      </c>
      <c r="I155" s="143">
        <f t="shared" si="9"/>
        <v>62722</v>
      </c>
      <c r="J155" s="144">
        <f t="shared" si="10"/>
        <v>2</v>
      </c>
      <c r="K155" s="145">
        <f t="shared" si="11"/>
        <v>19882028</v>
      </c>
    </row>
    <row r="156" spans="1:11" s="144" customFormat="1" ht="12.75" customHeight="1">
      <c r="A156" s="132" t="s">
        <v>1912</v>
      </c>
      <c r="B156" s="132" t="s">
        <v>1913</v>
      </c>
      <c r="C156" s="141">
        <v>1706</v>
      </c>
      <c r="D156" s="141">
        <v>336834</v>
      </c>
      <c r="E156" s="146">
        <f t="shared" si="8"/>
        <v>5.0000000000000001E-3</v>
      </c>
      <c r="F156" s="139">
        <v>1030</v>
      </c>
      <c r="G156" s="139">
        <v>908</v>
      </c>
      <c r="H156" s="140">
        <v>66.36</v>
      </c>
      <c r="I156" s="143">
        <f t="shared" si="9"/>
        <v>223523</v>
      </c>
      <c r="J156" s="144">
        <f t="shared" si="10"/>
        <v>2</v>
      </c>
      <c r="K156" s="145">
        <f t="shared" si="11"/>
        <v>20218862</v>
      </c>
    </row>
    <row r="157" spans="1:11" s="144" customFormat="1" ht="12.75" customHeight="1">
      <c r="A157" s="132" t="s">
        <v>1914</v>
      </c>
      <c r="B157" s="132" t="s">
        <v>1915</v>
      </c>
      <c r="C157" s="141">
        <v>491</v>
      </c>
      <c r="D157" s="141">
        <v>96779</v>
      </c>
      <c r="E157" s="146">
        <f t="shared" si="8"/>
        <v>5.0000000000000001E-3</v>
      </c>
      <c r="F157" s="139">
        <v>250</v>
      </c>
      <c r="G157" s="139">
        <v>213</v>
      </c>
      <c r="H157" s="140">
        <v>66.260000000000005</v>
      </c>
      <c r="I157" s="143">
        <f t="shared" si="9"/>
        <v>64126</v>
      </c>
      <c r="J157" s="144">
        <f t="shared" si="10"/>
        <v>2</v>
      </c>
      <c r="K157" s="145">
        <f t="shared" si="11"/>
        <v>20315641</v>
      </c>
    </row>
    <row r="158" spans="1:11" s="144" customFormat="1" ht="12.75" customHeight="1">
      <c r="A158" s="132" t="s">
        <v>1916</v>
      </c>
      <c r="B158" s="132" t="s">
        <v>1917</v>
      </c>
      <c r="C158" s="141">
        <v>886</v>
      </c>
      <c r="D158" s="141">
        <v>172976</v>
      </c>
      <c r="E158" s="146">
        <f t="shared" si="8"/>
        <v>5.0000000000000001E-3</v>
      </c>
      <c r="F158" s="139">
        <v>453</v>
      </c>
      <c r="G158" s="139">
        <v>392</v>
      </c>
      <c r="H158" s="140">
        <v>63.22</v>
      </c>
      <c r="I158" s="143">
        <f t="shared" si="9"/>
        <v>109355</v>
      </c>
      <c r="J158" s="144">
        <f t="shared" si="10"/>
        <v>2</v>
      </c>
      <c r="K158" s="145">
        <f t="shared" si="11"/>
        <v>20488617</v>
      </c>
    </row>
    <row r="159" spans="1:11" s="144" customFormat="1" ht="12.75" customHeight="1">
      <c r="A159" s="132" t="s">
        <v>1918</v>
      </c>
      <c r="B159" s="132" t="s">
        <v>1919</v>
      </c>
      <c r="C159" s="141">
        <v>1203</v>
      </c>
      <c r="D159" s="141">
        <v>234673</v>
      </c>
      <c r="E159" s="146">
        <f t="shared" si="8"/>
        <v>5.0000000000000001E-3</v>
      </c>
      <c r="F159" s="139">
        <v>571</v>
      </c>
      <c r="G159" s="139">
        <v>528</v>
      </c>
      <c r="H159" s="140">
        <v>42.31</v>
      </c>
      <c r="I159" s="143">
        <f t="shared" si="9"/>
        <v>99290</v>
      </c>
      <c r="J159" s="144">
        <f t="shared" si="10"/>
        <v>2</v>
      </c>
      <c r="K159" s="145">
        <f t="shared" si="11"/>
        <v>20723290</v>
      </c>
    </row>
    <row r="160" spans="1:11" s="144" customFormat="1" ht="12.75" customHeight="1">
      <c r="A160" s="132" t="s">
        <v>1920</v>
      </c>
      <c r="B160" s="132" t="s">
        <v>1921</v>
      </c>
      <c r="C160" s="141">
        <v>1241</v>
      </c>
      <c r="D160" s="141">
        <v>241218</v>
      </c>
      <c r="E160" s="146">
        <f t="shared" si="8"/>
        <v>5.0000000000000001E-3</v>
      </c>
      <c r="F160" s="139">
        <v>795</v>
      </c>
      <c r="G160" s="139">
        <v>674</v>
      </c>
      <c r="H160" s="140">
        <v>68.31</v>
      </c>
      <c r="I160" s="143">
        <f t="shared" si="9"/>
        <v>164776</v>
      </c>
      <c r="J160" s="144">
        <f t="shared" si="10"/>
        <v>2</v>
      </c>
      <c r="K160" s="145">
        <f t="shared" si="11"/>
        <v>20964508</v>
      </c>
    </row>
    <row r="161" spans="1:11" s="144" customFormat="1" ht="12.75" customHeight="1">
      <c r="A161" s="132" t="s">
        <v>1922</v>
      </c>
      <c r="B161" s="132" t="s">
        <v>1923</v>
      </c>
      <c r="C161" s="141">
        <v>453</v>
      </c>
      <c r="D161" s="141">
        <v>87081</v>
      </c>
      <c r="E161" s="146">
        <f t="shared" si="8"/>
        <v>5.0000000000000001E-3</v>
      </c>
      <c r="F161" s="139">
        <v>233</v>
      </c>
      <c r="G161" s="139">
        <v>200</v>
      </c>
      <c r="H161" s="140">
        <v>59.25</v>
      </c>
      <c r="I161" s="143">
        <f t="shared" si="9"/>
        <v>51595</v>
      </c>
      <c r="J161" s="144">
        <f t="shared" si="10"/>
        <v>2</v>
      </c>
      <c r="K161" s="145">
        <f t="shared" si="11"/>
        <v>21051589</v>
      </c>
    </row>
    <row r="162" spans="1:11" s="144" customFormat="1" ht="12.75" customHeight="1">
      <c r="A162" s="132" t="s">
        <v>1924</v>
      </c>
      <c r="B162" s="132" t="s">
        <v>1925</v>
      </c>
      <c r="C162" s="141">
        <v>897</v>
      </c>
      <c r="D162" s="141">
        <v>170786</v>
      </c>
      <c r="E162" s="146">
        <f t="shared" si="8"/>
        <v>5.0000000000000001E-3</v>
      </c>
      <c r="F162" s="139">
        <v>570</v>
      </c>
      <c r="G162" s="139">
        <v>489</v>
      </c>
      <c r="H162" s="140">
        <v>66.3</v>
      </c>
      <c r="I162" s="143">
        <f t="shared" si="9"/>
        <v>113231</v>
      </c>
      <c r="J162" s="144">
        <f t="shared" si="10"/>
        <v>2</v>
      </c>
      <c r="K162" s="145">
        <f t="shared" si="11"/>
        <v>21222375</v>
      </c>
    </row>
    <row r="163" spans="1:11" s="144" customFormat="1" ht="12.75" customHeight="1">
      <c r="A163" s="132" t="s">
        <v>1926</v>
      </c>
      <c r="B163" s="132" t="s">
        <v>1927</v>
      </c>
      <c r="C163" s="141">
        <v>774</v>
      </c>
      <c r="D163" s="141">
        <v>147089</v>
      </c>
      <c r="E163" s="146">
        <f t="shared" si="8"/>
        <v>5.0000000000000001E-3</v>
      </c>
      <c r="F163" s="139">
        <v>434</v>
      </c>
      <c r="G163" s="139">
        <v>379</v>
      </c>
      <c r="H163" s="140">
        <v>46.91</v>
      </c>
      <c r="I163" s="143">
        <f t="shared" si="9"/>
        <v>68999</v>
      </c>
      <c r="J163" s="144">
        <f t="shared" si="10"/>
        <v>2</v>
      </c>
      <c r="K163" s="145">
        <f t="shared" si="11"/>
        <v>21369464</v>
      </c>
    </row>
    <row r="164" spans="1:11" s="144" customFormat="1" ht="12.75" customHeight="1">
      <c r="A164" s="132" t="s">
        <v>1928</v>
      </c>
      <c r="B164" s="132" t="s">
        <v>1929</v>
      </c>
      <c r="C164" s="141">
        <v>1299</v>
      </c>
      <c r="D164" s="141">
        <v>244760</v>
      </c>
      <c r="E164" s="146">
        <f t="shared" si="8"/>
        <v>5.0000000000000001E-3</v>
      </c>
      <c r="F164" s="139">
        <v>642</v>
      </c>
      <c r="G164" s="139">
        <v>507</v>
      </c>
      <c r="H164" s="140">
        <v>62.95</v>
      </c>
      <c r="I164" s="143">
        <f t="shared" si="9"/>
        <v>154076</v>
      </c>
      <c r="J164" s="144">
        <f t="shared" si="10"/>
        <v>2</v>
      </c>
      <c r="K164" s="145">
        <f t="shared" si="11"/>
        <v>21614224</v>
      </c>
    </row>
    <row r="165" spans="1:11" s="144" customFormat="1" ht="12.75" customHeight="1">
      <c r="A165" s="132" t="s">
        <v>1930</v>
      </c>
      <c r="B165" s="132" t="s">
        <v>1931</v>
      </c>
      <c r="C165" s="141">
        <v>617</v>
      </c>
      <c r="D165" s="141">
        <v>115515</v>
      </c>
      <c r="E165" s="146">
        <f t="shared" si="8"/>
        <v>5.0000000000000001E-3</v>
      </c>
      <c r="F165" s="139">
        <v>410</v>
      </c>
      <c r="G165" s="139">
        <v>386</v>
      </c>
      <c r="H165" s="140">
        <v>52.92</v>
      </c>
      <c r="I165" s="143">
        <f t="shared" si="9"/>
        <v>61131</v>
      </c>
      <c r="J165" s="144">
        <f t="shared" si="10"/>
        <v>2</v>
      </c>
      <c r="K165" s="145">
        <f t="shared" si="11"/>
        <v>21729739</v>
      </c>
    </row>
    <row r="166" spans="1:11" s="144" customFormat="1" ht="12.75" customHeight="1">
      <c r="A166" s="132" t="s">
        <v>1932</v>
      </c>
      <c r="B166" s="132" t="s">
        <v>1933</v>
      </c>
      <c r="C166" s="141">
        <v>722</v>
      </c>
      <c r="D166" s="141">
        <v>134155</v>
      </c>
      <c r="E166" s="146">
        <f t="shared" si="8"/>
        <v>5.0000000000000001E-3</v>
      </c>
      <c r="F166" s="139">
        <v>454</v>
      </c>
      <c r="G166" s="139">
        <v>337</v>
      </c>
      <c r="H166" s="140">
        <v>55.99</v>
      </c>
      <c r="I166" s="143">
        <f t="shared" si="9"/>
        <v>75113</v>
      </c>
      <c r="J166" s="144">
        <f t="shared" si="10"/>
        <v>2</v>
      </c>
      <c r="K166" s="145">
        <f t="shared" si="11"/>
        <v>21863894</v>
      </c>
    </row>
    <row r="167" spans="1:11" s="144" customFormat="1" ht="12.75" customHeight="1">
      <c r="A167" s="132" t="s">
        <v>1934</v>
      </c>
      <c r="B167" s="132" t="s">
        <v>1935</v>
      </c>
      <c r="C167" s="141">
        <v>825</v>
      </c>
      <c r="D167" s="141">
        <v>152692</v>
      </c>
      <c r="E167" s="146">
        <f t="shared" si="8"/>
        <v>5.0000000000000001E-3</v>
      </c>
      <c r="F167" s="139">
        <v>391</v>
      </c>
      <c r="G167" s="139">
        <v>319</v>
      </c>
      <c r="H167" s="140">
        <v>50.67</v>
      </c>
      <c r="I167" s="143">
        <f t="shared" si="9"/>
        <v>77369</v>
      </c>
      <c r="J167" s="144">
        <f t="shared" si="10"/>
        <v>2</v>
      </c>
      <c r="K167" s="145">
        <f t="shared" si="11"/>
        <v>22016586</v>
      </c>
    </row>
    <row r="168" spans="1:11" s="144" customFormat="1" ht="12.75" customHeight="1">
      <c r="A168" s="132" t="s">
        <v>1936</v>
      </c>
      <c r="B168" s="132" t="s">
        <v>1937</v>
      </c>
      <c r="C168" s="141">
        <v>479</v>
      </c>
      <c r="D168" s="141">
        <v>88387</v>
      </c>
      <c r="E168" s="146">
        <f t="shared" si="8"/>
        <v>5.0000000000000001E-3</v>
      </c>
      <c r="F168" s="139">
        <v>237</v>
      </c>
      <c r="G168" s="139">
        <v>186</v>
      </c>
      <c r="H168" s="140">
        <v>50.98</v>
      </c>
      <c r="I168" s="143">
        <f t="shared" si="9"/>
        <v>45060</v>
      </c>
      <c r="J168" s="144">
        <f t="shared" si="10"/>
        <v>2</v>
      </c>
      <c r="K168" s="145">
        <f t="shared" si="11"/>
        <v>22104973</v>
      </c>
    </row>
    <row r="169" spans="1:11" s="144" customFormat="1" ht="12.75" customHeight="1">
      <c r="A169" s="132" t="s">
        <v>1938</v>
      </c>
      <c r="B169" s="132" t="s">
        <v>1939</v>
      </c>
      <c r="C169" s="141">
        <v>1094</v>
      </c>
      <c r="D169" s="141">
        <v>201592</v>
      </c>
      <c r="E169" s="146">
        <f t="shared" si="8"/>
        <v>5.0000000000000001E-3</v>
      </c>
      <c r="F169" s="139">
        <v>666</v>
      </c>
      <c r="G169" s="139">
        <v>569</v>
      </c>
      <c r="H169" s="140">
        <v>56.85</v>
      </c>
      <c r="I169" s="143">
        <f t="shared" si="9"/>
        <v>114605</v>
      </c>
      <c r="J169" s="144">
        <f t="shared" si="10"/>
        <v>3</v>
      </c>
      <c r="K169" s="145">
        <f t="shared" si="11"/>
        <v>22306565</v>
      </c>
    </row>
    <row r="170" spans="1:11" s="144" customFormat="1" ht="12.75" customHeight="1">
      <c r="A170" s="132" t="s">
        <v>1940</v>
      </c>
      <c r="B170" s="132" t="s">
        <v>1941</v>
      </c>
      <c r="C170" s="141">
        <v>857</v>
      </c>
      <c r="D170" s="141">
        <v>156837</v>
      </c>
      <c r="E170" s="146">
        <f t="shared" si="8"/>
        <v>5.0000000000000001E-3</v>
      </c>
      <c r="F170" s="139">
        <v>347</v>
      </c>
      <c r="G170" s="139">
        <v>310</v>
      </c>
      <c r="H170" s="140">
        <v>48.22</v>
      </c>
      <c r="I170" s="143">
        <f t="shared" si="9"/>
        <v>75627</v>
      </c>
      <c r="J170" s="144">
        <f t="shared" si="10"/>
        <v>3</v>
      </c>
      <c r="K170" s="145">
        <f t="shared" si="11"/>
        <v>22463402</v>
      </c>
    </row>
    <row r="171" spans="1:11" s="144" customFormat="1" ht="12.75" customHeight="1">
      <c r="A171" s="132" t="s">
        <v>1942</v>
      </c>
      <c r="B171" s="132" t="s">
        <v>1943</v>
      </c>
      <c r="C171" s="141">
        <v>1146</v>
      </c>
      <c r="D171" s="141">
        <v>208809</v>
      </c>
      <c r="E171" s="146">
        <f t="shared" si="8"/>
        <v>5.0000000000000001E-3</v>
      </c>
      <c r="F171" s="139">
        <v>575</v>
      </c>
      <c r="G171" s="139">
        <v>516</v>
      </c>
      <c r="H171" s="140">
        <v>54.27</v>
      </c>
      <c r="I171" s="143">
        <f t="shared" si="9"/>
        <v>113321</v>
      </c>
      <c r="J171" s="144">
        <f t="shared" si="10"/>
        <v>3</v>
      </c>
      <c r="K171" s="145">
        <f t="shared" si="11"/>
        <v>22672211</v>
      </c>
    </row>
    <row r="172" spans="1:11" s="144" customFormat="1" ht="12.75" customHeight="1">
      <c r="A172" s="132" t="s">
        <v>1944</v>
      </c>
      <c r="B172" s="132" t="s">
        <v>1945</v>
      </c>
      <c r="C172" s="141">
        <v>858</v>
      </c>
      <c r="D172" s="141">
        <v>156312</v>
      </c>
      <c r="E172" s="146">
        <f t="shared" si="8"/>
        <v>5.0000000000000001E-3</v>
      </c>
      <c r="F172" s="139">
        <v>546</v>
      </c>
      <c r="G172" s="139">
        <v>431</v>
      </c>
      <c r="H172" s="140">
        <v>49.03</v>
      </c>
      <c r="I172" s="143">
        <f t="shared" si="9"/>
        <v>76640</v>
      </c>
      <c r="J172" s="144">
        <f t="shared" si="10"/>
        <v>3</v>
      </c>
      <c r="K172" s="145">
        <f t="shared" si="11"/>
        <v>22828523</v>
      </c>
    </row>
    <row r="173" spans="1:11" s="144" customFormat="1" ht="12.75" customHeight="1">
      <c r="A173" s="132" t="s">
        <v>1946</v>
      </c>
      <c r="B173" s="132" t="s">
        <v>1947</v>
      </c>
      <c r="C173" s="141">
        <v>957</v>
      </c>
      <c r="D173" s="141">
        <v>174089</v>
      </c>
      <c r="E173" s="146">
        <f t="shared" si="8"/>
        <v>5.0000000000000001E-3</v>
      </c>
      <c r="F173" s="139">
        <v>417</v>
      </c>
      <c r="G173" s="139">
        <v>382</v>
      </c>
      <c r="H173" s="140">
        <v>52.83</v>
      </c>
      <c r="I173" s="143">
        <f t="shared" si="9"/>
        <v>91971</v>
      </c>
      <c r="J173" s="144">
        <f t="shared" si="10"/>
        <v>3</v>
      </c>
      <c r="K173" s="145">
        <f t="shared" si="11"/>
        <v>23002612</v>
      </c>
    </row>
    <row r="174" spans="1:11" s="144" customFormat="1" ht="12.75" customHeight="1">
      <c r="A174" s="132" t="s">
        <v>1948</v>
      </c>
      <c r="B174" s="132" t="s">
        <v>1949</v>
      </c>
      <c r="C174" s="141">
        <v>765</v>
      </c>
      <c r="D174" s="141">
        <v>138128</v>
      </c>
      <c r="E174" s="146">
        <f t="shared" si="8"/>
        <v>6.0000000000000001E-3</v>
      </c>
      <c r="F174" s="139">
        <v>388</v>
      </c>
      <c r="G174" s="139">
        <v>310</v>
      </c>
      <c r="H174" s="140">
        <v>45.02</v>
      </c>
      <c r="I174" s="143">
        <f t="shared" si="9"/>
        <v>62185</v>
      </c>
      <c r="J174" s="144">
        <f t="shared" si="10"/>
        <v>3</v>
      </c>
      <c r="K174" s="145">
        <f t="shared" si="11"/>
        <v>23140740</v>
      </c>
    </row>
    <row r="175" spans="1:11" s="144" customFormat="1" ht="12.75" customHeight="1">
      <c r="A175" s="132" t="s">
        <v>1950</v>
      </c>
      <c r="B175" s="132" t="s">
        <v>1951</v>
      </c>
      <c r="C175" s="141">
        <v>1401</v>
      </c>
      <c r="D175" s="141">
        <v>252783</v>
      </c>
      <c r="E175" s="146">
        <f t="shared" si="8"/>
        <v>6.0000000000000001E-3</v>
      </c>
      <c r="F175" s="139">
        <v>720</v>
      </c>
      <c r="G175" s="139">
        <v>676</v>
      </c>
      <c r="H175" s="140">
        <v>69.66</v>
      </c>
      <c r="I175" s="143">
        <f t="shared" si="9"/>
        <v>176089</v>
      </c>
      <c r="J175" s="144">
        <f t="shared" si="10"/>
        <v>3</v>
      </c>
      <c r="K175" s="145">
        <f t="shared" si="11"/>
        <v>23393523</v>
      </c>
    </row>
    <row r="176" spans="1:11" s="144" customFormat="1" ht="12.75" customHeight="1">
      <c r="A176" s="132" t="s">
        <v>1952</v>
      </c>
      <c r="B176" s="132" t="s">
        <v>1953</v>
      </c>
      <c r="C176" s="141">
        <v>310</v>
      </c>
      <c r="D176" s="141">
        <v>55825</v>
      </c>
      <c r="E176" s="146">
        <f t="shared" si="8"/>
        <v>6.0000000000000001E-3</v>
      </c>
      <c r="F176" s="139">
        <v>164</v>
      </c>
      <c r="G176" s="139">
        <v>155</v>
      </c>
      <c r="H176" s="140">
        <v>54.58</v>
      </c>
      <c r="I176" s="143">
        <f t="shared" si="9"/>
        <v>30469</v>
      </c>
      <c r="J176" s="144">
        <f t="shared" si="10"/>
        <v>3</v>
      </c>
      <c r="K176" s="145">
        <f t="shared" si="11"/>
        <v>23449348</v>
      </c>
    </row>
    <row r="177" spans="1:11" s="144" customFormat="1" ht="12.75" customHeight="1">
      <c r="A177" s="132" t="s">
        <v>1954</v>
      </c>
      <c r="B177" s="132" t="s">
        <v>1955</v>
      </c>
      <c r="C177" s="141">
        <v>553</v>
      </c>
      <c r="D177" s="141">
        <v>99002</v>
      </c>
      <c r="E177" s="146">
        <f t="shared" si="8"/>
        <v>6.0000000000000001E-3</v>
      </c>
      <c r="F177" s="139">
        <v>268</v>
      </c>
      <c r="G177" s="139">
        <v>235</v>
      </c>
      <c r="H177" s="140">
        <v>60.99</v>
      </c>
      <c r="I177" s="143">
        <f t="shared" si="9"/>
        <v>60381</v>
      </c>
      <c r="J177" s="144">
        <f t="shared" si="10"/>
        <v>3</v>
      </c>
      <c r="K177" s="145">
        <f t="shared" si="11"/>
        <v>23548350</v>
      </c>
    </row>
    <row r="178" spans="1:11" s="144" customFormat="1" ht="12.75" customHeight="1">
      <c r="A178" s="132" t="s">
        <v>1956</v>
      </c>
      <c r="B178" s="132" t="s">
        <v>1957</v>
      </c>
      <c r="C178" s="141">
        <v>1055</v>
      </c>
      <c r="D178" s="141">
        <v>188669</v>
      </c>
      <c r="E178" s="146">
        <f t="shared" si="8"/>
        <v>6.0000000000000001E-3</v>
      </c>
      <c r="F178" s="139">
        <v>537</v>
      </c>
      <c r="G178" s="139">
        <v>484</v>
      </c>
      <c r="H178" s="140">
        <v>54.12</v>
      </c>
      <c r="I178" s="143">
        <f t="shared" si="9"/>
        <v>102108</v>
      </c>
      <c r="J178" s="144">
        <f t="shared" si="10"/>
        <v>3</v>
      </c>
      <c r="K178" s="145">
        <f t="shared" si="11"/>
        <v>23737019</v>
      </c>
    </row>
    <row r="179" spans="1:11" s="144" customFormat="1" ht="12.75" customHeight="1">
      <c r="A179" s="132" t="s">
        <v>1958</v>
      </c>
      <c r="B179" s="132" t="s">
        <v>1959</v>
      </c>
      <c r="C179" s="141">
        <v>579</v>
      </c>
      <c r="D179" s="141">
        <v>103274</v>
      </c>
      <c r="E179" s="146">
        <f t="shared" si="8"/>
        <v>6.0000000000000001E-3</v>
      </c>
      <c r="F179" s="139">
        <v>384</v>
      </c>
      <c r="G179" s="139">
        <v>325</v>
      </c>
      <c r="H179" s="140">
        <v>47.14</v>
      </c>
      <c r="I179" s="143">
        <f t="shared" si="9"/>
        <v>48683</v>
      </c>
      <c r="J179" s="144">
        <f t="shared" si="10"/>
        <v>3</v>
      </c>
      <c r="K179" s="145">
        <f t="shared" si="11"/>
        <v>23840293</v>
      </c>
    </row>
    <row r="180" spans="1:11" s="144" customFormat="1" ht="12.75" customHeight="1">
      <c r="A180" s="132" t="s">
        <v>1960</v>
      </c>
      <c r="B180" s="132" t="s">
        <v>1961</v>
      </c>
      <c r="C180" s="141">
        <v>851</v>
      </c>
      <c r="D180" s="141">
        <v>151500</v>
      </c>
      <c r="E180" s="146">
        <f t="shared" si="8"/>
        <v>6.0000000000000001E-3</v>
      </c>
      <c r="F180" s="139">
        <v>477</v>
      </c>
      <c r="G180" s="139">
        <v>438</v>
      </c>
      <c r="H180" s="140">
        <v>58.17</v>
      </c>
      <c r="I180" s="143">
        <f t="shared" si="9"/>
        <v>88128</v>
      </c>
      <c r="J180" s="144">
        <f t="shared" si="10"/>
        <v>3</v>
      </c>
      <c r="K180" s="145">
        <f t="shared" si="11"/>
        <v>23991793</v>
      </c>
    </row>
    <row r="181" spans="1:11" s="144" customFormat="1" ht="12.75" customHeight="1">
      <c r="A181" s="132" t="s">
        <v>1962</v>
      </c>
      <c r="B181" s="132" t="s">
        <v>1963</v>
      </c>
      <c r="C181" s="141">
        <v>712</v>
      </c>
      <c r="D181" s="141">
        <v>126151</v>
      </c>
      <c r="E181" s="146">
        <f t="shared" si="8"/>
        <v>6.0000000000000001E-3</v>
      </c>
      <c r="F181" s="139">
        <v>341</v>
      </c>
      <c r="G181" s="139">
        <v>299</v>
      </c>
      <c r="H181" s="140">
        <v>59.43</v>
      </c>
      <c r="I181" s="143">
        <f t="shared" si="9"/>
        <v>74972</v>
      </c>
      <c r="J181" s="144">
        <f t="shared" si="10"/>
        <v>3</v>
      </c>
      <c r="K181" s="145">
        <f t="shared" si="11"/>
        <v>24117944</v>
      </c>
    </row>
    <row r="182" spans="1:11" s="144" customFormat="1" ht="12.75" customHeight="1">
      <c r="A182" s="132" t="s">
        <v>1964</v>
      </c>
      <c r="B182" s="132" t="s">
        <v>1965</v>
      </c>
      <c r="C182" s="141">
        <v>1845</v>
      </c>
      <c r="D182" s="141">
        <v>326889</v>
      </c>
      <c r="E182" s="146">
        <f t="shared" si="8"/>
        <v>6.0000000000000001E-3</v>
      </c>
      <c r="F182" s="139">
        <v>867</v>
      </c>
      <c r="G182" s="139">
        <v>699</v>
      </c>
      <c r="H182" s="140">
        <v>49.35</v>
      </c>
      <c r="I182" s="143">
        <f t="shared" si="9"/>
        <v>161320</v>
      </c>
      <c r="J182" s="144">
        <f t="shared" si="10"/>
        <v>3</v>
      </c>
      <c r="K182" s="145">
        <f t="shared" si="11"/>
        <v>24444833</v>
      </c>
    </row>
    <row r="183" spans="1:11" s="144" customFormat="1" ht="12.75" customHeight="1">
      <c r="A183" s="132" t="s">
        <v>1966</v>
      </c>
      <c r="B183" s="132" t="s">
        <v>1967</v>
      </c>
      <c r="C183" s="141">
        <v>598</v>
      </c>
      <c r="D183" s="141">
        <v>105543</v>
      </c>
      <c r="E183" s="146">
        <f t="shared" si="8"/>
        <v>6.0000000000000001E-3</v>
      </c>
      <c r="F183" s="139">
        <v>265</v>
      </c>
      <c r="G183" s="139">
        <v>237</v>
      </c>
      <c r="H183" s="140">
        <v>64.22</v>
      </c>
      <c r="I183" s="143">
        <f t="shared" si="9"/>
        <v>67780</v>
      </c>
      <c r="J183" s="144">
        <f t="shared" si="10"/>
        <v>3</v>
      </c>
      <c r="K183" s="145">
        <f t="shared" si="11"/>
        <v>24550376</v>
      </c>
    </row>
    <row r="184" spans="1:11" s="144" customFormat="1" ht="12.75" customHeight="1">
      <c r="A184" s="132" t="s">
        <v>1968</v>
      </c>
      <c r="B184" s="132" t="s">
        <v>1969</v>
      </c>
      <c r="C184" s="141">
        <v>487</v>
      </c>
      <c r="D184" s="141">
        <v>85756</v>
      </c>
      <c r="E184" s="146">
        <f t="shared" si="8"/>
        <v>6.0000000000000001E-3</v>
      </c>
      <c r="F184" s="139">
        <v>295</v>
      </c>
      <c r="G184" s="139">
        <v>244</v>
      </c>
      <c r="H184" s="140">
        <v>48.9</v>
      </c>
      <c r="I184" s="143">
        <f t="shared" si="9"/>
        <v>41935</v>
      </c>
      <c r="J184" s="144">
        <f t="shared" si="10"/>
        <v>3</v>
      </c>
      <c r="K184" s="145">
        <f t="shared" si="11"/>
        <v>24636132</v>
      </c>
    </row>
    <row r="185" spans="1:11" s="144" customFormat="1" ht="12.75" customHeight="1">
      <c r="A185" s="132" t="s">
        <v>1970</v>
      </c>
      <c r="B185" s="132" t="s">
        <v>1971</v>
      </c>
      <c r="C185" s="141">
        <v>1114</v>
      </c>
      <c r="D185" s="141">
        <v>195681</v>
      </c>
      <c r="E185" s="146">
        <f t="shared" si="8"/>
        <v>6.0000000000000001E-3</v>
      </c>
      <c r="F185" s="139">
        <v>616</v>
      </c>
      <c r="G185" s="139">
        <v>506</v>
      </c>
      <c r="H185" s="140">
        <v>61.73</v>
      </c>
      <c r="I185" s="143">
        <f t="shared" si="9"/>
        <v>120794</v>
      </c>
      <c r="J185" s="144">
        <f t="shared" si="10"/>
        <v>3</v>
      </c>
      <c r="K185" s="145">
        <f t="shared" si="11"/>
        <v>24831813</v>
      </c>
    </row>
    <row r="186" spans="1:11" s="144" customFormat="1" ht="12.75" customHeight="1">
      <c r="A186" s="132" t="s">
        <v>1972</v>
      </c>
      <c r="B186" s="132" t="s">
        <v>1973</v>
      </c>
      <c r="C186" s="141">
        <v>865</v>
      </c>
      <c r="D186" s="141">
        <v>151589</v>
      </c>
      <c r="E186" s="146">
        <f t="shared" si="8"/>
        <v>6.0000000000000001E-3</v>
      </c>
      <c r="F186" s="139">
        <v>575</v>
      </c>
      <c r="G186" s="139">
        <v>467</v>
      </c>
      <c r="H186" s="140">
        <v>66.400000000000006</v>
      </c>
      <c r="I186" s="143">
        <f t="shared" si="9"/>
        <v>100655</v>
      </c>
      <c r="J186" s="144">
        <f t="shared" si="10"/>
        <v>3</v>
      </c>
      <c r="K186" s="145">
        <f t="shared" si="11"/>
        <v>24983402</v>
      </c>
    </row>
    <row r="187" spans="1:11" s="144" customFormat="1" ht="12.75" customHeight="1">
      <c r="A187" s="132" t="s">
        <v>1974</v>
      </c>
      <c r="B187" s="132" t="s">
        <v>1975</v>
      </c>
      <c r="C187" s="141">
        <v>1006</v>
      </c>
      <c r="D187" s="141">
        <v>174588</v>
      </c>
      <c r="E187" s="146">
        <f t="shared" si="8"/>
        <v>6.0000000000000001E-3</v>
      </c>
      <c r="F187" s="139">
        <v>448</v>
      </c>
      <c r="G187" s="139">
        <v>373</v>
      </c>
      <c r="H187" s="140">
        <v>51.9</v>
      </c>
      <c r="I187" s="143">
        <f t="shared" si="9"/>
        <v>90611</v>
      </c>
      <c r="J187" s="144">
        <f t="shared" si="10"/>
        <v>3</v>
      </c>
      <c r="K187" s="145">
        <f t="shared" si="11"/>
        <v>25157990</v>
      </c>
    </row>
    <row r="188" spans="1:11" s="144" customFormat="1" ht="12.75" customHeight="1">
      <c r="A188" s="132" t="s">
        <v>1976</v>
      </c>
      <c r="B188" s="132" t="s">
        <v>1977</v>
      </c>
      <c r="C188" s="141">
        <v>846</v>
      </c>
      <c r="D188" s="141">
        <v>145648</v>
      </c>
      <c r="E188" s="146">
        <f t="shared" si="8"/>
        <v>6.0000000000000001E-3</v>
      </c>
      <c r="F188" s="139">
        <v>420</v>
      </c>
      <c r="G188" s="139">
        <v>384</v>
      </c>
      <c r="H188" s="140">
        <v>50.49</v>
      </c>
      <c r="I188" s="143">
        <f t="shared" si="9"/>
        <v>73538</v>
      </c>
      <c r="J188" s="144">
        <f t="shared" si="10"/>
        <v>3</v>
      </c>
      <c r="K188" s="145">
        <f t="shared" si="11"/>
        <v>25303638</v>
      </c>
    </row>
    <row r="189" spans="1:11" s="144" customFormat="1" ht="12.75" customHeight="1">
      <c r="A189" s="132" t="s">
        <v>1978</v>
      </c>
      <c r="B189" s="132" t="s">
        <v>1979</v>
      </c>
      <c r="C189" s="141">
        <v>1617</v>
      </c>
      <c r="D189" s="141">
        <v>277962</v>
      </c>
      <c r="E189" s="146">
        <f t="shared" si="8"/>
        <v>6.0000000000000001E-3</v>
      </c>
      <c r="F189" s="139">
        <v>931</v>
      </c>
      <c r="G189" s="139">
        <v>809</v>
      </c>
      <c r="H189" s="140">
        <v>61.34</v>
      </c>
      <c r="I189" s="143">
        <f t="shared" si="9"/>
        <v>170502</v>
      </c>
      <c r="J189" s="144">
        <f t="shared" si="10"/>
        <v>3</v>
      </c>
      <c r="K189" s="145">
        <f t="shared" si="11"/>
        <v>25581600</v>
      </c>
    </row>
    <row r="190" spans="1:11" s="144" customFormat="1" ht="12.75" customHeight="1">
      <c r="A190" s="132" t="s">
        <v>1980</v>
      </c>
      <c r="B190" s="132" t="s">
        <v>1981</v>
      </c>
      <c r="C190" s="141">
        <v>1621</v>
      </c>
      <c r="D190" s="141">
        <v>278542</v>
      </c>
      <c r="E190" s="146">
        <f t="shared" si="8"/>
        <v>6.0000000000000001E-3</v>
      </c>
      <c r="F190" s="139">
        <v>659</v>
      </c>
      <c r="G190" s="139">
        <v>588</v>
      </c>
      <c r="H190" s="140">
        <v>64.08</v>
      </c>
      <c r="I190" s="143">
        <f t="shared" si="9"/>
        <v>178490</v>
      </c>
      <c r="J190" s="144">
        <f t="shared" si="10"/>
        <v>3</v>
      </c>
      <c r="K190" s="145">
        <f t="shared" si="11"/>
        <v>25860142</v>
      </c>
    </row>
    <row r="191" spans="1:11" s="144" customFormat="1" ht="12.75" customHeight="1">
      <c r="A191" s="132" t="s">
        <v>1982</v>
      </c>
      <c r="B191" s="132" t="s">
        <v>1983</v>
      </c>
      <c r="C191" s="141">
        <v>756</v>
      </c>
      <c r="D191" s="141">
        <v>128467</v>
      </c>
      <c r="E191" s="146">
        <f t="shared" si="8"/>
        <v>6.0000000000000001E-3</v>
      </c>
      <c r="F191" s="139">
        <v>435</v>
      </c>
      <c r="G191" s="139">
        <v>349</v>
      </c>
      <c r="H191" s="140">
        <v>63.04</v>
      </c>
      <c r="I191" s="143">
        <f t="shared" si="9"/>
        <v>80986</v>
      </c>
      <c r="J191" s="144">
        <f t="shared" si="10"/>
        <v>3</v>
      </c>
      <c r="K191" s="145">
        <f t="shared" si="11"/>
        <v>25988609</v>
      </c>
    </row>
    <row r="192" spans="1:11" s="144" customFormat="1" ht="12.75" customHeight="1">
      <c r="A192" s="132" t="s">
        <v>1984</v>
      </c>
      <c r="B192" s="132" t="s">
        <v>1985</v>
      </c>
      <c r="C192" s="141">
        <v>1196</v>
      </c>
      <c r="D192" s="141">
        <v>202220</v>
      </c>
      <c r="E192" s="146">
        <f t="shared" si="8"/>
        <v>6.0000000000000001E-3</v>
      </c>
      <c r="F192" s="139">
        <v>492</v>
      </c>
      <c r="G192" s="139">
        <v>444</v>
      </c>
      <c r="H192" s="140">
        <v>53.72</v>
      </c>
      <c r="I192" s="143">
        <f t="shared" si="9"/>
        <v>108633</v>
      </c>
      <c r="J192" s="144">
        <f t="shared" si="10"/>
        <v>3</v>
      </c>
      <c r="K192" s="145">
        <f t="shared" si="11"/>
        <v>26190829</v>
      </c>
    </row>
    <row r="193" spans="1:11" s="144" customFormat="1" ht="12.75" customHeight="1">
      <c r="A193" s="132" t="s">
        <v>1986</v>
      </c>
      <c r="B193" s="132" t="s">
        <v>1987</v>
      </c>
      <c r="C193" s="141">
        <v>868</v>
      </c>
      <c r="D193" s="141">
        <v>146309</v>
      </c>
      <c r="E193" s="146">
        <f t="shared" si="8"/>
        <v>6.0000000000000001E-3</v>
      </c>
      <c r="F193" s="139">
        <v>329</v>
      </c>
      <c r="G193" s="139">
        <v>296</v>
      </c>
      <c r="H193" s="140">
        <v>50.36</v>
      </c>
      <c r="I193" s="143">
        <f t="shared" si="9"/>
        <v>73681</v>
      </c>
      <c r="J193" s="144">
        <f t="shared" si="10"/>
        <v>3</v>
      </c>
      <c r="K193" s="145">
        <f t="shared" si="11"/>
        <v>26337138</v>
      </c>
    </row>
    <row r="194" spans="1:11" s="144" customFormat="1" ht="12.75" customHeight="1">
      <c r="A194" s="132" t="s">
        <v>1988</v>
      </c>
      <c r="B194" s="132" t="s">
        <v>1989</v>
      </c>
      <c r="C194" s="141">
        <v>872</v>
      </c>
      <c r="D194" s="141">
        <v>146282</v>
      </c>
      <c r="E194" s="146">
        <f t="shared" si="8"/>
        <v>6.0000000000000001E-3</v>
      </c>
      <c r="F194" s="139">
        <v>324</v>
      </c>
      <c r="G194" s="139">
        <v>257</v>
      </c>
      <c r="H194" s="140">
        <v>37.29</v>
      </c>
      <c r="I194" s="143">
        <f t="shared" si="9"/>
        <v>54549</v>
      </c>
      <c r="J194" s="144">
        <f t="shared" si="10"/>
        <v>3</v>
      </c>
      <c r="K194" s="145">
        <f t="shared" si="11"/>
        <v>26483420</v>
      </c>
    </row>
    <row r="195" spans="1:11" s="144" customFormat="1" ht="12.75" customHeight="1">
      <c r="A195" s="132" t="s">
        <v>1990</v>
      </c>
      <c r="B195" s="132" t="s">
        <v>1991</v>
      </c>
      <c r="C195" s="141">
        <v>676</v>
      </c>
      <c r="D195" s="141">
        <v>112671</v>
      </c>
      <c r="E195" s="146">
        <f t="shared" si="8"/>
        <v>6.0000000000000001E-3</v>
      </c>
      <c r="F195" s="139">
        <v>382</v>
      </c>
      <c r="G195" s="139">
        <v>302</v>
      </c>
      <c r="H195" s="140">
        <v>54.65</v>
      </c>
      <c r="I195" s="143">
        <f t="shared" si="9"/>
        <v>61575</v>
      </c>
      <c r="J195" s="144">
        <f t="shared" si="10"/>
        <v>3</v>
      </c>
      <c r="K195" s="145">
        <f t="shared" si="11"/>
        <v>26596091</v>
      </c>
    </row>
    <row r="196" spans="1:11" s="144" customFormat="1" ht="12.75" customHeight="1">
      <c r="A196" s="132" t="s">
        <v>1992</v>
      </c>
      <c r="B196" s="132" t="s">
        <v>1993</v>
      </c>
      <c r="C196" s="141">
        <v>419</v>
      </c>
      <c r="D196" s="141">
        <v>69636</v>
      </c>
      <c r="E196" s="146">
        <f t="shared" si="8"/>
        <v>6.0000000000000001E-3</v>
      </c>
      <c r="F196" s="139">
        <v>192</v>
      </c>
      <c r="G196" s="139">
        <v>193</v>
      </c>
      <c r="H196" s="140">
        <v>50.7</v>
      </c>
      <c r="I196" s="143">
        <f t="shared" si="9"/>
        <v>35305</v>
      </c>
      <c r="J196" s="144">
        <f t="shared" si="10"/>
        <v>3</v>
      </c>
      <c r="K196" s="145">
        <f t="shared" si="11"/>
        <v>26665727</v>
      </c>
    </row>
    <row r="197" spans="1:11" s="144" customFormat="1" ht="12.75" customHeight="1">
      <c r="A197" s="132" t="s">
        <v>1994</v>
      </c>
      <c r="B197" s="132" t="s">
        <v>1995</v>
      </c>
      <c r="C197" s="141">
        <v>857</v>
      </c>
      <c r="D197" s="141">
        <v>140652</v>
      </c>
      <c r="E197" s="146">
        <f t="shared" si="8"/>
        <v>6.0000000000000001E-3</v>
      </c>
      <c r="F197" s="139">
        <v>546</v>
      </c>
      <c r="G197" s="139">
        <v>483</v>
      </c>
      <c r="H197" s="140">
        <v>63.85</v>
      </c>
      <c r="I197" s="143">
        <f t="shared" si="9"/>
        <v>89806</v>
      </c>
      <c r="J197" s="144">
        <f t="shared" si="10"/>
        <v>3</v>
      </c>
      <c r="K197" s="145">
        <f t="shared" si="11"/>
        <v>26806379</v>
      </c>
    </row>
    <row r="198" spans="1:11" s="144" customFormat="1" ht="12.75" customHeight="1">
      <c r="A198" s="132" t="s">
        <v>1996</v>
      </c>
      <c r="B198" s="132" t="s">
        <v>1997</v>
      </c>
      <c r="C198" s="141">
        <v>1869</v>
      </c>
      <c r="D198" s="141">
        <v>306397</v>
      </c>
      <c r="E198" s="146">
        <f t="shared" ref="E198:E261" si="12">C198/D198</f>
        <v>6.0000000000000001E-3</v>
      </c>
      <c r="F198" s="139">
        <v>971</v>
      </c>
      <c r="G198" s="139">
        <v>889</v>
      </c>
      <c r="H198" s="140">
        <v>68.959999999999994</v>
      </c>
      <c r="I198" s="143">
        <f t="shared" ref="I198:I261" si="13">D198*H198/100</f>
        <v>211291</v>
      </c>
      <c r="J198" s="144">
        <f t="shared" si="10"/>
        <v>3</v>
      </c>
      <c r="K198" s="145">
        <f t="shared" si="11"/>
        <v>27112776</v>
      </c>
    </row>
    <row r="199" spans="1:11" s="144" customFormat="1" ht="12.75" customHeight="1">
      <c r="A199" s="132" t="s">
        <v>1998</v>
      </c>
      <c r="B199" s="132" t="s">
        <v>1999</v>
      </c>
      <c r="C199" s="141">
        <v>566</v>
      </c>
      <c r="D199" s="141">
        <v>92236</v>
      </c>
      <c r="E199" s="146">
        <f t="shared" si="12"/>
        <v>6.0000000000000001E-3</v>
      </c>
      <c r="F199" s="139">
        <v>283</v>
      </c>
      <c r="G199" s="139">
        <v>258</v>
      </c>
      <c r="H199" s="140">
        <v>54.88</v>
      </c>
      <c r="I199" s="143">
        <f t="shared" si="13"/>
        <v>50619</v>
      </c>
      <c r="J199" s="144">
        <f t="shared" ref="J199:J262" si="14">INT(K199/K$331*5+0.99999)</f>
        <v>3</v>
      </c>
      <c r="K199" s="145">
        <f t="shared" si="11"/>
        <v>27205012</v>
      </c>
    </row>
    <row r="200" spans="1:11" s="144" customFormat="1" ht="12.75" customHeight="1">
      <c r="A200" s="132" t="s">
        <v>2000</v>
      </c>
      <c r="B200" s="132" t="s">
        <v>2001</v>
      </c>
      <c r="C200" s="141">
        <v>766</v>
      </c>
      <c r="D200" s="141">
        <v>123768</v>
      </c>
      <c r="E200" s="146">
        <f t="shared" si="12"/>
        <v>6.0000000000000001E-3</v>
      </c>
      <c r="F200" s="139">
        <v>364</v>
      </c>
      <c r="G200" s="139">
        <v>310</v>
      </c>
      <c r="H200" s="140">
        <v>41.61</v>
      </c>
      <c r="I200" s="143">
        <f t="shared" si="13"/>
        <v>51500</v>
      </c>
      <c r="J200" s="144">
        <f t="shared" si="14"/>
        <v>3</v>
      </c>
      <c r="K200" s="145">
        <f t="shared" ref="K200:K263" si="15">D200+K199</f>
        <v>27328780</v>
      </c>
    </row>
    <row r="201" spans="1:11" s="144" customFormat="1" ht="12.75" customHeight="1">
      <c r="A201" s="132" t="s">
        <v>2002</v>
      </c>
      <c r="B201" s="132" t="s">
        <v>2003</v>
      </c>
      <c r="C201" s="141">
        <v>982</v>
      </c>
      <c r="D201" s="141">
        <v>156997</v>
      </c>
      <c r="E201" s="146">
        <f t="shared" si="12"/>
        <v>6.0000000000000001E-3</v>
      </c>
      <c r="F201" s="139">
        <v>714</v>
      </c>
      <c r="G201" s="139">
        <v>633</v>
      </c>
      <c r="H201" s="140">
        <v>62.48</v>
      </c>
      <c r="I201" s="143">
        <f t="shared" si="13"/>
        <v>98092</v>
      </c>
      <c r="J201" s="144">
        <f t="shared" si="14"/>
        <v>3</v>
      </c>
      <c r="K201" s="145">
        <f t="shared" si="15"/>
        <v>27485777</v>
      </c>
    </row>
    <row r="202" spans="1:11" s="144" customFormat="1" ht="12.75" customHeight="1">
      <c r="A202" s="132" t="s">
        <v>2004</v>
      </c>
      <c r="B202" s="132" t="s">
        <v>2005</v>
      </c>
      <c r="C202" s="141">
        <v>766</v>
      </c>
      <c r="D202" s="141">
        <v>122276</v>
      </c>
      <c r="E202" s="146">
        <f t="shared" si="12"/>
        <v>6.0000000000000001E-3</v>
      </c>
      <c r="F202" s="139">
        <v>439</v>
      </c>
      <c r="G202" s="139">
        <v>361</v>
      </c>
      <c r="H202" s="140">
        <v>51.56</v>
      </c>
      <c r="I202" s="143">
        <f t="shared" si="13"/>
        <v>63046</v>
      </c>
      <c r="J202" s="144">
        <f t="shared" si="14"/>
        <v>3</v>
      </c>
      <c r="K202" s="145">
        <f t="shared" si="15"/>
        <v>27608053</v>
      </c>
    </row>
    <row r="203" spans="1:11" s="144" customFormat="1" ht="12.75" customHeight="1">
      <c r="A203" s="132" t="s">
        <v>2006</v>
      </c>
      <c r="B203" s="132" t="s">
        <v>2007</v>
      </c>
      <c r="C203" s="141">
        <v>1751</v>
      </c>
      <c r="D203" s="141">
        <v>277623</v>
      </c>
      <c r="E203" s="146">
        <f t="shared" si="12"/>
        <v>6.0000000000000001E-3</v>
      </c>
      <c r="F203" s="139">
        <v>738</v>
      </c>
      <c r="G203" s="139">
        <v>604</v>
      </c>
      <c r="H203" s="140">
        <v>52.68</v>
      </c>
      <c r="I203" s="143">
        <f t="shared" si="13"/>
        <v>146252</v>
      </c>
      <c r="J203" s="144">
        <f t="shared" si="14"/>
        <v>3</v>
      </c>
      <c r="K203" s="145">
        <f t="shared" si="15"/>
        <v>27885676</v>
      </c>
    </row>
    <row r="204" spans="1:11" s="144" customFormat="1" ht="12.75" customHeight="1">
      <c r="A204" s="132" t="s">
        <v>2008</v>
      </c>
      <c r="B204" s="132" t="s">
        <v>2009</v>
      </c>
      <c r="C204" s="141">
        <v>1783</v>
      </c>
      <c r="D204" s="141">
        <v>278937</v>
      </c>
      <c r="E204" s="146">
        <f t="shared" si="12"/>
        <v>6.0000000000000001E-3</v>
      </c>
      <c r="F204" s="139">
        <v>687</v>
      </c>
      <c r="G204" s="139">
        <v>516</v>
      </c>
      <c r="H204" s="140">
        <v>56.13</v>
      </c>
      <c r="I204" s="143">
        <f t="shared" si="13"/>
        <v>156567</v>
      </c>
      <c r="J204" s="144">
        <f t="shared" si="14"/>
        <v>3</v>
      </c>
      <c r="K204" s="145">
        <f t="shared" si="15"/>
        <v>28164613</v>
      </c>
    </row>
    <row r="205" spans="1:11" s="144" customFormat="1" ht="12.75" customHeight="1">
      <c r="A205" s="132" t="s">
        <v>2010</v>
      </c>
      <c r="B205" s="132" t="s">
        <v>2011</v>
      </c>
      <c r="C205" s="141">
        <v>2796</v>
      </c>
      <c r="D205" s="141">
        <v>437047</v>
      </c>
      <c r="E205" s="146">
        <f t="shared" si="12"/>
        <v>6.0000000000000001E-3</v>
      </c>
      <c r="F205" s="139">
        <v>1179</v>
      </c>
      <c r="G205" s="139">
        <v>1074</v>
      </c>
      <c r="H205" s="140">
        <v>54.67</v>
      </c>
      <c r="I205" s="143">
        <f t="shared" si="13"/>
        <v>238934</v>
      </c>
      <c r="J205" s="144">
        <f t="shared" si="14"/>
        <v>3</v>
      </c>
      <c r="K205" s="145">
        <f t="shared" si="15"/>
        <v>28601660</v>
      </c>
    </row>
    <row r="206" spans="1:11" s="144" customFormat="1" ht="12.75" customHeight="1">
      <c r="A206" s="132" t="s">
        <v>2012</v>
      </c>
      <c r="B206" s="132" t="s">
        <v>2013</v>
      </c>
      <c r="C206" s="141">
        <v>1006</v>
      </c>
      <c r="D206" s="141">
        <v>156468</v>
      </c>
      <c r="E206" s="146">
        <f t="shared" si="12"/>
        <v>6.0000000000000001E-3</v>
      </c>
      <c r="F206" s="139">
        <v>348</v>
      </c>
      <c r="G206" s="139">
        <v>311</v>
      </c>
      <c r="H206" s="140">
        <v>39.770000000000003</v>
      </c>
      <c r="I206" s="143">
        <f t="shared" si="13"/>
        <v>62227</v>
      </c>
      <c r="J206" s="144">
        <f t="shared" si="14"/>
        <v>3</v>
      </c>
      <c r="K206" s="145">
        <f t="shared" si="15"/>
        <v>28758128</v>
      </c>
    </row>
    <row r="207" spans="1:11" s="144" customFormat="1" ht="12.75" customHeight="1">
      <c r="A207" s="132" t="s">
        <v>2014</v>
      </c>
      <c r="B207" s="132" t="s">
        <v>2015</v>
      </c>
      <c r="C207" s="141">
        <v>638</v>
      </c>
      <c r="D207" s="141">
        <v>98902</v>
      </c>
      <c r="E207" s="146">
        <f t="shared" si="12"/>
        <v>6.0000000000000001E-3</v>
      </c>
      <c r="F207" s="139">
        <v>274</v>
      </c>
      <c r="G207" s="139">
        <v>212</v>
      </c>
      <c r="H207" s="140">
        <v>60.3</v>
      </c>
      <c r="I207" s="143">
        <f t="shared" si="13"/>
        <v>59638</v>
      </c>
      <c r="J207" s="144">
        <f t="shared" si="14"/>
        <v>3</v>
      </c>
      <c r="K207" s="145">
        <f t="shared" si="15"/>
        <v>28857030</v>
      </c>
    </row>
    <row r="208" spans="1:11" s="144" customFormat="1" ht="12.75" customHeight="1">
      <c r="A208" s="132" t="s">
        <v>2016</v>
      </c>
      <c r="B208" s="132" t="s">
        <v>2017</v>
      </c>
      <c r="C208" s="141">
        <v>520</v>
      </c>
      <c r="D208" s="141">
        <v>79588</v>
      </c>
      <c r="E208" s="146">
        <f t="shared" si="12"/>
        <v>7.0000000000000001E-3</v>
      </c>
      <c r="F208" s="139">
        <v>160</v>
      </c>
      <c r="G208" s="139">
        <v>171</v>
      </c>
      <c r="H208" s="140">
        <v>47.92</v>
      </c>
      <c r="I208" s="143">
        <f t="shared" si="13"/>
        <v>38139</v>
      </c>
      <c r="J208" s="144">
        <f t="shared" si="14"/>
        <v>3</v>
      </c>
      <c r="K208" s="145">
        <f t="shared" si="15"/>
        <v>28936618</v>
      </c>
    </row>
    <row r="209" spans="1:11" s="144" customFormat="1" ht="12.75" customHeight="1">
      <c r="A209" s="132" t="s">
        <v>2018</v>
      </c>
      <c r="B209" s="132" t="s">
        <v>2019</v>
      </c>
      <c r="C209" s="141">
        <v>962</v>
      </c>
      <c r="D209" s="141">
        <v>145042</v>
      </c>
      <c r="E209" s="146">
        <f t="shared" si="12"/>
        <v>7.0000000000000001E-3</v>
      </c>
      <c r="F209" s="139">
        <v>423</v>
      </c>
      <c r="G209" s="139">
        <v>360</v>
      </c>
      <c r="H209" s="140">
        <v>62.46</v>
      </c>
      <c r="I209" s="143">
        <f t="shared" si="13"/>
        <v>90593</v>
      </c>
      <c r="J209" s="144">
        <f t="shared" si="14"/>
        <v>3</v>
      </c>
      <c r="K209" s="145">
        <f t="shared" si="15"/>
        <v>29081660</v>
      </c>
    </row>
    <row r="210" spans="1:11" s="144" customFormat="1" ht="12.75" customHeight="1">
      <c r="A210" s="132" t="s">
        <v>2020</v>
      </c>
      <c r="B210" s="132" t="s">
        <v>2021</v>
      </c>
      <c r="C210" s="141">
        <v>992</v>
      </c>
      <c r="D210" s="141">
        <v>147049</v>
      </c>
      <c r="E210" s="146">
        <f t="shared" si="12"/>
        <v>7.0000000000000001E-3</v>
      </c>
      <c r="F210" s="139">
        <v>375</v>
      </c>
      <c r="G210" s="139">
        <v>345</v>
      </c>
      <c r="H210" s="140">
        <v>56.34</v>
      </c>
      <c r="I210" s="143">
        <f t="shared" si="13"/>
        <v>82847</v>
      </c>
      <c r="J210" s="144">
        <f t="shared" si="14"/>
        <v>3</v>
      </c>
      <c r="K210" s="145">
        <f t="shared" si="15"/>
        <v>29228709</v>
      </c>
    </row>
    <row r="211" spans="1:11" s="144" customFormat="1" ht="12.75" customHeight="1">
      <c r="A211" s="132" t="s">
        <v>2022</v>
      </c>
      <c r="B211" s="132" t="s">
        <v>2023</v>
      </c>
      <c r="C211" s="141">
        <v>823</v>
      </c>
      <c r="D211" s="141">
        <v>121965</v>
      </c>
      <c r="E211" s="146">
        <f t="shared" si="12"/>
        <v>7.0000000000000001E-3</v>
      </c>
      <c r="F211" s="139">
        <v>360</v>
      </c>
      <c r="G211" s="139">
        <v>287</v>
      </c>
      <c r="H211" s="140">
        <v>41.07</v>
      </c>
      <c r="I211" s="143">
        <f t="shared" si="13"/>
        <v>50091</v>
      </c>
      <c r="J211" s="144">
        <f t="shared" si="14"/>
        <v>3</v>
      </c>
      <c r="K211" s="145">
        <f t="shared" si="15"/>
        <v>29350674</v>
      </c>
    </row>
    <row r="212" spans="1:11" s="144" customFormat="1" ht="12.75" customHeight="1">
      <c r="A212" s="132" t="s">
        <v>2024</v>
      </c>
      <c r="B212" s="132" t="s">
        <v>2025</v>
      </c>
      <c r="C212" s="141">
        <v>835</v>
      </c>
      <c r="D212" s="141">
        <v>122943</v>
      </c>
      <c r="E212" s="146">
        <f t="shared" si="12"/>
        <v>7.0000000000000001E-3</v>
      </c>
      <c r="F212" s="139">
        <v>385</v>
      </c>
      <c r="G212" s="139">
        <v>305</v>
      </c>
      <c r="H212" s="140">
        <v>57.86</v>
      </c>
      <c r="I212" s="143">
        <f t="shared" si="13"/>
        <v>71135</v>
      </c>
      <c r="J212" s="144">
        <f t="shared" si="14"/>
        <v>3</v>
      </c>
      <c r="K212" s="145">
        <f t="shared" si="15"/>
        <v>29473617</v>
      </c>
    </row>
    <row r="213" spans="1:11" s="144" customFormat="1" ht="12.75" customHeight="1">
      <c r="A213" s="132" t="s">
        <v>2026</v>
      </c>
      <c r="B213" s="132" t="s">
        <v>2027</v>
      </c>
      <c r="C213" s="141">
        <v>943</v>
      </c>
      <c r="D213" s="141">
        <v>137032</v>
      </c>
      <c r="E213" s="146">
        <f t="shared" si="12"/>
        <v>7.0000000000000001E-3</v>
      </c>
      <c r="F213" s="139">
        <v>538</v>
      </c>
      <c r="G213" s="139">
        <v>438</v>
      </c>
      <c r="H213" s="140">
        <v>64.22</v>
      </c>
      <c r="I213" s="143">
        <f t="shared" si="13"/>
        <v>88002</v>
      </c>
      <c r="J213" s="144">
        <f t="shared" si="14"/>
        <v>3</v>
      </c>
      <c r="K213" s="145">
        <f t="shared" si="15"/>
        <v>29610649</v>
      </c>
    </row>
    <row r="214" spans="1:11" s="144" customFormat="1" ht="12.75" customHeight="1">
      <c r="A214" s="132" t="s">
        <v>2028</v>
      </c>
      <c r="B214" s="132" t="s">
        <v>2029</v>
      </c>
      <c r="C214" s="141">
        <v>816</v>
      </c>
      <c r="D214" s="141">
        <v>117069</v>
      </c>
      <c r="E214" s="146">
        <f t="shared" si="12"/>
        <v>7.0000000000000001E-3</v>
      </c>
      <c r="F214" s="139">
        <v>338</v>
      </c>
      <c r="G214" s="139">
        <v>265</v>
      </c>
      <c r="H214" s="140">
        <v>45.11</v>
      </c>
      <c r="I214" s="143">
        <f t="shared" si="13"/>
        <v>52810</v>
      </c>
      <c r="J214" s="144">
        <f t="shared" si="14"/>
        <v>3</v>
      </c>
      <c r="K214" s="145">
        <f t="shared" si="15"/>
        <v>29727718</v>
      </c>
    </row>
    <row r="215" spans="1:11" s="144" customFormat="1" ht="12.75" customHeight="1">
      <c r="A215" s="132" t="s">
        <v>2030</v>
      </c>
      <c r="B215" s="132" t="s">
        <v>2031</v>
      </c>
      <c r="C215" s="141">
        <v>1239</v>
      </c>
      <c r="D215" s="141">
        <v>176868</v>
      </c>
      <c r="E215" s="146">
        <f t="shared" si="12"/>
        <v>7.0000000000000001E-3</v>
      </c>
      <c r="F215" s="139">
        <v>431</v>
      </c>
      <c r="G215" s="139">
        <v>321</v>
      </c>
      <c r="H215" s="140">
        <v>48.03</v>
      </c>
      <c r="I215" s="143">
        <f t="shared" si="13"/>
        <v>84950</v>
      </c>
      <c r="J215" s="144">
        <f t="shared" si="14"/>
        <v>3</v>
      </c>
      <c r="K215" s="145">
        <f t="shared" si="15"/>
        <v>29904586</v>
      </c>
    </row>
    <row r="216" spans="1:11" s="144" customFormat="1" ht="12.75" customHeight="1">
      <c r="A216" s="132" t="s">
        <v>2032</v>
      </c>
      <c r="B216" s="132" t="s">
        <v>2033</v>
      </c>
      <c r="C216" s="141">
        <v>902</v>
      </c>
      <c r="D216" s="141">
        <v>128738</v>
      </c>
      <c r="E216" s="146">
        <f t="shared" si="12"/>
        <v>7.0000000000000001E-3</v>
      </c>
      <c r="F216" s="139">
        <v>357</v>
      </c>
      <c r="G216" s="139">
        <v>278</v>
      </c>
      <c r="H216" s="140">
        <v>43.3</v>
      </c>
      <c r="I216" s="143">
        <f t="shared" si="13"/>
        <v>55744</v>
      </c>
      <c r="J216" s="144">
        <f t="shared" si="14"/>
        <v>3</v>
      </c>
      <c r="K216" s="145">
        <f t="shared" si="15"/>
        <v>30033324</v>
      </c>
    </row>
    <row r="217" spans="1:11" s="144" customFormat="1" ht="12.75" customHeight="1">
      <c r="A217" s="132" t="s">
        <v>2034</v>
      </c>
      <c r="B217" s="132" t="s">
        <v>2035</v>
      </c>
      <c r="C217" s="141">
        <v>1181</v>
      </c>
      <c r="D217" s="141">
        <v>167025</v>
      </c>
      <c r="E217" s="146">
        <f t="shared" si="12"/>
        <v>7.0000000000000001E-3</v>
      </c>
      <c r="F217" s="139">
        <v>370</v>
      </c>
      <c r="G217" s="139">
        <v>332</v>
      </c>
      <c r="H217" s="140">
        <v>72.28</v>
      </c>
      <c r="I217" s="143">
        <f t="shared" si="13"/>
        <v>120726</v>
      </c>
      <c r="J217" s="144">
        <f t="shared" si="14"/>
        <v>3</v>
      </c>
      <c r="K217" s="145">
        <f t="shared" si="15"/>
        <v>30200349</v>
      </c>
    </row>
    <row r="218" spans="1:11" s="144" customFormat="1" ht="12.75" customHeight="1">
      <c r="A218" s="132" t="s">
        <v>2036</v>
      </c>
      <c r="B218" s="132" t="s">
        <v>2037</v>
      </c>
      <c r="C218" s="141">
        <v>607</v>
      </c>
      <c r="D218" s="141">
        <v>84971</v>
      </c>
      <c r="E218" s="146">
        <f t="shared" si="12"/>
        <v>7.0000000000000001E-3</v>
      </c>
      <c r="F218" s="139">
        <v>202</v>
      </c>
      <c r="G218" s="139">
        <v>186</v>
      </c>
      <c r="H218" s="140">
        <v>62.29</v>
      </c>
      <c r="I218" s="143">
        <f t="shared" si="13"/>
        <v>52928</v>
      </c>
      <c r="J218" s="144">
        <f t="shared" si="14"/>
        <v>3</v>
      </c>
      <c r="K218" s="145">
        <f t="shared" si="15"/>
        <v>30285320</v>
      </c>
    </row>
    <row r="219" spans="1:11" s="144" customFormat="1" ht="12.75" customHeight="1">
      <c r="A219" s="132" t="s">
        <v>2038</v>
      </c>
      <c r="B219" s="132" t="s">
        <v>2039</v>
      </c>
      <c r="C219" s="141">
        <v>462</v>
      </c>
      <c r="D219" s="141">
        <v>64447</v>
      </c>
      <c r="E219" s="146">
        <f t="shared" si="12"/>
        <v>7.0000000000000001E-3</v>
      </c>
      <c r="F219" s="139">
        <v>191</v>
      </c>
      <c r="G219" s="139">
        <v>155</v>
      </c>
      <c r="H219" s="140">
        <v>64.97</v>
      </c>
      <c r="I219" s="143">
        <f t="shared" si="13"/>
        <v>41871</v>
      </c>
      <c r="J219" s="144">
        <f t="shared" si="14"/>
        <v>3</v>
      </c>
      <c r="K219" s="145">
        <f t="shared" si="15"/>
        <v>30349767</v>
      </c>
    </row>
    <row r="220" spans="1:11" s="144" customFormat="1" ht="12.75" customHeight="1">
      <c r="A220" s="132" t="s">
        <v>2040</v>
      </c>
      <c r="B220" s="132" t="s">
        <v>2041</v>
      </c>
      <c r="C220" s="141">
        <v>717</v>
      </c>
      <c r="D220" s="141">
        <v>99164</v>
      </c>
      <c r="E220" s="146">
        <f t="shared" si="12"/>
        <v>7.0000000000000001E-3</v>
      </c>
      <c r="F220" s="139">
        <v>380</v>
      </c>
      <c r="G220" s="139">
        <v>308</v>
      </c>
      <c r="H220" s="140">
        <v>71.5</v>
      </c>
      <c r="I220" s="143">
        <f t="shared" si="13"/>
        <v>70902</v>
      </c>
      <c r="J220" s="144">
        <f t="shared" si="14"/>
        <v>3</v>
      </c>
      <c r="K220" s="145">
        <f t="shared" si="15"/>
        <v>30448931</v>
      </c>
    </row>
    <row r="221" spans="1:11" s="144" customFormat="1" ht="12.75" customHeight="1">
      <c r="A221" s="132" t="s">
        <v>2042</v>
      </c>
      <c r="B221" s="132" t="s">
        <v>2043</v>
      </c>
      <c r="C221" s="141">
        <v>757</v>
      </c>
      <c r="D221" s="141">
        <v>103528</v>
      </c>
      <c r="E221" s="146">
        <f t="shared" si="12"/>
        <v>7.0000000000000001E-3</v>
      </c>
      <c r="F221" s="139">
        <v>289</v>
      </c>
      <c r="G221" s="139">
        <v>226</v>
      </c>
      <c r="H221" s="140">
        <v>50.84</v>
      </c>
      <c r="I221" s="143">
        <f t="shared" si="13"/>
        <v>52634</v>
      </c>
      <c r="J221" s="144">
        <f t="shared" si="14"/>
        <v>3</v>
      </c>
      <c r="K221" s="145">
        <f t="shared" si="15"/>
        <v>30552459</v>
      </c>
    </row>
    <row r="222" spans="1:11" s="144" customFormat="1" ht="12.75" customHeight="1">
      <c r="A222" s="132" t="s">
        <v>2044</v>
      </c>
      <c r="B222" s="132" t="s">
        <v>2045</v>
      </c>
      <c r="C222" s="141">
        <v>1197</v>
      </c>
      <c r="D222" s="141">
        <v>161878</v>
      </c>
      <c r="E222" s="146">
        <f t="shared" si="12"/>
        <v>7.0000000000000001E-3</v>
      </c>
      <c r="F222" s="139">
        <v>352</v>
      </c>
      <c r="G222" s="139">
        <v>315</v>
      </c>
      <c r="H222" s="140">
        <v>43.31</v>
      </c>
      <c r="I222" s="143">
        <f t="shared" si="13"/>
        <v>70109</v>
      </c>
      <c r="J222" s="144">
        <f t="shared" si="14"/>
        <v>3</v>
      </c>
      <c r="K222" s="145">
        <f t="shared" si="15"/>
        <v>30714337</v>
      </c>
    </row>
    <row r="223" spans="1:11" s="144" customFormat="1" ht="12.75" customHeight="1">
      <c r="A223" s="132" t="s">
        <v>2046</v>
      </c>
      <c r="B223" s="132" t="s">
        <v>2047</v>
      </c>
      <c r="C223" s="141">
        <v>875</v>
      </c>
      <c r="D223" s="141">
        <v>118175</v>
      </c>
      <c r="E223" s="146">
        <f t="shared" si="12"/>
        <v>7.0000000000000001E-3</v>
      </c>
      <c r="F223" s="139">
        <v>476</v>
      </c>
      <c r="G223" s="139">
        <v>376</v>
      </c>
      <c r="H223" s="140">
        <v>50.92</v>
      </c>
      <c r="I223" s="143">
        <f t="shared" si="13"/>
        <v>60175</v>
      </c>
      <c r="J223" s="144">
        <f t="shared" si="14"/>
        <v>3</v>
      </c>
      <c r="K223" s="145">
        <f t="shared" si="15"/>
        <v>30832512</v>
      </c>
    </row>
    <row r="224" spans="1:11" s="144" customFormat="1" ht="12.75" customHeight="1">
      <c r="A224" s="132" t="s">
        <v>2048</v>
      </c>
      <c r="B224" s="132" t="s">
        <v>2049</v>
      </c>
      <c r="C224" s="141">
        <v>797</v>
      </c>
      <c r="D224" s="141">
        <v>107435</v>
      </c>
      <c r="E224" s="146">
        <f t="shared" si="12"/>
        <v>7.0000000000000001E-3</v>
      </c>
      <c r="F224" s="139">
        <v>351</v>
      </c>
      <c r="G224" s="139">
        <v>284</v>
      </c>
      <c r="H224" s="140">
        <v>70.86</v>
      </c>
      <c r="I224" s="143">
        <f t="shared" si="13"/>
        <v>76128</v>
      </c>
      <c r="J224" s="144">
        <f t="shared" si="14"/>
        <v>3</v>
      </c>
      <c r="K224" s="145">
        <f t="shared" si="15"/>
        <v>30939947</v>
      </c>
    </row>
    <row r="225" spans="1:11" s="144" customFormat="1" ht="12.75" customHeight="1">
      <c r="A225" s="132" t="s">
        <v>2050</v>
      </c>
      <c r="B225" s="132" t="s">
        <v>2051</v>
      </c>
      <c r="C225" s="141">
        <v>1612</v>
      </c>
      <c r="D225" s="141">
        <v>216165</v>
      </c>
      <c r="E225" s="146">
        <f t="shared" si="12"/>
        <v>7.0000000000000001E-3</v>
      </c>
      <c r="F225" s="139">
        <v>646</v>
      </c>
      <c r="G225" s="139">
        <v>559</v>
      </c>
      <c r="H225" s="140">
        <v>60.07</v>
      </c>
      <c r="I225" s="143">
        <f t="shared" si="13"/>
        <v>129850</v>
      </c>
      <c r="J225" s="144">
        <f t="shared" si="14"/>
        <v>3</v>
      </c>
      <c r="K225" s="145">
        <f t="shared" si="15"/>
        <v>31156112</v>
      </c>
    </row>
    <row r="226" spans="1:11" s="144" customFormat="1" ht="12.75" customHeight="1">
      <c r="A226" s="132" t="s">
        <v>2052</v>
      </c>
      <c r="B226" s="132" t="s">
        <v>2053</v>
      </c>
      <c r="C226" s="141">
        <v>719</v>
      </c>
      <c r="D226" s="141">
        <v>96327</v>
      </c>
      <c r="E226" s="146">
        <f t="shared" si="12"/>
        <v>7.0000000000000001E-3</v>
      </c>
      <c r="F226" s="139">
        <v>221</v>
      </c>
      <c r="G226" s="139">
        <v>195</v>
      </c>
      <c r="H226" s="140">
        <v>58.21</v>
      </c>
      <c r="I226" s="143">
        <f t="shared" si="13"/>
        <v>56072</v>
      </c>
      <c r="J226" s="144">
        <f t="shared" si="14"/>
        <v>3</v>
      </c>
      <c r="K226" s="145">
        <f t="shared" si="15"/>
        <v>31252439</v>
      </c>
    </row>
    <row r="227" spans="1:11" s="144" customFormat="1" ht="12.75" customHeight="1">
      <c r="A227" s="132" t="s">
        <v>2054</v>
      </c>
      <c r="B227" s="132" t="s">
        <v>2055</v>
      </c>
      <c r="C227" s="141">
        <v>773</v>
      </c>
      <c r="D227" s="141">
        <v>103054</v>
      </c>
      <c r="E227" s="146">
        <f t="shared" si="12"/>
        <v>8.0000000000000002E-3</v>
      </c>
      <c r="F227" s="139">
        <v>460</v>
      </c>
      <c r="G227" s="139">
        <v>354</v>
      </c>
      <c r="H227" s="140">
        <v>57.33</v>
      </c>
      <c r="I227" s="143">
        <f t="shared" si="13"/>
        <v>59081</v>
      </c>
      <c r="J227" s="144">
        <f t="shared" si="14"/>
        <v>3</v>
      </c>
      <c r="K227" s="145">
        <f t="shared" si="15"/>
        <v>31355493</v>
      </c>
    </row>
    <row r="228" spans="1:11" s="144" customFormat="1" ht="12.75" customHeight="1">
      <c r="A228" s="132" t="s">
        <v>2056</v>
      </c>
      <c r="B228" s="132" t="s">
        <v>2057</v>
      </c>
      <c r="C228" s="141">
        <v>680</v>
      </c>
      <c r="D228" s="141">
        <v>90588</v>
      </c>
      <c r="E228" s="146">
        <f t="shared" si="12"/>
        <v>8.0000000000000002E-3</v>
      </c>
      <c r="F228" s="139">
        <v>274</v>
      </c>
      <c r="G228" s="139">
        <v>198</v>
      </c>
      <c r="H228" s="140">
        <v>63.15</v>
      </c>
      <c r="I228" s="143">
        <f t="shared" si="13"/>
        <v>57206</v>
      </c>
      <c r="J228" s="144">
        <f t="shared" si="14"/>
        <v>3</v>
      </c>
      <c r="K228" s="145">
        <f t="shared" si="15"/>
        <v>31446081</v>
      </c>
    </row>
    <row r="229" spans="1:11" s="144" customFormat="1" ht="12.75" customHeight="1">
      <c r="A229" s="132" t="s">
        <v>2058</v>
      </c>
      <c r="B229" s="132" t="s">
        <v>2059</v>
      </c>
      <c r="C229" s="141">
        <v>811</v>
      </c>
      <c r="D229" s="141">
        <v>106808</v>
      </c>
      <c r="E229" s="146">
        <f t="shared" si="12"/>
        <v>8.0000000000000002E-3</v>
      </c>
      <c r="F229" s="139">
        <v>266</v>
      </c>
      <c r="G229" s="139">
        <v>245</v>
      </c>
      <c r="H229" s="140">
        <v>65.38</v>
      </c>
      <c r="I229" s="143">
        <f t="shared" si="13"/>
        <v>69831</v>
      </c>
      <c r="J229" s="144">
        <f t="shared" si="14"/>
        <v>3</v>
      </c>
      <c r="K229" s="145">
        <f t="shared" si="15"/>
        <v>31552889</v>
      </c>
    </row>
    <row r="230" spans="1:11" s="144" customFormat="1" ht="12.75" customHeight="1">
      <c r="A230" s="132" t="s">
        <v>2060</v>
      </c>
      <c r="B230" s="132" t="s">
        <v>2061</v>
      </c>
      <c r="C230" s="141">
        <v>889</v>
      </c>
      <c r="D230" s="141">
        <v>116701</v>
      </c>
      <c r="E230" s="146">
        <f t="shared" si="12"/>
        <v>8.0000000000000002E-3</v>
      </c>
      <c r="F230" s="139">
        <v>362</v>
      </c>
      <c r="G230" s="139">
        <v>299</v>
      </c>
      <c r="H230" s="140">
        <v>63.21</v>
      </c>
      <c r="I230" s="143">
        <f t="shared" si="13"/>
        <v>73767</v>
      </c>
      <c r="J230" s="144">
        <f t="shared" si="14"/>
        <v>3</v>
      </c>
      <c r="K230" s="145">
        <f t="shared" si="15"/>
        <v>31669590</v>
      </c>
    </row>
    <row r="231" spans="1:11" s="144" customFormat="1" ht="12.75" customHeight="1">
      <c r="A231" s="132" t="s">
        <v>2062</v>
      </c>
      <c r="B231" s="132" t="s">
        <v>2063</v>
      </c>
      <c r="C231" s="141">
        <v>2174</v>
      </c>
      <c r="D231" s="141">
        <v>283115</v>
      </c>
      <c r="E231" s="146">
        <f t="shared" si="12"/>
        <v>8.0000000000000002E-3</v>
      </c>
      <c r="F231" s="139">
        <v>803</v>
      </c>
      <c r="G231" s="139">
        <v>681</v>
      </c>
      <c r="H231" s="140">
        <v>58.29</v>
      </c>
      <c r="I231" s="143">
        <f t="shared" si="13"/>
        <v>165028</v>
      </c>
      <c r="J231" s="144">
        <f t="shared" si="14"/>
        <v>3</v>
      </c>
      <c r="K231" s="145">
        <f t="shared" si="15"/>
        <v>31952705</v>
      </c>
    </row>
    <row r="232" spans="1:11" s="144" customFormat="1" ht="12.75" customHeight="1">
      <c r="A232" s="132" t="s">
        <v>2064</v>
      </c>
      <c r="B232" s="132" t="s">
        <v>2065</v>
      </c>
      <c r="C232" s="141">
        <v>1801</v>
      </c>
      <c r="D232" s="141">
        <v>232724</v>
      </c>
      <c r="E232" s="146">
        <f t="shared" si="12"/>
        <v>8.0000000000000002E-3</v>
      </c>
      <c r="F232" s="139">
        <v>619</v>
      </c>
      <c r="G232" s="139">
        <v>563</v>
      </c>
      <c r="H232" s="140">
        <v>60.86</v>
      </c>
      <c r="I232" s="143">
        <f t="shared" si="13"/>
        <v>141636</v>
      </c>
      <c r="J232" s="144">
        <f t="shared" si="14"/>
        <v>3</v>
      </c>
      <c r="K232" s="145">
        <f t="shared" si="15"/>
        <v>32185429</v>
      </c>
    </row>
    <row r="233" spans="1:11" s="144" customFormat="1" ht="12.75" customHeight="1">
      <c r="A233" s="132" t="s">
        <v>2066</v>
      </c>
      <c r="B233" s="132" t="s">
        <v>2067</v>
      </c>
      <c r="C233" s="141">
        <v>804</v>
      </c>
      <c r="D233" s="141">
        <v>102338</v>
      </c>
      <c r="E233" s="146">
        <f t="shared" si="12"/>
        <v>8.0000000000000002E-3</v>
      </c>
      <c r="F233" s="139">
        <v>308</v>
      </c>
      <c r="G233" s="139">
        <v>217</v>
      </c>
      <c r="H233" s="140">
        <v>53.68</v>
      </c>
      <c r="I233" s="143">
        <f t="shared" si="13"/>
        <v>54935</v>
      </c>
      <c r="J233" s="144">
        <f t="shared" si="14"/>
        <v>3</v>
      </c>
      <c r="K233" s="145">
        <f t="shared" si="15"/>
        <v>32287767</v>
      </c>
    </row>
    <row r="234" spans="1:11" s="144" customFormat="1" ht="12.75" customHeight="1">
      <c r="A234" s="132" t="s">
        <v>2068</v>
      </c>
      <c r="B234" s="132" t="s">
        <v>2069</v>
      </c>
      <c r="C234" s="141">
        <v>1015</v>
      </c>
      <c r="D234" s="141">
        <v>128488</v>
      </c>
      <c r="E234" s="146">
        <f t="shared" si="12"/>
        <v>8.0000000000000002E-3</v>
      </c>
      <c r="F234" s="139">
        <v>332</v>
      </c>
      <c r="G234" s="139">
        <v>299</v>
      </c>
      <c r="H234" s="140">
        <v>58.5</v>
      </c>
      <c r="I234" s="143">
        <f t="shared" si="13"/>
        <v>75165</v>
      </c>
      <c r="J234" s="144">
        <f t="shared" si="14"/>
        <v>3</v>
      </c>
      <c r="K234" s="145">
        <f t="shared" si="15"/>
        <v>32416255</v>
      </c>
    </row>
    <row r="235" spans="1:11" s="144" customFormat="1" ht="12.75" customHeight="1">
      <c r="A235" s="132" t="s">
        <v>2070</v>
      </c>
      <c r="B235" s="132" t="s">
        <v>2071</v>
      </c>
      <c r="C235" s="141">
        <v>947</v>
      </c>
      <c r="D235" s="141">
        <v>119447</v>
      </c>
      <c r="E235" s="146">
        <f t="shared" si="12"/>
        <v>8.0000000000000002E-3</v>
      </c>
      <c r="F235" s="139">
        <v>222</v>
      </c>
      <c r="G235" s="139">
        <v>198</v>
      </c>
      <c r="H235" s="140">
        <v>53.94</v>
      </c>
      <c r="I235" s="143">
        <f t="shared" si="13"/>
        <v>64430</v>
      </c>
      <c r="J235" s="144">
        <f t="shared" si="14"/>
        <v>3</v>
      </c>
      <c r="K235" s="145">
        <f t="shared" si="15"/>
        <v>32535702</v>
      </c>
    </row>
    <row r="236" spans="1:11" s="144" customFormat="1" ht="12.75" customHeight="1">
      <c r="A236" s="132" t="s">
        <v>2072</v>
      </c>
      <c r="B236" s="132" t="s">
        <v>2073</v>
      </c>
      <c r="C236" s="141">
        <v>1168</v>
      </c>
      <c r="D236" s="141">
        <v>146338</v>
      </c>
      <c r="E236" s="146">
        <f t="shared" si="12"/>
        <v>8.0000000000000002E-3</v>
      </c>
      <c r="F236" s="139">
        <v>402</v>
      </c>
      <c r="G236" s="139">
        <v>319</v>
      </c>
      <c r="H236" s="140">
        <v>50.31</v>
      </c>
      <c r="I236" s="143">
        <f t="shared" si="13"/>
        <v>73623</v>
      </c>
      <c r="J236" s="144">
        <f t="shared" si="14"/>
        <v>3</v>
      </c>
      <c r="K236" s="145">
        <f t="shared" si="15"/>
        <v>32682040</v>
      </c>
    </row>
    <row r="237" spans="1:11" s="144" customFormat="1" ht="12.75" customHeight="1">
      <c r="A237" s="132" t="s">
        <v>2074</v>
      </c>
      <c r="B237" s="132" t="s">
        <v>2075</v>
      </c>
      <c r="C237" s="141">
        <v>2137</v>
      </c>
      <c r="D237" s="141">
        <v>264199</v>
      </c>
      <c r="E237" s="146">
        <f t="shared" si="12"/>
        <v>8.0000000000000002E-3</v>
      </c>
      <c r="F237" s="139">
        <v>796</v>
      </c>
      <c r="G237" s="139">
        <v>672</v>
      </c>
      <c r="H237" s="140">
        <v>59.94</v>
      </c>
      <c r="I237" s="143">
        <f t="shared" si="13"/>
        <v>158361</v>
      </c>
      <c r="J237" s="144">
        <f t="shared" si="14"/>
        <v>3</v>
      </c>
      <c r="K237" s="145">
        <f t="shared" si="15"/>
        <v>32946239</v>
      </c>
    </row>
    <row r="238" spans="1:11" s="144" customFormat="1" ht="12.75" customHeight="1">
      <c r="A238" s="132" t="s">
        <v>2076</v>
      </c>
      <c r="B238" s="132" t="s">
        <v>2077</v>
      </c>
      <c r="C238" s="141">
        <v>19</v>
      </c>
      <c r="D238" s="141">
        <v>2308</v>
      </c>
      <c r="E238" s="146">
        <f t="shared" si="12"/>
        <v>8.0000000000000002E-3</v>
      </c>
      <c r="F238" s="139">
        <v>6</v>
      </c>
      <c r="G238" s="139">
        <v>8</v>
      </c>
      <c r="H238" s="140">
        <v>43.61</v>
      </c>
      <c r="I238" s="143">
        <f t="shared" si="13"/>
        <v>1007</v>
      </c>
      <c r="J238" s="144">
        <f t="shared" si="14"/>
        <v>3</v>
      </c>
      <c r="K238" s="145">
        <f t="shared" si="15"/>
        <v>32948547</v>
      </c>
    </row>
    <row r="239" spans="1:11" s="144" customFormat="1" ht="12.75" customHeight="1">
      <c r="A239" s="132" t="s">
        <v>2078</v>
      </c>
      <c r="B239" s="132" t="s">
        <v>2079</v>
      </c>
      <c r="C239" s="141">
        <v>729</v>
      </c>
      <c r="D239" s="141">
        <v>87825</v>
      </c>
      <c r="E239" s="146">
        <f t="shared" si="12"/>
        <v>8.0000000000000002E-3</v>
      </c>
      <c r="F239" s="139">
        <v>235</v>
      </c>
      <c r="G239" s="139">
        <v>201</v>
      </c>
      <c r="H239" s="140">
        <v>50.92</v>
      </c>
      <c r="I239" s="143">
        <f t="shared" si="13"/>
        <v>44720</v>
      </c>
      <c r="J239" s="144">
        <f t="shared" si="14"/>
        <v>3</v>
      </c>
      <c r="K239" s="145">
        <f t="shared" si="15"/>
        <v>33036372</v>
      </c>
    </row>
    <row r="240" spans="1:11" s="144" customFormat="1" ht="12.75" customHeight="1">
      <c r="A240" s="132" t="s">
        <v>2080</v>
      </c>
      <c r="B240" s="132" t="s">
        <v>2081</v>
      </c>
      <c r="C240" s="141">
        <v>1112</v>
      </c>
      <c r="D240" s="141">
        <v>132764</v>
      </c>
      <c r="E240" s="146">
        <f t="shared" si="12"/>
        <v>8.0000000000000002E-3</v>
      </c>
      <c r="F240" s="139">
        <v>338</v>
      </c>
      <c r="G240" s="139">
        <v>279</v>
      </c>
      <c r="H240" s="140">
        <v>40.47</v>
      </c>
      <c r="I240" s="143">
        <f t="shared" si="13"/>
        <v>53730</v>
      </c>
      <c r="J240" s="144">
        <f t="shared" si="14"/>
        <v>4</v>
      </c>
      <c r="K240" s="145">
        <f t="shared" si="15"/>
        <v>33169136</v>
      </c>
    </row>
    <row r="241" spans="1:11" s="144" customFormat="1" ht="12.75" customHeight="1">
      <c r="A241" s="132" t="s">
        <v>2082</v>
      </c>
      <c r="B241" s="132" t="s">
        <v>2083</v>
      </c>
      <c r="C241" s="141">
        <v>2125</v>
      </c>
      <c r="D241" s="141">
        <v>253226</v>
      </c>
      <c r="E241" s="146">
        <f t="shared" si="12"/>
        <v>8.0000000000000002E-3</v>
      </c>
      <c r="F241" s="139">
        <v>883</v>
      </c>
      <c r="G241" s="139">
        <v>678</v>
      </c>
      <c r="H241" s="140">
        <v>69.36</v>
      </c>
      <c r="I241" s="143">
        <f t="shared" si="13"/>
        <v>175638</v>
      </c>
      <c r="J241" s="144">
        <f t="shared" si="14"/>
        <v>4</v>
      </c>
      <c r="K241" s="145">
        <f t="shared" si="15"/>
        <v>33422362</v>
      </c>
    </row>
    <row r="242" spans="1:11" s="144" customFormat="1" ht="12.75" customHeight="1">
      <c r="A242" s="132" t="s">
        <v>2084</v>
      </c>
      <c r="B242" s="132" t="s">
        <v>2085</v>
      </c>
      <c r="C242" s="141">
        <v>4578</v>
      </c>
      <c r="D242" s="141">
        <v>534279</v>
      </c>
      <c r="E242" s="146">
        <f t="shared" si="12"/>
        <v>8.9999999999999993E-3</v>
      </c>
      <c r="F242" s="139">
        <v>1352</v>
      </c>
      <c r="G242" s="139">
        <v>1237</v>
      </c>
      <c r="H242" s="140">
        <v>54.23</v>
      </c>
      <c r="I242" s="143">
        <f t="shared" si="13"/>
        <v>289740</v>
      </c>
      <c r="J242" s="144">
        <f t="shared" si="14"/>
        <v>4</v>
      </c>
      <c r="K242" s="145">
        <f t="shared" si="15"/>
        <v>33956641</v>
      </c>
    </row>
    <row r="243" spans="1:11" s="144" customFormat="1" ht="12.75" customHeight="1">
      <c r="A243" s="132" t="s">
        <v>2086</v>
      </c>
      <c r="B243" s="132" t="s">
        <v>2087</v>
      </c>
      <c r="C243" s="141">
        <v>1656</v>
      </c>
      <c r="D243" s="141">
        <v>193113</v>
      </c>
      <c r="E243" s="146">
        <f t="shared" si="12"/>
        <v>8.9999999999999993E-3</v>
      </c>
      <c r="F243" s="139">
        <v>456</v>
      </c>
      <c r="G243" s="139">
        <v>376</v>
      </c>
      <c r="H243" s="140">
        <v>50.5</v>
      </c>
      <c r="I243" s="143">
        <f t="shared" si="13"/>
        <v>97522</v>
      </c>
      <c r="J243" s="144">
        <f t="shared" si="14"/>
        <v>4</v>
      </c>
      <c r="K243" s="145">
        <f t="shared" si="15"/>
        <v>34149754</v>
      </c>
    </row>
    <row r="244" spans="1:11" s="144" customFormat="1" ht="12.75" customHeight="1">
      <c r="A244" s="132" t="s">
        <v>2088</v>
      </c>
      <c r="B244" s="132" t="s">
        <v>2089</v>
      </c>
      <c r="C244" s="141">
        <v>740</v>
      </c>
      <c r="D244" s="141">
        <v>85995</v>
      </c>
      <c r="E244" s="146">
        <f t="shared" si="12"/>
        <v>8.9999999999999993E-3</v>
      </c>
      <c r="F244" s="139">
        <v>222</v>
      </c>
      <c r="G244" s="139">
        <v>197</v>
      </c>
      <c r="H244" s="140">
        <v>68.099999999999994</v>
      </c>
      <c r="I244" s="143">
        <f t="shared" si="13"/>
        <v>58563</v>
      </c>
      <c r="J244" s="144">
        <f t="shared" si="14"/>
        <v>4</v>
      </c>
      <c r="K244" s="145">
        <f t="shared" si="15"/>
        <v>34235749</v>
      </c>
    </row>
    <row r="245" spans="1:11" s="144" customFormat="1" ht="12.75" customHeight="1">
      <c r="A245" s="132" t="s">
        <v>2090</v>
      </c>
      <c r="B245" s="132" t="s">
        <v>2091</v>
      </c>
      <c r="C245" s="141">
        <v>1311</v>
      </c>
      <c r="D245" s="141">
        <v>148814</v>
      </c>
      <c r="E245" s="146">
        <f t="shared" si="12"/>
        <v>8.9999999999999993E-3</v>
      </c>
      <c r="F245" s="139">
        <v>368</v>
      </c>
      <c r="G245" s="139">
        <v>319</v>
      </c>
      <c r="H245" s="140">
        <v>46.1</v>
      </c>
      <c r="I245" s="143">
        <f t="shared" si="13"/>
        <v>68603</v>
      </c>
      <c r="J245" s="144">
        <f t="shared" si="14"/>
        <v>4</v>
      </c>
      <c r="K245" s="145">
        <f t="shared" si="15"/>
        <v>34384563</v>
      </c>
    </row>
    <row r="246" spans="1:11" s="144" customFormat="1" ht="12.75" customHeight="1">
      <c r="A246" s="132" t="s">
        <v>2092</v>
      </c>
      <c r="B246" s="132" t="s">
        <v>2093</v>
      </c>
      <c r="C246" s="141">
        <v>1926</v>
      </c>
      <c r="D246" s="141">
        <v>217905</v>
      </c>
      <c r="E246" s="146">
        <f t="shared" si="12"/>
        <v>8.9999999999999993E-3</v>
      </c>
      <c r="F246" s="139">
        <v>524</v>
      </c>
      <c r="G246" s="139">
        <v>503</v>
      </c>
      <c r="H246" s="140">
        <v>54.66</v>
      </c>
      <c r="I246" s="143">
        <f t="shared" si="13"/>
        <v>119107</v>
      </c>
      <c r="J246" s="144">
        <f t="shared" si="14"/>
        <v>4</v>
      </c>
      <c r="K246" s="145">
        <f t="shared" si="15"/>
        <v>34602468</v>
      </c>
    </row>
    <row r="247" spans="1:11" s="144" customFormat="1" ht="12.75" customHeight="1">
      <c r="A247" s="132" t="s">
        <v>2094</v>
      </c>
      <c r="B247" s="132" t="s">
        <v>2095</v>
      </c>
      <c r="C247" s="141">
        <v>1047</v>
      </c>
      <c r="D247" s="141">
        <v>117530</v>
      </c>
      <c r="E247" s="146">
        <f t="shared" si="12"/>
        <v>8.9999999999999993E-3</v>
      </c>
      <c r="F247" s="139">
        <v>353</v>
      </c>
      <c r="G247" s="139">
        <v>309</v>
      </c>
      <c r="H247" s="140">
        <v>43.83</v>
      </c>
      <c r="I247" s="143">
        <f t="shared" si="13"/>
        <v>51513</v>
      </c>
      <c r="J247" s="144">
        <f t="shared" si="14"/>
        <v>4</v>
      </c>
      <c r="K247" s="145">
        <f t="shared" si="15"/>
        <v>34719998</v>
      </c>
    </row>
    <row r="248" spans="1:11" s="144" customFormat="1" ht="12.75" customHeight="1">
      <c r="A248" s="132" t="s">
        <v>2096</v>
      </c>
      <c r="B248" s="132" t="s">
        <v>2097</v>
      </c>
      <c r="C248" s="141">
        <v>1494</v>
      </c>
      <c r="D248" s="141">
        <v>166360</v>
      </c>
      <c r="E248" s="146">
        <f t="shared" si="12"/>
        <v>8.9999999999999993E-3</v>
      </c>
      <c r="F248" s="139">
        <v>508</v>
      </c>
      <c r="G248" s="139">
        <v>409</v>
      </c>
      <c r="H248" s="140">
        <v>58.75</v>
      </c>
      <c r="I248" s="143">
        <f t="shared" si="13"/>
        <v>97737</v>
      </c>
      <c r="J248" s="144">
        <f t="shared" si="14"/>
        <v>4</v>
      </c>
      <c r="K248" s="145">
        <f t="shared" si="15"/>
        <v>34886358</v>
      </c>
    </row>
    <row r="249" spans="1:11" s="144" customFormat="1" ht="12.75" customHeight="1">
      <c r="A249" s="132" t="s">
        <v>2098</v>
      </c>
      <c r="B249" s="132" t="s">
        <v>2099</v>
      </c>
      <c r="C249" s="141">
        <v>1617</v>
      </c>
      <c r="D249" s="141">
        <v>179389</v>
      </c>
      <c r="E249" s="146">
        <f t="shared" si="12"/>
        <v>8.9999999999999993E-3</v>
      </c>
      <c r="F249" s="139">
        <v>449</v>
      </c>
      <c r="G249" s="139">
        <v>378</v>
      </c>
      <c r="H249" s="140">
        <v>53.81</v>
      </c>
      <c r="I249" s="143">
        <f t="shared" si="13"/>
        <v>96529</v>
      </c>
      <c r="J249" s="144">
        <f t="shared" si="14"/>
        <v>4</v>
      </c>
      <c r="K249" s="145">
        <f t="shared" si="15"/>
        <v>35065747</v>
      </c>
    </row>
    <row r="250" spans="1:11" s="144" customFormat="1" ht="12.75" customHeight="1">
      <c r="A250" s="132" t="s">
        <v>2100</v>
      </c>
      <c r="B250" s="132" t="s">
        <v>2101</v>
      </c>
      <c r="C250" s="141">
        <v>724</v>
      </c>
      <c r="D250" s="141">
        <v>78191</v>
      </c>
      <c r="E250" s="146">
        <f t="shared" si="12"/>
        <v>8.9999999999999993E-3</v>
      </c>
      <c r="F250" s="139">
        <v>220</v>
      </c>
      <c r="G250" s="139">
        <v>212</v>
      </c>
      <c r="H250" s="140">
        <v>62.42</v>
      </c>
      <c r="I250" s="143">
        <f t="shared" si="13"/>
        <v>48807</v>
      </c>
      <c r="J250" s="144">
        <f t="shared" si="14"/>
        <v>4</v>
      </c>
      <c r="K250" s="145">
        <f t="shared" si="15"/>
        <v>35143938</v>
      </c>
    </row>
    <row r="251" spans="1:11" s="144" customFormat="1" ht="12.75" customHeight="1">
      <c r="A251" s="132" t="s">
        <v>2102</v>
      </c>
      <c r="B251" s="132" t="s">
        <v>2103</v>
      </c>
      <c r="C251" s="141">
        <v>3006</v>
      </c>
      <c r="D251" s="141">
        <v>322712</v>
      </c>
      <c r="E251" s="146">
        <f t="shared" si="12"/>
        <v>8.9999999999999993E-3</v>
      </c>
      <c r="F251" s="139">
        <v>925</v>
      </c>
      <c r="G251" s="139">
        <v>811</v>
      </c>
      <c r="H251" s="140">
        <v>66.72</v>
      </c>
      <c r="I251" s="143">
        <f t="shared" si="13"/>
        <v>215313</v>
      </c>
      <c r="J251" s="144">
        <f t="shared" si="14"/>
        <v>4</v>
      </c>
      <c r="K251" s="145">
        <f t="shared" si="15"/>
        <v>35466650</v>
      </c>
    </row>
    <row r="252" spans="1:11" s="144" customFormat="1" ht="12.75" customHeight="1">
      <c r="A252" s="132" t="s">
        <v>2104</v>
      </c>
      <c r="B252" s="132" t="s">
        <v>2105</v>
      </c>
      <c r="C252" s="141">
        <v>929</v>
      </c>
      <c r="D252" s="141">
        <v>99695</v>
      </c>
      <c r="E252" s="146">
        <f t="shared" si="12"/>
        <v>8.9999999999999993E-3</v>
      </c>
      <c r="F252" s="139">
        <v>229</v>
      </c>
      <c r="G252" s="139">
        <v>210</v>
      </c>
      <c r="H252" s="140">
        <v>43.85</v>
      </c>
      <c r="I252" s="143">
        <f t="shared" si="13"/>
        <v>43716</v>
      </c>
      <c r="J252" s="144">
        <f t="shared" si="14"/>
        <v>4</v>
      </c>
      <c r="K252" s="145">
        <f t="shared" si="15"/>
        <v>35566345</v>
      </c>
    </row>
    <row r="253" spans="1:11" s="144" customFormat="1" ht="12.75" customHeight="1">
      <c r="A253" s="132" t="s">
        <v>2106</v>
      </c>
      <c r="B253" s="132" t="s">
        <v>2107</v>
      </c>
      <c r="C253" s="141">
        <v>994</v>
      </c>
      <c r="D253" s="141">
        <v>103815</v>
      </c>
      <c r="E253" s="146">
        <f t="shared" si="12"/>
        <v>0.01</v>
      </c>
      <c r="F253" s="139">
        <v>299</v>
      </c>
      <c r="G253" s="139">
        <v>264</v>
      </c>
      <c r="H253" s="140">
        <v>56.7</v>
      </c>
      <c r="I253" s="143">
        <f t="shared" si="13"/>
        <v>58863</v>
      </c>
      <c r="J253" s="144">
        <f t="shared" si="14"/>
        <v>4</v>
      </c>
      <c r="K253" s="145">
        <f t="shared" si="15"/>
        <v>35670160</v>
      </c>
    </row>
    <row r="254" spans="1:11" s="144" customFormat="1" ht="12.75" customHeight="1">
      <c r="A254" s="132" t="s">
        <v>2108</v>
      </c>
      <c r="B254" s="132" t="s">
        <v>2109</v>
      </c>
      <c r="C254" s="141">
        <v>1352</v>
      </c>
      <c r="D254" s="141">
        <v>140411</v>
      </c>
      <c r="E254" s="146">
        <f t="shared" si="12"/>
        <v>0.01</v>
      </c>
      <c r="F254" s="139">
        <v>354</v>
      </c>
      <c r="G254" s="139">
        <v>322</v>
      </c>
      <c r="H254" s="140">
        <v>41.22</v>
      </c>
      <c r="I254" s="143">
        <f t="shared" si="13"/>
        <v>57877</v>
      </c>
      <c r="J254" s="144">
        <f t="shared" si="14"/>
        <v>4</v>
      </c>
      <c r="K254" s="145">
        <f t="shared" si="15"/>
        <v>35810571</v>
      </c>
    </row>
    <row r="255" spans="1:11" s="144" customFormat="1" ht="12.75" customHeight="1">
      <c r="A255" s="132" t="s">
        <v>2110</v>
      </c>
      <c r="B255" s="132" t="s">
        <v>2111</v>
      </c>
      <c r="C255" s="141">
        <v>2596</v>
      </c>
      <c r="D255" s="141">
        <v>264479</v>
      </c>
      <c r="E255" s="146">
        <f t="shared" si="12"/>
        <v>0.01</v>
      </c>
      <c r="F255" s="139">
        <v>496</v>
      </c>
      <c r="G255" s="139">
        <v>499</v>
      </c>
      <c r="H255" s="140">
        <v>51.41</v>
      </c>
      <c r="I255" s="143">
        <f t="shared" si="13"/>
        <v>135969</v>
      </c>
      <c r="J255" s="144">
        <f t="shared" si="14"/>
        <v>4</v>
      </c>
      <c r="K255" s="145">
        <f t="shared" si="15"/>
        <v>36075050</v>
      </c>
    </row>
    <row r="256" spans="1:11" s="144" customFormat="1" ht="12.75" customHeight="1">
      <c r="A256" s="132" t="s">
        <v>2112</v>
      </c>
      <c r="B256" s="132" t="s">
        <v>2113</v>
      </c>
      <c r="C256" s="141">
        <v>1861</v>
      </c>
      <c r="D256" s="141">
        <v>189309</v>
      </c>
      <c r="E256" s="146">
        <f t="shared" si="12"/>
        <v>0.01</v>
      </c>
      <c r="F256" s="139">
        <v>706</v>
      </c>
      <c r="G256" s="139">
        <v>609</v>
      </c>
      <c r="H256" s="140">
        <v>59.22</v>
      </c>
      <c r="I256" s="143">
        <f t="shared" si="13"/>
        <v>112109</v>
      </c>
      <c r="J256" s="144">
        <f t="shared" si="14"/>
        <v>4</v>
      </c>
      <c r="K256" s="145">
        <f t="shared" si="15"/>
        <v>36264359</v>
      </c>
    </row>
    <row r="257" spans="1:11" s="144" customFormat="1" ht="12.75" customHeight="1">
      <c r="A257" s="132" t="s">
        <v>2114</v>
      </c>
      <c r="B257" s="132" t="s">
        <v>2115</v>
      </c>
      <c r="C257" s="141">
        <v>2556</v>
      </c>
      <c r="D257" s="141">
        <v>256233</v>
      </c>
      <c r="E257" s="146">
        <f t="shared" si="12"/>
        <v>0.01</v>
      </c>
      <c r="F257" s="139">
        <v>720</v>
      </c>
      <c r="G257" s="139">
        <v>593</v>
      </c>
      <c r="H257" s="140">
        <v>57.22</v>
      </c>
      <c r="I257" s="143">
        <f t="shared" si="13"/>
        <v>146617</v>
      </c>
      <c r="J257" s="144">
        <f t="shared" si="14"/>
        <v>4</v>
      </c>
      <c r="K257" s="145">
        <f t="shared" si="15"/>
        <v>36520592</v>
      </c>
    </row>
    <row r="258" spans="1:11" s="144" customFormat="1" ht="12.75" customHeight="1">
      <c r="A258" s="132" t="s">
        <v>2116</v>
      </c>
      <c r="B258" s="132" t="s">
        <v>2117</v>
      </c>
      <c r="C258" s="141">
        <v>1370</v>
      </c>
      <c r="D258" s="141">
        <v>135908</v>
      </c>
      <c r="E258" s="146">
        <f t="shared" si="12"/>
        <v>0.01</v>
      </c>
      <c r="F258" s="139">
        <v>387</v>
      </c>
      <c r="G258" s="139">
        <v>319</v>
      </c>
      <c r="H258" s="140">
        <v>58.26</v>
      </c>
      <c r="I258" s="143">
        <f t="shared" si="13"/>
        <v>79180</v>
      </c>
      <c r="J258" s="144">
        <f t="shared" si="14"/>
        <v>4</v>
      </c>
      <c r="K258" s="145">
        <f t="shared" si="15"/>
        <v>36656500</v>
      </c>
    </row>
    <row r="259" spans="1:11" s="144" customFormat="1" ht="12.75" customHeight="1">
      <c r="A259" s="132" t="s">
        <v>2118</v>
      </c>
      <c r="B259" s="132" t="s">
        <v>2119</v>
      </c>
      <c r="C259" s="141">
        <v>1713</v>
      </c>
      <c r="D259" s="141">
        <v>168751</v>
      </c>
      <c r="E259" s="146">
        <f t="shared" si="12"/>
        <v>0.01</v>
      </c>
      <c r="F259" s="139">
        <v>446</v>
      </c>
      <c r="G259" s="139">
        <v>397</v>
      </c>
      <c r="H259" s="140">
        <v>51.78</v>
      </c>
      <c r="I259" s="143">
        <f t="shared" si="13"/>
        <v>87379</v>
      </c>
      <c r="J259" s="144">
        <f t="shared" si="14"/>
        <v>4</v>
      </c>
      <c r="K259" s="145">
        <f t="shared" si="15"/>
        <v>36825251</v>
      </c>
    </row>
    <row r="260" spans="1:11" s="144" customFormat="1" ht="12.75" customHeight="1">
      <c r="A260" s="132" t="s">
        <v>2120</v>
      </c>
      <c r="B260" s="132" t="s">
        <v>2121</v>
      </c>
      <c r="C260" s="141">
        <v>1444</v>
      </c>
      <c r="D260" s="141">
        <v>140398</v>
      </c>
      <c r="E260" s="146">
        <f t="shared" si="12"/>
        <v>0.01</v>
      </c>
      <c r="F260" s="139">
        <v>433</v>
      </c>
      <c r="G260" s="139">
        <v>397</v>
      </c>
      <c r="H260" s="140">
        <v>65.48</v>
      </c>
      <c r="I260" s="143">
        <f t="shared" si="13"/>
        <v>91933</v>
      </c>
      <c r="J260" s="144">
        <f t="shared" si="14"/>
        <v>4</v>
      </c>
      <c r="K260" s="145">
        <f t="shared" si="15"/>
        <v>36965649</v>
      </c>
    </row>
    <row r="261" spans="1:11" s="144" customFormat="1" ht="12.75" customHeight="1">
      <c r="A261" s="132" t="s">
        <v>2122</v>
      </c>
      <c r="B261" s="132" t="s">
        <v>2123</v>
      </c>
      <c r="C261" s="141">
        <v>2099</v>
      </c>
      <c r="D261" s="141">
        <v>195846</v>
      </c>
      <c r="E261" s="146">
        <f t="shared" si="12"/>
        <v>1.0999999999999999E-2</v>
      </c>
      <c r="F261" s="139">
        <v>349</v>
      </c>
      <c r="G261" s="139">
        <v>348</v>
      </c>
      <c r="H261" s="140">
        <v>30.71</v>
      </c>
      <c r="I261" s="143">
        <f t="shared" si="13"/>
        <v>60144</v>
      </c>
      <c r="J261" s="144">
        <f t="shared" si="14"/>
        <v>4</v>
      </c>
      <c r="K261" s="145">
        <f t="shared" si="15"/>
        <v>37161495</v>
      </c>
    </row>
    <row r="262" spans="1:11" s="144" customFormat="1" ht="12.75" customHeight="1">
      <c r="A262" s="132" t="s">
        <v>2124</v>
      </c>
      <c r="B262" s="132" t="s">
        <v>2125</v>
      </c>
      <c r="C262" s="141">
        <v>1565</v>
      </c>
      <c r="D262" s="141">
        <v>141801</v>
      </c>
      <c r="E262" s="146">
        <f t="shared" ref="E262:E325" si="16">C262/D262</f>
        <v>1.0999999999999999E-2</v>
      </c>
      <c r="F262" s="139">
        <v>418</v>
      </c>
      <c r="G262" s="139">
        <v>295</v>
      </c>
      <c r="H262" s="140">
        <v>53.31</v>
      </c>
      <c r="I262" s="143">
        <f t="shared" ref="I262:I325" si="17">D262*H262/100</f>
        <v>75594</v>
      </c>
      <c r="J262" s="144">
        <f t="shared" si="14"/>
        <v>4</v>
      </c>
      <c r="K262" s="145">
        <f t="shared" si="15"/>
        <v>37303296</v>
      </c>
    </row>
    <row r="263" spans="1:11" s="144" customFormat="1" ht="12.75" customHeight="1">
      <c r="A263" s="132" t="s">
        <v>2126</v>
      </c>
      <c r="B263" s="132" t="s">
        <v>2127</v>
      </c>
      <c r="C263" s="141">
        <v>2873</v>
      </c>
      <c r="D263" s="141">
        <v>260240</v>
      </c>
      <c r="E263" s="146">
        <f t="shared" si="16"/>
        <v>1.0999999999999999E-2</v>
      </c>
      <c r="F263" s="139">
        <v>750</v>
      </c>
      <c r="G263" s="139">
        <v>702</v>
      </c>
      <c r="H263" s="140">
        <v>67.62</v>
      </c>
      <c r="I263" s="143">
        <f t="shared" si="17"/>
        <v>175974</v>
      </c>
      <c r="J263" s="144">
        <f t="shared" ref="J263:J326" si="18">INT(K263/K$331*5+0.99999)</f>
        <v>4</v>
      </c>
      <c r="K263" s="145">
        <f t="shared" si="15"/>
        <v>37563536</v>
      </c>
    </row>
    <row r="264" spans="1:11" s="144" customFormat="1" ht="12.75" customHeight="1">
      <c r="A264" s="132" t="s">
        <v>2128</v>
      </c>
      <c r="B264" s="132" t="s">
        <v>2129</v>
      </c>
      <c r="C264" s="141">
        <v>1080</v>
      </c>
      <c r="D264" s="141">
        <v>97795</v>
      </c>
      <c r="E264" s="146">
        <f t="shared" si="16"/>
        <v>1.0999999999999999E-2</v>
      </c>
      <c r="F264" s="139">
        <v>282</v>
      </c>
      <c r="G264" s="139">
        <v>213</v>
      </c>
      <c r="H264" s="140">
        <v>56.94</v>
      </c>
      <c r="I264" s="143">
        <f t="shared" si="17"/>
        <v>55684</v>
      </c>
      <c r="J264" s="144">
        <f t="shared" si="18"/>
        <v>4</v>
      </c>
      <c r="K264" s="145">
        <f t="shared" ref="K264:K327" si="19">D264+K263</f>
        <v>37661331</v>
      </c>
    </row>
    <row r="265" spans="1:11" s="144" customFormat="1" ht="12.75" customHeight="1">
      <c r="A265" s="132" t="s">
        <v>2130</v>
      </c>
      <c r="B265" s="132" t="s">
        <v>2131</v>
      </c>
      <c r="C265" s="141">
        <v>8710</v>
      </c>
      <c r="D265" s="141">
        <v>781743</v>
      </c>
      <c r="E265" s="146">
        <f t="shared" si="16"/>
        <v>1.0999999999999999E-2</v>
      </c>
      <c r="F265" s="139">
        <v>2099</v>
      </c>
      <c r="G265" s="139">
        <v>1801</v>
      </c>
      <c r="H265" s="140">
        <v>49.69</v>
      </c>
      <c r="I265" s="143">
        <f t="shared" si="17"/>
        <v>388448</v>
      </c>
      <c r="J265" s="144">
        <f t="shared" si="18"/>
        <v>4</v>
      </c>
      <c r="K265" s="145">
        <f t="shared" si="19"/>
        <v>38443074</v>
      </c>
    </row>
    <row r="266" spans="1:11" s="144" customFormat="1" ht="12.75" customHeight="1">
      <c r="A266" s="132" t="s">
        <v>2132</v>
      </c>
      <c r="B266" s="132" t="s">
        <v>2133</v>
      </c>
      <c r="C266" s="141">
        <v>1120</v>
      </c>
      <c r="D266" s="141">
        <v>100182</v>
      </c>
      <c r="E266" s="146">
        <f t="shared" si="16"/>
        <v>1.0999999999999999E-2</v>
      </c>
      <c r="F266" s="139">
        <v>331</v>
      </c>
      <c r="G266" s="139">
        <v>289</v>
      </c>
      <c r="H266" s="140">
        <v>71.39</v>
      </c>
      <c r="I266" s="143">
        <f t="shared" si="17"/>
        <v>71520</v>
      </c>
      <c r="J266" s="144">
        <f t="shared" si="18"/>
        <v>4</v>
      </c>
      <c r="K266" s="145">
        <f t="shared" si="19"/>
        <v>38543256</v>
      </c>
    </row>
    <row r="267" spans="1:11" s="144" customFormat="1" ht="12.75" customHeight="1">
      <c r="A267" s="132" t="s">
        <v>2134</v>
      </c>
      <c r="B267" s="132" t="s">
        <v>2135</v>
      </c>
      <c r="C267" s="141">
        <v>2151</v>
      </c>
      <c r="D267" s="141">
        <v>186635</v>
      </c>
      <c r="E267" s="146">
        <f t="shared" si="16"/>
        <v>1.2E-2</v>
      </c>
      <c r="F267" s="139">
        <v>444</v>
      </c>
      <c r="G267" s="139">
        <v>468</v>
      </c>
      <c r="H267" s="140">
        <v>53.6</v>
      </c>
      <c r="I267" s="143">
        <f t="shared" si="17"/>
        <v>100036</v>
      </c>
      <c r="J267" s="144">
        <f t="shared" si="18"/>
        <v>4</v>
      </c>
      <c r="K267" s="145">
        <f t="shared" si="19"/>
        <v>38729891</v>
      </c>
    </row>
    <row r="268" spans="1:11" s="144" customFormat="1" ht="12.75" customHeight="1">
      <c r="A268" s="132" t="s">
        <v>2136</v>
      </c>
      <c r="B268" s="132" t="s">
        <v>2137</v>
      </c>
      <c r="C268" s="141">
        <v>1085</v>
      </c>
      <c r="D268" s="141">
        <v>92387</v>
      </c>
      <c r="E268" s="146">
        <f t="shared" si="16"/>
        <v>1.2E-2</v>
      </c>
      <c r="F268" s="139">
        <v>330</v>
      </c>
      <c r="G268" s="139">
        <v>287</v>
      </c>
      <c r="H268" s="140">
        <v>73.59</v>
      </c>
      <c r="I268" s="143">
        <f t="shared" si="17"/>
        <v>67988</v>
      </c>
      <c r="J268" s="144">
        <f t="shared" si="18"/>
        <v>4</v>
      </c>
      <c r="K268" s="145">
        <f t="shared" si="19"/>
        <v>38822278</v>
      </c>
    </row>
    <row r="269" spans="1:11" s="144" customFormat="1" ht="12.75" customHeight="1">
      <c r="A269" s="132" t="s">
        <v>2138</v>
      </c>
      <c r="B269" s="132" t="s">
        <v>2139</v>
      </c>
      <c r="C269" s="141">
        <v>3067</v>
      </c>
      <c r="D269" s="141">
        <v>256621</v>
      </c>
      <c r="E269" s="146">
        <f t="shared" si="16"/>
        <v>1.2E-2</v>
      </c>
      <c r="F269" s="139">
        <v>873</v>
      </c>
      <c r="G269" s="139">
        <v>691</v>
      </c>
      <c r="H269" s="140">
        <v>62.57</v>
      </c>
      <c r="I269" s="143">
        <f t="shared" si="17"/>
        <v>160568</v>
      </c>
      <c r="J269" s="144">
        <f t="shared" si="18"/>
        <v>4</v>
      </c>
      <c r="K269" s="145">
        <f t="shared" si="19"/>
        <v>39078899</v>
      </c>
    </row>
    <row r="270" spans="1:11" s="144" customFormat="1" ht="12.75" customHeight="1">
      <c r="A270" s="132" t="s">
        <v>2140</v>
      </c>
      <c r="B270" s="132" t="s">
        <v>2141</v>
      </c>
      <c r="C270" s="141">
        <v>820</v>
      </c>
      <c r="D270" s="141">
        <v>68187</v>
      </c>
      <c r="E270" s="146">
        <f t="shared" si="16"/>
        <v>1.2E-2</v>
      </c>
      <c r="F270" s="139">
        <v>171</v>
      </c>
      <c r="G270" s="139">
        <v>159</v>
      </c>
      <c r="H270" s="140">
        <v>64.25</v>
      </c>
      <c r="I270" s="143">
        <f t="shared" si="17"/>
        <v>43810</v>
      </c>
      <c r="J270" s="144">
        <f t="shared" si="18"/>
        <v>4</v>
      </c>
      <c r="K270" s="145">
        <f t="shared" si="19"/>
        <v>39147086</v>
      </c>
    </row>
    <row r="271" spans="1:11" s="144" customFormat="1" ht="12.75" customHeight="1">
      <c r="A271" s="132" t="s">
        <v>2142</v>
      </c>
      <c r="B271" s="132" t="s">
        <v>2143</v>
      </c>
      <c r="C271" s="141">
        <v>4762</v>
      </c>
      <c r="D271" s="141">
        <v>382304</v>
      </c>
      <c r="E271" s="146">
        <f t="shared" si="16"/>
        <v>1.2E-2</v>
      </c>
      <c r="F271" s="139">
        <v>771</v>
      </c>
      <c r="G271" s="139">
        <v>677</v>
      </c>
      <c r="H271" s="140">
        <v>45.71</v>
      </c>
      <c r="I271" s="143">
        <f t="shared" si="17"/>
        <v>174751</v>
      </c>
      <c r="J271" s="144">
        <f t="shared" si="18"/>
        <v>4</v>
      </c>
      <c r="K271" s="145">
        <f t="shared" si="19"/>
        <v>39529390</v>
      </c>
    </row>
    <row r="272" spans="1:11" s="144" customFormat="1" ht="12.75" customHeight="1">
      <c r="A272" s="132" t="s">
        <v>2144</v>
      </c>
      <c r="B272" s="132" t="s">
        <v>2145</v>
      </c>
      <c r="C272" s="141">
        <v>1235</v>
      </c>
      <c r="D272" s="141">
        <v>96773</v>
      </c>
      <c r="E272" s="146">
        <f t="shared" si="16"/>
        <v>1.2999999999999999E-2</v>
      </c>
      <c r="F272" s="139">
        <v>203</v>
      </c>
      <c r="G272" s="139">
        <v>184</v>
      </c>
      <c r="H272" s="140">
        <v>50.27</v>
      </c>
      <c r="I272" s="143">
        <f t="shared" si="17"/>
        <v>48648</v>
      </c>
      <c r="J272" s="144">
        <f t="shared" si="18"/>
        <v>4</v>
      </c>
      <c r="K272" s="145">
        <f t="shared" si="19"/>
        <v>39626163</v>
      </c>
    </row>
    <row r="273" spans="1:11" s="144" customFormat="1" ht="12.75" customHeight="1">
      <c r="A273" s="132" t="s">
        <v>2146</v>
      </c>
      <c r="B273" s="132" t="s">
        <v>2147</v>
      </c>
      <c r="C273" s="141">
        <v>2675</v>
      </c>
      <c r="D273" s="141">
        <v>208367</v>
      </c>
      <c r="E273" s="146">
        <f t="shared" si="16"/>
        <v>1.2999999999999999E-2</v>
      </c>
      <c r="F273" s="139">
        <v>604</v>
      </c>
      <c r="G273" s="139">
        <v>504</v>
      </c>
      <c r="H273" s="140">
        <v>41.96</v>
      </c>
      <c r="I273" s="143">
        <f t="shared" si="17"/>
        <v>87431</v>
      </c>
      <c r="J273" s="144">
        <f t="shared" si="18"/>
        <v>4</v>
      </c>
      <c r="K273" s="145">
        <f t="shared" si="19"/>
        <v>39834530</v>
      </c>
    </row>
    <row r="274" spans="1:11" s="144" customFormat="1" ht="12.75" customHeight="1">
      <c r="A274" s="132" t="s">
        <v>2148</v>
      </c>
      <c r="B274" s="132" t="s">
        <v>2149</v>
      </c>
      <c r="C274" s="141">
        <v>1479</v>
      </c>
      <c r="D274" s="141">
        <v>111375</v>
      </c>
      <c r="E274" s="146">
        <f t="shared" si="16"/>
        <v>1.2999999999999999E-2</v>
      </c>
      <c r="F274" s="139">
        <v>240</v>
      </c>
      <c r="G274" s="139">
        <v>183</v>
      </c>
      <c r="H274" s="140">
        <v>58.41</v>
      </c>
      <c r="I274" s="143">
        <f t="shared" si="17"/>
        <v>65054</v>
      </c>
      <c r="J274" s="144">
        <f t="shared" si="18"/>
        <v>4</v>
      </c>
      <c r="K274" s="145">
        <f t="shared" si="19"/>
        <v>39945905</v>
      </c>
    </row>
    <row r="275" spans="1:11" s="144" customFormat="1" ht="12.75" customHeight="1">
      <c r="A275" s="132" t="s">
        <v>2150</v>
      </c>
      <c r="B275" s="132" t="s">
        <v>2151</v>
      </c>
      <c r="C275" s="141">
        <v>7834</v>
      </c>
      <c r="D275" s="141">
        <v>575424</v>
      </c>
      <c r="E275" s="146">
        <f t="shared" si="16"/>
        <v>1.4E-2</v>
      </c>
      <c r="F275" s="139">
        <v>1520</v>
      </c>
      <c r="G275" s="139">
        <v>1287</v>
      </c>
      <c r="H275" s="140">
        <v>50.99</v>
      </c>
      <c r="I275" s="143">
        <f t="shared" si="17"/>
        <v>293409</v>
      </c>
      <c r="J275" s="144">
        <f t="shared" si="18"/>
        <v>4</v>
      </c>
      <c r="K275" s="145">
        <f t="shared" si="19"/>
        <v>40521329</v>
      </c>
    </row>
    <row r="276" spans="1:11" s="144" customFormat="1" ht="12.75" customHeight="1">
      <c r="A276" s="132" t="s">
        <v>2152</v>
      </c>
      <c r="B276" s="132" t="s">
        <v>2153</v>
      </c>
      <c r="C276" s="141">
        <v>15409</v>
      </c>
      <c r="D276" s="141">
        <v>1124569</v>
      </c>
      <c r="E276" s="146">
        <f t="shared" si="16"/>
        <v>1.4E-2</v>
      </c>
      <c r="F276" s="139">
        <v>2557</v>
      </c>
      <c r="G276" s="139">
        <v>2279</v>
      </c>
      <c r="H276" s="140">
        <v>50.42</v>
      </c>
      <c r="I276" s="143">
        <f t="shared" si="17"/>
        <v>567008</v>
      </c>
      <c r="J276" s="144">
        <f t="shared" si="18"/>
        <v>4</v>
      </c>
      <c r="K276" s="145">
        <f t="shared" si="19"/>
        <v>41645898</v>
      </c>
    </row>
    <row r="277" spans="1:11" s="144" customFormat="1" ht="12.75" customHeight="1">
      <c r="A277" s="132" t="s">
        <v>2154</v>
      </c>
      <c r="B277" s="132" t="s">
        <v>2155</v>
      </c>
      <c r="C277" s="141">
        <v>2578</v>
      </c>
      <c r="D277" s="141">
        <v>187751</v>
      </c>
      <c r="E277" s="146">
        <f t="shared" si="16"/>
        <v>1.4E-2</v>
      </c>
      <c r="F277" s="139">
        <v>446</v>
      </c>
      <c r="G277" s="139">
        <v>474</v>
      </c>
      <c r="H277" s="140">
        <v>42.15</v>
      </c>
      <c r="I277" s="143">
        <f t="shared" si="17"/>
        <v>79137</v>
      </c>
      <c r="J277" s="144">
        <f t="shared" si="18"/>
        <v>4</v>
      </c>
      <c r="K277" s="145">
        <f t="shared" si="19"/>
        <v>41833649</v>
      </c>
    </row>
    <row r="278" spans="1:11" s="144" customFormat="1" ht="12.75" customHeight="1">
      <c r="A278" s="132" t="s">
        <v>2156</v>
      </c>
      <c r="B278" s="132" t="s">
        <v>2157</v>
      </c>
      <c r="C278" s="141">
        <v>1981</v>
      </c>
      <c r="D278" s="141">
        <v>143517</v>
      </c>
      <c r="E278" s="146">
        <f t="shared" si="16"/>
        <v>1.4E-2</v>
      </c>
      <c r="F278" s="139">
        <v>442</v>
      </c>
      <c r="G278" s="139">
        <v>417</v>
      </c>
      <c r="H278" s="140">
        <v>51.08</v>
      </c>
      <c r="I278" s="143">
        <f t="shared" si="17"/>
        <v>73308</v>
      </c>
      <c r="J278" s="144">
        <f t="shared" si="18"/>
        <v>4</v>
      </c>
      <c r="K278" s="145">
        <f t="shared" si="19"/>
        <v>41977166</v>
      </c>
    </row>
    <row r="279" spans="1:11" s="144" customFormat="1" ht="12.75" customHeight="1">
      <c r="A279" s="132" t="s">
        <v>2158</v>
      </c>
      <c r="B279" s="132" t="s">
        <v>2159</v>
      </c>
      <c r="C279" s="141">
        <v>2975</v>
      </c>
      <c r="D279" s="141">
        <v>214832</v>
      </c>
      <c r="E279" s="146">
        <f t="shared" si="16"/>
        <v>1.4E-2</v>
      </c>
      <c r="F279" s="139">
        <v>543</v>
      </c>
      <c r="G279" s="139">
        <v>483</v>
      </c>
      <c r="H279" s="140">
        <v>58.08</v>
      </c>
      <c r="I279" s="143">
        <f t="shared" si="17"/>
        <v>124774</v>
      </c>
      <c r="J279" s="144">
        <f t="shared" si="18"/>
        <v>4</v>
      </c>
      <c r="K279" s="145">
        <f t="shared" si="19"/>
        <v>42191998</v>
      </c>
    </row>
    <row r="280" spans="1:11" s="144" customFormat="1" ht="12.75" customHeight="1">
      <c r="A280" s="132" t="s">
        <v>2160</v>
      </c>
      <c r="B280" s="132" t="s">
        <v>2161</v>
      </c>
      <c r="C280" s="141">
        <v>2276</v>
      </c>
      <c r="D280" s="141">
        <v>162416</v>
      </c>
      <c r="E280" s="146">
        <f t="shared" si="16"/>
        <v>1.4E-2</v>
      </c>
      <c r="F280" s="139">
        <v>532</v>
      </c>
      <c r="G280" s="139">
        <v>447</v>
      </c>
      <c r="H280" s="140">
        <v>51.04</v>
      </c>
      <c r="I280" s="143">
        <f t="shared" si="17"/>
        <v>82897</v>
      </c>
      <c r="J280" s="144">
        <f t="shared" si="18"/>
        <v>4</v>
      </c>
      <c r="K280" s="145">
        <f t="shared" si="19"/>
        <v>42354414</v>
      </c>
    </row>
    <row r="281" spans="1:11" s="144" customFormat="1" ht="12.75" customHeight="1">
      <c r="A281" s="132" t="s">
        <v>2162</v>
      </c>
      <c r="B281" s="132" t="s">
        <v>2163</v>
      </c>
      <c r="C281" s="141">
        <v>3578</v>
      </c>
      <c r="D281" s="141">
        <v>248726</v>
      </c>
      <c r="E281" s="146">
        <f t="shared" si="16"/>
        <v>1.4E-2</v>
      </c>
      <c r="F281" s="139">
        <v>699</v>
      </c>
      <c r="G281" s="139">
        <v>580</v>
      </c>
      <c r="H281" s="140">
        <v>56.81</v>
      </c>
      <c r="I281" s="143">
        <f t="shared" si="17"/>
        <v>141301</v>
      </c>
      <c r="J281" s="144">
        <f t="shared" si="18"/>
        <v>4</v>
      </c>
      <c r="K281" s="145">
        <f t="shared" si="19"/>
        <v>42603140</v>
      </c>
    </row>
    <row r="282" spans="1:11" s="144" customFormat="1" ht="12.75" customHeight="1">
      <c r="A282" s="132" t="s">
        <v>2164</v>
      </c>
      <c r="B282" s="132" t="s">
        <v>2165</v>
      </c>
      <c r="C282" s="141">
        <v>4819</v>
      </c>
      <c r="D282" s="141">
        <v>331395</v>
      </c>
      <c r="E282" s="146">
        <f t="shared" si="16"/>
        <v>1.4999999999999999E-2</v>
      </c>
      <c r="F282" s="139">
        <v>600</v>
      </c>
      <c r="G282" s="139">
        <v>575</v>
      </c>
      <c r="H282" s="140">
        <v>44.18</v>
      </c>
      <c r="I282" s="143">
        <f t="shared" si="17"/>
        <v>146410</v>
      </c>
      <c r="J282" s="144">
        <f t="shared" si="18"/>
        <v>4</v>
      </c>
      <c r="K282" s="145">
        <f t="shared" si="19"/>
        <v>42934535</v>
      </c>
    </row>
    <row r="283" spans="1:11" s="144" customFormat="1" ht="12.75" customHeight="1">
      <c r="A283" s="132" t="s">
        <v>2166</v>
      </c>
      <c r="B283" s="132" t="s">
        <v>2167</v>
      </c>
      <c r="C283" s="141">
        <v>1307</v>
      </c>
      <c r="D283" s="141">
        <v>86889</v>
      </c>
      <c r="E283" s="146">
        <f t="shared" si="16"/>
        <v>1.4999999999999999E-2</v>
      </c>
      <c r="F283" s="139">
        <v>195</v>
      </c>
      <c r="G283" s="139">
        <v>194</v>
      </c>
      <c r="H283" s="140">
        <v>54.26</v>
      </c>
      <c r="I283" s="143">
        <f t="shared" si="17"/>
        <v>47146</v>
      </c>
      <c r="J283" s="144">
        <f t="shared" si="18"/>
        <v>4</v>
      </c>
      <c r="K283" s="145">
        <f t="shared" si="19"/>
        <v>43021424</v>
      </c>
    </row>
    <row r="284" spans="1:11" s="144" customFormat="1" ht="12.75" customHeight="1">
      <c r="A284" s="132" t="s">
        <v>2168</v>
      </c>
      <c r="B284" s="132" t="s">
        <v>2169</v>
      </c>
      <c r="C284" s="141">
        <v>2306</v>
      </c>
      <c r="D284" s="141">
        <v>147181</v>
      </c>
      <c r="E284" s="146">
        <f t="shared" si="16"/>
        <v>1.6E-2</v>
      </c>
      <c r="F284" s="139">
        <v>245</v>
      </c>
      <c r="G284" s="139">
        <v>218</v>
      </c>
      <c r="H284" s="140">
        <v>54.33</v>
      </c>
      <c r="I284" s="143">
        <f t="shared" si="17"/>
        <v>79963</v>
      </c>
      <c r="J284" s="144">
        <f t="shared" si="18"/>
        <v>4</v>
      </c>
      <c r="K284" s="145">
        <f t="shared" si="19"/>
        <v>43168605</v>
      </c>
    </row>
    <row r="285" spans="1:11" s="144" customFormat="1" ht="12.75" customHeight="1">
      <c r="A285" s="132" t="s">
        <v>2170</v>
      </c>
      <c r="B285" s="132" t="s">
        <v>2171</v>
      </c>
      <c r="C285" s="141">
        <v>3559</v>
      </c>
      <c r="D285" s="141">
        <v>225474</v>
      </c>
      <c r="E285" s="146">
        <f t="shared" si="16"/>
        <v>1.6E-2</v>
      </c>
      <c r="F285" s="139">
        <v>558</v>
      </c>
      <c r="G285" s="139">
        <v>442</v>
      </c>
      <c r="H285" s="140">
        <v>58.38</v>
      </c>
      <c r="I285" s="143">
        <f t="shared" si="17"/>
        <v>131632</v>
      </c>
      <c r="J285" s="144">
        <f t="shared" si="18"/>
        <v>4</v>
      </c>
      <c r="K285" s="145">
        <f t="shared" si="19"/>
        <v>43394079</v>
      </c>
    </row>
    <row r="286" spans="1:11" s="144" customFormat="1" ht="12.75" customHeight="1">
      <c r="A286" s="132" t="s">
        <v>2172</v>
      </c>
      <c r="B286" s="132" t="s">
        <v>2173</v>
      </c>
      <c r="C286" s="141">
        <v>7729</v>
      </c>
      <c r="D286" s="141">
        <v>484578</v>
      </c>
      <c r="E286" s="146">
        <f t="shared" si="16"/>
        <v>1.6E-2</v>
      </c>
      <c r="F286" s="139">
        <v>1382</v>
      </c>
      <c r="G286" s="139">
        <v>1199</v>
      </c>
      <c r="H286" s="140">
        <v>41.81</v>
      </c>
      <c r="I286" s="143">
        <f t="shared" si="17"/>
        <v>202602</v>
      </c>
      <c r="J286" s="144">
        <f t="shared" si="18"/>
        <v>4</v>
      </c>
      <c r="K286" s="145">
        <f t="shared" si="19"/>
        <v>43878657</v>
      </c>
    </row>
    <row r="287" spans="1:11" s="144" customFormat="1" ht="12.75" customHeight="1">
      <c r="A287" s="132" t="s">
        <v>2174</v>
      </c>
      <c r="B287" s="132" t="s">
        <v>2175</v>
      </c>
      <c r="C287" s="141">
        <v>3174</v>
      </c>
      <c r="D287" s="141">
        <v>197095</v>
      </c>
      <c r="E287" s="146">
        <f t="shared" si="16"/>
        <v>1.6E-2</v>
      </c>
      <c r="F287" s="139">
        <v>468</v>
      </c>
      <c r="G287" s="139">
        <v>402</v>
      </c>
      <c r="H287" s="140">
        <v>60.89</v>
      </c>
      <c r="I287" s="143">
        <f t="shared" si="17"/>
        <v>120011</v>
      </c>
      <c r="J287" s="144">
        <f t="shared" si="18"/>
        <v>4</v>
      </c>
      <c r="K287" s="145">
        <f t="shared" si="19"/>
        <v>44075752</v>
      </c>
    </row>
    <row r="288" spans="1:11" s="144" customFormat="1" ht="12.75" customHeight="1">
      <c r="A288" s="132" t="s">
        <v>2176</v>
      </c>
      <c r="B288" s="132" t="s">
        <v>2177</v>
      </c>
      <c r="C288" s="141">
        <v>7330</v>
      </c>
      <c r="D288" s="141">
        <v>454213</v>
      </c>
      <c r="E288" s="146">
        <f t="shared" si="16"/>
        <v>1.6E-2</v>
      </c>
      <c r="F288" s="139">
        <v>1037</v>
      </c>
      <c r="G288" s="139">
        <v>937</v>
      </c>
      <c r="H288" s="140">
        <v>38.270000000000003</v>
      </c>
      <c r="I288" s="143">
        <f t="shared" si="17"/>
        <v>173827</v>
      </c>
      <c r="J288" s="144">
        <f t="shared" si="18"/>
        <v>5</v>
      </c>
      <c r="K288" s="145">
        <f t="shared" si="19"/>
        <v>44529965</v>
      </c>
    </row>
    <row r="289" spans="1:11" s="144" customFormat="1" ht="12.75" customHeight="1">
      <c r="A289" s="132" t="s">
        <v>2178</v>
      </c>
      <c r="B289" s="132" t="s">
        <v>2179</v>
      </c>
      <c r="C289" s="141">
        <v>2066</v>
      </c>
      <c r="D289" s="141">
        <v>121996</v>
      </c>
      <c r="E289" s="146">
        <f t="shared" si="16"/>
        <v>1.7000000000000001E-2</v>
      </c>
      <c r="F289" s="139">
        <v>311</v>
      </c>
      <c r="G289" s="139">
        <v>267</v>
      </c>
      <c r="H289" s="140">
        <v>52.99</v>
      </c>
      <c r="I289" s="143">
        <f t="shared" si="17"/>
        <v>64646</v>
      </c>
      <c r="J289" s="144">
        <f t="shared" si="18"/>
        <v>5</v>
      </c>
      <c r="K289" s="145">
        <f t="shared" si="19"/>
        <v>44651961</v>
      </c>
    </row>
    <row r="290" spans="1:11" s="144" customFormat="1" ht="12.75" customHeight="1">
      <c r="A290" s="132" t="s">
        <v>2180</v>
      </c>
      <c r="B290" s="132" t="s">
        <v>2181</v>
      </c>
      <c r="C290" s="141">
        <v>4882</v>
      </c>
      <c r="D290" s="141">
        <v>279766</v>
      </c>
      <c r="E290" s="146">
        <f t="shared" si="16"/>
        <v>1.7000000000000001E-2</v>
      </c>
      <c r="F290" s="139">
        <v>488</v>
      </c>
      <c r="G290" s="139">
        <v>449</v>
      </c>
      <c r="H290" s="140">
        <v>44.41</v>
      </c>
      <c r="I290" s="143">
        <f t="shared" si="17"/>
        <v>124244</v>
      </c>
      <c r="J290" s="144">
        <f t="shared" si="18"/>
        <v>5</v>
      </c>
      <c r="K290" s="145">
        <f t="shared" si="19"/>
        <v>44931727</v>
      </c>
    </row>
    <row r="291" spans="1:11" s="144" customFormat="1" ht="12.75" customHeight="1">
      <c r="A291" s="132" t="s">
        <v>2182</v>
      </c>
      <c r="B291" s="132" t="s">
        <v>2183</v>
      </c>
      <c r="C291" s="141">
        <v>5508</v>
      </c>
      <c r="D291" s="141">
        <v>301867</v>
      </c>
      <c r="E291" s="146">
        <f t="shared" si="16"/>
        <v>1.7999999999999999E-2</v>
      </c>
      <c r="F291" s="139">
        <v>477</v>
      </c>
      <c r="G291" s="139">
        <v>395</v>
      </c>
      <c r="H291" s="140">
        <v>30.14</v>
      </c>
      <c r="I291" s="143">
        <f t="shared" si="17"/>
        <v>90983</v>
      </c>
      <c r="J291" s="144">
        <f t="shared" si="18"/>
        <v>5</v>
      </c>
      <c r="K291" s="145">
        <f t="shared" si="19"/>
        <v>45233594</v>
      </c>
    </row>
    <row r="292" spans="1:11" s="144" customFormat="1" ht="12.75" customHeight="1">
      <c r="A292" s="132" t="s">
        <v>2184</v>
      </c>
      <c r="B292" s="132" t="s">
        <v>2185</v>
      </c>
      <c r="C292" s="141">
        <v>2416</v>
      </c>
      <c r="D292" s="141">
        <v>129801</v>
      </c>
      <c r="E292" s="146">
        <f t="shared" si="16"/>
        <v>1.9E-2</v>
      </c>
      <c r="F292" s="139">
        <v>345</v>
      </c>
      <c r="G292" s="139">
        <v>315</v>
      </c>
      <c r="H292" s="140">
        <v>44.72</v>
      </c>
      <c r="I292" s="143">
        <f t="shared" si="17"/>
        <v>58047</v>
      </c>
      <c r="J292" s="144">
        <f t="shared" si="18"/>
        <v>5</v>
      </c>
      <c r="K292" s="145">
        <f t="shared" si="19"/>
        <v>45363395</v>
      </c>
    </row>
    <row r="293" spans="1:11" s="144" customFormat="1" ht="12.75" customHeight="1">
      <c r="A293" s="132" t="s">
        <v>2186</v>
      </c>
      <c r="B293" s="132" t="s">
        <v>2187</v>
      </c>
      <c r="C293" s="141">
        <v>5706</v>
      </c>
      <c r="D293" s="141">
        <v>302471</v>
      </c>
      <c r="E293" s="146">
        <f t="shared" si="16"/>
        <v>1.9E-2</v>
      </c>
      <c r="F293" s="139">
        <v>655</v>
      </c>
      <c r="G293" s="139">
        <v>473</v>
      </c>
      <c r="H293" s="140">
        <v>56.37</v>
      </c>
      <c r="I293" s="143">
        <f t="shared" si="17"/>
        <v>170503</v>
      </c>
      <c r="J293" s="144">
        <f t="shared" si="18"/>
        <v>5</v>
      </c>
      <c r="K293" s="145">
        <f t="shared" si="19"/>
        <v>45665866</v>
      </c>
    </row>
    <row r="294" spans="1:11" s="144" customFormat="1" ht="12.75" customHeight="1">
      <c r="A294" s="132" t="s">
        <v>2188</v>
      </c>
      <c r="B294" s="132" t="s">
        <v>2189</v>
      </c>
      <c r="C294" s="141">
        <v>3753</v>
      </c>
      <c r="D294" s="141">
        <v>197657</v>
      </c>
      <c r="E294" s="146">
        <f t="shared" si="16"/>
        <v>1.9E-2</v>
      </c>
      <c r="F294" s="139">
        <v>595</v>
      </c>
      <c r="G294" s="139">
        <v>530</v>
      </c>
      <c r="H294" s="140">
        <v>54.88</v>
      </c>
      <c r="I294" s="143">
        <f t="shared" si="17"/>
        <v>108474</v>
      </c>
      <c r="J294" s="144">
        <f t="shared" si="18"/>
        <v>5</v>
      </c>
      <c r="K294" s="145">
        <f t="shared" si="19"/>
        <v>45863523</v>
      </c>
    </row>
    <row r="295" spans="1:11" s="144" customFormat="1" ht="12.75" customHeight="1">
      <c r="A295" s="132" t="s">
        <v>2190</v>
      </c>
      <c r="B295" s="132" t="s">
        <v>2191</v>
      </c>
      <c r="C295" s="141">
        <v>2692</v>
      </c>
      <c r="D295" s="141">
        <v>141041</v>
      </c>
      <c r="E295" s="146">
        <f t="shared" si="16"/>
        <v>1.9E-2</v>
      </c>
      <c r="F295" s="139">
        <v>357</v>
      </c>
      <c r="G295" s="139">
        <v>299</v>
      </c>
      <c r="H295" s="140">
        <v>43.76</v>
      </c>
      <c r="I295" s="143">
        <f t="shared" si="17"/>
        <v>61720</v>
      </c>
      <c r="J295" s="144">
        <f t="shared" si="18"/>
        <v>5</v>
      </c>
      <c r="K295" s="145">
        <f t="shared" si="19"/>
        <v>46004564</v>
      </c>
    </row>
    <row r="296" spans="1:11" s="144" customFormat="1" ht="12.75" customHeight="1">
      <c r="A296" s="132" t="s">
        <v>2192</v>
      </c>
      <c r="B296" s="132" t="s">
        <v>2193</v>
      </c>
      <c r="C296" s="141">
        <v>3989</v>
      </c>
      <c r="D296" s="141">
        <v>205029</v>
      </c>
      <c r="E296" s="146">
        <f t="shared" si="16"/>
        <v>1.9E-2</v>
      </c>
      <c r="F296" s="139">
        <v>409</v>
      </c>
      <c r="G296" s="139">
        <v>332</v>
      </c>
      <c r="H296" s="140">
        <v>37.06</v>
      </c>
      <c r="I296" s="143">
        <f t="shared" si="17"/>
        <v>75984</v>
      </c>
      <c r="J296" s="144">
        <f t="shared" si="18"/>
        <v>5</v>
      </c>
      <c r="K296" s="145">
        <f t="shared" si="19"/>
        <v>46209593</v>
      </c>
    </row>
    <row r="297" spans="1:11" s="144" customFormat="1" ht="12.75" customHeight="1">
      <c r="A297" s="132" t="s">
        <v>2194</v>
      </c>
      <c r="B297" s="132" t="s">
        <v>2195</v>
      </c>
      <c r="C297" s="141">
        <v>4226</v>
      </c>
      <c r="D297" s="141">
        <v>216791</v>
      </c>
      <c r="E297" s="146">
        <f t="shared" si="16"/>
        <v>1.9E-2</v>
      </c>
      <c r="F297" s="139">
        <v>466</v>
      </c>
      <c r="G297" s="139">
        <v>404</v>
      </c>
      <c r="H297" s="140">
        <v>56.55</v>
      </c>
      <c r="I297" s="143">
        <f t="shared" si="17"/>
        <v>122595</v>
      </c>
      <c r="J297" s="144">
        <f t="shared" si="18"/>
        <v>5</v>
      </c>
      <c r="K297" s="145">
        <f t="shared" si="19"/>
        <v>46426384</v>
      </c>
    </row>
    <row r="298" spans="1:11" s="144" customFormat="1" ht="12.75" customHeight="1">
      <c r="A298" s="132" t="s">
        <v>2196</v>
      </c>
      <c r="B298" s="132" t="s">
        <v>2197</v>
      </c>
      <c r="C298" s="141">
        <v>5782</v>
      </c>
      <c r="D298" s="141">
        <v>296478</v>
      </c>
      <c r="E298" s="146">
        <f t="shared" si="16"/>
        <v>0.02</v>
      </c>
      <c r="F298" s="139">
        <v>743</v>
      </c>
      <c r="G298" s="139">
        <v>684</v>
      </c>
      <c r="H298" s="140">
        <v>49.3</v>
      </c>
      <c r="I298" s="143">
        <f t="shared" si="17"/>
        <v>146164</v>
      </c>
      <c r="J298" s="144">
        <f t="shared" si="18"/>
        <v>5</v>
      </c>
      <c r="K298" s="145">
        <f t="shared" si="19"/>
        <v>46722862</v>
      </c>
    </row>
    <row r="299" spans="1:11" s="144" customFormat="1" ht="12.75" customHeight="1">
      <c r="A299" s="132" t="s">
        <v>2198</v>
      </c>
      <c r="B299" s="132" t="s">
        <v>2199</v>
      </c>
      <c r="C299" s="141">
        <v>4922</v>
      </c>
      <c r="D299" s="141">
        <v>248752</v>
      </c>
      <c r="E299" s="146">
        <f t="shared" si="16"/>
        <v>0.02</v>
      </c>
      <c r="F299" s="139">
        <v>445</v>
      </c>
      <c r="G299" s="139">
        <v>416</v>
      </c>
      <c r="H299" s="140">
        <v>45.37</v>
      </c>
      <c r="I299" s="143">
        <f t="shared" si="17"/>
        <v>112859</v>
      </c>
      <c r="J299" s="144">
        <f t="shared" si="18"/>
        <v>5</v>
      </c>
      <c r="K299" s="145">
        <f t="shared" si="19"/>
        <v>46971614</v>
      </c>
    </row>
    <row r="300" spans="1:11" s="144" customFormat="1" ht="12.75" customHeight="1">
      <c r="A300" s="132" t="s">
        <v>2200</v>
      </c>
      <c r="B300" s="132" t="s">
        <v>2201</v>
      </c>
      <c r="C300" s="141">
        <v>3494</v>
      </c>
      <c r="D300" s="141">
        <v>176107</v>
      </c>
      <c r="E300" s="146">
        <f t="shared" si="16"/>
        <v>0.02</v>
      </c>
      <c r="F300" s="139">
        <v>333</v>
      </c>
      <c r="G300" s="139">
        <v>317</v>
      </c>
      <c r="H300" s="140">
        <v>38.39</v>
      </c>
      <c r="I300" s="143">
        <f t="shared" si="17"/>
        <v>67607</v>
      </c>
      <c r="J300" s="144">
        <f t="shared" si="18"/>
        <v>5</v>
      </c>
      <c r="K300" s="145">
        <f t="shared" si="19"/>
        <v>47147721</v>
      </c>
    </row>
    <row r="301" spans="1:11" s="144" customFormat="1" ht="12.75" customHeight="1">
      <c r="A301" s="132" t="s">
        <v>2202</v>
      </c>
      <c r="B301" s="132" t="s">
        <v>2203</v>
      </c>
      <c r="C301" s="141">
        <v>2956</v>
      </c>
      <c r="D301" s="141">
        <v>148020</v>
      </c>
      <c r="E301" s="146">
        <f t="shared" si="16"/>
        <v>0.02</v>
      </c>
      <c r="F301" s="139">
        <v>312</v>
      </c>
      <c r="G301" s="139">
        <v>286</v>
      </c>
      <c r="H301" s="140">
        <v>43.83</v>
      </c>
      <c r="I301" s="143">
        <f t="shared" si="17"/>
        <v>64877</v>
      </c>
      <c r="J301" s="144">
        <f t="shared" si="18"/>
        <v>5</v>
      </c>
      <c r="K301" s="145">
        <f t="shared" si="19"/>
        <v>47295741</v>
      </c>
    </row>
    <row r="302" spans="1:11" s="144" customFormat="1" ht="12.75" customHeight="1">
      <c r="A302" s="132" t="s">
        <v>2204</v>
      </c>
      <c r="B302" s="132" t="s">
        <v>2205</v>
      </c>
      <c r="C302" s="141">
        <v>4125</v>
      </c>
      <c r="D302" s="141">
        <v>206460</v>
      </c>
      <c r="E302" s="146">
        <f t="shared" si="16"/>
        <v>0.02</v>
      </c>
      <c r="F302" s="139">
        <v>376</v>
      </c>
      <c r="G302" s="139">
        <v>323</v>
      </c>
      <c r="H302" s="140">
        <v>62.44</v>
      </c>
      <c r="I302" s="143">
        <f t="shared" si="17"/>
        <v>128914</v>
      </c>
      <c r="J302" s="144">
        <f t="shared" si="18"/>
        <v>5</v>
      </c>
      <c r="K302" s="145">
        <f t="shared" si="19"/>
        <v>47502201</v>
      </c>
    </row>
    <row r="303" spans="1:11" s="144" customFormat="1" ht="12.75" customHeight="1">
      <c r="A303" s="132" t="s">
        <v>2206</v>
      </c>
      <c r="B303" s="132" t="s">
        <v>2207</v>
      </c>
      <c r="C303" s="141">
        <v>5996</v>
      </c>
      <c r="D303" s="141">
        <v>299249</v>
      </c>
      <c r="E303" s="146">
        <f t="shared" si="16"/>
        <v>0.02</v>
      </c>
      <c r="F303" s="139">
        <v>525</v>
      </c>
      <c r="G303" s="139">
        <v>488</v>
      </c>
      <c r="H303" s="140">
        <v>46.03</v>
      </c>
      <c r="I303" s="143">
        <f t="shared" si="17"/>
        <v>137744</v>
      </c>
      <c r="J303" s="144">
        <f t="shared" si="18"/>
        <v>5</v>
      </c>
      <c r="K303" s="145">
        <f t="shared" si="19"/>
        <v>47801450</v>
      </c>
    </row>
    <row r="304" spans="1:11" s="144" customFormat="1" ht="12.75" customHeight="1">
      <c r="A304" s="132" t="s">
        <v>2208</v>
      </c>
      <c r="B304" s="132" t="s">
        <v>2209</v>
      </c>
      <c r="C304" s="141">
        <v>5456</v>
      </c>
      <c r="D304" s="141">
        <v>254275</v>
      </c>
      <c r="E304" s="146">
        <f t="shared" si="16"/>
        <v>2.1000000000000001E-2</v>
      </c>
      <c r="F304" s="139">
        <v>560</v>
      </c>
      <c r="G304" s="139">
        <v>508</v>
      </c>
      <c r="H304" s="140">
        <v>53.8</v>
      </c>
      <c r="I304" s="143">
        <f t="shared" si="17"/>
        <v>136800</v>
      </c>
      <c r="J304" s="144">
        <f t="shared" si="18"/>
        <v>5</v>
      </c>
      <c r="K304" s="145">
        <f t="shared" si="19"/>
        <v>48055725</v>
      </c>
    </row>
    <row r="305" spans="1:11" s="144" customFormat="1" ht="12.75" customHeight="1">
      <c r="A305" s="132" t="s">
        <v>2210</v>
      </c>
      <c r="B305" s="132" t="s">
        <v>2211</v>
      </c>
      <c r="C305" s="141">
        <v>6216</v>
      </c>
      <c r="D305" s="141">
        <v>289229</v>
      </c>
      <c r="E305" s="146">
        <f t="shared" si="16"/>
        <v>2.1000000000000001E-2</v>
      </c>
      <c r="F305" s="139">
        <v>693</v>
      </c>
      <c r="G305" s="139">
        <v>592</v>
      </c>
      <c r="H305" s="140">
        <v>31.38</v>
      </c>
      <c r="I305" s="143">
        <f t="shared" si="17"/>
        <v>90760</v>
      </c>
      <c r="J305" s="144">
        <f t="shared" si="18"/>
        <v>5</v>
      </c>
      <c r="K305" s="145">
        <f t="shared" si="19"/>
        <v>48344954</v>
      </c>
    </row>
    <row r="306" spans="1:11" s="144" customFormat="1" ht="12.75" customHeight="1">
      <c r="A306" s="132" t="s">
        <v>2212</v>
      </c>
      <c r="B306" s="132" t="s">
        <v>2213</v>
      </c>
      <c r="C306" s="141">
        <v>5993</v>
      </c>
      <c r="D306" s="141">
        <v>273526</v>
      </c>
      <c r="E306" s="146">
        <f t="shared" si="16"/>
        <v>2.1999999999999999E-2</v>
      </c>
      <c r="F306" s="139">
        <v>298</v>
      </c>
      <c r="G306" s="139">
        <v>318</v>
      </c>
      <c r="H306" s="140">
        <v>21.52</v>
      </c>
      <c r="I306" s="143">
        <f t="shared" si="17"/>
        <v>58863</v>
      </c>
      <c r="J306" s="144">
        <f t="shared" si="18"/>
        <v>5</v>
      </c>
      <c r="K306" s="145">
        <f t="shared" si="19"/>
        <v>48618480</v>
      </c>
    </row>
    <row r="307" spans="1:11" s="144" customFormat="1" ht="12.75" customHeight="1">
      <c r="A307" s="132" t="s">
        <v>2214</v>
      </c>
      <c r="B307" s="132" t="s">
        <v>2215</v>
      </c>
      <c r="C307" s="141">
        <v>8516</v>
      </c>
      <c r="D307" s="141">
        <v>386083</v>
      </c>
      <c r="E307" s="146">
        <f t="shared" si="16"/>
        <v>2.1999999999999999E-2</v>
      </c>
      <c r="F307" s="139">
        <v>728</v>
      </c>
      <c r="G307" s="139">
        <v>622</v>
      </c>
      <c r="H307" s="140">
        <v>37.770000000000003</v>
      </c>
      <c r="I307" s="143">
        <f t="shared" si="17"/>
        <v>145824</v>
      </c>
      <c r="J307" s="144">
        <f t="shared" si="18"/>
        <v>5</v>
      </c>
      <c r="K307" s="145">
        <f t="shared" si="19"/>
        <v>49004563</v>
      </c>
    </row>
    <row r="308" spans="1:11" s="144" customFormat="1" ht="12.75" customHeight="1">
      <c r="A308" s="132" t="s">
        <v>2216</v>
      </c>
      <c r="B308" s="132" t="s">
        <v>2217</v>
      </c>
      <c r="C308" s="141">
        <v>3714</v>
      </c>
      <c r="D308" s="141">
        <v>162666</v>
      </c>
      <c r="E308" s="146">
        <f t="shared" si="16"/>
        <v>2.3E-2</v>
      </c>
      <c r="F308" s="139">
        <v>288</v>
      </c>
      <c r="G308" s="139">
        <v>264</v>
      </c>
      <c r="H308" s="140">
        <v>41.97</v>
      </c>
      <c r="I308" s="143">
        <f t="shared" si="17"/>
        <v>68271</v>
      </c>
      <c r="J308" s="144">
        <f t="shared" si="18"/>
        <v>5</v>
      </c>
      <c r="K308" s="145">
        <f t="shared" si="19"/>
        <v>49167229</v>
      </c>
    </row>
    <row r="309" spans="1:11" s="144" customFormat="1" ht="12.75" customHeight="1">
      <c r="A309" s="132" t="s">
        <v>2218</v>
      </c>
      <c r="B309" s="132" t="s">
        <v>2219</v>
      </c>
      <c r="C309" s="141">
        <v>7464</v>
      </c>
      <c r="D309" s="141">
        <v>325282</v>
      </c>
      <c r="E309" s="146">
        <f t="shared" si="16"/>
        <v>2.3E-2</v>
      </c>
      <c r="F309" s="139">
        <v>717</v>
      </c>
      <c r="G309" s="139">
        <v>634</v>
      </c>
      <c r="H309" s="140">
        <v>50.84</v>
      </c>
      <c r="I309" s="143">
        <f t="shared" si="17"/>
        <v>165373</v>
      </c>
      <c r="J309" s="144">
        <f t="shared" si="18"/>
        <v>5</v>
      </c>
      <c r="K309" s="145">
        <f t="shared" si="19"/>
        <v>49492511</v>
      </c>
    </row>
    <row r="310" spans="1:11" s="144" customFormat="1" ht="12.75" customHeight="1">
      <c r="A310" s="132" t="s">
        <v>2220</v>
      </c>
      <c r="B310" s="132" t="s">
        <v>2221</v>
      </c>
      <c r="C310" s="141">
        <v>8150</v>
      </c>
      <c r="D310" s="141">
        <v>348343</v>
      </c>
      <c r="E310" s="146">
        <f t="shared" si="16"/>
        <v>2.3E-2</v>
      </c>
      <c r="F310" s="139">
        <v>720</v>
      </c>
      <c r="G310" s="139">
        <v>689</v>
      </c>
      <c r="H310" s="140">
        <v>48.92</v>
      </c>
      <c r="I310" s="143">
        <f t="shared" si="17"/>
        <v>170409</v>
      </c>
      <c r="J310" s="144">
        <f t="shared" si="18"/>
        <v>5</v>
      </c>
      <c r="K310" s="145">
        <f t="shared" si="19"/>
        <v>49840854</v>
      </c>
    </row>
    <row r="311" spans="1:11" s="144" customFormat="1" ht="12.75" customHeight="1">
      <c r="A311" s="132" t="s">
        <v>2222</v>
      </c>
      <c r="B311" s="132" t="s">
        <v>2223</v>
      </c>
      <c r="C311" s="141">
        <v>7434</v>
      </c>
      <c r="D311" s="141">
        <v>316096</v>
      </c>
      <c r="E311" s="146">
        <f t="shared" si="16"/>
        <v>2.4E-2</v>
      </c>
      <c r="F311" s="139">
        <v>468</v>
      </c>
      <c r="G311" s="139">
        <v>441</v>
      </c>
      <c r="H311" s="140">
        <v>24.97</v>
      </c>
      <c r="I311" s="143">
        <f t="shared" si="17"/>
        <v>78929</v>
      </c>
      <c r="J311" s="144">
        <f t="shared" si="18"/>
        <v>5</v>
      </c>
      <c r="K311" s="145">
        <f t="shared" si="19"/>
        <v>50156950</v>
      </c>
    </row>
    <row r="312" spans="1:11" s="144" customFormat="1" ht="12.75" customHeight="1">
      <c r="A312" s="132" t="s">
        <v>2224</v>
      </c>
      <c r="B312" s="132" t="s">
        <v>2225</v>
      </c>
      <c r="C312" s="141">
        <v>6490</v>
      </c>
      <c r="D312" s="141">
        <v>271139</v>
      </c>
      <c r="E312" s="146">
        <f t="shared" si="16"/>
        <v>2.4E-2</v>
      </c>
      <c r="F312" s="139">
        <v>428</v>
      </c>
      <c r="G312" s="139">
        <v>428</v>
      </c>
      <c r="H312" s="140">
        <v>48.94</v>
      </c>
      <c r="I312" s="143">
        <f t="shared" si="17"/>
        <v>132695</v>
      </c>
      <c r="J312" s="144">
        <f t="shared" si="18"/>
        <v>5</v>
      </c>
      <c r="K312" s="145">
        <f t="shared" si="19"/>
        <v>50428089</v>
      </c>
    </row>
    <row r="313" spans="1:11" s="144" customFormat="1" ht="12.75" customHeight="1">
      <c r="A313" s="132" t="s">
        <v>2226</v>
      </c>
      <c r="B313" s="132" t="s">
        <v>2227</v>
      </c>
      <c r="C313" s="141">
        <v>1731</v>
      </c>
      <c r="D313" s="141">
        <v>67564</v>
      </c>
      <c r="E313" s="146">
        <f t="shared" si="16"/>
        <v>2.5999999999999999E-2</v>
      </c>
      <c r="F313" s="139">
        <v>261</v>
      </c>
      <c r="G313" s="139">
        <v>196</v>
      </c>
      <c r="H313" s="140">
        <v>75.56</v>
      </c>
      <c r="I313" s="143">
        <f t="shared" si="17"/>
        <v>51051</v>
      </c>
      <c r="J313" s="144">
        <f t="shared" si="18"/>
        <v>5</v>
      </c>
      <c r="K313" s="145">
        <f t="shared" si="19"/>
        <v>50495653</v>
      </c>
    </row>
    <row r="314" spans="1:11" s="144" customFormat="1" ht="12.75" customHeight="1">
      <c r="A314" s="132" t="s">
        <v>2228</v>
      </c>
      <c r="B314" s="132" t="s">
        <v>2229</v>
      </c>
      <c r="C314" s="141">
        <v>8446</v>
      </c>
      <c r="D314" s="141">
        <v>327910</v>
      </c>
      <c r="E314" s="146">
        <f t="shared" si="16"/>
        <v>2.5999999999999999E-2</v>
      </c>
      <c r="F314" s="139">
        <v>451</v>
      </c>
      <c r="G314" s="139">
        <v>390</v>
      </c>
      <c r="H314" s="140">
        <v>21.38</v>
      </c>
      <c r="I314" s="143">
        <f t="shared" si="17"/>
        <v>70107</v>
      </c>
      <c r="J314" s="144">
        <f t="shared" si="18"/>
        <v>5</v>
      </c>
      <c r="K314" s="145">
        <f t="shared" si="19"/>
        <v>50823563</v>
      </c>
    </row>
    <row r="315" spans="1:11" s="144" customFormat="1" ht="12.75" customHeight="1">
      <c r="A315" s="132" t="s">
        <v>2230</v>
      </c>
      <c r="B315" s="132" t="s">
        <v>2231</v>
      </c>
      <c r="C315" s="141">
        <v>9280</v>
      </c>
      <c r="D315" s="141">
        <v>352911</v>
      </c>
      <c r="E315" s="146">
        <f t="shared" si="16"/>
        <v>2.5999999999999999E-2</v>
      </c>
      <c r="F315" s="139">
        <v>905</v>
      </c>
      <c r="G315" s="139">
        <v>754</v>
      </c>
      <c r="H315" s="140">
        <v>55.6</v>
      </c>
      <c r="I315" s="143">
        <f t="shared" si="17"/>
        <v>196219</v>
      </c>
      <c r="J315" s="144">
        <f t="shared" si="18"/>
        <v>5</v>
      </c>
      <c r="K315" s="145">
        <f t="shared" si="19"/>
        <v>51176474</v>
      </c>
    </row>
    <row r="316" spans="1:11" s="144" customFormat="1" ht="12.75" customHeight="1">
      <c r="A316" s="132" t="s">
        <v>2232</v>
      </c>
      <c r="B316" s="132" t="s">
        <v>2233</v>
      </c>
      <c r="C316" s="141">
        <v>14362</v>
      </c>
      <c r="D316" s="141">
        <v>541263</v>
      </c>
      <c r="E316" s="146">
        <f t="shared" si="16"/>
        <v>2.7E-2</v>
      </c>
      <c r="F316" s="139">
        <v>1018</v>
      </c>
      <c r="G316" s="139">
        <v>988</v>
      </c>
      <c r="H316" s="140">
        <v>39.64</v>
      </c>
      <c r="I316" s="143">
        <f t="shared" si="17"/>
        <v>214557</v>
      </c>
      <c r="J316" s="144">
        <f t="shared" si="18"/>
        <v>5</v>
      </c>
      <c r="K316" s="145">
        <f t="shared" si="19"/>
        <v>51717737</v>
      </c>
    </row>
    <row r="317" spans="1:11" s="144" customFormat="1" ht="12.75" customHeight="1">
      <c r="A317" s="132" t="s">
        <v>2234</v>
      </c>
      <c r="B317" s="132" t="s">
        <v>2235</v>
      </c>
      <c r="C317" s="141">
        <v>9295</v>
      </c>
      <c r="D317" s="141">
        <v>343196</v>
      </c>
      <c r="E317" s="146">
        <f t="shared" si="16"/>
        <v>2.7E-2</v>
      </c>
      <c r="F317" s="139">
        <v>555</v>
      </c>
      <c r="G317" s="139">
        <v>552</v>
      </c>
      <c r="H317" s="140">
        <v>39.6</v>
      </c>
      <c r="I317" s="143">
        <f t="shared" si="17"/>
        <v>135906</v>
      </c>
      <c r="J317" s="144">
        <f t="shared" si="18"/>
        <v>5</v>
      </c>
      <c r="K317" s="145">
        <f t="shared" si="19"/>
        <v>52060933</v>
      </c>
    </row>
    <row r="318" spans="1:11" s="144" customFormat="1" ht="12.75" customHeight="1">
      <c r="A318" s="132" t="s">
        <v>2236</v>
      </c>
      <c r="B318" s="132" t="s">
        <v>2237</v>
      </c>
      <c r="C318" s="141">
        <v>9694</v>
      </c>
      <c r="D318" s="141">
        <v>313223</v>
      </c>
      <c r="E318" s="146">
        <f t="shared" si="16"/>
        <v>3.1E-2</v>
      </c>
      <c r="F318" s="139">
        <v>373</v>
      </c>
      <c r="G318" s="139">
        <v>361</v>
      </c>
      <c r="H318" s="140">
        <v>27.19</v>
      </c>
      <c r="I318" s="143">
        <f t="shared" si="17"/>
        <v>85165</v>
      </c>
      <c r="J318" s="144">
        <f t="shared" si="18"/>
        <v>5</v>
      </c>
      <c r="K318" s="145">
        <f t="shared" si="19"/>
        <v>52374156</v>
      </c>
    </row>
    <row r="319" spans="1:11" s="144" customFormat="1" ht="12.75" customHeight="1">
      <c r="A319" s="132" t="s">
        <v>2238</v>
      </c>
      <c r="B319" s="132" t="s">
        <v>2239</v>
      </c>
      <c r="C319" s="141">
        <v>8701</v>
      </c>
      <c r="D319" s="141">
        <v>275843</v>
      </c>
      <c r="E319" s="146">
        <f t="shared" si="16"/>
        <v>3.2000000000000001E-2</v>
      </c>
      <c r="F319" s="139">
        <v>408</v>
      </c>
      <c r="G319" s="139">
        <v>386</v>
      </c>
      <c r="H319" s="140">
        <v>40.9</v>
      </c>
      <c r="I319" s="143">
        <f t="shared" si="17"/>
        <v>112820</v>
      </c>
      <c r="J319" s="144">
        <f t="shared" si="18"/>
        <v>5</v>
      </c>
      <c r="K319" s="145">
        <f t="shared" si="19"/>
        <v>52649999</v>
      </c>
    </row>
    <row r="320" spans="1:11" s="144" customFormat="1" ht="12.75" customHeight="1">
      <c r="A320" s="132" t="s">
        <v>2240</v>
      </c>
      <c r="B320" s="132" t="s">
        <v>2241</v>
      </c>
      <c r="C320" s="141">
        <v>9274</v>
      </c>
      <c r="D320" s="141">
        <v>278451</v>
      </c>
      <c r="E320" s="146">
        <f t="shared" si="16"/>
        <v>3.3000000000000002E-2</v>
      </c>
      <c r="F320" s="139">
        <v>326</v>
      </c>
      <c r="G320" s="139">
        <v>340</v>
      </c>
      <c r="H320" s="140">
        <v>24.43</v>
      </c>
      <c r="I320" s="143">
        <f t="shared" si="17"/>
        <v>68026</v>
      </c>
      <c r="J320" s="144">
        <f t="shared" si="18"/>
        <v>5</v>
      </c>
      <c r="K320" s="145">
        <f t="shared" si="19"/>
        <v>52928450</v>
      </c>
    </row>
    <row r="321" spans="1:13" s="144" customFormat="1" ht="12.75" customHeight="1">
      <c r="A321" s="132" t="s">
        <v>2242</v>
      </c>
      <c r="B321" s="132" t="s">
        <v>2243</v>
      </c>
      <c r="C321" s="141">
        <v>5404</v>
      </c>
      <c r="D321" s="141">
        <v>156726</v>
      </c>
      <c r="E321" s="146">
        <f t="shared" si="16"/>
        <v>3.4000000000000002E-2</v>
      </c>
      <c r="F321" s="139">
        <v>209</v>
      </c>
      <c r="G321" s="139">
        <v>236</v>
      </c>
      <c r="H321" s="140">
        <v>31.31</v>
      </c>
      <c r="I321" s="143">
        <f t="shared" si="17"/>
        <v>49071</v>
      </c>
      <c r="J321" s="144">
        <f t="shared" si="18"/>
        <v>5</v>
      </c>
      <c r="K321" s="145">
        <f t="shared" si="19"/>
        <v>53085176</v>
      </c>
    </row>
    <row r="322" spans="1:13" s="144" customFormat="1" ht="12.75" customHeight="1">
      <c r="A322" s="132" t="s">
        <v>2244</v>
      </c>
      <c r="B322" s="132" t="s">
        <v>2245</v>
      </c>
      <c r="C322" s="141">
        <v>4594</v>
      </c>
      <c r="D322" s="141">
        <v>131799</v>
      </c>
      <c r="E322" s="146">
        <f t="shared" si="16"/>
        <v>3.5000000000000003E-2</v>
      </c>
      <c r="F322" s="139">
        <v>251</v>
      </c>
      <c r="G322" s="139">
        <v>225</v>
      </c>
      <c r="H322" s="140">
        <v>26.15</v>
      </c>
      <c r="I322" s="143">
        <f t="shared" si="17"/>
        <v>34465</v>
      </c>
      <c r="J322" s="144">
        <f t="shared" si="18"/>
        <v>5</v>
      </c>
      <c r="K322" s="145">
        <f t="shared" si="19"/>
        <v>53216975</v>
      </c>
    </row>
    <row r="323" spans="1:13" s="144" customFormat="1" ht="12.75" customHeight="1">
      <c r="A323" s="132" t="s">
        <v>2246</v>
      </c>
      <c r="B323" s="132" t="s">
        <v>2247</v>
      </c>
      <c r="C323" s="141">
        <v>5913</v>
      </c>
      <c r="D323" s="141">
        <v>161291</v>
      </c>
      <c r="E323" s="146">
        <f t="shared" si="16"/>
        <v>3.6999999999999998E-2</v>
      </c>
      <c r="F323" s="139">
        <v>252</v>
      </c>
      <c r="G323" s="139">
        <v>270</v>
      </c>
      <c r="H323" s="140">
        <v>29.73</v>
      </c>
      <c r="I323" s="143">
        <f t="shared" si="17"/>
        <v>47952</v>
      </c>
      <c r="J323" s="144">
        <f t="shared" si="18"/>
        <v>5</v>
      </c>
      <c r="K323" s="145">
        <f t="shared" si="19"/>
        <v>53378266</v>
      </c>
    </row>
    <row r="324" spans="1:13" s="144" customFormat="1" ht="12.75" customHeight="1">
      <c r="A324" s="132" t="s">
        <v>2248</v>
      </c>
      <c r="B324" s="132" t="s">
        <v>2249</v>
      </c>
      <c r="C324" s="141">
        <v>6596</v>
      </c>
      <c r="D324" s="141">
        <v>179654</v>
      </c>
      <c r="E324" s="146">
        <f t="shared" si="16"/>
        <v>3.6999999999999998E-2</v>
      </c>
      <c r="F324" s="139">
        <v>293</v>
      </c>
      <c r="G324" s="139">
        <v>243</v>
      </c>
      <c r="H324" s="140">
        <v>29.98</v>
      </c>
      <c r="I324" s="143">
        <f t="shared" si="17"/>
        <v>53860</v>
      </c>
      <c r="J324" s="144">
        <f t="shared" si="18"/>
        <v>5</v>
      </c>
      <c r="K324" s="145">
        <f t="shared" si="19"/>
        <v>53557920</v>
      </c>
    </row>
    <row r="325" spans="1:13" s="144" customFormat="1" ht="12.75" customHeight="1">
      <c r="A325" s="132" t="s">
        <v>2250</v>
      </c>
      <c r="B325" s="132" t="s">
        <v>2251</v>
      </c>
      <c r="C325" s="141">
        <v>8838</v>
      </c>
      <c r="D325" s="141">
        <v>232865</v>
      </c>
      <c r="E325" s="146">
        <f t="shared" si="16"/>
        <v>3.7999999999999999E-2</v>
      </c>
      <c r="F325" s="139">
        <v>350</v>
      </c>
      <c r="G325" s="139">
        <v>252</v>
      </c>
      <c r="H325" s="140">
        <v>24.78</v>
      </c>
      <c r="I325" s="143">
        <f t="shared" si="17"/>
        <v>57704</v>
      </c>
      <c r="J325" s="144">
        <f t="shared" si="18"/>
        <v>5</v>
      </c>
      <c r="K325" s="145">
        <f t="shared" si="19"/>
        <v>53790785</v>
      </c>
    </row>
    <row r="326" spans="1:13" s="144" customFormat="1" ht="12.75" customHeight="1">
      <c r="A326" s="132" t="s">
        <v>2252</v>
      </c>
      <c r="B326" s="132" t="s">
        <v>2253</v>
      </c>
      <c r="C326" s="141">
        <v>12697</v>
      </c>
      <c r="D326" s="141">
        <v>328254</v>
      </c>
      <c r="E326" s="146">
        <f t="shared" ref="E326:E331" si="20">C326/D326</f>
        <v>3.9E-2</v>
      </c>
      <c r="F326" s="139">
        <v>520</v>
      </c>
      <c r="G326" s="139">
        <v>452</v>
      </c>
      <c r="H326" s="140">
        <v>40.26</v>
      </c>
      <c r="I326" s="143">
        <f t="shared" ref="I326:I331" si="21">D326*H326/100</f>
        <v>132155</v>
      </c>
      <c r="J326" s="144">
        <f t="shared" si="18"/>
        <v>5</v>
      </c>
      <c r="K326" s="145">
        <f t="shared" si="19"/>
        <v>54119039</v>
      </c>
    </row>
    <row r="327" spans="1:13" s="144" customFormat="1" ht="12.75" customHeight="1">
      <c r="A327" s="132" t="s">
        <v>2254</v>
      </c>
      <c r="B327" s="132" t="s">
        <v>2255</v>
      </c>
      <c r="C327" s="141">
        <v>15107</v>
      </c>
      <c r="D327" s="141">
        <v>340978</v>
      </c>
      <c r="E327" s="146">
        <f t="shared" si="20"/>
        <v>4.3999999999999997E-2</v>
      </c>
      <c r="F327" s="139">
        <v>441</v>
      </c>
      <c r="G327" s="139">
        <v>381</v>
      </c>
      <c r="H327" s="140">
        <v>47.16</v>
      </c>
      <c r="I327" s="143">
        <f t="shared" si="21"/>
        <v>160805</v>
      </c>
      <c r="J327" s="144">
        <f>INT(K327/K$331*5+0.99999)</f>
        <v>5</v>
      </c>
      <c r="K327" s="145">
        <f t="shared" si="19"/>
        <v>54460017</v>
      </c>
    </row>
    <row r="328" spans="1:13" s="144" customFormat="1" ht="12.75" customHeight="1">
      <c r="A328" s="132" t="s">
        <v>2256</v>
      </c>
      <c r="B328" s="132" t="s">
        <v>2257</v>
      </c>
      <c r="C328" s="141">
        <v>13832</v>
      </c>
      <c r="D328" s="141">
        <v>304854</v>
      </c>
      <c r="E328" s="146">
        <f t="shared" si="20"/>
        <v>4.4999999999999998E-2</v>
      </c>
      <c r="F328" s="139">
        <v>302</v>
      </c>
      <c r="G328" s="139">
        <v>276</v>
      </c>
      <c r="H328" s="140">
        <v>32.54</v>
      </c>
      <c r="I328" s="143">
        <f t="shared" si="21"/>
        <v>99199</v>
      </c>
      <c r="J328" s="144">
        <f>INT(K328/K$331*5+0.99999)</f>
        <v>5</v>
      </c>
      <c r="K328" s="145">
        <f>D328+K327</f>
        <v>54764871</v>
      </c>
    </row>
    <row r="329" spans="1:13" s="144" customFormat="1" ht="12.75" customHeight="1">
      <c r="A329" s="132" t="s">
        <v>2258</v>
      </c>
      <c r="B329" s="132" t="s">
        <v>2259</v>
      </c>
      <c r="C329" s="141">
        <v>13130</v>
      </c>
      <c r="D329" s="141">
        <v>246181</v>
      </c>
      <c r="E329" s="146">
        <f t="shared" si="20"/>
        <v>5.2999999999999999E-2</v>
      </c>
      <c r="F329" s="139">
        <v>327</v>
      </c>
      <c r="G329" s="139">
        <v>290</v>
      </c>
      <c r="H329" s="140">
        <v>25.06</v>
      </c>
      <c r="I329" s="143">
        <f t="shared" si="21"/>
        <v>61693</v>
      </c>
      <c r="J329" s="144">
        <f>INT(K329/K$331*5+0.99999)</f>
        <v>5</v>
      </c>
      <c r="K329" s="145">
        <f>D329+K328</f>
        <v>55011052</v>
      </c>
    </row>
    <row r="330" spans="1:13" s="144" customFormat="1" ht="12.75" customHeight="1">
      <c r="A330" s="132" t="s">
        <v>2260</v>
      </c>
      <c r="B330" s="132" t="s">
        <v>2261</v>
      </c>
      <c r="C330" s="141">
        <v>14616</v>
      </c>
      <c r="D330" s="141">
        <v>247614</v>
      </c>
      <c r="E330" s="146">
        <f t="shared" si="20"/>
        <v>5.8999999999999997E-2</v>
      </c>
      <c r="F330" s="139">
        <v>311</v>
      </c>
      <c r="G330" s="139">
        <v>310</v>
      </c>
      <c r="H330" s="140">
        <v>31.03</v>
      </c>
      <c r="I330" s="143">
        <f t="shared" si="21"/>
        <v>76835</v>
      </c>
      <c r="J330" s="144">
        <f>INT(K330/K$331*5+0.99999)</f>
        <v>5</v>
      </c>
      <c r="K330" s="145">
        <f>D330+K329</f>
        <v>55258666</v>
      </c>
      <c r="M330" s="147">
        <f>1/E330</f>
        <v>16.9491525423729</v>
      </c>
    </row>
    <row r="331" spans="1:13" s="144" customFormat="1" ht="12.75" customHeight="1">
      <c r="A331" s="132" t="s">
        <v>2262</v>
      </c>
      <c r="B331" s="132" t="s">
        <v>2263</v>
      </c>
      <c r="C331" s="141">
        <v>802</v>
      </c>
      <c r="D331" s="141">
        <v>9401</v>
      </c>
      <c r="E331" s="146">
        <f t="shared" si="20"/>
        <v>8.5000000000000006E-2</v>
      </c>
      <c r="F331" s="139">
        <v>11</v>
      </c>
      <c r="G331" s="139">
        <v>12</v>
      </c>
      <c r="H331" s="140">
        <v>24.71</v>
      </c>
      <c r="I331" s="143">
        <f t="shared" si="21"/>
        <v>2323</v>
      </c>
      <c r="J331" s="144">
        <f>INT(K331/K$331*5+0.99999)</f>
        <v>5</v>
      </c>
      <c r="K331" s="145">
        <f>D331+K330</f>
        <v>55268067</v>
      </c>
      <c r="M331" s="147">
        <f>1/E331</f>
        <v>11.764705882352899</v>
      </c>
    </row>
    <row r="332" spans="1:13" s="144" customFormat="1" ht="12.75" customHeight="1">
      <c r="A332" s="132"/>
      <c r="B332" s="132"/>
      <c r="C332" s="141"/>
      <c r="D332" s="141"/>
      <c r="E332" s="146"/>
      <c r="F332" s="139"/>
      <c r="G332" s="139"/>
      <c r="H332" s="140"/>
      <c r="I332" s="143"/>
      <c r="K332" s="145"/>
    </row>
    <row r="333" spans="1:13" s="144" customFormat="1" ht="37" customHeight="1">
      <c r="A333" s="132" t="s">
        <v>59</v>
      </c>
      <c r="B333" s="136" t="s">
        <v>1604</v>
      </c>
      <c r="C333" s="137" t="s">
        <v>1605</v>
      </c>
      <c r="D333" s="137" t="s">
        <v>1606</v>
      </c>
      <c r="E333" s="138"/>
      <c r="F333" s="139" t="s">
        <v>1369</v>
      </c>
      <c r="G333" s="139" t="s">
        <v>1607</v>
      </c>
      <c r="H333" s="140" t="s">
        <v>1608</v>
      </c>
      <c r="I333" s="138" t="s">
        <v>1609</v>
      </c>
      <c r="J333" s="138" t="s">
        <v>1610</v>
      </c>
      <c r="K333" s="138" t="s">
        <v>1611</v>
      </c>
      <c r="L333" s="144" t="s">
        <v>2264</v>
      </c>
    </row>
    <row r="334" spans="1:13" s="144" customFormat="1" ht="12.75" customHeight="1">
      <c r="A334" s="132" t="s">
        <v>2265</v>
      </c>
      <c r="B334" s="132">
        <v>1</v>
      </c>
      <c r="C334" s="132">
        <f>SUMIF($J$6:$J$331,$B334,C$6:C$331)</f>
        <v>27808</v>
      </c>
      <c r="D334" s="132">
        <f>SUMIF($J$6:$J$331,$B334,D$6:D$331)</f>
        <v>11042445</v>
      </c>
      <c r="E334" s="148">
        <f>C334/D334</f>
        <v>3.0000000000000001E-3</v>
      </c>
      <c r="F334" s="132">
        <f>SUMIF($J$6:$J$331,$B334,F$6:F$331)</f>
        <v>37515</v>
      </c>
      <c r="G334" s="132">
        <f>SUMIF($J$6:$J$331,$B334,G$6:G$331)</f>
        <v>32067</v>
      </c>
      <c r="H334" s="148">
        <f>I334/D334</f>
        <v>0.58599999999999997</v>
      </c>
      <c r="I334" s="149">
        <f>SUMIF($J$6:$J$331,$B334,I$6:I$331)</f>
        <v>6468280</v>
      </c>
      <c r="J334" s="132" t="s">
        <v>59</v>
      </c>
      <c r="L334" s="150">
        <f>(F334-G334)/G334</f>
        <v>0.17</v>
      </c>
    </row>
    <row r="335" spans="1:13" s="144" customFormat="1" ht="12.75" customHeight="1">
      <c r="A335" s="132" t="s">
        <v>2266</v>
      </c>
      <c r="B335" s="132">
        <v>2</v>
      </c>
      <c r="C335" s="132">
        <f t="shared" ref="C335:I338" si="22">SUMIF($J$6:$J$331,$B335,C$6:C$331)</f>
        <v>48926</v>
      </c>
      <c r="D335" s="132">
        <f t="shared" si="22"/>
        <v>11062528</v>
      </c>
      <c r="E335" s="148">
        <f t="shared" ref="E335:E338" si="23">C335/D335</f>
        <v>4.0000000000000001E-3</v>
      </c>
      <c r="F335" s="132">
        <f t="shared" si="22"/>
        <v>35529</v>
      </c>
      <c r="G335" s="132">
        <f t="shared" si="22"/>
        <v>30331</v>
      </c>
      <c r="H335" s="148">
        <f t="shared" ref="H335:H338" si="24">I335/D335</f>
        <v>0.56899999999999995</v>
      </c>
      <c r="I335" s="149">
        <f t="shared" si="22"/>
        <v>6297083</v>
      </c>
      <c r="J335" s="132" t="s">
        <v>59</v>
      </c>
      <c r="L335" s="150">
        <f t="shared" ref="L335:L340" si="25">(F335-G335)/G335</f>
        <v>0.17100000000000001</v>
      </c>
    </row>
    <row r="336" spans="1:13" s="144" customFormat="1" ht="12.75" customHeight="1">
      <c r="A336" s="132" t="s">
        <v>2267</v>
      </c>
      <c r="B336" s="132">
        <v>3</v>
      </c>
      <c r="C336" s="132">
        <f t="shared" si="22"/>
        <v>70607</v>
      </c>
      <c r="D336" s="132">
        <f t="shared" si="22"/>
        <v>10931399</v>
      </c>
      <c r="E336" s="148">
        <f t="shared" si="23"/>
        <v>6.0000000000000001E-3</v>
      </c>
      <c r="F336" s="132">
        <f t="shared" si="22"/>
        <v>31533</v>
      </c>
      <c r="G336" s="132">
        <f t="shared" si="22"/>
        <v>26889</v>
      </c>
      <c r="H336" s="148">
        <f t="shared" si="24"/>
        <v>0.56200000000000006</v>
      </c>
      <c r="I336" s="149">
        <f t="shared" si="22"/>
        <v>6148001</v>
      </c>
      <c r="J336" s="132" t="s">
        <v>59</v>
      </c>
      <c r="L336" s="150">
        <f t="shared" si="25"/>
        <v>0.17299999999999999</v>
      </c>
    </row>
    <row r="337" spans="1:12" s="144" customFormat="1" ht="12.75" customHeight="1">
      <c r="A337" s="132" t="s">
        <v>2268</v>
      </c>
      <c r="B337" s="132">
        <v>4</v>
      </c>
      <c r="C337" s="132">
        <f t="shared" si="22"/>
        <v>130397</v>
      </c>
      <c r="D337" s="132">
        <f t="shared" si="22"/>
        <v>11039380</v>
      </c>
      <c r="E337" s="148">
        <f t="shared" si="23"/>
        <v>1.2E-2</v>
      </c>
      <c r="F337" s="132">
        <f t="shared" si="22"/>
        <v>28720</v>
      </c>
      <c r="G337" s="132">
        <f t="shared" si="22"/>
        <v>25116</v>
      </c>
      <c r="H337" s="148">
        <f t="shared" si="24"/>
        <v>0.53</v>
      </c>
      <c r="I337" s="149">
        <f t="shared" si="22"/>
        <v>5851693</v>
      </c>
      <c r="J337" s="132" t="s">
        <v>59</v>
      </c>
      <c r="L337" s="150">
        <f t="shared" si="25"/>
        <v>0.14299999999999999</v>
      </c>
    </row>
    <row r="338" spans="1:12" s="144" customFormat="1" ht="12.75" customHeight="1">
      <c r="A338" s="132" t="s">
        <v>2269</v>
      </c>
      <c r="B338" s="132">
        <v>5</v>
      </c>
      <c r="C338" s="132">
        <f t="shared" si="22"/>
        <v>301588</v>
      </c>
      <c r="D338" s="132">
        <f t="shared" si="22"/>
        <v>11192315</v>
      </c>
      <c r="E338" s="148">
        <f t="shared" si="23"/>
        <v>2.7E-2</v>
      </c>
      <c r="F338" s="132">
        <f t="shared" si="22"/>
        <v>20338</v>
      </c>
      <c r="G338" s="132">
        <f t="shared" si="22"/>
        <v>18325</v>
      </c>
      <c r="H338" s="148">
        <f t="shared" si="24"/>
        <v>0.39900000000000002</v>
      </c>
      <c r="I338" s="149">
        <f t="shared" si="22"/>
        <v>4467025</v>
      </c>
      <c r="J338" s="132" t="s">
        <v>59</v>
      </c>
      <c r="L338" s="150">
        <f t="shared" si="25"/>
        <v>0.11</v>
      </c>
    </row>
    <row r="339" spans="1:12" s="144" customFormat="1" ht="12.75" customHeight="1">
      <c r="A339" s="132" t="s">
        <v>59</v>
      </c>
      <c r="B339" s="132" t="s">
        <v>59</v>
      </c>
      <c r="C339" s="132" t="s">
        <v>59</v>
      </c>
      <c r="D339" s="132" t="s">
        <v>59</v>
      </c>
      <c r="E339" s="132" t="s">
        <v>59</v>
      </c>
      <c r="F339" s="132" t="s">
        <v>59</v>
      </c>
      <c r="G339" s="132" t="s">
        <v>59</v>
      </c>
      <c r="H339" s="132" t="s">
        <v>59</v>
      </c>
      <c r="I339" s="132" t="s">
        <v>59</v>
      </c>
      <c r="J339" s="132" t="s">
        <v>59</v>
      </c>
      <c r="K339" s="132" t="s">
        <v>59</v>
      </c>
      <c r="L339" s="132" t="s">
        <v>59</v>
      </c>
    </row>
    <row r="340" spans="1:12" s="144" customFormat="1" ht="12.75" customHeight="1">
      <c r="A340" s="132" t="s">
        <v>59</v>
      </c>
      <c r="B340" s="132" t="s">
        <v>59</v>
      </c>
      <c r="C340" s="132" t="s">
        <v>59</v>
      </c>
      <c r="D340" s="132" t="s">
        <v>59</v>
      </c>
      <c r="E340" s="132" t="s">
        <v>59</v>
      </c>
      <c r="F340" s="132">
        <f>SUM(F334:F338)</f>
        <v>153635</v>
      </c>
      <c r="G340" s="132">
        <f>SUM(G334:G338)</f>
        <v>132728</v>
      </c>
      <c r="H340" s="132" t="s">
        <v>59</v>
      </c>
      <c r="I340" s="132" t="s">
        <v>59</v>
      </c>
      <c r="J340" s="132" t="s">
        <v>59</v>
      </c>
      <c r="K340" s="132" t="s">
        <v>59</v>
      </c>
      <c r="L340" s="150">
        <f t="shared" si="25"/>
        <v>0.158</v>
      </c>
    </row>
    <row r="341" spans="1:12" s="144" customFormat="1" ht="12.75" customHeight="1">
      <c r="A341" s="132" t="s">
        <v>59</v>
      </c>
      <c r="B341" s="132" t="s">
        <v>59</v>
      </c>
      <c r="C341" s="132" t="s">
        <v>59</v>
      </c>
      <c r="D341" s="132" t="s">
        <v>59</v>
      </c>
      <c r="E341" s="132" t="s">
        <v>59</v>
      </c>
      <c r="F341" s="132" t="s">
        <v>59</v>
      </c>
      <c r="G341" s="132" t="s">
        <v>59</v>
      </c>
      <c r="H341" s="132" t="s">
        <v>59</v>
      </c>
      <c r="I341" s="132" t="s">
        <v>59</v>
      </c>
      <c r="J341" s="132" t="s">
        <v>59</v>
      </c>
      <c r="K341" s="132" t="s">
        <v>59</v>
      </c>
      <c r="L341" s="132" t="s">
        <v>59</v>
      </c>
    </row>
    <row r="342" spans="1:12" s="144" customFormat="1" ht="12.75" customHeight="1">
      <c r="A342" s="132" t="s">
        <v>59</v>
      </c>
      <c r="B342" s="132" t="s">
        <v>59</v>
      </c>
      <c r="C342" s="132" t="s">
        <v>59</v>
      </c>
      <c r="D342" s="132" t="s">
        <v>59</v>
      </c>
      <c r="E342" s="132" t="s">
        <v>59</v>
      </c>
      <c r="F342" s="132" t="s">
        <v>59</v>
      </c>
      <c r="G342" s="132" t="s">
        <v>59</v>
      </c>
      <c r="H342" s="132" t="s">
        <v>59</v>
      </c>
      <c r="I342" s="132" t="s">
        <v>59</v>
      </c>
      <c r="J342" s="132" t="s">
        <v>59</v>
      </c>
      <c r="K342" s="132" t="s">
        <v>59</v>
      </c>
      <c r="L342" s="132" t="s">
        <v>59</v>
      </c>
    </row>
    <row r="343" spans="1:12" s="144" customFormat="1" ht="12.75" customHeight="1">
      <c r="A343" s="132" t="s">
        <v>59</v>
      </c>
      <c r="B343" s="132" t="s">
        <v>59</v>
      </c>
      <c r="C343" s="132" t="s">
        <v>59</v>
      </c>
      <c r="D343" s="132" t="s">
        <v>59</v>
      </c>
      <c r="E343" s="132" t="s">
        <v>59</v>
      </c>
      <c r="F343" s="132" t="s">
        <v>59</v>
      </c>
      <c r="G343" s="132" t="s">
        <v>59</v>
      </c>
      <c r="H343" s="132" t="s">
        <v>59</v>
      </c>
      <c r="I343" s="132" t="s">
        <v>59</v>
      </c>
      <c r="J343" s="132" t="s">
        <v>59</v>
      </c>
      <c r="K343" s="132" t="s">
        <v>59</v>
      </c>
      <c r="L343" s="132" t="s">
        <v>59</v>
      </c>
    </row>
    <row r="344" spans="1:12" s="144" customFormat="1" ht="12.75" customHeight="1">
      <c r="A344" s="132" t="s">
        <v>59</v>
      </c>
      <c r="B344" s="132" t="s">
        <v>59</v>
      </c>
      <c r="C344" s="132" t="s">
        <v>59</v>
      </c>
      <c r="D344" s="132" t="s">
        <v>59</v>
      </c>
      <c r="E344" s="132" t="s">
        <v>59</v>
      </c>
      <c r="F344" s="132" t="s">
        <v>59</v>
      </c>
      <c r="G344" s="132" t="s">
        <v>59</v>
      </c>
      <c r="H344" s="132" t="s">
        <v>59</v>
      </c>
      <c r="I344" s="132" t="s">
        <v>59</v>
      </c>
      <c r="J344" s="132" t="s">
        <v>59</v>
      </c>
    </row>
    <row r="345" spans="1:12" s="144" customFormat="1" ht="12.75" customHeight="1">
      <c r="A345" s="132" t="s">
        <v>59</v>
      </c>
      <c r="B345" s="132" t="s">
        <v>59</v>
      </c>
      <c r="C345" s="132" t="s">
        <v>59</v>
      </c>
      <c r="D345" s="132" t="s">
        <v>59</v>
      </c>
      <c r="E345" s="132" t="s">
        <v>59</v>
      </c>
      <c r="F345" s="132" t="s">
        <v>59</v>
      </c>
      <c r="G345" s="132" t="s">
        <v>59</v>
      </c>
      <c r="H345" s="132" t="s">
        <v>59</v>
      </c>
      <c r="I345" s="132" t="s">
        <v>59</v>
      </c>
      <c r="J345" s="132" t="s">
        <v>59</v>
      </c>
    </row>
    <row r="346" spans="1:12" s="144" customFormat="1" ht="12.75" customHeight="1">
      <c r="A346" s="132" t="s">
        <v>59</v>
      </c>
      <c r="B346" s="132" t="s">
        <v>59</v>
      </c>
      <c r="C346" s="132" t="s">
        <v>59</v>
      </c>
      <c r="D346" s="132" t="s">
        <v>59</v>
      </c>
      <c r="E346" s="132" t="s">
        <v>59</v>
      </c>
      <c r="F346" s="132" t="s">
        <v>59</v>
      </c>
      <c r="G346" s="132" t="s">
        <v>59</v>
      </c>
      <c r="H346" s="132" t="s">
        <v>59</v>
      </c>
      <c r="I346" s="132" t="s">
        <v>59</v>
      </c>
      <c r="J346" s="132" t="s">
        <v>59</v>
      </c>
    </row>
    <row r="347" spans="1:12" s="144" customFormat="1" ht="12.75" customHeight="1">
      <c r="A347" s="132" t="s">
        <v>59</v>
      </c>
      <c r="B347" s="132" t="s">
        <v>59</v>
      </c>
      <c r="C347" s="132" t="s">
        <v>59</v>
      </c>
      <c r="D347" s="132" t="s">
        <v>59</v>
      </c>
      <c r="E347" s="132" t="s">
        <v>59</v>
      </c>
      <c r="F347" s="132" t="s">
        <v>59</v>
      </c>
      <c r="G347" s="132" t="s">
        <v>59</v>
      </c>
      <c r="H347" s="132" t="s">
        <v>59</v>
      </c>
      <c r="I347" s="132" t="s">
        <v>59</v>
      </c>
      <c r="J347" s="132" t="s">
        <v>59</v>
      </c>
    </row>
    <row r="348" spans="1:12" s="144" customFormat="1" ht="12.75" customHeight="1">
      <c r="A348" s="132" t="s">
        <v>59</v>
      </c>
      <c r="B348" s="132" t="s">
        <v>59</v>
      </c>
      <c r="C348" s="132" t="s">
        <v>59</v>
      </c>
      <c r="D348" s="132" t="s">
        <v>59</v>
      </c>
      <c r="E348" s="132" t="s">
        <v>59</v>
      </c>
      <c r="F348" s="132" t="s">
        <v>59</v>
      </c>
      <c r="G348" s="132" t="s">
        <v>59</v>
      </c>
      <c r="H348" s="132" t="s">
        <v>59</v>
      </c>
      <c r="I348" s="132" t="s">
        <v>59</v>
      </c>
      <c r="J348" s="132" t="s">
        <v>59</v>
      </c>
    </row>
    <row r="349" spans="1:12" s="144" customFormat="1" ht="12.75" customHeight="1">
      <c r="A349" s="132" t="s">
        <v>59</v>
      </c>
      <c r="B349" s="132" t="s">
        <v>59</v>
      </c>
      <c r="C349" s="132" t="s">
        <v>59</v>
      </c>
      <c r="D349" s="132" t="s">
        <v>59</v>
      </c>
      <c r="E349" s="132" t="s">
        <v>59</v>
      </c>
      <c r="F349" s="132" t="s">
        <v>59</v>
      </c>
      <c r="G349" s="132" t="s">
        <v>59</v>
      </c>
      <c r="H349" s="132" t="s">
        <v>59</v>
      </c>
      <c r="I349" s="132" t="s">
        <v>59</v>
      </c>
      <c r="J349" s="132" t="s">
        <v>59</v>
      </c>
    </row>
    <row r="350" spans="1:12" s="144" customFormat="1" ht="12.75" customHeight="1">
      <c r="A350" s="132" t="s">
        <v>59</v>
      </c>
      <c r="B350" s="132" t="s">
        <v>59</v>
      </c>
      <c r="C350" s="132" t="s">
        <v>59</v>
      </c>
      <c r="D350" s="132" t="s">
        <v>59</v>
      </c>
      <c r="E350" s="132" t="s">
        <v>59</v>
      </c>
      <c r="F350" s="132" t="s">
        <v>59</v>
      </c>
      <c r="G350" s="132" t="s">
        <v>59</v>
      </c>
      <c r="H350" s="132" t="s">
        <v>59</v>
      </c>
      <c r="I350" s="132" t="s">
        <v>59</v>
      </c>
      <c r="J350" s="132" t="s">
        <v>59</v>
      </c>
    </row>
    <row r="351" spans="1:12" s="144" customFormat="1" ht="12.75" customHeight="1">
      <c r="A351" s="132" t="s">
        <v>59</v>
      </c>
      <c r="B351" s="132" t="s">
        <v>59</v>
      </c>
      <c r="C351" s="132" t="s">
        <v>59</v>
      </c>
      <c r="D351" s="132" t="s">
        <v>59</v>
      </c>
      <c r="E351" s="132" t="s">
        <v>59</v>
      </c>
      <c r="F351" s="132" t="s">
        <v>59</v>
      </c>
      <c r="G351" s="132" t="s">
        <v>59</v>
      </c>
      <c r="H351" s="132" t="s">
        <v>59</v>
      </c>
      <c r="I351" s="132" t="s">
        <v>59</v>
      </c>
      <c r="J351" s="132" t="s">
        <v>59</v>
      </c>
    </row>
    <row r="352" spans="1:12" s="144" customFormat="1" ht="12.75" customHeight="1">
      <c r="A352" s="132" t="s">
        <v>59</v>
      </c>
      <c r="B352" s="132" t="s">
        <v>59</v>
      </c>
      <c r="C352" s="132" t="s">
        <v>59</v>
      </c>
      <c r="D352" s="132" t="s">
        <v>59</v>
      </c>
      <c r="E352" s="132" t="s">
        <v>59</v>
      </c>
      <c r="F352" s="132" t="s">
        <v>59</v>
      </c>
      <c r="G352" s="132" t="s">
        <v>59</v>
      </c>
      <c r="H352" s="132" t="s">
        <v>59</v>
      </c>
      <c r="I352" s="132" t="s">
        <v>59</v>
      </c>
      <c r="J352" s="132" t="s">
        <v>59</v>
      </c>
    </row>
    <row r="353" spans="1:10" s="144" customFormat="1" ht="12.75" customHeight="1">
      <c r="A353" s="132" t="s">
        <v>59</v>
      </c>
      <c r="B353" s="132" t="s">
        <v>59</v>
      </c>
      <c r="C353" s="132" t="s">
        <v>59</v>
      </c>
      <c r="D353" s="132" t="s">
        <v>59</v>
      </c>
      <c r="E353" s="132" t="s">
        <v>59</v>
      </c>
      <c r="F353" s="132" t="s">
        <v>59</v>
      </c>
      <c r="G353" s="132" t="s">
        <v>59</v>
      </c>
      <c r="H353" s="132" t="s">
        <v>59</v>
      </c>
      <c r="I353" s="132" t="s">
        <v>59</v>
      </c>
      <c r="J353" s="132" t="s">
        <v>59</v>
      </c>
    </row>
    <row r="354" spans="1:10" s="144" customFormat="1" ht="12.75" customHeight="1">
      <c r="A354" s="132" t="s">
        <v>59</v>
      </c>
      <c r="B354" s="132" t="s">
        <v>59</v>
      </c>
      <c r="C354" s="132" t="s">
        <v>59</v>
      </c>
      <c r="D354" s="132" t="s">
        <v>59</v>
      </c>
      <c r="E354" s="132" t="s">
        <v>59</v>
      </c>
      <c r="F354" s="132" t="s">
        <v>59</v>
      </c>
      <c r="G354" s="132" t="s">
        <v>59</v>
      </c>
      <c r="H354" s="132" t="s">
        <v>59</v>
      </c>
      <c r="I354" s="132" t="s">
        <v>59</v>
      </c>
      <c r="J354" s="132" t="s">
        <v>59</v>
      </c>
    </row>
    <row r="355" spans="1:10" s="144" customFormat="1" ht="12.75" customHeight="1">
      <c r="A355" s="132" t="s">
        <v>59</v>
      </c>
      <c r="B355" s="132" t="s">
        <v>59</v>
      </c>
      <c r="C355" s="132" t="s">
        <v>59</v>
      </c>
      <c r="D355" s="132" t="s">
        <v>59</v>
      </c>
      <c r="E355" s="132" t="s">
        <v>59</v>
      </c>
      <c r="F355" s="132" t="s">
        <v>59</v>
      </c>
      <c r="G355" s="132" t="s">
        <v>59</v>
      </c>
      <c r="H355" s="132" t="s">
        <v>59</v>
      </c>
      <c r="I355" s="132" t="s">
        <v>59</v>
      </c>
      <c r="J355" s="132" t="s">
        <v>59</v>
      </c>
    </row>
    <row r="356" spans="1:10" s="144" customFormat="1" ht="12.75" customHeight="1">
      <c r="A356" s="132" t="s">
        <v>59</v>
      </c>
      <c r="B356" s="132" t="s">
        <v>59</v>
      </c>
      <c r="C356" s="132" t="s">
        <v>59</v>
      </c>
      <c r="D356" s="132" t="s">
        <v>59</v>
      </c>
      <c r="E356" s="132" t="s">
        <v>59</v>
      </c>
      <c r="F356" s="132" t="s">
        <v>59</v>
      </c>
      <c r="G356" s="132" t="s">
        <v>59</v>
      </c>
      <c r="H356" s="132" t="s">
        <v>59</v>
      </c>
      <c r="I356" s="132" t="s">
        <v>59</v>
      </c>
      <c r="J356" s="132" t="s">
        <v>59</v>
      </c>
    </row>
    <row r="357" spans="1:10" s="144" customFormat="1" ht="12.75" customHeight="1">
      <c r="A357" s="132" t="s">
        <v>59</v>
      </c>
      <c r="B357" s="132" t="s">
        <v>59</v>
      </c>
      <c r="C357" s="132" t="s">
        <v>59</v>
      </c>
      <c r="D357" s="132" t="s">
        <v>59</v>
      </c>
      <c r="E357" s="132" t="s">
        <v>59</v>
      </c>
      <c r="F357" s="132" t="s">
        <v>59</v>
      </c>
      <c r="G357" s="132" t="s">
        <v>59</v>
      </c>
      <c r="H357" s="132" t="s">
        <v>59</v>
      </c>
      <c r="I357" s="132" t="s">
        <v>59</v>
      </c>
      <c r="J357" s="132" t="s">
        <v>59</v>
      </c>
    </row>
    <row r="358" spans="1:10" s="144" customFormat="1" ht="12.75" customHeight="1">
      <c r="A358" s="132" t="s">
        <v>59</v>
      </c>
      <c r="B358" s="132" t="s">
        <v>59</v>
      </c>
      <c r="C358" s="132" t="s">
        <v>59</v>
      </c>
      <c r="D358" s="132" t="s">
        <v>59</v>
      </c>
      <c r="E358" s="132" t="s">
        <v>59</v>
      </c>
      <c r="F358" s="132" t="s">
        <v>59</v>
      </c>
      <c r="G358" s="132" t="s">
        <v>59</v>
      </c>
      <c r="H358" s="132" t="s">
        <v>59</v>
      </c>
      <c r="I358" s="132" t="s">
        <v>59</v>
      </c>
      <c r="J358" s="132" t="s">
        <v>59</v>
      </c>
    </row>
    <row r="359" spans="1:10" s="144" customFormat="1" ht="12.75" customHeight="1">
      <c r="A359" s="132" t="s">
        <v>59</v>
      </c>
      <c r="B359" s="132" t="s">
        <v>59</v>
      </c>
      <c r="C359" s="132" t="s">
        <v>59</v>
      </c>
      <c r="D359" s="132" t="s">
        <v>59</v>
      </c>
      <c r="E359" s="132" t="s">
        <v>59</v>
      </c>
      <c r="F359" s="132" t="s">
        <v>59</v>
      </c>
      <c r="G359" s="132" t="s">
        <v>59</v>
      </c>
      <c r="H359" s="132" t="s">
        <v>59</v>
      </c>
      <c r="I359" s="132" t="s">
        <v>59</v>
      </c>
      <c r="J359" s="132" t="s">
        <v>59</v>
      </c>
    </row>
    <row r="360" spans="1:10" s="144" customFormat="1" ht="12.75" customHeight="1">
      <c r="A360" s="132" t="s">
        <v>59</v>
      </c>
      <c r="B360" s="132" t="s">
        <v>59</v>
      </c>
      <c r="C360" s="132" t="s">
        <v>59</v>
      </c>
      <c r="D360" s="132" t="s">
        <v>59</v>
      </c>
      <c r="E360" s="132" t="s">
        <v>59</v>
      </c>
      <c r="F360" s="132" t="s">
        <v>59</v>
      </c>
      <c r="G360" s="132" t="s">
        <v>59</v>
      </c>
      <c r="H360" s="132" t="s">
        <v>59</v>
      </c>
      <c r="I360" s="132" t="s">
        <v>59</v>
      </c>
      <c r="J360" s="132" t="s">
        <v>59</v>
      </c>
    </row>
    <row r="361" spans="1:10" s="144" customFormat="1" ht="12.75" customHeight="1">
      <c r="A361" s="132" t="s">
        <v>59</v>
      </c>
      <c r="B361" s="132" t="s">
        <v>59</v>
      </c>
      <c r="C361" s="132" t="s">
        <v>59</v>
      </c>
      <c r="D361" s="132" t="s">
        <v>59</v>
      </c>
      <c r="E361" s="132" t="s">
        <v>59</v>
      </c>
      <c r="F361" s="132" t="s">
        <v>59</v>
      </c>
      <c r="G361" s="132" t="s">
        <v>59</v>
      </c>
      <c r="H361" s="132" t="s">
        <v>59</v>
      </c>
      <c r="I361" s="132" t="s">
        <v>59</v>
      </c>
      <c r="J361" s="132" t="s">
        <v>59</v>
      </c>
    </row>
    <row r="362" spans="1:10" s="144" customFormat="1" ht="12.75" customHeight="1">
      <c r="A362" s="132" t="s">
        <v>59</v>
      </c>
      <c r="B362" s="132" t="s">
        <v>59</v>
      </c>
      <c r="C362" s="132" t="s">
        <v>59</v>
      </c>
      <c r="D362" s="132" t="s">
        <v>59</v>
      </c>
      <c r="E362" s="132" t="s">
        <v>59</v>
      </c>
      <c r="F362" s="132" t="s">
        <v>59</v>
      </c>
      <c r="G362" s="132" t="s">
        <v>59</v>
      </c>
      <c r="H362" s="132" t="s">
        <v>59</v>
      </c>
      <c r="I362" s="132" t="s">
        <v>59</v>
      </c>
      <c r="J362" s="132" t="s">
        <v>59</v>
      </c>
    </row>
    <row r="363" spans="1:10" s="144" customFormat="1" ht="12.75" customHeight="1">
      <c r="A363" s="132" t="s">
        <v>59</v>
      </c>
      <c r="B363" s="132" t="s">
        <v>59</v>
      </c>
      <c r="C363" s="132" t="s">
        <v>59</v>
      </c>
      <c r="D363" s="132" t="s">
        <v>59</v>
      </c>
      <c r="E363" s="132" t="s">
        <v>59</v>
      </c>
      <c r="F363" s="132" t="s">
        <v>59</v>
      </c>
      <c r="G363" s="132" t="s">
        <v>59</v>
      </c>
      <c r="H363" s="132" t="s">
        <v>59</v>
      </c>
      <c r="I363" s="132" t="s">
        <v>59</v>
      </c>
      <c r="J363" s="132" t="s">
        <v>59</v>
      </c>
    </row>
    <row r="364" spans="1:10" s="144" customFormat="1" ht="12.75" customHeight="1">
      <c r="A364" s="132" t="s">
        <v>59</v>
      </c>
      <c r="B364" s="132" t="s">
        <v>59</v>
      </c>
      <c r="C364" s="132" t="s">
        <v>59</v>
      </c>
      <c r="D364" s="132" t="s">
        <v>59</v>
      </c>
      <c r="E364" s="132" t="s">
        <v>59</v>
      </c>
      <c r="F364" s="132" t="s">
        <v>59</v>
      </c>
      <c r="G364" s="132" t="s">
        <v>59</v>
      </c>
      <c r="H364" s="132" t="s">
        <v>59</v>
      </c>
      <c r="I364" s="132" t="s">
        <v>59</v>
      </c>
      <c r="J364" s="132" t="s">
        <v>59</v>
      </c>
    </row>
    <row r="365" spans="1:10" s="144" customFormat="1" ht="12.75" customHeight="1">
      <c r="A365" s="132" t="s">
        <v>59</v>
      </c>
      <c r="B365" s="132" t="s">
        <v>59</v>
      </c>
      <c r="C365" s="132" t="s">
        <v>59</v>
      </c>
      <c r="D365" s="132" t="s">
        <v>59</v>
      </c>
      <c r="E365" s="132" t="s">
        <v>59</v>
      </c>
      <c r="F365" s="132" t="s">
        <v>59</v>
      </c>
      <c r="G365" s="132" t="s">
        <v>59</v>
      </c>
      <c r="H365" s="132" t="s">
        <v>59</v>
      </c>
      <c r="I365" s="132" t="s">
        <v>59</v>
      </c>
      <c r="J365" s="132" t="s">
        <v>59</v>
      </c>
    </row>
    <row r="366" spans="1:10" s="144" customFormat="1" ht="12.75" customHeight="1">
      <c r="A366" s="132" t="s">
        <v>59</v>
      </c>
      <c r="B366" s="132" t="s">
        <v>59</v>
      </c>
      <c r="C366" s="132" t="s">
        <v>59</v>
      </c>
      <c r="D366" s="132" t="s">
        <v>59</v>
      </c>
      <c r="E366" s="132" t="s">
        <v>59</v>
      </c>
      <c r="F366" s="132" t="s">
        <v>59</v>
      </c>
      <c r="G366" s="132" t="s">
        <v>59</v>
      </c>
      <c r="H366" s="132" t="s">
        <v>59</v>
      </c>
      <c r="I366" s="132" t="s">
        <v>59</v>
      </c>
      <c r="J366" s="132" t="s">
        <v>59</v>
      </c>
    </row>
    <row r="367" spans="1:10" s="144" customFormat="1" ht="12.75" customHeight="1">
      <c r="A367" s="132" t="s">
        <v>59</v>
      </c>
      <c r="B367" s="132" t="s">
        <v>59</v>
      </c>
      <c r="C367" s="132" t="s">
        <v>59</v>
      </c>
      <c r="D367" s="132" t="s">
        <v>59</v>
      </c>
      <c r="E367" s="132" t="s">
        <v>59</v>
      </c>
      <c r="F367" s="132" t="s">
        <v>59</v>
      </c>
      <c r="G367" s="132" t="s">
        <v>59</v>
      </c>
      <c r="H367" s="132" t="s">
        <v>59</v>
      </c>
      <c r="I367" s="132" t="s">
        <v>59</v>
      </c>
      <c r="J367" s="132" t="s">
        <v>59</v>
      </c>
    </row>
    <row r="368" spans="1:10" s="144" customFormat="1" ht="12.75" customHeight="1">
      <c r="A368" s="132" t="s">
        <v>59</v>
      </c>
      <c r="B368" s="132" t="s">
        <v>59</v>
      </c>
      <c r="C368" s="132" t="s">
        <v>59</v>
      </c>
      <c r="D368" s="132" t="s">
        <v>59</v>
      </c>
      <c r="E368" s="132" t="s">
        <v>59</v>
      </c>
      <c r="F368" s="132" t="s">
        <v>59</v>
      </c>
      <c r="G368" s="132" t="s">
        <v>59</v>
      </c>
      <c r="H368" s="132" t="s">
        <v>59</v>
      </c>
      <c r="I368" s="132" t="s">
        <v>59</v>
      </c>
      <c r="J368" s="132" t="s">
        <v>59</v>
      </c>
    </row>
    <row r="369" spans="1:10" s="144" customFormat="1" ht="12.75" customHeight="1">
      <c r="A369" s="132" t="s">
        <v>59</v>
      </c>
      <c r="B369" s="132" t="s">
        <v>59</v>
      </c>
      <c r="C369" s="132" t="s">
        <v>59</v>
      </c>
      <c r="D369" s="132" t="s">
        <v>59</v>
      </c>
      <c r="E369" s="132" t="s">
        <v>59</v>
      </c>
      <c r="F369" s="132" t="s">
        <v>59</v>
      </c>
      <c r="G369" s="132" t="s">
        <v>59</v>
      </c>
      <c r="H369" s="132" t="s">
        <v>59</v>
      </c>
      <c r="I369" s="132" t="s">
        <v>59</v>
      </c>
      <c r="J369" s="132" t="s">
        <v>59</v>
      </c>
    </row>
    <row r="370" spans="1:10" s="144" customFormat="1" ht="12.75" customHeight="1">
      <c r="A370" s="132" t="s">
        <v>59</v>
      </c>
      <c r="B370" s="132" t="s">
        <v>59</v>
      </c>
      <c r="C370" s="132" t="s">
        <v>59</v>
      </c>
      <c r="D370" s="132" t="s">
        <v>59</v>
      </c>
      <c r="E370" s="132" t="s">
        <v>59</v>
      </c>
      <c r="F370" s="132" t="s">
        <v>59</v>
      </c>
      <c r="G370" s="132" t="s">
        <v>59</v>
      </c>
      <c r="H370" s="132" t="s">
        <v>59</v>
      </c>
      <c r="I370" s="132" t="s">
        <v>59</v>
      </c>
      <c r="J370" s="132" t="s">
        <v>59</v>
      </c>
    </row>
    <row r="371" spans="1:10" s="144" customFormat="1" ht="12.75" customHeight="1">
      <c r="A371" s="132" t="s">
        <v>59</v>
      </c>
      <c r="B371" s="132" t="s">
        <v>59</v>
      </c>
      <c r="C371" s="132" t="s">
        <v>59</v>
      </c>
      <c r="D371" s="132" t="s">
        <v>59</v>
      </c>
      <c r="E371" s="132" t="s">
        <v>59</v>
      </c>
      <c r="F371" s="132" t="s">
        <v>59</v>
      </c>
      <c r="G371" s="132" t="s">
        <v>59</v>
      </c>
      <c r="H371" s="132" t="s">
        <v>59</v>
      </c>
      <c r="I371" s="132" t="s">
        <v>59</v>
      </c>
      <c r="J371" s="132" t="s">
        <v>59</v>
      </c>
    </row>
    <row r="372" spans="1:10" s="144" customFormat="1" ht="12.75" customHeight="1">
      <c r="A372" s="132" t="s">
        <v>59</v>
      </c>
      <c r="B372" s="132" t="s">
        <v>59</v>
      </c>
      <c r="C372" s="132" t="s">
        <v>59</v>
      </c>
      <c r="D372" s="132" t="s">
        <v>59</v>
      </c>
      <c r="E372" s="132" t="s">
        <v>59</v>
      </c>
      <c r="F372" s="132" t="s">
        <v>59</v>
      </c>
      <c r="G372" s="132" t="s">
        <v>59</v>
      </c>
      <c r="H372" s="132" t="s">
        <v>59</v>
      </c>
      <c r="I372" s="132" t="s">
        <v>59</v>
      </c>
      <c r="J372" s="132" t="s">
        <v>59</v>
      </c>
    </row>
    <row r="373" spans="1:10" s="144" customFormat="1" ht="12.75" customHeight="1">
      <c r="A373" s="132" t="s">
        <v>59</v>
      </c>
      <c r="B373" s="132" t="s">
        <v>59</v>
      </c>
      <c r="C373" s="132" t="s">
        <v>59</v>
      </c>
      <c r="D373" s="132" t="s">
        <v>59</v>
      </c>
      <c r="E373" s="132" t="s">
        <v>59</v>
      </c>
      <c r="F373" s="132" t="s">
        <v>59</v>
      </c>
      <c r="G373" s="132" t="s">
        <v>59</v>
      </c>
      <c r="H373" s="132" t="s">
        <v>59</v>
      </c>
      <c r="I373" s="132" t="s">
        <v>59</v>
      </c>
      <c r="J373" s="132" t="s">
        <v>59</v>
      </c>
    </row>
    <row r="374" spans="1:10" s="144" customFormat="1" ht="12.75" customHeight="1">
      <c r="A374" s="132" t="s">
        <v>59</v>
      </c>
      <c r="B374" s="132" t="s">
        <v>59</v>
      </c>
      <c r="C374" s="132" t="s">
        <v>59</v>
      </c>
      <c r="D374" s="132" t="s">
        <v>59</v>
      </c>
      <c r="E374" s="132" t="s">
        <v>59</v>
      </c>
      <c r="F374" s="132" t="s">
        <v>59</v>
      </c>
      <c r="G374" s="132" t="s">
        <v>59</v>
      </c>
      <c r="H374" s="132" t="s">
        <v>59</v>
      </c>
      <c r="I374" s="132" t="s">
        <v>59</v>
      </c>
      <c r="J374" s="132" t="s">
        <v>59</v>
      </c>
    </row>
    <row r="375" spans="1:10" s="144" customFormat="1" ht="12.75" customHeight="1">
      <c r="A375" s="132" t="s">
        <v>59</v>
      </c>
      <c r="B375" s="132" t="s">
        <v>59</v>
      </c>
      <c r="C375" s="132" t="s">
        <v>59</v>
      </c>
      <c r="D375" s="132" t="s">
        <v>59</v>
      </c>
      <c r="E375" s="132" t="s">
        <v>59</v>
      </c>
      <c r="F375" s="132" t="s">
        <v>59</v>
      </c>
      <c r="G375" s="132" t="s">
        <v>59</v>
      </c>
      <c r="H375" s="132" t="s">
        <v>59</v>
      </c>
      <c r="I375" s="132" t="s">
        <v>59</v>
      </c>
      <c r="J375" s="132" t="s">
        <v>59</v>
      </c>
    </row>
    <row r="376" spans="1:10" s="144" customFormat="1" ht="12.75" customHeight="1">
      <c r="A376" s="132" t="s">
        <v>59</v>
      </c>
      <c r="B376" s="132" t="s">
        <v>59</v>
      </c>
      <c r="C376" s="132" t="s">
        <v>59</v>
      </c>
      <c r="D376" s="132" t="s">
        <v>59</v>
      </c>
      <c r="E376" s="132" t="s">
        <v>59</v>
      </c>
      <c r="F376" s="132" t="s">
        <v>59</v>
      </c>
      <c r="G376" s="132" t="s">
        <v>59</v>
      </c>
      <c r="H376" s="132" t="s">
        <v>59</v>
      </c>
      <c r="I376" s="132" t="s">
        <v>59</v>
      </c>
      <c r="J376" s="132" t="s">
        <v>59</v>
      </c>
    </row>
    <row r="377" spans="1:10" s="144" customFormat="1" ht="12.75" customHeight="1">
      <c r="A377" s="132" t="s">
        <v>59</v>
      </c>
      <c r="B377" s="132" t="s">
        <v>59</v>
      </c>
      <c r="C377" s="132" t="s">
        <v>59</v>
      </c>
      <c r="D377" s="132" t="s">
        <v>59</v>
      </c>
      <c r="E377" s="132" t="s">
        <v>59</v>
      </c>
      <c r="F377" s="132" t="s">
        <v>59</v>
      </c>
      <c r="G377" s="132" t="s">
        <v>59</v>
      </c>
      <c r="H377" s="132" t="s">
        <v>59</v>
      </c>
      <c r="I377" s="132" t="s">
        <v>59</v>
      </c>
      <c r="J377" s="132" t="s">
        <v>59</v>
      </c>
    </row>
    <row r="378" spans="1:10" s="144" customFormat="1" ht="12.75" customHeight="1">
      <c r="A378" s="132" t="s">
        <v>59</v>
      </c>
      <c r="B378" s="132" t="s">
        <v>59</v>
      </c>
      <c r="C378" s="132" t="s">
        <v>59</v>
      </c>
      <c r="D378" s="132" t="s">
        <v>59</v>
      </c>
      <c r="E378" s="132" t="s">
        <v>59</v>
      </c>
      <c r="F378" s="132" t="s">
        <v>59</v>
      </c>
      <c r="G378" s="132" t="s">
        <v>59</v>
      </c>
      <c r="H378" s="132" t="s">
        <v>59</v>
      </c>
      <c r="I378" s="132" t="s">
        <v>59</v>
      </c>
      <c r="J378" s="132" t="s">
        <v>59</v>
      </c>
    </row>
    <row r="379" spans="1:10" s="144" customFormat="1" ht="12.75" customHeight="1">
      <c r="A379" s="132" t="s">
        <v>59</v>
      </c>
      <c r="B379" s="132" t="s">
        <v>59</v>
      </c>
      <c r="C379" s="132" t="s">
        <v>59</v>
      </c>
      <c r="D379" s="132" t="s">
        <v>59</v>
      </c>
      <c r="E379" s="132" t="s">
        <v>59</v>
      </c>
      <c r="F379" s="132" t="s">
        <v>59</v>
      </c>
      <c r="G379" s="132" t="s">
        <v>59</v>
      </c>
      <c r="H379" s="132" t="s">
        <v>59</v>
      </c>
      <c r="I379" s="132" t="s">
        <v>59</v>
      </c>
      <c r="J379" s="132" t="s">
        <v>59</v>
      </c>
    </row>
    <row r="380" spans="1:10" s="144" customFormat="1" ht="12.75" customHeight="1">
      <c r="A380" s="132" t="s">
        <v>59</v>
      </c>
      <c r="B380" s="132" t="s">
        <v>59</v>
      </c>
      <c r="C380" s="132" t="s">
        <v>59</v>
      </c>
      <c r="D380" s="132" t="s">
        <v>59</v>
      </c>
      <c r="E380" s="132" t="s">
        <v>59</v>
      </c>
      <c r="F380" s="132" t="s">
        <v>59</v>
      </c>
      <c r="G380" s="132" t="s">
        <v>59</v>
      </c>
      <c r="H380" s="132" t="s">
        <v>59</v>
      </c>
      <c r="I380" s="132" t="s">
        <v>59</v>
      </c>
      <c r="J380" s="132" t="s">
        <v>59</v>
      </c>
    </row>
    <row r="381" spans="1:10" s="144" customFormat="1" ht="12.75" customHeight="1">
      <c r="A381" s="132" t="s">
        <v>59</v>
      </c>
      <c r="B381" s="132" t="s">
        <v>59</v>
      </c>
      <c r="C381" s="132" t="s">
        <v>59</v>
      </c>
      <c r="D381" s="132" t="s">
        <v>59</v>
      </c>
      <c r="E381" s="132" t="s">
        <v>59</v>
      </c>
      <c r="F381" s="132" t="s">
        <v>59</v>
      </c>
      <c r="G381" s="132" t="s">
        <v>59</v>
      </c>
      <c r="H381" s="132" t="s">
        <v>59</v>
      </c>
      <c r="I381" s="132" t="s">
        <v>59</v>
      </c>
      <c r="J381" s="132" t="s">
        <v>59</v>
      </c>
    </row>
    <row r="382" spans="1:10" s="144" customFormat="1" ht="12.75" customHeight="1">
      <c r="A382" s="132" t="s">
        <v>59</v>
      </c>
      <c r="B382" s="132" t="s">
        <v>59</v>
      </c>
      <c r="C382" s="132" t="s">
        <v>59</v>
      </c>
      <c r="D382" s="132" t="s">
        <v>59</v>
      </c>
      <c r="E382" s="132" t="s">
        <v>59</v>
      </c>
      <c r="F382" s="132" t="s">
        <v>59</v>
      </c>
      <c r="G382" s="132" t="s">
        <v>59</v>
      </c>
      <c r="H382" s="132" t="s">
        <v>59</v>
      </c>
      <c r="I382" s="132" t="s">
        <v>59</v>
      </c>
      <c r="J382" s="132" t="s">
        <v>59</v>
      </c>
    </row>
    <row r="383" spans="1:10" s="144" customFormat="1" ht="12.75" customHeight="1">
      <c r="A383" s="132" t="s">
        <v>59</v>
      </c>
      <c r="B383" s="132" t="s">
        <v>59</v>
      </c>
      <c r="C383" s="132" t="s">
        <v>59</v>
      </c>
      <c r="D383" s="132" t="s">
        <v>59</v>
      </c>
      <c r="E383" s="132" t="s">
        <v>59</v>
      </c>
      <c r="F383" s="132" t="s">
        <v>59</v>
      </c>
      <c r="G383" s="132" t="s">
        <v>59</v>
      </c>
      <c r="H383" s="132" t="s">
        <v>59</v>
      </c>
      <c r="I383" s="132" t="s">
        <v>59</v>
      </c>
      <c r="J383" s="132" t="s">
        <v>59</v>
      </c>
    </row>
    <row r="384" spans="1:10" s="144" customFormat="1" ht="12.75" customHeight="1">
      <c r="A384" s="132" t="s">
        <v>59</v>
      </c>
      <c r="B384" s="132" t="s">
        <v>59</v>
      </c>
      <c r="C384" s="132" t="s">
        <v>59</v>
      </c>
      <c r="D384" s="132" t="s">
        <v>59</v>
      </c>
      <c r="E384" s="132" t="s">
        <v>59</v>
      </c>
      <c r="F384" s="132" t="s">
        <v>59</v>
      </c>
      <c r="G384" s="132" t="s">
        <v>59</v>
      </c>
      <c r="H384" s="132" t="s">
        <v>59</v>
      </c>
      <c r="I384" s="132" t="s">
        <v>59</v>
      </c>
      <c r="J384" s="132" t="s">
        <v>59</v>
      </c>
    </row>
    <row r="385" spans="1:10" s="144" customFormat="1" ht="12.75" customHeight="1">
      <c r="A385" s="132" t="s">
        <v>59</v>
      </c>
      <c r="B385" s="132" t="s">
        <v>59</v>
      </c>
      <c r="C385" s="132" t="s">
        <v>59</v>
      </c>
      <c r="D385" s="132" t="s">
        <v>59</v>
      </c>
      <c r="E385" s="132" t="s">
        <v>59</v>
      </c>
      <c r="F385" s="132" t="s">
        <v>59</v>
      </c>
      <c r="G385" s="132" t="s">
        <v>59</v>
      </c>
      <c r="H385" s="132" t="s">
        <v>59</v>
      </c>
      <c r="I385" s="132" t="s">
        <v>59</v>
      </c>
      <c r="J385" s="132" t="s">
        <v>59</v>
      </c>
    </row>
    <row r="386" spans="1:10" s="144" customFormat="1" ht="12.75" customHeight="1">
      <c r="A386" s="132" t="s">
        <v>59</v>
      </c>
      <c r="B386" s="132" t="s">
        <v>59</v>
      </c>
      <c r="C386" s="132" t="s">
        <v>59</v>
      </c>
      <c r="D386" s="132" t="s">
        <v>59</v>
      </c>
      <c r="E386" s="132" t="s">
        <v>59</v>
      </c>
      <c r="F386" s="132" t="s">
        <v>59</v>
      </c>
      <c r="G386" s="132" t="s">
        <v>59</v>
      </c>
      <c r="H386" s="132" t="s">
        <v>59</v>
      </c>
      <c r="I386" s="132" t="s">
        <v>59</v>
      </c>
      <c r="J386" s="132" t="s">
        <v>59</v>
      </c>
    </row>
    <row r="387" spans="1:10" s="144" customFormat="1" ht="12.75" customHeight="1">
      <c r="A387" s="132" t="s">
        <v>59</v>
      </c>
      <c r="B387" s="132" t="s">
        <v>59</v>
      </c>
      <c r="C387" s="132" t="s">
        <v>59</v>
      </c>
      <c r="D387" s="132" t="s">
        <v>59</v>
      </c>
      <c r="E387" s="132" t="s">
        <v>59</v>
      </c>
      <c r="F387" s="132" t="s">
        <v>59</v>
      </c>
      <c r="G387" s="132" t="s">
        <v>59</v>
      </c>
      <c r="H387" s="132" t="s">
        <v>59</v>
      </c>
      <c r="I387" s="132" t="s">
        <v>59</v>
      </c>
      <c r="J387" s="132" t="s">
        <v>59</v>
      </c>
    </row>
    <row r="388" spans="1:10" s="144" customFormat="1" ht="12.75" customHeight="1">
      <c r="A388" s="132" t="s">
        <v>59</v>
      </c>
      <c r="B388" s="132" t="s">
        <v>59</v>
      </c>
      <c r="C388" s="132" t="s">
        <v>59</v>
      </c>
      <c r="D388" s="132" t="s">
        <v>59</v>
      </c>
      <c r="E388" s="132" t="s">
        <v>59</v>
      </c>
      <c r="F388" s="132" t="s">
        <v>59</v>
      </c>
      <c r="G388" s="132" t="s">
        <v>59</v>
      </c>
      <c r="H388" s="132" t="s">
        <v>59</v>
      </c>
      <c r="I388" s="132" t="s">
        <v>59</v>
      </c>
      <c r="J388" s="132" t="s">
        <v>59</v>
      </c>
    </row>
    <row r="389" spans="1:10" s="144" customFormat="1" ht="12.75" customHeight="1">
      <c r="A389" s="132" t="s">
        <v>59</v>
      </c>
      <c r="B389" s="132" t="s">
        <v>59</v>
      </c>
      <c r="C389" s="132" t="s">
        <v>59</v>
      </c>
      <c r="D389" s="132" t="s">
        <v>59</v>
      </c>
      <c r="E389" s="132" t="s">
        <v>59</v>
      </c>
      <c r="F389" s="132" t="s">
        <v>59</v>
      </c>
      <c r="G389" s="132" t="s">
        <v>59</v>
      </c>
      <c r="H389" s="132" t="s">
        <v>59</v>
      </c>
      <c r="I389" s="132" t="s">
        <v>59</v>
      </c>
      <c r="J389" s="132" t="s">
        <v>59</v>
      </c>
    </row>
    <row r="390" spans="1:10" s="144" customFormat="1" ht="12.75" customHeight="1">
      <c r="A390" s="132" t="s">
        <v>59</v>
      </c>
      <c r="B390" s="132" t="s">
        <v>59</v>
      </c>
      <c r="C390" s="132" t="s">
        <v>59</v>
      </c>
      <c r="D390" s="132" t="s">
        <v>59</v>
      </c>
      <c r="E390" s="132" t="s">
        <v>59</v>
      </c>
      <c r="F390" s="132" t="s">
        <v>59</v>
      </c>
      <c r="G390" s="132" t="s">
        <v>59</v>
      </c>
      <c r="H390" s="132" t="s">
        <v>59</v>
      </c>
      <c r="I390" s="132" t="s">
        <v>59</v>
      </c>
      <c r="J390" s="132" t="s">
        <v>59</v>
      </c>
    </row>
    <row r="391" spans="1:10" s="144" customFormat="1" ht="12.75" customHeight="1">
      <c r="A391" s="132" t="s">
        <v>59</v>
      </c>
      <c r="B391" s="132" t="s">
        <v>59</v>
      </c>
      <c r="C391" s="132" t="s">
        <v>59</v>
      </c>
      <c r="D391" s="132" t="s">
        <v>59</v>
      </c>
      <c r="E391" s="132" t="s">
        <v>59</v>
      </c>
      <c r="F391" s="132" t="s">
        <v>59</v>
      </c>
      <c r="G391" s="132" t="s">
        <v>59</v>
      </c>
      <c r="H391" s="132" t="s">
        <v>59</v>
      </c>
      <c r="I391" s="132" t="s">
        <v>59</v>
      </c>
      <c r="J391" s="132" t="s">
        <v>59</v>
      </c>
    </row>
    <row r="392" spans="1:10" s="144" customFormat="1" ht="12.75" customHeight="1">
      <c r="A392" s="132" t="s">
        <v>59</v>
      </c>
      <c r="B392" s="132" t="s">
        <v>59</v>
      </c>
      <c r="C392" s="132" t="s">
        <v>59</v>
      </c>
      <c r="D392" s="132" t="s">
        <v>59</v>
      </c>
      <c r="E392" s="132" t="s">
        <v>59</v>
      </c>
      <c r="F392" s="132" t="s">
        <v>59</v>
      </c>
      <c r="G392" s="132" t="s">
        <v>59</v>
      </c>
      <c r="H392" s="132" t="s">
        <v>59</v>
      </c>
      <c r="I392" s="132" t="s">
        <v>59</v>
      </c>
      <c r="J392" s="132" t="s">
        <v>59</v>
      </c>
    </row>
    <row r="393" spans="1:10" s="144" customFormat="1" ht="12.75" customHeight="1">
      <c r="A393" s="132" t="s">
        <v>59</v>
      </c>
      <c r="B393" s="132" t="s">
        <v>59</v>
      </c>
      <c r="C393" s="132" t="s">
        <v>59</v>
      </c>
      <c r="D393" s="132" t="s">
        <v>59</v>
      </c>
      <c r="E393" s="132" t="s">
        <v>59</v>
      </c>
      <c r="F393" s="132" t="s">
        <v>59</v>
      </c>
      <c r="G393" s="132" t="s">
        <v>59</v>
      </c>
      <c r="H393" s="132" t="s">
        <v>59</v>
      </c>
      <c r="I393" s="132" t="s">
        <v>59</v>
      </c>
      <c r="J393" s="132" t="s">
        <v>59</v>
      </c>
    </row>
    <row r="394" spans="1:10" s="144" customFormat="1" ht="12.75" customHeight="1">
      <c r="A394" s="132" t="s">
        <v>59</v>
      </c>
      <c r="B394" s="132" t="s">
        <v>59</v>
      </c>
      <c r="C394" s="132" t="s">
        <v>59</v>
      </c>
      <c r="D394" s="132" t="s">
        <v>59</v>
      </c>
      <c r="E394" s="132" t="s">
        <v>59</v>
      </c>
      <c r="F394" s="132" t="s">
        <v>59</v>
      </c>
      <c r="G394" s="132" t="s">
        <v>59</v>
      </c>
      <c r="H394" s="132" t="s">
        <v>59</v>
      </c>
      <c r="I394" s="132" t="s">
        <v>59</v>
      </c>
      <c r="J394" s="132" t="s">
        <v>59</v>
      </c>
    </row>
    <row r="395" spans="1:10" s="144" customFormat="1" ht="12.75" customHeight="1">
      <c r="A395" s="132" t="s">
        <v>59</v>
      </c>
      <c r="B395" s="132" t="s">
        <v>59</v>
      </c>
      <c r="C395" s="132" t="s">
        <v>59</v>
      </c>
      <c r="D395" s="132" t="s">
        <v>59</v>
      </c>
      <c r="E395" s="132" t="s">
        <v>59</v>
      </c>
      <c r="F395" s="132" t="s">
        <v>59</v>
      </c>
      <c r="G395" s="132" t="s">
        <v>59</v>
      </c>
      <c r="H395" s="132" t="s">
        <v>59</v>
      </c>
      <c r="I395" s="132" t="s">
        <v>59</v>
      </c>
      <c r="J395" s="132" t="s">
        <v>59</v>
      </c>
    </row>
    <row r="396" spans="1:10" s="144" customFormat="1" ht="12.75" customHeight="1">
      <c r="A396" s="132" t="s">
        <v>59</v>
      </c>
      <c r="B396" s="132" t="s">
        <v>59</v>
      </c>
      <c r="C396" s="132" t="s">
        <v>59</v>
      </c>
      <c r="D396" s="132" t="s">
        <v>59</v>
      </c>
      <c r="E396" s="132" t="s">
        <v>59</v>
      </c>
      <c r="F396" s="132" t="s">
        <v>59</v>
      </c>
      <c r="G396" s="132" t="s">
        <v>59</v>
      </c>
      <c r="H396" s="132" t="s">
        <v>59</v>
      </c>
      <c r="I396" s="132" t="s">
        <v>59</v>
      </c>
      <c r="J396" s="132" t="s">
        <v>59</v>
      </c>
    </row>
    <row r="397" spans="1:10" s="144" customFormat="1" ht="12.75" customHeight="1">
      <c r="A397" s="132" t="s">
        <v>59</v>
      </c>
      <c r="B397" s="132" t="s">
        <v>59</v>
      </c>
      <c r="C397" s="132" t="s">
        <v>59</v>
      </c>
      <c r="D397" s="132" t="s">
        <v>59</v>
      </c>
      <c r="E397" s="132" t="s">
        <v>59</v>
      </c>
      <c r="F397" s="132" t="s">
        <v>59</v>
      </c>
      <c r="G397" s="132" t="s">
        <v>59</v>
      </c>
      <c r="H397" s="132" t="s">
        <v>59</v>
      </c>
      <c r="I397" s="132" t="s">
        <v>59</v>
      </c>
      <c r="J397" s="132" t="s">
        <v>59</v>
      </c>
    </row>
    <row r="398" spans="1:10" s="144" customFormat="1" ht="12.75" customHeight="1">
      <c r="A398" s="132" t="s">
        <v>59</v>
      </c>
      <c r="B398" s="132" t="s">
        <v>59</v>
      </c>
      <c r="C398" s="132" t="s">
        <v>59</v>
      </c>
      <c r="D398" s="132" t="s">
        <v>59</v>
      </c>
      <c r="E398" s="132" t="s">
        <v>59</v>
      </c>
      <c r="F398" s="132" t="s">
        <v>59</v>
      </c>
      <c r="G398" s="132" t="s">
        <v>59</v>
      </c>
      <c r="H398" s="132" t="s">
        <v>59</v>
      </c>
      <c r="I398" s="132" t="s">
        <v>59</v>
      </c>
      <c r="J398" s="132" t="s">
        <v>59</v>
      </c>
    </row>
    <row r="399" spans="1:10" s="144" customFormat="1" ht="12.75" customHeight="1">
      <c r="A399" s="132" t="s">
        <v>59</v>
      </c>
      <c r="B399" s="132" t="s">
        <v>59</v>
      </c>
      <c r="C399" s="132" t="s">
        <v>59</v>
      </c>
      <c r="D399" s="132" t="s">
        <v>59</v>
      </c>
      <c r="E399" s="132" t="s">
        <v>59</v>
      </c>
      <c r="F399" s="132" t="s">
        <v>59</v>
      </c>
      <c r="G399" s="132" t="s">
        <v>59</v>
      </c>
      <c r="H399" s="132" t="s">
        <v>59</v>
      </c>
      <c r="I399" s="132" t="s">
        <v>59</v>
      </c>
      <c r="J399" s="132" t="s">
        <v>59</v>
      </c>
    </row>
    <row r="400" spans="1:10" s="144" customFormat="1" ht="12.75" customHeight="1">
      <c r="A400" s="132" t="s">
        <v>59</v>
      </c>
      <c r="B400" s="132" t="s">
        <v>59</v>
      </c>
      <c r="C400" s="132" t="s">
        <v>59</v>
      </c>
      <c r="D400" s="132" t="s">
        <v>59</v>
      </c>
      <c r="E400" s="132" t="s">
        <v>59</v>
      </c>
      <c r="F400" s="132" t="s">
        <v>59</v>
      </c>
      <c r="G400" s="132" t="s">
        <v>59</v>
      </c>
      <c r="H400" s="132" t="s">
        <v>59</v>
      </c>
      <c r="I400" s="132" t="s">
        <v>59</v>
      </c>
      <c r="J400" s="132" t="s">
        <v>59</v>
      </c>
    </row>
    <row r="401" spans="1:10" s="144" customFormat="1" ht="12.75" customHeight="1">
      <c r="A401" s="132" t="s">
        <v>59</v>
      </c>
      <c r="B401" s="132" t="s">
        <v>59</v>
      </c>
      <c r="C401" s="132" t="s">
        <v>59</v>
      </c>
      <c r="D401" s="132" t="s">
        <v>59</v>
      </c>
      <c r="E401" s="132" t="s">
        <v>59</v>
      </c>
      <c r="F401" s="132" t="s">
        <v>59</v>
      </c>
      <c r="G401" s="132" t="s">
        <v>59</v>
      </c>
      <c r="H401" s="132" t="s">
        <v>59</v>
      </c>
      <c r="I401" s="132" t="s">
        <v>59</v>
      </c>
      <c r="J401" s="132" t="s">
        <v>59</v>
      </c>
    </row>
    <row r="402" spans="1:10" s="144" customFormat="1" ht="12.75" customHeight="1">
      <c r="A402" s="132" t="s">
        <v>59</v>
      </c>
      <c r="B402" s="132" t="s">
        <v>59</v>
      </c>
      <c r="C402" s="132" t="s">
        <v>59</v>
      </c>
      <c r="D402" s="132" t="s">
        <v>59</v>
      </c>
      <c r="E402" s="132" t="s">
        <v>59</v>
      </c>
      <c r="F402" s="132" t="s">
        <v>59</v>
      </c>
      <c r="G402" s="132" t="s">
        <v>59</v>
      </c>
      <c r="H402" s="132" t="s">
        <v>59</v>
      </c>
      <c r="I402" s="132" t="s">
        <v>59</v>
      </c>
      <c r="J402" s="132" t="s">
        <v>59</v>
      </c>
    </row>
    <row r="403" spans="1:10" s="144" customFormat="1" ht="12.75" customHeight="1">
      <c r="A403" s="132" t="s">
        <v>59</v>
      </c>
      <c r="B403" s="132" t="s">
        <v>59</v>
      </c>
      <c r="C403" s="132" t="s">
        <v>59</v>
      </c>
      <c r="D403" s="132" t="s">
        <v>59</v>
      </c>
      <c r="E403" s="132" t="s">
        <v>59</v>
      </c>
      <c r="F403" s="132" t="s">
        <v>59</v>
      </c>
      <c r="G403" s="132" t="s">
        <v>59</v>
      </c>
      <c r="H403" s="132" t="s">
        <v>59</v>
      </c>
      <c r="I403" s="132" t="s">
        <v>59</v>
      </c>
      <c r="J403" s="132" t="s">
        <v>59</v>
      </c>
    </row>
    <row r="404" spans="1:10" s="144" customFormat="1" ht="12.75" customHeight="1">
      <c r="A404" s="132" t="s">
        <v>59</v>
      </c>
      <c r="B404" s="132" t="s">
        <v>59</v>
      </c>
      <c r="C404" s="132" t="s">
        <v>59</v>
      </c>
      <c r="D404" s="132" t="s">
        <v>59</v>
      </c>
      <c r="E404" s="132" t="s">
        <v>59</v>
      </c>
      <c r="F404" s="132" t="s">
        <v>59</v>
      </c>
      <c r="G404" s="132" t="s">
        <v>59</v>
      </c>
      <c r="H404" s="132" t="s">
        <v>59</v>
      </c>
      <c r="I404" s="132" t="s">
        <v>59</v>
      </c>
      <c r="J404" s="132" t="s">
        <v>59</v>
      </c>
    </row>
    <row r="405" spans="1:10" s="144" customFormat="1" ht="12.75" customHeight="1">
      <c r="A405" s="132" t="s">
        <v>59</v>
      </c>
      <c r="B405" s="132" t="s">
        <v>59</v>
      </c>
      <c r="C405" s="132" t="s">
        <v>59</v>
      </c>
      <c r="D405" s="132" t="s">
        <v>59</v>
      </c>
      <c r="E405" s="132" t="s">
        <v>59</v>
      </c>
      <c r="F405" s="132" t="s">
        <v>59</v>
      </c>
      <c r="G405" s="132" t="s">
        <v>59</v>
      </c>
      <c r="H405" s="132" t="s">
        <v>59</v>
      </c>
      <c r="I405" s="132" t="s">
        <v>59</v>
      </c>
      <c r="J405" s="132" t="s">
        <v>59</v>
      </c>
    </row>
    <row r="406" spans="1:10" s="144" customFormat="1" ht="12.75" customHeight="1">
      <c r="A406" s="132" t="s">
        <v>59</v>
      </c>
      <c r="B406" s="132" t="s">
        <v>59</v>
      </c>
      <c r="C406" s="132" t="s">
        <v>59</v>
      </c>
      <c r="D406" s="132" t="s">
        <v>59</v>
      </c>
      <c r="E406" s="132" t="s">
        <v>59</v>
      </c>
      <c r="F406" s="132" t="s">
        <v>59</v>
      </c>
      <c r="G406" s="132" t="s">
        <v>59</v>
      </c>
      <c r="H406" s="132" t="s">
        <v>59</v>
      </c>
      <c r="I406" s="132" t="s">
        <v>59</v>
      </c>
      <c r="J406" s="132" t="s">
        <v>59</v>
      </c>
    </row>
    <row r="407" spans="1:10" s="144" customFormat="1" ht="12.75" customHeight="1">
      <c r="A407" s="132" t="s">
        <v>59</v>
      </c>
      <c r="B407" s="132" t="s">
        <v>59</v>
      </c>
      <c r="C407" s="132" t="s">
        <v>59</v>
      </c>
      <c r="D407" s="132" t="s">
        <v>59</v>
      </c>
      <c r="E407" s="132" t="s">
        <v>59</v>
      </c>
      <c r="F407" s="132" t="s">
        <v>59</v>
      </c>
      <c r="G407" s="132" t="s">
        <v>59</v>
      </c>
      <c r="H407" s="132" t="s">
        <v>59</v>
      </c>
      <c r="I407" s="132" t="s">
        <v>59</v>
      </c>
      <c r="J407" s="132" t="s">
        <v>59</v>
      </c>
    </row>
    <row r="408" spans="1:10" s="144" customFormat="1" ht="12.75" customHeight="1">
      <c r="A408" s="132" t="s">
        <v>59</v>
      </c>
      <c r="B408" s="132" t="s">
        <v>59</v>
      </c>
      <c r="C408" s="132" t="s">
        <v>59</v>
      </c>
      <c r="D408" s="132" t="s">
        <v>59</v>
      </c>
      <c r="E408" s="132" t="s">
        <v>59</v>
      </c>
      <c r="F408" s="132" t="s">
        <v>59</v>
      </c>
      <c r="G408" s="132" t="s">
        <v>59</v>
      </c>
      <c r="H408" s="132" t="s">
        <v>59</v>
      </c>
      <c r="I408" s="132" t="s">
        <v>59</v>
      </c>
      <c r="J408" s="132" t="s">
        <v>59</v>
      </c>
    </row>
    <row r="409" spans="1:10" s="144" customFormat="1" ht="12.75" customHeight="1">
      <c r="A409" s="132" t="s">
        <v>59</v>
      </c>
      <c r="B409" s="132" t="s">
        <v>59</v>
      </c>
      <c r="C409" s="132" t="s">
        <v>59</v>
      </c>
      <c r="D409" s="132" t="s">
        <v>59</v>
      </c>
      <c r="E409" s="132" t="s">
        <v>59</v>
      </c>
      <c r="F409" s="132" t="s">
        <v>59</v>
      </c>
      <c r="G409" s="132" t="s">
        <v>59</v>
      </c>
      <c r="H409" s="132" t="s">
        <v>59</v>
      </c>
      <c r="I409" s="132" t="s">
        <v>59</v>
      </c>
      <c r="J409" s="132" t="s">
        <v>59</v>
      </c>
    </row>
    <row r="410" spans="1:10" s="144" customFormat="1" ht="12.75" customHeight="1">
      <c r="A410" s="132" t="s">
        <v>59</v>
      </c>
      <c r="B410" s="132" t="s">
        <v>59</v>
      </c>
      <c r="C410" s="132" t="s">
        <v>59</v>
      </c>
      <c r="D410" s="132" t="s">
        <v>59</v>
      </c>
      <c r="E410" s="132" t="s">
        <v>59</v>
      </c>
      <c r="F410" s="132" t="s">
        <v>59</v>
      </c>
      <c r="G410" s="132" t="s">
        <v>59</v>
      </c>
      <c r="H410" s="132" t="s">
        <v>59</v>
      </c>
      <c r="I410" s="132" t="s">
        <v>59</v>
      </c>
      <c r="J410" s="132" t="s">
        <v>59</v>
      </c>
    </row>
    <row r="411" spans="1:10" s="144" customFormat="1" ht="12.75" customHeight="1">
      <c r="A411" s="132" t="s">
        <v>59</v>
      </c>
      <c r="B411" s="132" t="s">
        <v>59</v>
      </c>
      <c r="C411" s="132" t="s">
        <v>59</v>
      </c>
      <c r="D411" s="132" t="s">
        <v>59</v>
      </c>
      <c r="E411" s="132" t="s">
        <v>59</v>
      </c>
      <c r="F411" s="132" t="s">
        <v>59</v>
      </c>
      <c r="G411" s="132" t="s">
        <v>59</v>
      </c>
      <c r="H411" s="132" t="s">
        <v>59</v>
      </c>
      <c r="I411" s="132" t="s">
        <v>59</v>
      </c>
      <c r="J411" s="132" t="s">
        <v>59</v>
      </c>
    </row>
    <row r="412" spans="1:10" s="144" customFormat="1" ht="12.75" customHeight="1">
      <c r="A412" s="132" t="s">
        <v>59</v>
      </c>
      <c r="B412" s="132" t="s">
        <v>59</v>
      </c>
      <c r="C412" s="132" t="s">
        <v>59</v>
      </c>
      <c r="D412" s="132" t="s">
        <v>59</v>
      </c>
      <c r="E412" s="132" t="s">
        <v>59</v>
      </c>
      <c r="F412" s="132" t="s">
        <v>59</v>
      </c>
      <c r="G412" s="132" t="s">
        <v>59</v>
      </c>
      <c r="H412" s="132" t="s">
        <v>59</v>
      </c>
      <c r="I412" s="132" t="s">
        <v>59</v>
      </c>
      <c r="J412" s="132" t="s">
        <v>59</v>
      </c>
    </row>
    <row r="413" spans="1:10" s="144" customFormat="1" ht="12.75" customHeight="1">
      <c r="A413" s="132" t="s">
        <v>59</v>
      </c>
      <c r="B413" s="132" t="s">
        <v>59</v>
      </c>
      <c r="C413" s="132" t="s">
        <v>59</v>
      </c>
      <c r="D413" s="132" t="s">
        <v>59</v>
      </c>
      <c r="E413" s="132" t="s">
        <v>59</v>
      </c>
      <c r="F413" s="132" t="s">
        <v>59</v>
      </c>
      <c r="G413" s="132" t="s">
        <v>59</v>
      </c>
      <c r="H413" s="132" t="s">
        <v>59</v>
      </c>
      <c r="I413" s="132" t="s">
        <v>59</v>
      </c>
      <c r="J413" s="132" t="s">
        <v>59</v>
      </c>
    </row>
    <row r="414" spans="1:10" s="144" customFormat="1" ht="12.75" customHeight="1">
      <c r="A414" s="132" t="s">
        <v>59</v>
      </c>
      <c r="B414" s="132" t="s">
        <v>59</v>
      </c>
      <c r="C414" s="132" t="s">
        <v>59</v>
      </c>
      <c r="D414" s="132" t="s">
        <v>59</v>
      </c>
      <c r="E414" s="132" t="s">
        <v>59</v>
      </c>
      <c r="F414" s="132" t="s">
        <v>59</v>
      </c>
      <c r="G414" s="132" t="s">
        <v>59</v>
      </c>
      <c r="H414" s="132" t="s">
        <v>59</v>
      </c>
      <c r="I414" s="132" t="s">
        <v>59</v>
      </c>
      <c r="J414" s="132" t="s">
        <v>59</v>
      </c>
    </row>
    <row r="415" spans="1:10" s="144" customFormat="1" ht="12.75" customHeight="1">
      <c r="A415" s="132" t="s">
        <v>59</v>
      </c>
      <c r="B415" s="132" t="s">
        <v>59</v>
      </c>
      <c r="C415" s="132" t="s">
        <v>59</v>
      </c>
      <c r="D415" s="132" t="s">
        <v>59</v>
      </c>
      <c r="E415" s="132" t="s">
        <v>59</v>
      </c>
      <c r="F415" s="132" t="s">
        <v>59</v>
      </c>
      <c r="G415" s="132" t="s">
        <v>59</v>
      </c>
      <c r="H415" s="132" t="s">
        <v>59</v>
      </c>
      <c r="I415" s="132" t="s">
        <v>59</v>
      </c>
      <c r="J415" s="132" t="s">
        <v>59</v>
      </c>
    </row>
    <row r="416" spans="1:10" s="144" customFormat="1" ht="12.75" customHeight="1">
      <c r="A416" s="132" t="s">
        <v>59</v>
      </c>
      <c r="B416" s="132" t="s">
        <v>59</v>
      </c>
      <c r="C416" s="132" t="s">
        <v>59</v>
      </c>
      <c r="D416" s="132" t="s">
        <v>59</v>
      </c>
      <c r="E416" s="132" t="s">
        <v>59</v>
      </c>
      <c r="F416" s="132" t="s">
        <v>59</v>
      </c>
      <c r="G416" s="132" t="s">
        <v>59</v>
      </c>
      <c r="H416" s="132" t="s">
        <v>59</v>
      </c>
      <c r="I416" s="132" t="s">
        <v>59</v>
      </c>
      <c r="J416" s="132" t="s">
        <v>59</v>
      </c>
    </row>
    <row r="417" spans="1:10" s="144" customFormat="1" ht="12.75" customHeight="1">
      <c r="A417" s="132" t="s">
        <v>59</v>
      </c>
      <c r="B417" s="132" t="s">
        <v>59</v>
      </c>
      <c r="C417" s="132" t="s">
        <v>59</v>
      </c>
      <c r="D417" s="132" t="s">
        <v>59</v>
      </c>
      <c r="E417" s="132" t="s">
        <v>59</v>
      </c>
      <c r="F417" s="132" t="s">
        <v>59</v>
      </c>
      <c r="G417" s="132" t="s">
        <v>59</v>
      </c>
      <c r="H417" s="132" t="s">
        <v>59</v>
      </c>
      <c r="I417" s="132" t="s">
        <v>59</v>
      </c>
      <c r="J417" s="132" t="s">
        <v>59</v>
      </c>
    </row>
    <row r="418" spans="1:10" s="144" customFormat="1" ht="12.75" customHeight="1">
      <c r="A418" s="132" t="s">
        <v>59</v>
      </c>
      <c r="B418" s="132" t="s">
        <v>59</v>
      </c>
      <c r="C418" s="132" t="s">
        <v>59</v>
      </c>
      <c r="D418" s="132" t="s">
        <v>59</v>
      </c>
      <c r="E418" s="132" t="s">
        <v>59</v>
      </c>
      <c r="F418" s="132" t="s">
        <v>59</v>
      </c>
      <c r="G418" s="132" t="s">
        <v>59</v>
      </c>
      <c r="H418" s="132" t="s">
        <v>59</v>
      </c>
      <c r="I418" s="132" t="s">
        <v>59</v>
      </c>
      <c r="J418" s="132" t="s">
        <v>59</v>
      </c>
    </row>
    <row r="419" spans="1:10" s="144" customFormat="1" ht="12.75" customHeight="1">
      <c r="A419" s="132" t="s">
        <v>59</v>
      </c>
      <c r="B419" s="132" t="s">
        <v>59</v>
      </c>
      <c r="C419" s="132" t="s">
        <v>59</v>
      </c>
      <c r="D419" s="132" t="s">
        <v>59</v>
      </c>
      <c r="E419" s="132" t="s">
        <v>59</v>
      </c>
      <c r="F419" s="132" t="s">
        <v>59</v>
      </c>
      <c r="G419" s="132" t="s">
        <v>59</v>
      </c>
      <c r="H419" s="132" t="s">
        <v>59</v>
      </c>
      <c r="I419" s="132" t="s">
        <v>59</v>
      </c>
      <c r="J419" s="132" t="s">
        <v>59</v>
      </c>
    </row>
    <row r="420" spans="1:10" s="144" customFormat="1" ht="12.75" customHeight="1">
      <c r="A420" s="132" t="s">
        <v>59</v>
      </c>
      <c r="B420" s="132" t="s">
        <v>59</v>
      </c>
      <c r="C420" s="132" t="s">
        <v>59</v>
      </c>
      <c r="D420" s="132" t="s">
        <v>59</v>
      </c>
      <c r="E420" s="132" t="s">
        <v>59</v>
      </c>
      <c r="F420" s="132" t="s">
        <v>59</v>
      </c>
      <c r="G420" s="132" t="s">
        <v>59</v>
      </c>
      <c r="H420" s="132" t="s">
        <v>59</v>
      </c>
      <c r="I420" s="132" t="s">
        <v>59</v>
      </c>
      <c r="J420" s="132" t="s">
        <v>59</v>
      </c>
    </row>
    <row r="421" spans="1:10" s="144" customFormat="1" ht="12.75" customHeight="1">
      <c r="A421" s="132" t="s">
        <v>59</v>
      </c>
      <c r="B421" s="132" t="s">
        <v>59</v>
      </c>
      <c r="C421" s="132" t="s">
        <v>59</v>
      </c>
      <c r="D421" s="132" t="s">
        <v>59</v>
      </c>
      <c r="E421" s="132" t="s">
        <v>59</v>
      </c>
      <c r="F421" s="132" t="s">
        <v>59</v>
      </c>
      <c r="G421" s="132" t="s">
        <v>59</v>
      </c>
      <c r="H421" s="132" t="s">
        <v>59</v>
      </c>
      <c r="I421" s="132" t="s">
        <v>59</v>
      </c>
      <c r="J421" s="132" t="s">
        <v>59</v>
      </c>
    </row>
    <row r="422" spans="1:10" s="144" customFormat="1" ht="12.75" customHeight="1">
      <c r="A422" s="132" t="s">
        <v>59</v>
      </c>
      <c r="B422" s="132" t="s">
        <v>59</v>
      </c>
      <c r="C422" s="132" t="s">
        <v>59</v>
      </c>
      <c r="D422" s="132" t="s">
        <v>59</v>
      </c>
      <c r="E422" s="132" t="s">
        <v>59</v>
      </c>
      <c r="F422" s="132" t="s">
        <v>59</v>
      </c>
      <c r="G422" s="132" t="s">
        <v>59</v>
      </c>
      <c r="H422" s="132" t="s">
        <v>59</v>
      </c>
      <c r="I422" s="132" t="s">
        <v>59</v>
      </c>
      <c r="J422" s="132" t="s">
        <v>59</v>
      </c>
    </row>
    <row r="423" spans="1:10" s="144" customFormat="1" ht="12.75" customHeight="1">
      <c r="A423" s="132" t="s">
        <v>59</v>
      </c>
      <c r="B423" s="132" t="s">
        <v>59</v>
      </c>
      <c r="C423" s="132" t="s">
        <v>59</v>
      </c>
      <c r="D423" s="132" t="s">
        <v>59</v>
      </c>
      <c r="E423" s="132" t="s">
        <v>59</v>
      </c>
      <c r="F423" s="132" t="s">
        <v>59</v>
      </c>
      <c r="G423" s="132" t="s">
        <v>59</v>
      </c>
      <c r="H423" s="132" t="s">
        <v>59</v>
      </c>
      <c r="I423" s="132" t="s">
        <v>59</v>
      </c>
      <c r="J423" s="132" t="s">
        <v>59</v>
      </c>
    </row>
    <row r="424" spans="1:10" s="144" customFormat="1" ht="12.75" customHeight="1">
      <c r="A424" s="132" t="s">
        <v>59</v>
      </c>
      <c r="B424" s="132" t="s">
        <v>59</v>
      </c>
      <c r="C424" s="132" t="s">
        <v>59</v>
      </c>
      <c r="D424" s="132" t="s">
        <v>59</v>
      </c>
      <c r="E424" s="132" t="s">
        <v>59</v>
      </c>
      <c r="F424" s="132" t="s">
        <v>59</v>
      </c>
      <c r="G424" s="132" t="s">
        <v>59</v>
      </c>
      <c r="H424" s="132" t="s">
        <v>59</v>
      </c>
      <c r="I424" s="132" t="s">
        <v>59</v>
      </c>
      <c r="J424" s="132" t="s">
        <v>59</v>
      </c>
    </row>
    <row r="425" spans="1:10" s="144" customFormat="1" ht="12.75" customHeight="1">
      <c r="A425" s="132" t="s">
        <v>59</v>
      </c>
      <c r="B425" s="132" t="s">
        <v>59</v>
      </c>
      <c r="C425" s="132" t="s">
        <v>59</v>
      </c>
      <c r="D425" s="132" t="s">
        <v>59</v>
      </c>
      <c r="E425" s="132" t="s">
        <v>59</v>
      </c>
      <c r="F425" s="132" t="s">
        <v>59</v>
      </c>
      <c r="G425" s="132" t="s">
        <v>59</v>
      </c>
      <c r="H425" s="132" t="s">
        <v>59</v>
      </c>
      <c r="I425" s="132" t="s">
        <v>59</v>
      </c>
      <c r="J425" s="132" t="s">
        <v>59</v>
      </c>
    </row>
    <row r="426" spans="1:10" s="144" customFormat="1" ht="12.75" customHeight="1">
      <c r="A426" s="132" t="s">
        <v>59</v>
      </c>
      <c r="B426" s="132" t="s">
        <v>59</v>
      </c>
      <c r="C426" s="132" t="s">
        <v>59</v>
      </c>
      <c r="D426" s="132" t="s">
        <v>59</v>
      </c>
      <c r="E426" s="132" t="s">
        <v>59</v>
      </c>
      <c r="F426" s="132" t="s">
        <v>59</v>
      </c>
      <c r="G426" s="132" t="s">
        <v>59</v>
      </c>
      <c r="H426" s="132" t="s">
        <v>59</v>
      </c>
      <c r="I426" s="132" t="s">
        <v>59</v>
      </c>
      <c r="J426" s="132" t="s">
        <v>59</v>
      </c>
    </row>
    <row r="427" spans="1:10" s="144" customFormat="1" ht="12.75" customHeight="1">
      <c r="A427" s="132" t="s">
        <v>59</v>
      </c>
      <c r="B427" s="132" t="s">
        <v>59</v>
      </c>
      <c r="C427" s="132" t="s">
        <v>59</v>
      </c>
      <c r="D427" s="132" t="s">
        <v>59</v>
      </c>
      <c r="E427" s="132" t="s">
        <v>59</v>
      </c>
      <c r="F427" s="132" t="s">
        <v>59</v>
      </c>
      <c r="G427" s="132" t="s">
        <v>59</v>
      </c>
      <c r="H427" s="132" t="s">
        <v>59</v>
      </c>
      <c r="I427" s="132" t="s">
        <v>59</v>
      </c>
      <c r="J427" s="132" t="s">
        <v>59</v>
      </c>
    </row>
    <row r="428" spans="1:10" s="144" customFormat="1" ht="12.75" customHeight="1">
      <c r="A428" s="132" t="s">
        <v>59</v>
      </c>
      <c r="B428" s="132" t="s">
        <v>59</v>
      </c>
      <c r="C428" s="132" t="s">
        <v>59</v>
      </c>
      <c r="D428" s="132" t="s">
        <v>59</v>
      </c>
      <c r="E428" s="132" t="s">
        <v>59</v>
      </c>
      <c r="F428" s="132" t="s">
        <v>59</v>
      </c>
      <c r="G428" s="132" t="s">
        <v>59</v>
      </c>
      <c r="H428" s="132" t="s">
        <v>59</v>
      </c>
      <c r="I428" s="132" t="s">
        <v>59</v>
      </c>
      <c r="J428" s="132" t="s">
        <v>59</v>
      </c>
    </row>
    <row r="429" spans="1:10" s="144" customFormat="1" ht="12.75" customHeight="1">
      <c r="A429" s="132" t="s">
        <v>59</v>
      </c>
      <c r="B429" s="132" t="s">
        <v>59</v>
      </c>
      <c r="C429" s="132" t="s">
        <v>59</v>
      </c>
      <c r="D429" s="132" t="s">
        <v>59</v>
      </c>
      <c r="E429" s="132" t="s">
        <v>59</v>
      </c>
      <c r="F429" s="132" t="s">
        <v>59</v>
      </c>
      <c r="G429" s="132" t="s">
        <v>59</v>
      </c>
      <c r="H429" s="132" t="s">
        <v>59</v>
      </c>
      <c r="I429" s="132" t="s">
        <v>59</v>
      </c>
      <c r="J429" s="132" t="s">
        <v>59</v>
      </c>
    </row>
    <row r="430" spans="1:10" s="144" customFormat="1" ht="12.75" customHeight="1">
      <c r="A430" s="132" t="s">
        <v>59</v>
      </c>
      <c r="B430" s="132" t="s">
        <v>59</v>
      </c>
      <c r="C430" s="132" t="s">
        <v>59</v>
      </c>
      <c r="D430" s="132" t="s">
        <v>59</v>
      </c>
      <c r="E430" s="132" t="s">
        <v>59</v>
      </c>
      <c r="F430" s="132" t="s">
        <v>59</v>
      </c>
      <c r="G430" s="132" t="s">
        <v>59</v>
      </c>
      <c r="H430" s="132" t="s">
        <v>59</v>
      </c>
      <c r="I430" s="132" t="s">
        <v>59</v>
      </c>
      <c r="J430" s="132" t="s">
        <v>59</v>
      </c>
    </row>
    <row r="431" spans="1:10" s="144" customFormat="1" ht="12.75" customHeight="1">
      <c r="A431" s="132" t="s">
        <v>59</v>
      </c>
      <c r="B431" s="132" t="s">
        <v>59</v>
      </c>
      <c r="C431" s="132" t="s">
        <v>59</v>
      </c>
      <c r="D431" s="132" t="s">
        <v>59</v>
      </c>
      <c r="E431" s="132" t="s">
        <v>59</v>
      </c>
      <c r="F431" s="132" t="s">
        <v>59</v>
      </c>
      <c r="G431" s="132" t="s">
        <v>59</v>
      </c>
      <c r="H431" s="132" t="s">
        <v>59</v>
      </c>
      <c r="I431" s="132" t="s">
        <v>59</v>
      </c>
      <c r="J431" s="132" t="s">
        <v>59</v>
      </c>
    </row>
    <row r="432" spans="1:10" s="144" customFormat="1" ht="12.75" customHeight="1">
      <c r="A432" s="132" t="s">
        <v>59</v>
      </c>
      <c r="B432" s="132" t="s">
        <v>59</v>
      </c>
      <c r="C432" s="132" t="s">
        <v>59</v>
      </c>
      <c r="D432" s="132" t="s">
        <v>59</v>
      </c>
      <c r="E432" s="132" t="s">
        <v>59</v>
      </c>
      <c r="F432" s="132" t="s">
        <v>59</v>
      </c>
      <c r="G432" s="132" t="s">
        <v>59</v>
      </c>
      <c r="H432" s="132" t="s">
        <v>59</v>
      </c>
      <c r="I432" s="132" t="s">
        <v>59</v>
      </c>
      <c r="J432" s="132" t="s">
        <v>59</v>
      </c>
    </row>
    <row r="433" spans="1:10" s="144" customFormat="1" ht="12.75" customHeight="1">
      <c r="A433" s="132" t="s">
        <v>59</v>
      </c>
      <c r="B433" s="132" t="s">
        <v>59</v>
      </c>
      <c r="C433" s="132" t="s">
        <v>59</v>
      </c>
      <c r="D433" s="132" t="s">
        <v>59</v>
      </c>
      <c r="E433" s="132" t="s">
        <v>59</v>
      </c>
      <c r="F433" s="132" t="s">
        <v>59</v>
      </c>
      <c r="G433" s="132" t="s">
        <v>59</v>
      </c>
      <c r="H433" s="132" t="s">
        <v>59</v>
      </c>
      <c r="I433" s="132" t="s">
        <v>59</v>
      </c>
      <c r="J433" s="132" t="s">
        <v>59</v>
      </c>
    </row>
    <row r="434" spans="1:10" s="144" customFormat="1" ht="12.75" customHeight="1">
      <c r="A434" s="132" t="s">
        <v>59</v>
      </c>
      <c r="B434" s="132" t="s">
        <v>59</v>
      </c>
      <c r="C434" s="132" t="s">
        <v>59</v>
      </c>
      <c r="D434" s="132" t="s">
        <v>59</v>
      </c>
      <c r="E434" s="132" t="s">
        <v>59</v>
      </c>
      <c r="F434" s="132" t="s">
        <v>59</v>
      </c>
      <c r="G434" s="132" t="s">
        <v>59</v>
      </c>
      <c r="H434" s="132" t="s">
        <v>59</v>
      </c>
      <c r="I434" s="132" t="s">
        <v>59</v>
      </c>
      <c r="J434" s="132" t="s">
        <v>59</v>
      </c>
    </row>
    <row r="435" spans="1:10" s="144" customFormat="1" ht="12.75" customHeight="1">
      <c r="A435" s="132" t="s">
        <v>59</v>
      </c>
      <c r="B435" s="132" t="s">
        <v>59</v>
      </c>
      <c r="C435" s="132" t="s">
        <v>59</v>
      </c>
      <c r="D435" s="132" t="s">
        <v>59</v>
      </c>
      <c r="E435" s="132" t="s">
        <v>59</v>
      </c>
      <c r="F435" s="132" t="s">
        <v>59</v>
      </c>
      <c r="G435" s="132" t="s">
        <v>59</v>
      </c>
      <c r="H435" s="132" t="s">
        <v>59</v>
      </c>
      <c r="I435" s="132" t="s">
        <v>59</v>
      </c>
      <c r="J435" s="132" t="s">
        <v>59</v>
      </c>
    </row>
    <row r="436" spans="1:10" s="144" customFormat="1" ht="12.75" customHeight="1">
      <c r="A436" s="132" t="s">
        <v>59</v>
      </c>
      <c r="B436" s="132" t="s">
        <v>59</v>
      </c>
      <c r="C436" s="132" t="s">
        <v>59</v>
      </c>
      <c r="D436" s="132" t="s">
        <v>59</v>
      </c>
      <c r="E436" s="132" t="s">
        <v>59</v>
      </c>
      <c r="F436" s="132" t="s">
        <v>59</v>
      </c>
      <c r="G436" s="132" t="s">
        <v>59</v>
      </c>
      <c r="H436" s="132" t="s">
        <v>59</v>
      </c>
      <c r="I436" s="132" t="s">
        <v>59</v>
      </c>
      <c r="J436" s="132" t="s">
        <v>59</v>
      </c>
    </row>
    <row r="437" spans="1:10" s="144" customFormat="1" ht="12.75" customHeight="1">
      <c r="A437" s="132" t="s">
        <v>59</v>
      </c>
      <c r="B437" s="132" t="s">
        <v>59</v>
      </c>
      <c r="C437" s="132" t="s">
        <v>59</v>
      </c>
      <c r="D437" s="132" t="s">
        <v>59</v>
      </c>
      <c r="E437" s="132" t="s">
        <v>59</v>
      </c>
      <c r="F437" s="132" t="s">
        <v>59</v>
      </c>
      <c r="G437" s="132" t="s">
        <v>59</v>
      </c>
      <c r="H437" s="132" t="s">
        <v>59</v>
      </c>
      <c r="I437" s="132" t="s">
        <v>59</v>
      </c>
      <c r="J437" s="132" t="s">
        <v>59</v>
      </c>
    </row>
    <row r="438" spans="1:10" s="144" customFormat="1" ht="12.75" customHeight="1">
      <c r="A438" s="132" t="s">
        <v>59</v>
      </c>
      <c r="B438" s="132" t="s">
        <v>59</v>
      </c>
      <c r="C438" s="132" t="s">
        <v>59</v>
      </c>
      <c r="D438" s="132" t="s">
        <v>59</v>
      </c>
      <c r="E438" s="132" t="s">
        <v>59</v>
      </c>
      <c r="F438" s="132" t="s">
        <v>59</v>
      </c>
      <c r="G438" s="132" t="s">
        <v>59</v>
      </c>
      <c r="H438" s="132" t="s">
        <v>59</v>
      </c>
      <c r="I438" s="132" t="s">
        <v>59</v>
      </c>
      <c r="J438" s="132" t="s">
        <v>59</v>
      </c>
    </row>
    <row r="439" spans="1:10" s="144" customFormat="1" ht="12.75" customHeight="1">
      <c r="A439" s="132" t="s">
        <v>59</v>
      </c>
      <c r="B439" s="132" t="s">
        <v>59</v>
      </c>
      <c r="C439" s="132" t="s">
        <v>59</v>
      </c>
      <c r="D439" s="132" t="s">
        <v>59</v>
      </c>
      <c r="E439" s="132" t="s">
        <v>59</v>
      </c>
      <c r="F439" s="132" t="s">
        <v>59</v>
      </c>
      <c r="G439" s="132" t="s">
        <v>59</v>
      </c>
      <c r="H439" s="132" t="s">
        <v>59</v>
      </c>
      <c r="I439" s="132" t="s">
        <v>59</v>
      </c>
      <c r="J439" s="132" t="s">
        <v>59</v>
      </c>
    </row>
    <row r="440" spans="1:10" s="144" customFormat="1" ht="12.75" customHeight="1">
      <c r="A440" s="132" t="s">
        <v>59</v>
      </c>
      <c r="B440" s="132" t="s">
        <v>59</v>
      </c>
      <c r="C440" s="132" t="s">
        <v>59</v>
      </c>
      <c r="D440" s="132" t="s">
        <v>59</v>
      </c>
      <c r="E440" s="132" t="s">
        <v>59</v>
      </c>
      <c r="F440" s="132" t="s">
        <v>59</v>
      </c>
      <c r="G440" s="132" t="s">
        <v>59</v>
      </c>
      <c r="H440" s="132" t="s">
        <v>59</v>
      </c>
      <c r="I440" s="132" t="s">
        <v>59</v>
      </c>
      <c r="J440" s="132" t="s">
        <v>59</v>
      </c>
    </row>
    <row r="441" spans="1:10" s="144" customFormat="1" ht="12.75" customHeight="1">
      <c r="A441" s="132" t="s">
        <v>59</v>
      </c>
      <c r="B441" s="132" t="s">
        <v>59</v>
      </c>
      <c r="C441" s="132" t="s">
        <v>59</v>
      </c>
      <c r="D441" s="132" t="s">
        <v>59</v>
      </c>
      <c r="E441" s="132" t="s">
        <v>59</v>
      </c>
      <c r="F441" s="132" t="s">
        <v>59</v>
      </c>
      <c r="G441" s="132" t="s">
        <v>59</v>
      </c>
      <c r="H441" s="132" t="s">
        <v>59</v>
      </c>
      <c r="I441" s="132" t="s">
        <v>59</v>
      </c>
      <c r="J441" s="132" t="s">
        <v>59</v>
      </c>
    </row>
    <row r="442" spans="1:10" s="144" customFormat="1" ht="12.75" customHeight="1">
      <c r="A442" s="132" t="s">
        <v>59</v>
      </c>
      <c r="B442" s="132" t="s">
        <v>59</v>
      </c>
      <c r="C442" s="132" t="s">
        <v>59</v>
      </c>
      <c r="D442" s="132" t="s">
        <v>59</v>
      </c>
      <c r="E442" s="132" t="s">
        <v>59</v>
      </c>
      <c r="F442" s="132" t="s">
        <v>59</v>
      </c>
      <c r="G442" s="132" t="s">
        <v>59</v>
      </c>
      <c r="H442" s="132" t="s">
        <v>59</v>
      </c>
      <c r="I442" s="132" t="s">
        <v>59</v>
      </c>
      <c r="J442" s="132" t="s">
        <v>59</v>
      </c>
    </row>
    <row r="443" spans="1:10" s="144" customFormat="1" ht="12.75" customHeight="1">
      <c r="A443" s="132" t="s">
        <v>59</v>
      </c>
      <c r="B443" s="132" t="s">
        <v>59</v>
      </c>
      <c r="C443" s="132" t="s">
        <v>59</v>
      </c>
      <c r="D443" s="132" t="s">
        <v>59</v>
      </c>
      <c r="E443" s="132" t="s">
        <v>59</v>
      </c>
      <c r="F443" s="132" t="s">
        <v>59</v>
      </c>
      <c r="G443" s="132" t="s">
        <v>59</v>
      </c>
      <c r="H443" s="132" t="s">
        <v>59</v>
      </c>
      <c r="I443" s="132" t="s">
        <v>59</v>
      </c>
      <c r="J443" s="132" t="s">
        <v>59</v>
      </c>
    </row>
    <row r="444" spans="1:10" s="144" customFormat="1" ht="12.75" customHeight="1">
      <c r="A444" s="132" t="s">
        <v>59</v>
      </c>
      <c r="B444" s="132" t="s">
        <v>59</v>
      </c>
      <c r="C444" s="132" t="s">
        <v>59</v>
      </c>
      <c r="D444" s="132" t="s">
        <v>59</v>
      </c>
      <c r="E444" s="132" t="s">
        <v>59</v>
      </c>
      <c r="F444" s="132" t="s">
        <v>59</v>
      </c>
      <c r="G444" s="132" t="s">
        <v>59</v>
      </c>
      <c r="H444" s="132" t="s">
        <v>59</v>
      </c>
      <c r="I444" s="132" t="s">
        <v>59</v>
      </c>
      <c r="J444" s="132" t="s">
        <v>59</v>
      </c>
    </row>
    <row r="445" spans="1:10" s="144" customFormat="1" ht="12.75" customHeight="1">
      <c r="A445" s="132" t="s">
        <v>59</v>
      </c>
      <c r="B445" s="132" t="s">
        <v>59</v>
      </c>
      <c r="C445" s="132" t="s">
        <v>59</v>
      </c>
      <c r="D445" s="132" t="s">
        <v>59</v>
      </c>
      <c r="E445" s="132" t="s">
        <v>59</v>
      </c>
      <c r="F445" s="132" t="s">
        <v>59</v>
      </c>
      <c r="G445" s="132" t="s">
        <v>59</v>
      </c>
      <c r="H445" s="132" t="s">
        <v>59</v>
      </c>
      <c r="I445" s="132" t="s">
        <v>59</v>
      </c>
      <c r="J445" s="132" t="s">
        <v>59</v>
      </c>
    </row>
    <row r="446" spans="1:10" s="144" customFormat="1" ht="12.75" customHeight="1">
      <c r="A446" s="132" t="s">
        <v>59</v>
      </c>
      <c r="B446" s="132" t="s">
        <v>59</v>
      </c>
      <c r="C446" s="132" t="s">
        <v>59</v>
      </c>
      <c r="D446" s="132" t="s">
        <v>59</v>
      </c>
      <c r="E446" s="132" t="s">
        <v>59</v>
      </c>
      <c r="F446" s="132" t="s">
        <v>59</v>
      </c>
      <c r="G446" s="132" t="s">
        <v>59</v>
      </c>
      <c r="H446" s="132" t="s">
        <v>59</v>
      </c>
      <c r="I446" s="132" t="s">
        <v>59</v>
      </c>
      <c r="J446" s="132" t="s">
        <v>59</v>
      </c>
    </row>
    <row r="447" spans="1:10" s="144" customFormat="1" ht="12.75" customHeight="1">
      <c r="A447" s="132" t="s">
        <v>59</v>
      </c>
      <c r="B447" s="132" t="s">
        <v>59</v>
      </c>
      <c r="C447" s="132" t="s">
        <v>59</v>
      </c>
      <c r="D447" s="132" t="s">
        <v>59</v>
      </c>
      <c r="E447" s="132" t="s">
        <v>59</v>
      </c>
      <c r="F447" s="132" t="s">
        <v>59</v>
      </c>
      <c r="G447" s="132" t="s">
        <v>59</v>
      </c>
      <c r="H447" s="132" t="s">
        <v>59</v>
      </c>
      <c r="I447" s="132" t="s">
        <v>59</v>
      </c>
      <c r="J447" s="132" t="s">
        <v>59</v>
      </c>
    </row>
    <row r="448" spans="1:10" ht="12.75" customHeight="1">
      <c r="A448" s="151"/>
    </row>
  </sheetData>
  <mergeCells count="1">
    <mergeCell ref="N45:U47"/>
  </mergeCells>
  <pageMargins left="0.7" right="0.7" top="0.75" bottom="0.75" header="0.3" footer="0.3"/>
  <drawing r:id="rId1"/>
</worksheet>
</file>

<file path=xl/worksheets/sheet7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9A4D085-2EA6-444B-B327-09B99D2EE00E}">
  <dimension ref="A1:T448"/>
  <sheetViews>
    <sheetView workbookViewId="0">
      <selection activeCell="A2" sqref="A2"/>
    </sheetView>
  </sheetViews>
  <sheetFormatPr baseColWidth="10" defaultColWidth="9.1640625" defaultRowHeight="11"/>
  <cols>
    <col min="1" max="1" width="9.83203125" style="132" customWidth="1"/>
    <col min="2" max="2" width="28.33203125" style="132" bestFit="1" customWidth="1"/>
    <col min="3" max="4" width="11.1640625" style="132" customWidth="1"/>
    <col min="5" max="8" width="9.1640625" style="132"/>
    <col min="9" max="9" width="10" style="132" bestFit="1" customWidth="1"/>
    <col min="10" max="256" width="9.1640625" style="132"/>
    <col min="257" max="257" width="9.83203125" style="132" customWidth="1"/>
    <col min="258" max="258" width="28.33203125" style="132" bestFit="1" customWidth="1"/>
    <col min="259" max="260" width="11.1640625" style="132" customWidth="1"/>
    <col min="261" max="264" width="9.1640625" style="132"/>
    <col min="265" max="265" width="10" style="132" bestFit="1" customWidth="1"/>
    <col min="266" max="512" width="9.1640625" style="132"/>
    <col min="513" max="513" width="9.83203125" style="132" customWidth="1"/>
    <col min="514" max="514" width="28.33203125" style="132" bestFit="1" customWidth="1"/>
    <col min="515" max="516" width="11.1640625" style="132" customWidth="1"/>
    <col min="517" max="520" width="9.1640625" style="132"/>
    <col min="521" max="521" width="10" style="132" bestFit="1" customWidth="1"/>
    <col min="522" max="768" width="9.1640625" style="132"/>
    <col min="769" max="769" width="9.83203125" style="132" customWidth="1"/>
    <col min="770" max="770" width="28.33203125" style="132" bestFit="1" customWidth="1"/>
    <col min="771" max="772" width="11.1640625" style="132" customWidth="1"/>
    <col min="773" max="776" width="9.1640625" style="132"/>
    <col min="777" max="777" width="10" style="132" bestFit="1" customWidth="1"/>
    <col min="778" max="1024" width="9.1640625" style="132"/>
    <col min="1025" max="1025" width="9.83203125" style="132" customWidth="1"/>
    <col min="1026" max="1026" width="28.33203125" style="132" bestFit="1" customWidth="1"/>
    <col min="1027" max="1028" width="11.1640625" style="132" customWidth="1"/>
    <col min="1029" max="1032" width="9.1640625" style="132"/>
    <col min="1033" max="1033" width="10" style="132" bestFit="1" customWidth="1"/>
    <col min="1034" max="1280" width="9.1640625" style="132"/>
    <col min="1281" max="1281" width="9.83203125" style="132" customWidth="1"/>
    <col min="1282" max="1282" width="28.33203125" style="132" bestFit="1" customWidth="1"/>
    <col min="1283" max="1284" width="11.1640625" style="132" customWidth="1"/>
    <col min="1285" max="1288" width="9.1640625" style="132"/>
    <col min="1289" max="1289" width="10" style="132" bestFit="1" customWidth="1"/>
    <col min="1290" max="1536" width="9.1640625" style="132"/>
    <col min="1537" max="1537" width="9.83203125" style="132" customWidth="1"/>
    <col min="1538" max="1538" width="28.33203125" style="132" bestFit="1" customWidth="1"/>
    <col min="1539" max="1540" width="11.1640625" style="132" customWidth="1"/>
    <col min="1541" max="1544" width="9.1640625" style="132"/>
    <col min="1545" max="1545" width="10" style="132" bestFit="1" customWidth="1"/>
    <col min="1546" max="1792" width="9.1640625" style="132"/>
    <col min="1793" max="1793" width="9.83203125" style="132" customWidth="1"/>
    <col min="1794" max="1794" width="28.33203125" style="132" bestFit="1" customWidth="1"/>
    <col min="1795" max="1796" width="11.1640625" style="132" customWidth="1"/>
    <col min="1797" max="1800" width="9.1640625" style="132"/>
    <col min="1801" max="1801" width="10" style="132" bestFit="1" customWidth="1"/>
    <col min="1802" max="2048" width="9.1640625" style="132"/>
    <col min="2049" max="2049" width="9.83203125" style="132" customWidth="1"/>
    <col min="2050" max="2050" width="28.33203125" style="132" bestFit="1" customWidth="1"/>
    <col min="2051" max="2052" width="11.1640625" style="132" customWidth="1"/>
    <col min="2053" max="2056" width="9.1640625" style="132"/>
    <col min="2057" max="2057" width="10" style="132" bestFit="1" customWidth="1"/>
    <col min="2058" max="2304" width="9.1640625" style="132"/>
    <col min="2305" max="2305" width="9.83203125" style="132" customWidth="1"/>
    <col min="2306" max="2306" width="28.33203125" style="132" bestFit="1" customWidth="1"/>
    <col min="2307" max="2308" width="11.1640625" style="132" customWidth="1"/>
    <col min="2309" max="2312" width="9.1640625" style="132"/>
    <col min="2313" max="2313" width="10" style="132" bestFit="1" customWidth="1"/>
    <col min="2314" max="2560" width="9.1640625" style="132"/>
    <col min="2561" max="2561" width="9.83203125" style="132" customWidth="1"/>
    <col min="2562" max="2562" width="28.33203125" style="132" bestFit="1" customWidth="1"/>
    <col min="2563" max="2564" width="11.1640625" style="132" customWidth="1"/>
    <col min="2565" max="2568" width="9.1640625" style="132"/>
    <col min="2569" max="2569" width="10" style="132" bestFit="1" customWidth="1"/>
    <col min="2570" max="2816" width="9.1640625" style="132"/>
    <col min="2817" max="2817" width="9.83203125" style="132" customWidth="1"/>
    <col min="2818" max="2818" width="28.33203125" style="132" bestFit="1" customWidth="1"/>
    <col min="2819" max="2820" width="11.1640625" style="132" customWidth="1"/>
    <col min="2821" max="2824" width="9.1640625" style="132"/>
    <col min="2825" max="2825" width="10" style="132" bestFit="1" customWidth="1"/>
    <col min="2826" max="3072" width="9.1640625" style="132"/>
    <col min="3073" max="3073" width="9.83203125" style="132" customWidth="1"/>
    <col min="3074" max="3074" width="28.33203125" style="132" bestFit="1" customWidth="1"/>
    <col min="3075" max="3076" width="11.1640625" style="132" customWidth="1"/>
    <col min="3077" max="3080" width="9.1640625" style="132"/>
    <col min="3081" max="3081" width="10" style="132" bestFit="1" customWidth="1"/>
    <col min="3082" max="3328" width="9.1640625" style="132"/>
    <col min="3329" max="3329" width="9.83203125" style="132" customWidth="1"/>
    <col min="3330" max="3330" width="28.33203125" style="132" bestFit="1" customWidth="1"/>
    <col min="3331" max="3332" width="11.1640625" style="132" customWidth="1"/>
    <col min="3333" max="3336" width="9.1640625" style="132"/>
    <col min="3337" max="3337" width="10" style="132" bestFit="1" customWidth="1"/>
    <col min="3338" max="3584" width="9.1640625" style="132"/>
    <col min="3585" max="3585" width="9.83203125" style="132" customWidth="1"/>
    <col min="3586" max="3586" width="28.33203125" style="132" bestFit="1" customWidth="1"/>
    <col min="3587" max="3588" width="11.1640625" style="132" customWidth="1"/>
    <col min="3589" max="3592" width="9.1640625" style="132"/>
    <col min="3593" max="3593" width="10" style="132" bestFit="1" customWidth="1"/>
    <col min="3594" max="3840" width="9.1640625" style="132"/>
    <col min="3841" max="3841" width="9.83203125" style="132" customWidth="1"/>
    <col min="3842" max="3842" width="28.33203125" style="132" bestFit="1" customWidth="1"/>
    <col min="3843" max="3844" width="11.1640625" style="132" customWidth="1"/>
    <col min="3845" max="3848" width="9.1640625" style="132"/>
    <col min="3849" max="3849" width="10" style="132" bestFit="1" customWidth="1"/>
    <col min="3850" max="4096" width="9.1640625" style="132"/>
    <col min="4097" max="4097" width="9.83203125" style="132" customWidth="1"/>
    <col min="4098" max="4098" width="28.33203125" style="132" bestFit="1" customWidth="1"/>
    <col min="4099" max="4100" width="11.1640625" style="132" customWidth="1"/>
    <col min="4101" max="4104" width="9.1640625" style="132"/>
    <col min="4105" max="4105" width="10" style="132" bestFit="1" customWidth="1"/>
    <col min="4106" max="4352" width="9.1640625" style="132"/>
    <col min="4353" max="4353" width="9.83203125" style="132" customWidth="1"/>
    <col min="4354" max="4354" width="28.33203125" style="132" bestFit="1" customWidth="1"/>
    <col min="4355" max="4356" width="11.1640625" style="132" customWidth="1"/>
    <col min="4357" max="4360" width="9.1640625" style="132"/>
    <col min="4361" max="4361" width="10" style="132" bestFit="1" customWidth="1"/>
    <col min="4362" max="4608" width="9.1640625" style="132"/>
    <col min="4609" max="4609" width="9.83203125" style="132" customWidth="1"/>
    <col min="4610" max="4610" width="28.33203125" style="132" bestFit="1" customWidth="1"/>
    <col min="4611" max="4612" width="11.1640625" style="132" customWidth="1"/>
    <col min="4613" max="4616" width="9.1640625" style="132"/>
    <col min="4617" max="4617" width="10" style="132" bestFit="1" customWidth="1"/>
    <col min="4618" max="4864" width="9.1640625" style="132"/>
    <col min="4865" max="4865" width="9.83203125" style="132" customWidth="1"/>
    <col min="4866" max="4866" width="28.33203125" style="132" bestFit="1" customWidth="1"/>
    <col min="4867" max="4868" width="11.1640625" style="132" customWidth="1"/>
    <col min="4869" max="4872" width="9.1640625" style="132"/>
    <col min="4873" max="4873" width="10" style="132" bestFit="1" customWidth="1"/>
    <col min="4874" max="5120" width="9.1640625" style="132"/>
    <col min="5121" max="5121" width="9.83203125" style="132" customWidth="1"/>
    <col min="5122" max="5122" width="28.33203125" style="132" bestFit="1" customWidth="1"/>
    <col min="5123" max="5124" width="11.1640625" style="132" customWidth="1"/>
    <col min="5125" max="5128" width="9.1640625" style="132"/>
    <col min="5129" max="5129" width="10" style="132" bestFit="1" customWidth="1"/>
    <col min="5130" max="5376" width="9.1640625" style="132"/>
    <col min="5377" max="5377" width="9.83203125" style="132" customWidth="1"/>
    <col min="5378" max="5378" width="28.33203125" style="132" bestFit="1" customWidth="1"/>
    <col min="5379" max="5380" width="11.1640625" style="132" customWidth="1"/>
    <col min="5381" max="5384" width="9.1640625" style="132"/>
    <col min="5385" max="5385" width="10" style="132" bestFit="1" customWidth="1"/>
    <col min="5386" max="5632" width="9.1640625" style="132"/>
    <col min="5633" max="5633" width="9.83203125" style="132" customWidth="1"/>
    <col min="5634" max="5634" width="28.33203125" style="132" bestFit="1" customWidth="1"/>
    <col min="5635" max="5636" width="11.1640625" style="132" customWidth="1"/>
    <col min="5637" max="5640" width="9.1640625" style="132"/>
    <col min="5641" max="5641" width="10" style="132" bestFit="1" customWidth="1"/>
    <col min="5642" max="5888" width="9.1640625" style="132"/>
    <col min="5889" max="5889" width="9.83203125" style="132" customWidth="1"/>
    <col min="5890" max="5890" width="28.33203125" style="132" bestFit="1" customWidth="1"/>
    <col min="5891" max="5892" width="11.1640625" style="132" customWidth="1"/>
    <col min="5893" max="5896" width="9.1640625" style="132"/>
    <col min="5897" max="5897" width="10" style="132" bestFit="1" customWidth="1"/>
    <col min="5898" max="6144" width="9.1640625" style="132"/>
    <col min="6145" max="6145" width="9.83203125" style="132" customWidth="1"/>
    <col min="6146" max="6146" width="28.33203125" style="132" bestFit="1" customWidth="1"/>
    <col min="6147" max="6148" width="11.1640625" style="132" customWidth="1"/>
    <col min="6149" max="6152" width="9.1640625" style="132"/>
    <col min="6153" max="6153" width="10" style="132" bestFit="1" customWidth="1"/>
    <col min="6154" max="6400" width="9.1640625" style="132"/>
    <col min="6401" max="6401" width="9.83203125" style="132" customWidth="1"/>
    <col min="6402" max="6402" width="28.33203125" style="132" bestFit="1" customWidth="1"/>
    <col min="6403" max="6404" width="11.1640625" style="132" customWidth="1"/>
    <col min="6405" max="6408" width="9.1640625" style="132"/>
    <col min="6409" max="6409" width="10" style="132" bestFit="1" customWidth="1"/>
    <col min="6410" max="6656" width="9.1640625" style="132"/>
    <col min="6657" max="6657" width="9.83203125" style="132" customWidth="1"/>
    <col min="6658" max="6658" width="28.33203125" style="132" bestFit="1" customWidth="1"/>
    <col min="6659" max="6660" width="11.1640625" style="132" customWidth="1"/>
    <col min="6661" max="6664" width="9.1640625" style="132"/>
    <col min="6665" max="6665" width="10" style="132" bestFit="1" customWidth="1"/>
    <col min="6666" max="6912" width="9.1640625" style="132"/>
    <col min="6913" max="6913" width="9.83203125" style="132" customWidth="1"/>
    <col min="6914" max="6914" width="28.33203125" style="132" bestFit="1" customWidth="1"/>
    <col min="6915" max="6916" width="11.1640625" style="132" customWidth="1"/>
    <col min="6917" max="6920" width="9.1640625" style="132"/>
    <col min="6921" max="6921" width="10" style="132" bestFit="1" customWidth="1"/>
    <col min="6922" max="7168" width="9.1640625" style="132"/>
    <col min="7169" max="7169" width="9.83203125" style="132" customWidth="1"/>
    <col min="7170" max="7170" width="28.33203125" style="132" bestFit="1" customWidth="1"/>
    <col min="7171" max="7172" width="11.1640625" style="132" customWidth="1"/>
    <col min="7173" max="7176" width="9.1640625" style="132"/>
    <col min="7177" max="7177" width="10" style="132" bestFit="1" customWidth="1"/>
    <col min="7178" max="7424" width="9.1640625" style="132"/>
    <col min="7425" max="7425" width="9.83203125" style="132" customWidth="1"/>
    <col min="7426" max="7426" width="28.33203125" style="132" bestFit="1" customWidth="1"/>
    <col min="7427" max="7428" width="11.1640625" style="132" customWidth="1"/>
    <col min="7429" max="7432" width="9.1640625" style="132"/>
    <col min="7433" max="7433" width="10" style="132" bestFit="1" customWidth="1"/>
    <col min="7434" max="7680" width="9.1640625" style="132"/>
    <col min="7681" max="7681" width="9.83203125" style="132" customWidth="1"/>
    <col min="7682" max="7682" width="28.33203125" style="132" bestFit="1" customWidth="1"/>
    <col min="7683" max="7684" width="11.1640625" style="132" customWidth="1"/>
    <col min="7685" max="7688" width="9.1640625" style="132"/>
    <col min="7689" max="7689" width="10" style="132" bestFit="1" customWidth="1"/>
    <col min="7690" max="7936" width="9.1640625" style="132"/>
    <col min="7937" max="7937" width="9.83203125" style="132" customWidth="1"/>
    <col min="7938" max="7938" width="28.33203125" style="132" bestFit="1" customWidth="1"/>
    <col min="7939" max="7940" width="11.1640625" style="132" customWidth="1"/>
    <col min="7941" max="7944" width="9.1640625" style="132"/>
    <col min="7945" max="7945" width="10" style="132" bestFit="1" customWidth="1"/>
    <col min="7946" max="8192" width="9.1640625" style="132"/>
    <col min="8193" max="8193" width="9.83203125" style="132" customWidth="1"/>
    <col min="8194" max="8194" width="28.33203125" style="132" bestFit="1" customWidth="1"/>
    <col min="8195" max="8196" width="11.1640625" style="132" customWidth="1"/>
    <col min="8197" max="8200" width="9.1640625" style="132"/>
    <col min="8201" max="8201" width="10" style="132" bestFit="1" customWidth="1"/>
    <col min="8202" max="8448" width="9.1640625" style="132"/>
    <col min="8449" max="8449" width="9.83203125" style="132" customWidth="1"/>
    <col min="8450" max="8450" width="28.33203125" style="132" bestFit="1" customWidth="1"/>
    <col min="8451" max="8452" width="11.1640625" style="132" customWidth="1"/>
    <col min="8453" max="8456" width="9.1640625" style="132"/>
    <col min="8457" max="8457" width="10" style="132" bestFit="1" customWidth="1"/>
    <col min="8458" max="8704" width="9.1640625" style="132"/>
    <col min="8705" max="8705" width="9.83203125" style="132" customWidth="1"/>
    <col min="8706" max="8706" width="28.33203125" style="132" bestFit="1" customWidth="1"/>
    <col min="8707" max="8708" width="11.1640625" style="132" customWidth="1"/>
    <col min="8709" max="8712" width="9.1640625" style="132"/>
    <col min="8713" max="8713" width="10" style="132" bestFit="1" customWidth="1"/>
    <col min="8714" max="8960" width="9.1640625" style="132"/>
    <col min="8961" max="8961" width="9.83203125" style="132" customWidth="1"/>
    <col min="8962" max="8962" width="28.33203125" style="132" bestFit="1" customWidth="1"/>
    <col min="8963" max="8964" width="11.1640625" style="132" customWidth="1"/>
    <col min="8965" max="8968" width="9.1640625" style="132"/>
    <col min="8969" max="8969" width="10" style="132" bestFit="1" customWidth="1"/>
    <col min="8970" max="9216" width="9.1640625" style="132"/>
    <col min="9217" max="9217" width="9.83203125" style="132" customWidth="1"/>
    <col min="9218" max="9218" width="28.33203125" style="132" bestFit="1" customWidth="1"/>
    <col min="9219" max="9220" width="11.1640625" style="132" customWidth="1"/>
    <col min="9221" max="9224" width="9.1640625" style="132"/>
    <col min="9225" max="9225" width="10" style="132" bestFit="1" customWidth="1"/>
    <col min="9226" max="9472" width="9.1640625" style="132"/>
    <col min="9473" max="9473" width="9.83203125" style="132" customWidth="1"/>
    <col min="9474" max="9474" width="28.33203125" style="132" bestFit="1" customWidth="1"/>
    <col min="9475" max="9476" width="11.1640625" style="132" customWidth="1"/>
    <col min="9477" max="9480" width="9.1640625" style="132"/>
    <col min="9481" max="9481" width="10" style="132" bestFit="1" customWidth="1"/>
    <col min="9482" max="9728" width="9.1640625" style="132"/>
    <col min="9729" max="9729" width="9.83203125" style="132" customWidth="1"/>
    <col min="9730" max="9730" width="28.33203125" style="132" bestFit="1" customWidth="1"/>
    <col min="9731" max="9732" width="11.1640625" style="132" customWidth="1"/>
    <col min="9733" max="9736" width="9.1640625" style="132"/>
    <col min="9737" max="9737" width="10" style="132" bestFit="1" customWidth="1"/>
    <col min="9738" max="9984" width="9.1640625" style="132"/>
    <col min="9985" max="9985" width="9.83203125" style="132" customWidth="1"/>
    <col min="9986" max="9986" width="28.33203125" style="132" bestFit="1" customWidth="1"/>
    <col min="9987" max="9988" width="11.1640625" style="132" customWidth="1"/>
    <col min="9989" max="9992" width="9.1640625" style="132"/>
    <col min="9993" max="9993" width="10" style="132" bestFit="1" customWidth="1"/>
    <col min="9994" max="10240" width="9.1640625" style="132"/>
    <col min="10241" max="10241" width="9.83203125" style="132" customWidth="1"/>
    <col min="10242" max="10242" width="28.33203125" style="132" bestFit="1" customWidth="1"/>
    <col min="10243" max="10244" width="11.1640625" style="132" customWidth="1"/>
    <col min="10245" max="10248" width="9.1640625" style="132"/>
    <col min="10249" max="10249" width="10" style="132" bestFit="1" customWidth="1"/>
    <col min="10250" max="10496" width="9.1640625" style="132"/>
    <col min="10497" max="10497" width="9.83203125" style="132" customWidth="1"/>
    <col min="10498" max="10498" width="28.33203125" style="132" bestFit="1" customWidth="1"/>
    <col min="10499" max="10500" width="11.1640625" style="132" customWidth="1"/>
    <col min="10501" max="10504" width="9.1640625" style="132"/>
    <col min="10505" max="10505" width="10" style="132" bestFit="1" customWidth="1"/>
    <col min="10506" max="10752" width="9.1640625" style="132"/>
    <col min="10753" max="10753" width="9.83203125" style="132" customWidth="1"/>
    <col min="10754" max="10754" width="28.33203125" style="132" bestFit="1" customWidth="1"/>
    <col min="10755" max="10756" width="11.1640625" style="132" customWidth="1"/>
    <col min="10757" max="10760" width="9.1640625" style="132"/>
    <col min="10761" max="10761" width="10" style="132" bestFit="1" customWidth="1"/>
    <col min="10762" max="11008" width="9.1640625" style="132"/>
    <col min="11009" max="11009" width="9.83203125" style="132" customWidth="1"/>
    <col min="11010" max="11010" width="28.33203125" style="132" bestFit="1" customWidth="1"/>
    <col min="11011" max="11012" width="11.1640625" style="132" customWidth="1"/>
    <col min="11013" max="11016" width="9.1640625" style="132"/>
    <col min="11017" max="11017" width="10" style="132" bestFit="1" customWidth="1"/>
    <col min="11018" max="11264" width="9.1640625" style="132"/>
    <col min="11265" max="11265" width="9.83203125" style="132" customWidth="1"/>
    <col min="11266" max="11266" width="28.33203125" style="132" bestFit="1" customWidth="1"/>
    <col min="11267" max="11268" width="11.1640625" style="132" customWidth="1"/>
    <col min="11269" max="11272" width="9.1640625" style="132"/>
    <col min="11273" max="11273" width="10" style="132" bestFit="1" customWidth="1"/>
    <col min="11274" max="11520" width="9.1640625" style="132"/>
    <col min="11521" max="11521" width="9.83203125" style="132" customWidth="1"/>
    <col min="11522" max="11522" width="28.33203125" style="132" bestFit="1" customWidth="1"/>
    <col min="11523" max="11524" width="11.1640625" style="132" customWidth="1"/>
    <col min="11525" max="11528" width="9.1640625" style="132"/>
    <col min="11529" max="11529" width="10" style="132" bestFit="1" customWidth="1"/>
    <col min="11530" max="11776" width="9.1640625" style="132"/>
    <col min="11777" max="11777" width="9.83203125" style="132" customWidth="1"/>
    <col min="11778" max="11778" width="28.33203125" style="132" bestFit="1" customWidth="1"/>
    <col min="11779" max="11780" width="11.1640625" style="132" customWidth="1"/>
    <col min="11781" max="11784" width="9.1640625" style="132"/>
    <col min="11785" max="11785" width="10" style="132" bestFit="1" customWidth="1"/>
    <col min="11786" max="12032" width="9.1640625" style="132"/>
    <col min="12033" max="12033" width="9.83203125" style="132" customWidth="1"/>
    <col min="12034" max="12034" width="28.33203125" style="132" bestFit="1" customWidth="1"/>
    <col min="12035" max="12036" width="11.1640625" style="132" customWidth="1"/>
    <col min="12037" max="12040" width="9.1640625" style="132"/>
    <col min="12041" max="12041" width="10" style="132" bestFit="1" customWidth="1"/>
    <col min="12042" max="12288" width="9.1640625" style="132"/>
    <col min="12289" max="12289" width="9.83203125" style="132" customWidth="1"/>
    <col min="12290" max="12290" width="28.33203125" style="132" bestFit="1" customWidth="1"/>
    <col min="12291" max="12292" width="11.1640625" style="132" customWidth="1"/>
    <col min="12293" max="12296" width="9.1640625" style="132"/>
    <col min="12297" max="12297" width="10" style="132" bestFit="1" customWidth="1"/>
    <col min="12298" max="12544" width="9.1640625" style="132"/>
    <col min="12545" max="12545" width="9.83203125" style="132" customWidth="1"/>
    <col min="12546" max="12546" width="28.33203125" style="132" bestFit="1" customWidth="1"/>
    <col min="12547" max="12548" width="11.1640625" style="132" customWidth="1"/>
    <col min="12549" max="12552" width="9.1640625" style="132"/>
    <col min="12553" max="12553" width="10" style="132" bestFit="1" customWidth="1"/>
    <col min="12554" max="12800" width="9.1640625" style="132"/>
    <col min="12801" max="12801" width="9.83203125" style="132" customWidth="1"/>
    <col min="12802" max="12802" width="28.33203125" style="132" bestFit="1" customWidth="1"/>
    <col min="12803" max="12804" width="11.1640625" style="132" customWidth="1"/>
    <col min="12805" max="12808" width="9.1640625" style="132"/>
    <col min="12809" max="12809" width="10" style="132" bestFit="1" customWidth="1"/>
    <col min="12810" max="13056" width="9.1640625" style="132"/>
    <col min="13057" max="13057" width="9.83203125" style="132" customWidth="1"/>
    <col min="13058" max="13058" width="28.33203125" style="132" bestFit="1" customWidth="1"/>
    <col min="13059" max="13060" width="11.1640625" style="132" customWidth="1"/>
    <col min="13061" max="13064" width="9.1640625" style="132"/>
    <col min="13065" max="13065" width="10" style="132" bestFit="1" customWidth="1"/>
    <col min="13066" max="13312" width="9.1640625" style="132"/>
    <col min="13313" max="13313" width="9.83203125" style="132" customWidth="1"/>
    <col min="13314" max="13314" width="28.33203125" style="132" bestFit="1" customWidth="1"/>
    <col min="13315" max="13316" width="11.1640625" style="132" customWidth="1"/>
    <col min="13317" max="13320" width="9.1640625" style="132"/>
    <col min="13321" max="13321" width="10" style="132" bestFit="1" customWidth="1"/>
    <col min="13322" max="13568" width="9.1640625" style="132"/>
    <col min="13569" max="13569" width="9.83203125" style="132" customWidth="1"/>
    <col min="13570" max="13570" width="28.33203125" style="132" bestFit="1" customWidth="1"/>
    <col min="13571" max="13572" width="11.1640625" style="132" customWidth="1"/>
    <col min="13573" max="13576" width="9.1640625" style="132"/>
    <col min="13577" max="13577" width="10" style="132" bestFit="1" customWidth="1"/>
    <col min="13578" max="13824" width="9.1640625" style="132"/>
    <col min="13825" max="13825" width="9.83203125" style="132" customWidth="1"/>
    <col min="13826" max="13826" width="28.33203125" style="132" bestFit="1" customWidth="1"/>
    <col min="13827" max="13828" width="11.1640625" style="132" customWidth="1"/>
    <col min="13829" max="13832" width="9.1640625" style="132"/>
    <col min="13833" max="13833" width="10" style="132" bestFit="1" customWidth="1"/>
    <col min="13834" max="14080" width="9.1640625" style="132"/>
    <col min="14081" max="14081" width="9.83203125" style="132" customWidth="1"/>
    <col min="14082" max="14082" width="28.33203125" style="132" bestFit="1" customWidth="1"/>
    <col min="14083" max="14084" width="11.1640625" style="132" customWidth="1"/>
    <col min="14085" max="14088" width="9.1640625" style="132"/>
    <col min="14089" max="14089" width="10" style="132" bestFit="1" customWidth="1"/>
    <col min="14090" max="14336" width="9.1640625" style="132"/>
    <col min="14337" max="14337" width="9.83203125" style="132" customWidth="1"/>
    <col min="14338" max="14338" width="28.33203125" style="132" bestFit="1" customWidth="1"/>
    <col min="14339" max="14340" width="11.1640625" style="132" customWidth="1"/>
    <col min="14341" max="14344" width="9.1640625" style="132"/>
    <col min="14345" max="14345" width="10" style="132" bestFit="1" customWidth="1"/>
    <col min="14346" max="14592" width="9.1640625" style="132"/>
    <col min="14593" max="14593" width="9.83203125" style="132" customWidth="1"/>
    <col min="14594" max="14594" width="28.33203125" style="132" bestFit="1" customWidth="1"/>
    <col min="14595" max="14596" width="11.1640625" style="132" customWidth="1"/>
    <col min="14597" max="14600" width="9.1640625" style="132"/>
    <col min="14601" max="14601" width="10" style="132" bestFit="1" customWidth="1"/>
    <col min="14602" max="14848" width="9.1640625" style="132"/>
    <col min="14849" max="14849" width="9.83203125" style="132" customWidth="1"/>
    <col min="14850" max="14850" width="28.33203125" style="132" bestFit="1" customWidth="1"/>
    <col min="14851" max="14852" width="11.1640625" style="132" customWidth="1"/>
    <col min="14853" max="14856" width="9.1640625" style="132"/>
    <col min="14857" max="14857" width="10" style="132" bestFit="1" customWidth="1"/>
    <col min="14858" max="15104" width="9.1640625" style="132"/>
    <col min="15105" max="15105" width="9.83203125" style="132" customWidth="1"/>
    <col min="15106" max="15106" width="28.33203125" style="132" bestFit="1" customWidth="1"/>
    <col min="15107" max="15108" width="11.1640625" style="132" customWidth="1"/>
    <col min="15109" max="15112" width="9.1640625" style="132"/>
    <col min="15113" max="15113" width="10" style="132" bestFit="1" customWidth="1"/>
    <col min="15114" max="15360" width="9.1640625" style="132"/>
    <col min="15361" max="15361" width="9.83203125" style="132" customWidth="1"/>
    <col min="15362" max="15362" width="28.33203125" style="132" bestFit="1" customWidth="1"/>
    <col min="15363" max="15364" width="11.1640625" style="132" customWidth="1"/>
    <col min="15365" max="15368" width="9.1640625" style="132"/>
    <col min="15369" max="15369" width="10" style="132" bestFit="1" customWidth="1"/>
    <col min="15370" max="15616" width="9.1640625" style="132"/>
    <col min="15617" max="15617" width="9.83203125" style="132" customWidth="1"/>
    <col min="15618" max="15618" width="28.33203125" style="132" bestFit="1" customWidth="1"/>
    <col min="15619" max="15620" width="11.1640625" style="132" customWidth="1"/>
    <col min="15621" max="15624" width="9.1640625" style="132"/>
    <col min="15625" max="15625" width="10" style="132" bestFit="1" customWidth="1"/>
    <col min="15626" max="15872" width="9.1640625" style="132"/>
    <col min="15873" max="15873" width="9.83203125" style="132" customWidth="1"/>
    <col min="15874" max="15874" width="28.33203125" style="132" bestFit="1" customWidth="1"/>
    <col min="15875" max="15876" width="11.1640625" style="132" customWidth="1"/>
    <col min="15877" max="15880" width="9.1640625" style="132"/>
    <col min="15881" max="15881" width="10" style="132" bestFit="1" customWidth="1"/>
    <col min="15882" max="16128" width="9.1640625" style="132"/>
    <col min="16129" max="16129" width="9.83203125" style="132" customWidth="1"/>
    <col min="16130" max="16130" width="28.33203125" style="132" bestFit="1" customWidth="1"/>
    <col min="16131" max="16132" width="11.1640625" style="132" customWidth="1"/>
    <col min="16133" max="16136" width="9.1640625" style="132"/>
    <col min="16137" max="16137" width="10" style="132" bestFit="1" customWidth="1"/>
    <col min="16138" max="16384" width="9.1640625" style="132"/>
  </cols>
  <sheetData>
    <row r="1" spans="1:11" ht="25" customHeight="1">
      <c r="A1" s="174" t="s">
        <v>2822</v>
      </c>
    </row>
    <row r="2" spans="1:11" ht="12.75" customHeight="1"/>
    <row r="3" spans="1:11" s="1" customFormat="1" ht="12.75" customHeight="1">
      <c r="A3" s="21" t="s">
        <v>2821</v>
      </c>
      <c r="C3" s="133"/>
      <c r="D3" s="134"/>
    </row>
    <row r="4" spans="1:11" ht="12.75" customHeight="1">
      <c r="A4" s="135"/>
    </row>
    <row r="5" spans="1:11" s="138" customFormat="1" ht="49.5" customHeight="1">
      <c r="A5" s="136" t="s">
        <v>1603</v>
      </c>
      <c r="B5" s="136" t="s">
        <v>1604</v>
      </c>
      <c r="C5" s="137" t="s">
        <v>1605</v>
      </c>
      <c r="D5" s="137" t="s">
        <v>1606</v>
      </c>
      <c r="F5" s="139" t="s">
        <v>1369</v>
      </c>
      <c r="G5" s="139" t="s">
        <v>1607</v>
      </c>
      <c r="H5" s="140" t="s">
        <v>1608</v>
      </c>
      <c r="I5" s="138" t="s">
        <v>1609</v>
      </c>
      <c r="J5" s="138" t="s">
        <v>1610</v>
      </c>
      <c r="K5" s="138" t="s">
        <v>1611</v>
      </c>
    </row>
    <row r="6" spans="1:11" s="144" customFormat="1" ht="12.75" customHeight="1">
      <c r="A6" s="132" t="s">
        <v>1612</v>
      </c>
      <c r="B6" s="132" t="s">
        <v>1613</v>
      </c>
      <c r="C6" s="141">
        <v>127</v>
      </c>
      <c r="D6" s="141">
        <v>111180</v>
      </c>
      <c r="E6" s="142">
        <f t="shared" ref="E6:E69" si="0">C6/D6</f>
        <v>1.1000000000000001E-3</v>
      </c>
      <c r="F6" s="139">
        <v>411</v>
      </c>
      <c r="G6" s="139">
        <v>282</v>
      </c>
      <c r="H6" s="140">
        <v>64.849999999999994</v>
      </c>
      <c r="I6" s="143">
        <f t="shared" ref="I6:I69" si="1">D6*H6/100</f>
        <v>72100</v>
      </c>
      <c r="J6" s="144">
        <f>INT(K6/K$331*5+0.99999)</f>
        <v>1</v>
      </c>
      <c r="K6" s="145">
        <f>D6</f>
        <v>111180</v>
      </c>
    </row>
    <row r="7" spans="1:11" s="144" customFormat="1" ht="12.75" customHeight="1">
      <c r="A7" s="132" t="s">
        <v>1614</v>
      </c>
      <c r="B7" s="132" t="s">
        <v>1615</v>
      </c>
      <c r="C7" s="141">
        <v>126</v>
      </c>
      <c r="D7" s="141">
        <v>98069</v>
      </c>
      <c r="E7" s="142">
        <f t="shared" si="0"/>
        <v>1.2999999999999999E-3</v>
      </c>
      <c r="F7" s="139">
        <v>349</v>
      </c>
      <c r="G7" s="139">
        <v>320</v>
      </c>
      <c r="H7" s="140">
        <v>64.73</v>
      </c>
      <c r="I7" s="143">
        <f t="shared" si="1"/>
        <v>63480</v>
      </c>
      <c r="J7" s="144">
        <f t="shared" ref="J7:J70" si="2">INT(K7/K$331*5+0.99999)</f>
        <v>1</v>
      </c>
      <c r="K7" s="145">
        <f>D7+K6</f>
        <v>209249</v>
      </c>
    </row>
    <row r="8" spans="1:11" s="144" customFormat="1" ht="12.75" customHeight="1">
      <c r="A8" s="132" t="s">
        <v>1616</v>
      </c>
      <c r="B8" s="132" t="s">
        <v>1617</v>
      </c>
      <c r="C8" s="141">
        <v>92</v>
      </c>
      <c r="D8" s="141">
        <v>69307</v>
      </c>
      <c r="E8" s="142">
        <f t="shared" si="0"/>
        <v>1.2999999999999999E-3</v>
      </c>
      <c r="F8" s="139">
        <v>227</v>
      </c>
      <c r="G8" s="139">
        <v>175</v>
      </c>
      <c r="H8" s="140">
        <v>62</v>
      </c>
      <c r="I8" s="143">
        <f t="shared" si="1"/>
        <v>42970</v>
      </c>
      <c r="J8" s="144">
        <f t="shared" si="2"/>
        <v>1</v>
      </c>
      <c r="K8" s="145">
        <f t="shared" ref="K8:K71" si="3">D8+K7</f>
        <v>278556</v>
      </c>
    </row>
    <row r="9" spans="1:11" s="144" customFormat="1" ht="12.75" customHeight="1">
      <c r="A9" s="132" t="s">
        <v>1618</v>
      </c>
      <c r="B9" s="132" t="s">
        <v>1619</v>
      </c>
      <c r="C9" s="141">
        <v>115</v>
      </c>
      <c r="D9" s="141">
        <v>85670</v>
      </c>
      <c r="E9" s="142">
        <f t="shared" si="0"/>
        <v>1.2999999999999999E-3</v>
      </c>
      <c r="F9" s="139">
        <v>271</v>
      </c>
      <c r="G9" s="139">
        <v>221</v>
      </c>
      <c r="H9" s="140">
        <v>66.61</v>
      </c>
      <c r="I9" s="143">
        <f t="shared" si="1"/>
        <v>57065</v>
      </c>
      <c r="J9" s="144">
        <f t="shared" si="2"/>
        <v>1</v>
      </c>
      <c r="K9" s="145">
        <f t="shared" si="3"/>
        <v>364226</v>
      </c>
    </row>
    <row r="10" spans="1:11" s="144" customFormat="1" ht="12.75" customHeight="1">
      <c r="A10" s="132" t="s">
        <v>1620</v>
      </c>
      <c r="B10" s="132" t="s">
        <v>1621</v>
      </c>
      <c r="C10" s="141">
        <v>138</v>
      </c>
      <c r="D10" s="141">
        <v>100423</v>
      </c>
      <c r="E10" s="142">
        <f t="shared" si="0"/>
        <v>1.4E-3</v>
      </c>
      <c r="F10" s="139">
        <v>369</v>
      </c>
      <c r="G10" s="139">
        <v>298</v>
      </c>
      <c r="H10" s="140">
        <v>62.78</v>
      </c>
      <c r="I10" s="143">
        <f t="shared" si="1"/>
        <v>63046</v>
      </c>
      <c r="J10" s="144">
        <f t="shared" si="2"/>
        <v>1</v>
      </c>
      <c r="K10" s="145">
        <f t="shared" si="3"/>
        <v>464649</v>
      </c>
    </row>
    <row r="11" spans="1:11" s="144" customFormat="1" ht="12.75" customHeight="1">
      <c r="A11" s="132" t="s">
        <v>1622</v>
      </c>
      <c r="B11" s="132" t="s">
        <v>1623</v>
      </c>
      <c r="C11" s="141">
        <v>215</v>
      </c>
      <c r="D11" s="141">
        <v>147915</v>
      </c>
      <c r="E11" s="142">
        <f t="shared" si="0"/>
        <v>1.5E-3</v>
      </c>
      <c r="F11" s="139">
        <v>515</v>
      </c>
      <c r="G11" s="139">
        <v>423</v>
      </c>
      <c r="H11" s="140">
        <v>51.56</v>
      </c>
      <c r="I11" s="143">
        <f t="shared" si="1"/>
        <v>76265</v>
      </c>
      <c r="J11" s="144">
        <f t="shared" si="2"/>
        <v>1</v>
      </c>
      <c r="K11" s="145">
        <f t="shared" si="3"/>
        <v>612564</v>
      </c>
    </row>
    <row r="12" spans="1:11" s="144" customFormat="1" ht="12.75" customHeight="1">
      <c r="A12" s="132" t="s">
        <v>1624</v>
      </c>
      <c r="B12" s="132" t="s">
        <v>1625</v>
      </c>
      <c r="C12" s="141">
        <v>481</v>
      </c>
      <c r="D12" s="141">
        <v>316002</v>
      </c>
      <c r="E12" s="142">
        <f t="shared" si="0"/>
        <v>1.5E-3</v>
      </c>
      <c r="F12" s="139">
        <v>1161</v>
      </c>
      <c r="G12" s="139">
        <v>1027</v>
      </c>
      <c r="H12" s="140">
        <v>54.11</v>
      </c>
      <c r="I12" s="143">
        <f t="shared" si="1"/>
        <v>170989</v>
      </c>
      <c r="J12" s="144">
        <f t="shared" si="2"/>
        <v>1</v>
      </c>
      <c r="K12" s="145">
        <f t="shared" si="3"/>
        <v>928566</v>
      </c>
    </row>
    <row r="13" spans="1:11" s="144" customFormat="1" ht="12.75" customHeight="1">
      <c r="A13" s="132" t="s">
        <v>1626</v>
      </c>
      <c r="B13" s="132" t="s">
        <v>1627</v>
      </c>
      <c r="C13" s="141">
        <v>194</v>
      </c>
      <c r="D13" s="141">
        <v>124645</v>
      </c>
      <c r="E13" s="142">
        <f t="shared" si="0"/>
        <v>1.6000000000000001E-3</v>
      </c>
      <c r="F13" s="139">
        <v>387</v>
      </c>
      <c r="G13" s="139">
        <v>339</v>
      </c>
      <c r="H13" s="140">
        <v>60.28</v>
      </c>
      <c r="I13" s="143">
        <f t="shared" si="1"/>
        <v>75136</v>
      </c>
      <c r="J13" s="144">
        <f t="shared" si="2"/>
        <v>1</v>
      </c>
      <c r="K13" s="145">
        <f t="shared" si="3"/>
        <v>1053211</v>
      </c>
    </row>
    <row r="14" spans="1:11" s="144" customFormat="1" ht="12.75" customHeight="1">
      <c r="A14" s="132" t="s">
        <v>1628</v>
      </c>
      <c r="B14" s="132" t="s">
        <v>1629</v>
      </c>
      <c r="C14" s="141">
        <v>140</v>
      </c>
      <c r="D14" s="141">
        <v>89731</v>
      </c>
      <c r="E14" s="142">
        <f t="shared" si="0"/>
        <v>1.6000000000000001E-3</v>
      </c>
      <c r="F14" s="139">
        <v>324</v>
      </c>
      <c r="G14" s="139">
        <v>307</v>
      </c>
      <c r="H14" s="140">
        <v>72.7</v>
      </c>
      <c r="I14" s="143">
        <f t="shared" si="1"/>
        <v>65234</v>
      </c>
      <c r="J14" s="144">
        <f t="shared" si="2"/>
        <v>1</v>
      </c>
      <c r="K14" s="145">
        <f t="shared" si="3"/>
        <v>1142942</v>
      </c>
    </row>
    <row r="15" spans="1:11" s="144" customFormat="1" ht="12.75" customHeight="1">
      <c r="A15" s="132" t="s">
        <v>1630</v>
      </c>
      <c r="B15" s="132" t="s">
        <v>1631</v>
      </c>
      <c r="C15" s="141">
        <v>182</v>
      </c>
      <c r="D15" s="141">
        <v>114891</v>
      </c>
      <c r="E15" s="142">
        <f t="shared" si="0"/>
        <v>1.6000000000000001E-3</v>
      </c>
      <c r="F15" s="139">
        <v>356</v>
      </c>
      <c r="G15" s="139">
        <v>298</v>
      </c>
      <c r="H15" s="140">
        <v>61.23</v>
      </c>
      <c r="I15" s="143">
        <f t="shared" si="1"/>
        <v>70348</v>
      </c>
      <c r="J15" s="144">
        <f t="shared" si="2"/>
        <v>1</v>
      </c>
      <c r="K15" s="145">
        <f t="shared" si="3"/>
        <v>1257833</v>
      </c>
    </row>
    <row r="16" spans="1:11" s="144" customFormat="1" ht="12.75" customHeight="1">
      <c r="A16" s="132" t="s">
        <v>1632</v>
      </c>
      <c r="B16" s="132" t="s">
        <v>1633</v>
      </c>
      <c r="C16" s="141">
        <v>114</v>
      </c>
      <c r="D16" s="141">
        <v>69886</v>
      </c>
      <c r="E16" s="142">
        <f t="shared" si="0"/>
        <v>1.6000000000000001E-3</v>
      </c>
      <c r="F16" s="139">
        <v>220</v>
      </c>
      <c r="G16" s="139">
        <v>181</v>
      </c>
      <c r="H16" s="140">
        <v>60.68</v>
      </c>
      <c r="I16" s="143">
        <f t="shared" si="1"/>
        <v>42407</v>
      </c>
      <c r="J16" s="144">
        <f t="shared" si="2"/>
        <v>1</v>
      </c>
      <c r="K16" s="145">
        <f t="shared" si="3"/>
        <v>1327719</v>
      </c>
    </row>
    <row r="17" spans="1:11" s="144" customFormat="1" ht="12.75" customHeight="1">
      <c r="A17" s="132" t="s">
        <v>1634</v>
      </c>
      <c r="B17" s="132" t="s">
        <v>1635</v>
      </c>
      <c r="C17" s="141">
        <v>113</v>
      </c>
      <c r="D17" s="141">
        <v>67321</v>
      </c>
      <c r="E17" s="146">
        <f t="shared" si="0"/>
        <v>2E-3</v>
      </c>
      <c r="F17" s="139">
        <v>259</v>
      </c>
      <c r="G17" s="139">
        <v>190</v>
      </c>
      <c r="H17" s="140">
        <v>60.62</v>
      </c>
      <c r="I17" s="143">
        <f t="shared" si="1"/>
        <v>40810</v>
      </c>
      <c r="J17" s="144">
        <f t="shared" si="2"/>
        <v>1</v>
      </c>
      <c r="K17" s="145">
        <f t="shared" si="3"/>
        <v>1395040</v>
      </c>
    </row>
    <row r="18" spans="1:11" s="144" customFormat="1" ht="12.75" customHeight="1">
      <c r="A18" s="132" t="s">
        <v>1636</v>
      </c>
      <c r="B18" s="132" t="s">
        <v>1637</v>
      </c>
      <c r="C18" s="141">
        <v>176</v>
      </c>
      <c r="D18" s="141">
        <v>100334</v>
      </c>
      <c r="E18" s="146">
        <f t="shared" si="0"/>
        <v>2E-3</v>
      </c>
      <c r="F18" s="139">
        <v>271</v>
      </c>
      <c r="G18" s="139">
        <v>246</v>
      </c>
      <c r="H18" s="140">
        <v>60.35</v>
      </c>
      <c r="I18" s="143">
        <f t="shared" si="1"/>
        <v>60552</v>
      </c>
      <c r="J18" s="144">
        <f t="shared" si="2"/>
        <v>1</v>
      </c>
      <c r="K18" s="145">
        <f t="shared" si="3"/>
        <v>1495374</v>
      </c>
    </row>
    <row r="19" spans="1:11" s="144" customFormat="1" ht="12.75" customHeight="1">
      <c r="A19" s="132" t="s">
        <v>1638</v>
      </c>
      <c r="B19" s="132" t="s">
        <v>1639</v>
      </c>
      <c r="C19" s="141">
        <v>173</v>
      </c>
      <c r="D19" s="141">
        <v>98534</v>
      </c>
      <c r="E19" s="146">
        <f t="shared" si="0"/>
        <v>2E-3</v>
      </c>
      <c r="F19" s="139">
        <v>286</v>
      </c>
      <c r="G19" s="139">
        <v>264</v>
      </c>
      <c r="H19" s="140">
        <v>68.86</v>
      </c>
      <c r="I19" s="143">
        <f t="shared" si="1"/>
        <v>67851</v>
      </c>
      <c r="J19" s="144">
        <f t="shared" si="2"/>
        <v>1</v>
      </c>
      <c r="K19" s="145">
        <f t="shared" si="3"/>
        <v>1593908</v>
      </c>
    </row>
    <row r="20" spans="1:11" s="144" customFormat="1" ht="12.75" customHeight="1">
      <c r="A20" s="132" t="s">
        <v>1640</v>
      </c>
      <c r="B20" s="132" t="s">
        <v>1641</v>
      </c>
      <c r="C20" s="141">
        <v>232</v>
      </c>
      <c r="D20" s="141">
        <v>127455</v>
      </c>
      <c r="E20" s="146">
        <f t="shared" si="0"/>
        <v>2E-3</v>
      </c>
      <c r="F20" s="139">
        <v>475</v>
      </c>
      <c r="G20" s="139">
        <v>394</v>
      </c>
      <c r="H20" s="140">
        <v>54.37</v>
      </c>
      <c r="I20" s="143">
        <f t="shared" si="1"/>
        <v>69297</v>
      </c>
      <c r="J20" s="144">
        <f t="shared" si="2"/>
        <v>1</v>
      </c>
      <c r="K20" s="145">
        <f t="shared" si="3"/>
        <v>1721363</v>
      </c>
    </row>
    <row r="21" spans="1:11" s="144" customFormat="1" ht="12.75" customHeight="1">
      <c r="A21" s="132" t="s">
        <v>1642</v>
      </c>
      <c r="B21" s="132" t="s">
        <v>1643</v>
      </c>
      <c r="C21" s="141">
        <v>180</v>
      </c>
      <c r="D21" s="141">
        <v>96769</v>
      </c>
      <c r="E21" s="146">
        <f t="shared" si="0"/>
        <v>2E-3</v>
      </c>
      <c r="F21" s="139">
        <v>327</v>
      </c>
      <c r="G21" s="139">
        <v>305</v>
      </c>
      <c r="H21" s="140">
        <v>55.37</v>
      </c>
      <c r="I21" s="143">
        <f t="shared" si="1"/>
        <v>53581</v>
      </c>
      <c r="J21" s="144">
        <f t="shared" si="2"/>
        <v>1</v>
      </c>
      <c r="K21" s="145">
        <f t="shared" si="3"/>
        <v>1818132</v>
      </c>
    </row>
    <row r="22" spans="1:11" s="144" customFormat="1" ht="12.75" customHeight="1">
      <c r="A22" s="132" t="s">
        <v>1644</v>
      </c>
      <c r="B22" s="132" t="s">
        <v>1645</v>
      </c>
      <c r="C22" s="141">
        <v>194</v>
      </c>
      <c r="D22" s="141">
        <v>99902</v>
      </c>
      <c r="E22" s="146">
        <f t="shared" si="0"/>
        <v>2E-3</v>
      </c>
      <c r="F22" s="139">
        <v>372</v>
      </c>
      <c r="G22" s="139">
        <v>290</v>
      </c>
      <c r="H22" s="140">
        <v>63.15</v>
      </c>
      <c r="I22" s="143">
        <f t="shared" si="1"/>
        <v>63088</v>
      </c>
      <c r="J22" s="144">
        <f t="shared" si="2"/>
        <v>1</v>
      </c>
      <c r="K22" s="145">
        <f t="shared" si="3"/>
        <v>1918034</v>
      </c>
    </row>
    <row r="23" spans="1:11" s="144" customFormat="1" ht="12.75" customHeight="1">
      <c r="A23" s="132" t="s">
        <v>1646</v>
      </c>
      <c r="B23" s="132" t="s">
        <v>1647</v>
      </c>
      <c r="C23" s="141">
        <v>215</v>
      </c>
      <c r="D23" s="141">
        <v>110118</v>
      </c>
      <c r="E23" s="146">
        <f t="shared" si="0"/>
        <v>2E-3</v>
      </c>
      <c r="F23" s="139">
        <v>335</v>
      </c>
      <c r="G23" s="139">
        <v>280</v>
      </c>
      <c r="H23" s="140">
        <v>58.56</v>
      </c>
      <c r="I23" s="143">
        <f t="shared" si="1"/>
        <v>64485</v>
      </c>
      <c r="J23" s="144">
        <f t="shared" si="2"/>
        <v>1</v>
      </c>
      <c r="K23" s="145">
        <f t="shared" si="3"/>
        <v>2028152</v>
      </c>
    </row>
    <row r="24" spans="1:11" s="144" customFormat="1" ht="12.75" customHeight="1">
      <c r="A24" s="132" t="s">
        <v>1648</v>
      </c>
      <c r="B24" s="132" t="s">
        <v>1649</v>
      </c>
      <c r="C24" s="141">
        <v>205</v>
      </c>
      <c r="D24" s="141">
        <v>104440</v>
      </c>
      <c r="E24" s="146">
        <f t="shared" si="0"/>
        <v>2E-3</v>
      </c>
      <c r="F24" s="139">
        <v>365</v>
      </c>
      <c r="G24" s="139">
        <v>299</v>
      </c>
      <c r="H24" s="140">
        <v>60.04</v>
      </c>
      <c r="I24" s="143">
        <f t="shared" si="1"/>
        <v>62706</v>
      </c>
      <c r="J24" s="144">
        <f t="shared" si="2"/>
        <v>1</v>
      </c>
      <c r="K24" s="145">
        <f t="shared" si="3"/>
        <v>2132592</v>
      </c>
    </row>
    <row r="25" spans="1:11" s="144" customFormat="1" ht="12.75" customHeight="1">
      <c r="A25" s="132" t="s">
        <v>1650</v>
      </c>
      <c r="B25" s="132" t="s">
        <v>1651</v>
      </c>
      <c r="C25" s="141">
        <v>182</v>
      </c>
      <c r="D25" s="141">
        <v>91662</v>
      </c>
      <c r="E25" s="146">
        <f t="shared" si="0"/>
        <v>2E-3</v>
      </c>
      <c r="F25" s="139">
        <v>273</v>
      </c>
      <c r="G25" s="139">
        <v>245</v>
      </c>
      <c r="H25" s="140">
        <v>50.55</v>
      </c>
      <c r="I25" s="143">
        <f t="shared" si="1"/>
        <v>46335</v>
      </c>
      <c r="J25" s="144">
        <f t="shared" si="2"/>
        <v>1</v>
      </c>
      <c r="K25" s="145">
        <f t="shared" si="3"/>
        <v>2224254</v>
      </c>
    </row>
    <row r="26" spans="1:11" s="144" customFormat="1" ht="12.75" customHeight="1">
      <c r="A26" s="132" t="s">
        <v>1652</v>
      </c>
      <c r="B26" s="132" t="s">
        <v>1653</v>
      </c>
      <c r="C26" s="141">
        <v>144</v>
      </c>
      <c r="D26" s="141">
        <v>71288</v>
      </c>
      <c r="E26" s="146">
        <f t="shared" si="0"/>
        <v>2E-3</v>
      </c>
      <c r="F26" s="139">
        <v>253</v>
      </c>
      <c r="G26" s="139">
        <v>225</v>
      </c>
      <c r="H26" s="140">
        <v>51.56</v>
      </c>
      <c r="I26" s="143">
        <f t="shared" si="1"/>
        <v>36756</v>
      </c>
      <c r="J26" s="144">
        <f t="shared" si="2"/>
        <v>1</v>
      </c>
      <c r="K26" s="145">
        <f t="shared" si="3"/>
        <v>2295542</v>
      </c>
    </row>
    <row r="27" spans="1:11" s="144" customFormat="1" ht="12.75" customHeight="1">
      <c r="A27" s="132" t="s">
        <v>1654</v>
      </c>
      <c r="B27" s="132" t="s">
        <v>1655</v>
      </c>
      <c r="C27" s="141">
        <v>131</v>
      </c>
      <c r="D27" s="141">
        <v>63229</v>
      </c>
      <c r="E27" s="146">
        <f t="shared" si="0"/>
        <v>2E-3</v>
      </c>
      <c r="F27" s="139">
        <v>229</v>
      </c>
      <c r="G27" s="139">
        <v>210</v>
      </c>
      <c r="H27" s="140">
        <v>66.88</v>
      </c>
      <c r="I27" s="143">
        <f t="shared" si="1"/>
        <v>42288</v>
      </c>
      <c r="J27" s="144">
        <f t="shared" si="2"/>
        <v>1</v>
      </c>
      <c r="K27" s="145">
        <f t="shared" si="3"/>
        <v>2358771</v>
      </c>
    </row>
    <row r="28" spans="1:11" s="144" customFormat="1" ht="12.75" customHeight="1">
      <c r="A28" s="132" t="s">
        <v>1656</v>
      </c>
      <c r="B28" s="132" t="s">
        <v>1657</v>
      </c>
      <c r="C28" s="141">
        <v>244</v>
      </c>
      <c r="D28" s="141">
        <v>116501</v>
      </c>
      <c r="E28" s="146">
        <f t="shared" si="0"/>
        <v>2E-3</v>
      </c>
      <c r="F28" s="139">
        <v>390</v>
      </c>
      <c r="G28" s="139">
        <v>290</v>
      </c>
      <c r="H28" s="140">
        <v>55.55</v>
      </c>
      <c r="I28" s="143">
        <f t="shared" si="1"/>
        <v>64716</v>
      </c>
      <c r="J28" s="144">
        <f t="shared" si="2"/>
        <v>1</v>
      </c>
      <c r="K28" s="145">
        <f t="shared" si="3"/>
        <v>2475272</v>
      </c>
    </row>
    <row r="29" spans="1:11" s="144" customFormat="1" ht="12.75" customHeight="1">
      <c r="A29" s="132" t="s">
        <v>1658</v>
      </c>
      <c r="B29" s="132" t="s">
        <v>1659</v>
      </c>
      <c r="C29" s="141">
        <v>268</v>
      </c>
      <c r="D29" s="141">
        <v>126903</v>
      </c>
      <c r="E29" s="146">
        <f t="shared" si="0"/>
        <v>2E-3</v>
      </c>
      <c r="F29" s="139">
        <v>391</v>
      </c>
      <c r="G29" s="139">
        <v>319</v>
      </c>
      <c r="H29" s="140">
        <v>57.42</v>
      </c>
      <c r="I29" s="143">
        <f t="shared" si="1"/>
        <v>72868</v>
      </c>
      <c r="J29" s="144">
        <f t="shared" si="2"/>
        <v>1</v>
      </c>
      <c r="K29" s="145">
        <f t="shared" si="3"/>
        <v>2602175</v>
      </c>
    </row>
    <row r="30" spans="1:11" s="144" customFormat="1" ht="12.75" customHeight="1">
      <c r="A30" s="132" t="s">
        <v>1660</v>
      </c>
      <c r="B30" s="132" t="s">
        <v>1661</v>
      </c>
      <c r="C30" s="141">
        <v>208</v>
      </c>
      <c r="D30" s="141">
        <v>96956</v>
      </c>
      <c r="E30" s="146">
        <f t="shared" si="0"/>
        <v>2E-3</v>
      </c>
      <c r="F30" s="139">
        <v>314</v>
      </c>
      <c r="G30" s="139">
        <v>300</v>
      </c>
      <c r="H30" s="140">
        <v>58.65</v>
      </c>
      <c r="I30" s="143">
        <f t="shared" si="1"/>
        <v>56865</v>
      </c>
      <c r="J30" s="144">
        <f t="shared" si="2"/>
        <v>1</v>
      </c>
      <c r="K30" s="145">
        <f t="shared" si="3"/>
        <v>2699131</v>
      </c>
    </row>
    <row r="31" spans="1:11" s="144" customFormat="1" ht="12.75" customHeight="1">
      <c r="A31" s="132" t="s">
        <v>1662</v>
      </c>
      <c r="B31" s="132" t="s">
        <v>1663</v>
      </c>
      <c r="C31" s="141">
        <v>321</v>
      </c>
      <c r="D31" s="141">
        <v>149418</v>
      </c>
      <c r="E31" s="146">
        <f t="shared" si="0"/>
        <v>2E-3</v>
      </c>
      <c r="F31" s="139">
        <v>564</v>
      </c>
      <c r="G31" s="139">
        <v>438</v>
      </c>
      <c r="H31" s="140">
        <v>62.05</v>
      </c>
      <c r="I31" s="143">
        <f t="shared" si="1"/>
        <v>92714</v>
      </c>
      <c r="J31" s="144">
        <f t="shared" si="2"/>
        <v>1</v>
      </c>
      <c r="K31" s="145">
        <f t="shared" si="3"/>
        <v>2848549</v>
      </c>
    </row>
    <row r="32" spans="1:11" s="144" customFormat="1" ht="12.75" customHeight="1">
      <c r="A32" s="132" t="s">
        <v>1664</v>
      </c>
      <c r="B32" s="132" t="s">
        <v>1665</v>
      </c>
      <c r="C32" s="141">
        <v>211</v>
      </c>
      <c r="D32" s="141">
        <v>97703</v>
      </c>
      <c r="E32" s="146">
        <f t="shared" si="0"/>
        <v>2E-3</v>
      </c>
      <c r="F32" s="139">
        <v>262</v>
      </c>
      <c r="G32" s="139">
        <v>217</v>
      </c>
      <c r="H32" s="140">
        <v>59.47</v>
      </c>
      <c r="I32" s="143">
        <f t="shared" si="1"/>
        <v>58104</v>
      </c>
      <c r="J32" s="144">
        <f t="shared" si="2"/>
        <v>1</v>
      </c>
      <c r="K32" s="145">
        <f t="shared" si="3"/>
        <v>2946252</v>
      </c>
    </row>
    <row r="33" spans="1:20" s="144" customFormat="1" ht="12.75" customHeight="1">
      <c r="A33" s="132" t="s">
        <v>1666</v>
      </c>
      <c r="B33" s="132" t="s">
        <v>1667</v>
      </c>
      <c r="C33" s="141">
        <v>218</v>
      </c>
      <c r="D33" s="141">
        <v>100014</v>
      </c>
      <c r="E33" s="146">
        <f t="shared" si="0"/>
        <v>2E-3</v>
      </c>
      <c r="F33" s="139">
        <v>318</v>
      </c>
      <c r="G33" s="139">
        <v>244</v>
      </c>
      <c r="H33" s="140">
        <v>55.23</v>
      </c>
      <c r="I33" s="143">
        <f t="shared" si="1"/>
        <v>55238</v>
      </c>
      <c r="J33" s="144">
        <f t="shared" si="2"/>
        <v>1</v>
      </c>
      <c r="K33" s="145">
        <f t="shared" si="3"/>
        <v>3046266</v>
      </c>
    </row>
    <row r="34" spans="1:20" s="144" customFormat="1" ht="12.75" customHeight="1">
      <c r="A34" s="132" t="s">
        <v>1668</v>
      </c>
      <c r="B34" s="132" t="s">
        <v>1669</v>
      </c>
      <c r="C34" s="141">
        <v>703</v>
      </c>
      <c r="D34" s="141">
        <v>321238</v>
      </c>
      <c r="E34" s="146">
        <f t="shared" si="0"/>
        <v>2E-3</v>
      </c>
      <c r="F34" s="139">
        <v>1098</v>
      </c>
      <c r="G34" s="139">
        <v>1056</v>
      </c>
      <c r="H34" s="140">
        <v>48.3</v>
      </c>
      <c r="I34" s="143">
        <f t="shared" si="1"/>
        <v>155158</v>
      </c>
      <c r="J34" s="144">
        <f t="shared" si="2"/>
        <v>1</v>
      </c>
      <c r="K34" s="145">
        <f t="shared" si="3"/>
        <v>3367504</v>
      </c>
    </row>
    <row r="35" spans="1:20" s="144" customFormat="1" ht="12.75" customHeight="1">
      <c r="A35" s="132" t="s">
        <v>1670</v>
      </c>
      <c r="B35" s="132" t="s">
        <v>1671</v>
      </c>
      <c r="C35" s="141">
        <v>274</v>
      </c>
      <c r="D35" s="141">
        <v>123640</v>
      </c>
      <c r="E35" s="146">
        <f t="shared" si="0"/>
        <v>2E-3</v>
      </c>
      <c r="F35" s="139">
        <v>423</v>
      </c>
      <c r="G35" s="139">
        <v>378</v>
      </c>
      <c r="H35" s="140">
        <v>62.36</v>
      </c>
      <c r="I35" s="143">
        <f t="shared" si="1"/>
        <v>77102</v>
      </c>
      <c r="J35" s="144">
        <f t="shared" si="2"/>
        <v>1</v>
      </c>
      <c r="K35" s="145">
        <f t="shared" si="3"/>
        <v>3491144</v>
      </c>
    </row>
    <row r="36" spans="1:20" s="144" customFormat="1" ht="12.75" customHeight="1">
      <c r="A36" s="132" t="s">
        <v>1672</v>
      </c>
      <c r="B36" s="132" t="s">
        <v>1673</v>
      </c>
      <c r="C36" s="141">
        <v>319</v>
      </c>
      <c r="D36" s="141">
        <v>142598</v>
      </c>
      <c r="E36" s="146">
        <f t="shared" si="0"/>
        <v>2E-3</v>
      </c>
      <c r="F36" s="139">
        <v>658</v>
      </c>
      <c r="G36" s="139">
        <v>617</v>
      </c>
      <c r="H36" s="140">
        <v>69.5</v>
      </c>
      <c r="I36" s="143">
        <f t="shared" si="1"/>
        <v>99106</v>
      </c>
      <c r="J36" s="144">
        <f t="shared" si="2"/>
        <v>1</v>
      </c>
      <c r="K36" s="145">
        <f t="shared" si="3"/>
        <v>3633742</v>
      </c>
    </row>
    <row r="37" spans="1:20" s="144" customFormat="1" ht="12.75" customHeight="1">
      <c r="A37" s="132" t="s">
        <v>1674</v>
      </c>
      <c r="B37" s="132" t="s">
        <v>1675</v>
      </c>
      <c r="C37" s="141">
        <v>211</v>
      </c>
      <c r="D37" s="141">
        <v>93734</v>
      </c>
      <c r="E37" s="146">
        <f t="shared" si="0"/>
        <v>2E-3</v>
      </c>
      <c r="F37" s="139">
        <v>340</v>
      </c>
      <c r="G37" s="139">
        <v>257</v>
      </c>
      <c r="H37" s="140">
        <v>61.82</v>
      </c>
      <c r="I37" s="143">
        <f t="shared" si="1"/>
        <v>57946</v>
      </c>
      <c r="J37" s="144">
        <f t="shared" si="2"/>
        <v>1</v>
      </c>
      <c r="K37" s="145">
        <f t="shared" si="3"/>
        <v>3727476</v>
      </c>
    </row>
    <row r="38" spans="1:20" s="144" customFormat="1" ht="12.75" customHeight="1">
      <c r="A38" s="132" t="s">
        <v>1676</v>
      </c>
      <c r="B38" s="132" t="s">
        <v>1677</v>
      </c>
      <c r="C38" s="141">
        <v>145</v>
      </c>
      <c r="D38" s="141">
        <v>63350</v>
      </c>
      <c r="E38" s="146">
        <f t="shared" si="0"/>
        <v>2E-3</v>
      </c>
      <c r="F38" s="139">
        <v>234</v>
      </c>
      <c r="G38" s="139">
        <v>168</v>
      </c>
      <c r="H38" s="140">
        <v>62.58</v>
      </c>
      <c r="I38" s="143">
        <f t="shared" si="1"/>
        <v>39644</v>
      </c>
      <c r="J38" s="144">
        <f t="shared" si="2"/>
        <v>1</v>
      </c>
      <c r="K38" s="145">
        <f t="shared" si="3"/>
        <v>3790826</v>
      </c>
    </row>
    <row r="39" spans="1:20" s="144" customFormat="1" ht="12.75" customHeight="1">
      <c r="A39" s="132" t="s">
        <v>1678</v>
      </c>
      <c r="B39" s="132" t="s">
        <v>1679</v>
      </c>
      <c r="C39" s="141">
        <v>260</v>
      </c>
      <c r="D39" s="141">
        <v>113297</v>
      </c>
      <c r="E39" s="146">
        <f t="shared" si="0"/>
        <v>2E-3</v>
      </c>
      <c r="F39" s="139">
        <v>402</v>
      </c>
      <c r="G39" s="139">
        <v>291</v>
      </c>
      <c r="H39" s="140">
        <v>62.26</v>
      </c>
      <c r="I39" s="143">
        <f t="shared" si="1"/>
        <v>70539</v>
      </c>
      <c r="J39" s="144">
        <f t="shared" si="2"/>
        <v>1</v>
      </c>
      <c r="K39" s="145">
        <f t="shared" si="3"/>
        <v>3904123</v>
      </c>
    </row>
    <row r="40" spans="1:20" s="144" customFormat="1" ht="12.75" customHeight="1">
      <c r="A40" s="132" t="s">
        <v>1680</v>
      </c>
      <c r="B40" s="132" t="s">
        <v>1681</v>
      </c>
      <c r="C40" s="141">
        <v>209</v>
      </c>
      <c r="D40" s="141">
        <v>90416</v>
      </c>
      <c r="E40" s="146">
        <f t="shared" si="0"/>
        <v>2E-3</v>
      </c>
      <c r="F40" s="139">
        <v>249</v>
      </c>
      <c r="G40" s="139">
        <v>207</v>
      </c>
      <c r="H40" s="140">
        <v>50.75</v>
      </c>
      <c r="I40" s="143">
        <f t="shared" si="1"/>
        <v>45886</v>
      </c>
      <c r="J40" s="144">
        <f t="shared" si="2"/>
        <v>1</v>
      </c>
      <c r="K40" s="145">
        <f t="shared" si="3"/>
        <v>3994539</v>
      </c>
    </row>
    <row r="41" spans="1:20" s="144" customFormat="1" ht="12.75" customHeight="1">
      <c r="A41" s="132" t="s">
        <v>1682</v>
      </c>
      <c r="B41" s="132" t="s">
        <v>1683</v>
      </c>
      <c r="C41" s="141">
        <v>413</v>
      </c>
      <c r="D41" s="141">
        <v>178455</v>
      </c>
      <c r="E41" s="146">
        <f t="shared" si="0"/>
        <v>2E-3</v>
      </c>
      <c r="F41" s="139">
        <v>563</v>
      </c>
      <c r="G41" s="139">
        <v>512</v>
      </c>
      <c r="H41" s="140">
        <v>58.02</v>
      </c>
      <c r="I41" s="143">
        <f t="shared" si="1"/>
        <v>103540</v>
      </c>
      <c r="J41" s="144">
        <f t="shared" si="2"/>
        <v>1</v>
      </c>
      <c r="K41" s="145">
        <f t="shared" si="3"/>
        <v>4172994</v>
      </c>
    </row>
    <row r="42" spans="1:20" s="144" customFormat="1" ht="12.75" customHeight="1">
      <c r="A42" s="132" t="s">
        <v>1684</v>
      </c>
      <c r="B42" s="132" t="s">
        <v>1685</v>
      </c>
      <c r="C42" s="141">
        <v>207</v>
      </c>
      <c r="D42" s="141">
        <v>89093</v>
      </c>
      <c r="E42" s="146">
        <f t="shared" si="0"/>
        <v>2E-3</v>
      </c>
      <c r="F42" s="139">
        <v>344</v>
      </c>
      <c r="G42" s="139">
        <v>322</v>
      </c>
      <c r="H42" s="140">
        <v>57.62</v>
      </c>
      <c r="I42" s="143">
        <f t="shared" si="1"/>
        <v>51335</v>
      </c>
      <c r="J42" s="144">
        <f t="shared" si="2"/>
        <v>1</v>
      </c>
      <c r="K42" s="145">
        <f t="shared" si="3"/>
        <v>4262087</v>
      </c>
    </row>
    <row r="43" spans="1:20" s="144" customFormat="1" ht="12.75" customHeight="1">
      <c r="A43" s="132" t="s">
        <v>1686</v>
      </c>
      <c r="B43" s="132" t="s">
        <v>1687</v>
      </c>
      <c r="C43" s="141">
        <v>266</v>
      </c>
      <c r="D43" s="141">
        <v>114351</v>
      </c>
      <c r="E43" s="146">
        <f t="shared" si="0"/>
        <v>2E-3</v>
      </c>
      <c r="F43" s="139">
        <v>335</v>
      </c>
      <c r="G43" s="139">
        <v>295</v>
      </c>
      <c r="H43" s="140">
        <v>56.83</v>
      </c>
      <c r="I43" s="143">
        <f t="shared" si="1"/>
        <v>64986</v>
      </c>
      <c r="J43" s="144">
        <f t="shared" si="2"/>
        <v>1</v>
      </c>
      <c r="K43" s="145">
        <f t="shared" si="3"/>
        <v>4376438</v>
      </c>
    </row>
    <row r="44" spans="1:20" s="144" customFormat="1" ht="12.75" customHeight="1">
      <c r="A44" s="132" t="s">
        <v>1688</v>
      </c>
      <c r="B44" s="132" t="s">
        <v>1689</v>
      </c>
      <c r="C44" s="141">
        <v>743</v>
      </c>
      <c r="D44" s="141">
        <v>317634</v>
      </c>
      <c r="E44" s="146">
        <f t="shared" si="0"/>
        <v>2E-3</v>
      </c>
      <c r="F44" s="139">
        <v>1025</v>
      </c>
      <c r="G44" s="139">
        <v>838</v>
      </c>
      <c r="H44" s="140">
        <v>67.599999999999994</v>
      </c>
      <c r="I44" s="143">
        <f t="shared" si="1"/>
        <v>214721</v>
      </c>
      <c r="J44" s="144">
        <f t="shared" si="2"/>
        <v>1</v>
      </c>
      <c r="K44" s="145">
        <f t="shared" si="3"/>
        <v>4694072</v>
      </c>
    </row>
    <row r="45" spans="1:20" s="144" customFormat="1" ht="12.75" customHeight="1">
      <c r="A45" s="132" t="s">
        <v>1690</v>
      </c>
      <c r="B45" s="132" t="s">
        <v>1691</v>
      </c>
      <c r="C45" s="141">
        <v>200</v>
      </c>
      <c r="D45" s="141">
        <v>85363</v>
      </c>
      <c r="E45" s="146">
        <f t="shared" si="0"/>
        <v>2E-3</v>
      </c>
      <c r="F45" s="139">
        <v>279</v>
      </c>
      <c r="G45" s="139">
        <v>219</v>
      </c>
      <c r="H45" s="140">
        <v>63.86</v>
      </c>
      <c r="I45" s="143">
        <f t="shared" si="1"/>
        <v>54513</v>
      </c>
      <c r="J45" s="144">
        <f t="shared" si="2"/>
        <v>1</v>
      </c>
      <c r="K45" s="145">
        <f t="shared" si="3"/>
        <v>4779435</v>
      </c>
      <c r="M45" s="244" t="s">
        <v>2270</v>
      </c>
      <c r="N45" s="244"/>
      <c r="O45" s="244"/>
      <c r="P45" s="244"/>
      <c r="Q45" s="244"/>
      <c r="R45" s="244"/>
      <c r="S45" s="244"/>
      <c r="T45" s="244"/>
    </row>
    <row r="46" spans="1:20" s="144" customFormat="1" ht="12.75" customHeight="1">
      <c r="A46" s="132" t="s">
        <v>1692</v>
      </c>
      <c r="B46" s="132" t="s">
        <v>1693</v>
      </c>
      <c r="C46" s="141">
        <v>318</v>
      </c>
      <c r="D46" s="141">
        <v>135404</v>
      </c>
      <c r="E46" s="146">
        <f t="shared" si="0"/>
        <v>2E-3</v>
      </c>
      <c r="F46" s="139">
        <v>512</v>
      </c>
      <c r="G46" s="139">
        <v>408</v>
      </c>
      <c r="H46" s="140">
        <v>66.19</v>
      </c>
      <c r="I46" s="143">
        <f t="shared" si="1"/>
        <v>89624</v>
      </c>
      <c r="J46" s="144">
        <f t="shared" si="2"/>
        <v>1</v>
      </c>
      <c r="K46" s="145">
        <f t="shared" si="3"/>
        <v>4914839</v>
      </c>
      <c r="M46" s="244"/>
      <c r="N46" s="244"/>
      <c r="O46" s="244"/>
      <c r="P46" s="244"/>
      <c r="Q46" s="244"/>
      <c r="R46" s="244"/>
      <c r="S46" s="244"/>
      <c r="T46" s="244"/>
    </row>
    <row r="47" spans="1:20" s="144" customFormat="1" ht="12.75" customHeight="1">
      <c r="A47" s="132" t="s">
        <v>1694</v>
      </c>
      <c r="B47" s="132" t="s">
        <v>1695</v>
      </c>
      <c r="C47" s="141">
        <v>295</v>
      </c>
      <c r="D47" s="141">
        <v>124482</v>
      </c>
      <c r="E47" s="146">
        <f t="shared" si="0"/>
        <v>2E-3</v>
      </c>
      <c r="F47" s="139">
        <v>378</v>
      </c>
      <c r="G47" s="139">
        <v>346</v>
      </c>
      <c r="H47" s="140">
        <v>69.84</v>
      </c>
      <c r="I47" s="143">
        <f t="shared" si="1"/>
        <v>86938</v>
      </c>
      <c r="J47" s="144">
        <f t="shared" si="2"/>
        <v>1</v>
      </c>
      <c r="K47" s="145">
        <f t="shared" si="3"/>
        <v>5039321</v>
      </c>
      <c r="M47" s="244"/>
      <c r="N47" s="244"/>
      <c r="O47" s="244"/>
      <c r="P47" s="244"/>
      <c r="Q47" s="244"/>
      <c r="R47" s="244"/>
      <c r="S47" s="244"/>
      <c r="T47" s="244"/>
    </row>
    <row r="48" spans="1:20" s="144" customFormat="1" ht="12.75" customHeight="1">
      <c r="A48" s="132" t="s">
        <v>1696</v>
      </c>
      <c r="B48" s="132" t="s">
        <v>1697</v>
      </c>
      <c r="C48" s="141">
        <v>264</v>
      </c>
      <c r="D48" s="141">
        <v>110261</v>
      </c>
      <c r="E48" s="146">
        <f t="shared" si="0"/>
        <v>2E-3</v>
      </c>
      <c r="F48" s="139">
        <v>516</v>
      </c>
      <c r="G48" s="139">
        <v>421</v>
      </c>
      <c r="H48" s="140">
        <v>63.77</v>
      </c>
      <c r="I48" s="143">
        <f t="shared" si="1"/>
        <v>70313</v>
      </c>
      <c r="J48" s="144">
        <f t="shared" si="2"/>
        <v>1</v>
      </c>
      <c r="K48" s="145">
        <f t="shared" si="3"/>
        <v>5149582</v>
      </c>
    </row>
    <row r="49" spans="1:11" s="144" customFormat="1" ht="12.75" customHeight="1">
      <c r="A49" s="132" t="s">
        <v>1698</v>
      </c>
      <c r="B49" s="132" t="s">
        <v>1699</v>
      </c>
      <c r="C49" s="141">
        <v>245</v>
      </c>
      <c r="D49" s="141">
        <v>98644</v>
      </c>
      <c r="E49" s="146">
        <f t="shared" si="0"/>
        <v>2E-3</v>
      </c>
      <c r="F49" s="139">
        <v>284</v>
      </c>
      <c r="G49" s="139">
        <v>239</v>
      </c>
      <c r="H49" s="140">
        <v>60.7</v>
      </c>
      <c r="I49" s="143">
        <f t="shared" si="1"/>
        <v>59877</v>
      </c>
      <c r="J49" s="144">
        <f t="shared" si="2"/>
        <v>1</v>
      </c>
      <c r="K49" s="145">
        <f t="shared" si="3"/>
        <v>5248226</v>
      </c>
    </row>
    <row r="50" spans="1:11" s="144" customFormat="1" ht="12.75" customHeight="1">
      <c r="A50" s="132" t="s">
        <v>1700</v>
      </c>
      <c r="B50" s="132" t="s">
        <v>1701</v>
      </c>
      <c r="C50" s="141">
        <v>296</v>
      </c>
      <c r="D50" s="141">
        <v>116514</v>
      </c>
      <c r="E50" s="146">
        <f t="shared" si="0"/>
        <v>3.0000000000000001E-3</v>
      </c>
      <c r="F50" s="139">
        <v>489</v>
      </c>
      <c r="G50" s="139">
        <v>380</v>
      </c>
      <c r="H50" s="140">
        <v>62.9</v>
      </c>
      <c r="I50" s="143">
        <f t="shared" si="1"/>
        <v>73287</v>
      </c>
      <c r="J50" s="144">
        <f t="shared" si="2"/>
        <v>1</v>
      </c>
      <c r="K50" s="145">
        <f t="shared" si="3"/>
        <v>5364740</v>
      </c>
    </row>
    <row r="51" spans="1:11" s="144" customFormat="1" ht="12.75" customHeight="1">
      <c r="A51" s="132" t="s">
        <v>1702</v>
      </c>
      <c r="B51" s="132" t="s">
        <v>1703</v>
      </c>
      <c r="C51" s="141">
        <v>331</v>
      </c>
      <c r="D51" s="141">
        <v>129856</v>
      </c>
      <c r="E51" s="146">
        <f t="shared" si="0"/>
        <v>3.0000000000000001E-3</v>
      </c>
      <c r="F51" s="139">
        <v>509</v>
      </c>
      <c r="G51" s="139">
        <v>416</v>
      </c>
      <c r="H51" s="140">
        <v>53.9</v>
      </c>
      <c r="I51" s="143">
        <f t="shared" si="1"/>
        <v>69992</v>
      </c>
      <c r="J51" s="144">
        <f t="shared" si="2"/>
        <v>1</v>
      </c>
      <c r="K51" s="145">
        <f t="shared" si="3"/>
        <v>5494596</v>
      </c>
    </row>
    <row r="52" spans="1:11" s="144" customFormat="1" ht="12.75" customHeight="1">
      <c r="A52" s="132" t="s">
        <v>1704</v>
      </c>
      <c r="B52" s="132" t="s">
        <v>1705</v>
      </c>
      <c r="C52" s="141">
        <v>283</v>
      </c>
      <c r="D52" s="141">
        <v>110102</v>
      </c>
      <c r="E52" s="146">
        <f t="shared" si="0"/>
        <v>3.0000000000000001E-3</v>
      </c>
      <c r="F52" s="139">
        <v>337</v>
      </c>
      <c r="G52" s="139">
        <v>286</v>
      </c>
      <c r="H52" s="140">
        <v>60.33</v>
      </c>
      <c r="I52" s="143">
        <f t="shared" si="1"/>
        <v>66425</v>
      </c>
      <c r="J52" s="144">
        <f t="shared" si="2"/>
        <v>1</v>
      </c>
      <c r="K52" s="145">
        <f t="shared" si="3"/>
        <v>5604698</v>
      </c>
    </row>
    <row r="53" spans="1:11" s="144" customFormat="1" ht="12.75" customHeight="1">
      <c r="A53" s="132" t="s">
        <v>1706</v>
      </c>
      <c r="B53" s="132" t="s">
        <v>1707</v>
      </c>
      <c r="C53" s="141">
        <v>337</v>
      </c>
      <c r="D53" s="141">
        <v>129635</v>
      </c>
      <c r="E53" s="146">
        <f t="shared" si="0"/>
        <v>3.0000000000000001E-3</v>
      </c>
      <c r="F53" s="139">
        <v>319</v>
      </c>
      <c r="G53" s="139">
        <v>295</v>
      </c>
      <c r="H53" s="140">
        <v>52.45</v>
      </c>
      <c r="I53" s="143">
        <f t="shared" si="1"/>
        <v>67994</v>
      </c>
      <c r="J53" s="144">
        <f t="shared" si="2"/>
        <v>1</v>
      </c>
      <c r="K53" s="145">
        <f t="shared" si="3"/>
        <v>5734333</v>
      </c>
    </row>
    <row r="54" spans="1:11" s="144" customFormat="1" ht="12.75" customHeight="1">
      <c r="A54" s="132" t="s">
        <v>1708</v>
      </c>
      <c r="B54" s="132" t="s">
        <v>1709</v>
      </c>
      <c r="C54" s="141">
        <v>175</v>
      </c>
      <c r="D54" s="141">
        <v>66977</v>
      </c>
      <c r="E54" s="146">
        <f t="shared" si="0"/>
        <v>3.0000000000000001E-3</v>
      </c>
      <c r="F54" s="139">
        <v>265</v>
      </c>
      <c r="G54" s="139">
        <v>222</v>
      </c>
      <c r="H54" s="140">
        <v>60.83</v>
      </c>
      <c r="I54" s="143">
        <f t="shared" si="1"/>
        <v>40742</v>
      </c>
      <c r="J54" s="144">
        <f t="shared" si="2"/>
        <v>1</v>
      </c>
      <c r="K54" s="145">
        <f t="shared" si="3"/>
        <v>5801310</v>
      </c>
    </row>
    <row r="55" spans="1:11" s="144" customFormat="1" ht="12.75" customHeight="1">
      <c r="A55" s="132" t="s">
        <v>1710</v>
      </c>
      <c r="B55" s="132" t="s">
        <v>1711</v>
      </c>
      <c r="C55" s="141">
        <v>228</v>
      </c>
      <c r="D55" s="141">
        <v>85385</v>
      </c>
      <c r="E55" s="146">
        <f t="shared" si="0"/>
        <v>3.0000000000000001E-3</v>
      </c>
      <c r="F55" s="139">
        <v>284</v>
      </c>
      <c r="G55" s="139">
        <v>277</v>
      </c>
      <c r="H55" s="140">
        <v>58.58</v>
      </c>
      <c r="I55" s="143">
        <f t="shared" si="1"/>
        <v>50019</v>
      </c>
      <c r="J55" s="144">
        <f t="shared" si="2"/>
        <v>1</v>
      </c>
      <c r="K55" s="145">
        <f t="shared" si="3"/>
        <v>5886695</v>
      </c>
    </row>
    <row r="56" spans="1:11" s="144" customFormat="1" ht="12.75" customHeight="1">
      <c r="A56" s="132" t="s">
        <v>1712</v>
      </c>
      <c r="B56" s="132" t="s">
        <v>1713</v>
      </c>
      <c r="C56" s="141">
        <v>315</v>
      </c>
      <c r="D56" s="141">
        <v>117381</v>
      </c>
      <c r="E56" s="146">
        <f t="shared" si="0"/>
        <v>3.0000000000000001E-3</v>
      </c>
      <c r="F56" s="139">
        <v>368</v>
      </c>
      <c r="G56" s="139">
        <v>339</v>
      </c>
      <c r="H56" s="140">
        <v>45.39</v>
      </c>
      <c r="I56" s="143">
        <f t="shared" si="1"/>
        <v>53279</v>
      </c>
      <c r="J56" s="144">
        <f t="shared" si="2"/>
        <v>1</v>
      </c>
      <c r="K56" s="145">
        <f t="shared" si="3"/>
        <v>6004076</v>
      </c>
    </row>
    <row r="57" spans="1:11" s="144" customFormat="1" ht="12.75" customHeight="1">
      <c r="A57" s="132" t="s">
        <v>1714</v>
      </c>
      <c r="B57" s="132" t="s">
        <v>1715</v>
      </c>
      <c r="C57" s="141">
        <v>374</v>
      </c>
      <c r="D57" s="141">
        <v>138443</v>
      </c>
      <c r="E57" s="146">
        <f t="shared" si="0"/>
        <v>3.0000000000000001E-3</v>
      </c>
      <c r="F57" s="139">
        <v>598</v>
      </c>
      <c r="G57" s="139">
        <v>490</v>
      </c>
      <c r="H57" s="140">
        <v>70.650000000000006</v>
      </c>
      <c r="I57" s="143">
        <f t="shared" si="1"/>
        <v>97810</v>
      </c>
      <c r="J57" s="144">
        <f t="shared" si="2"/>
        <v>1</v>
      </c>
      <c r="K57" s="145">
        <f t="shared" si="3"/>
        <v>6142519</v>
      </c>
    </row>
    <row r="58" spans="1:11" s="144" customFormat="1" ht="12.75" customHeight="1">
      <c r="A58" s="132" t="s">
        <v>1716</v>
      </c>
      <c r="B58" s="132" t="s">
        <v>1717</v>
      </c>
      <c r="C58" s="141">
        <v>159</v>
      </c>
      <c r="D58" s="141">
        <v>58826</v>
      </c>
      <c r="E58" s="146">
        <f t="shared" si="0"/>
        <v>3.0000000000000001E-3</v>
      </c>
      <c r="F58" s="139">
        <v>190</v>
      </c>
      <c r="G58" s="139">
        <v>164</v>
      </c>
      <c r="H58" s="140">
        <v>56.39</v>
      </c>
      <c r="I58" s="143">
        <f t="shared" si="1"/>
        <v>33172</v>
      </c>
      <c r="J58" s="144">
        <f t="shared" si="2"/>
        <v>1</v>
      </c>
      <c r="K58" s="145">
        <f t="shared" si="3"/>
        <v>6201345</v>
      </c>
    </row>
    <row r="59" spans="1:11" s="144" customFormat="1" ht="12.75" customHeight="1">
      <c r="A59" s="132" t="s">
        <v>1718</v>
      </c>
      <c r="B59" s="132" t="s">
        <v>1719</v>
      </c>
      <c r="C59" s="141">
        <v>312</v>
      </c>
      <c r="D59" s="141">
        <v>115423</v>
      </c>
      <c r="E59" s="146">
        <f t="shared" si="0"/>
        <v>3.0000000000000001E-3</v>
      </c>
      <c r="F59" s="139">
        <v>352</v>
      </c>
      <c r="G59" s="139">
        <v>356</v>
      </c>
      <c r="H59" s="140">
        <v>55.1</v>
      </c>
      <c r="I59" s="143">
        <f t="shared" si="1"/>
        <v>63598</v>
      </c>
      <c r="J59" s="144">
        <f t="shared" si="2"/>
        <v>1</v>
      </c>
      <c r="K59" s="145">
        <f t="shared" si="3"/>
        <v>6316768</v>
      </c>
    </row>
    <row r="60" spans="1:11" s="144" customFormat="1" ht="12.75" customHeight="1">
      <c r="A60" s="132" t="s">
        <v>1720</v>
      </c>
      <c r="B60" s="132" t="s">
        <v>1721</v>
      </c>
      <c r="C60" s="141">
        <v>138</v>
      </c>
      <c r="D60" s="141">
        <v>50878</v>
      </c>
      <c r="E60" s="146">
        <f t="shared" si="0"/>
        <v>3.0000000000000001E-3</v>
      </c>
      <c r="F60" s="139">
        <v>155</v>
      </c>
      <c r="G60" s="139">
        <v>117</v>
      </c>
      <c r="H60" s="140">
        <v>58.11</v>
      </c>
      <c r="I60" s="143">
        <f t="shared" si="1"/>
        <v>29565</v>
      </c>
      <c r="J60" s="144">
        <f t="shared" si="2"/>
        <v>1</v>
      </c>
      <c r="K60" s="145">
        <f t="shared" si="3"/>
        <v>6367646</v>
      </c>
    </row>
    <row r="61" spans="1:11" s="144" customFormat="1" ht="12.75" customHeight="1">
      <c r="A61" s="132" t="s">
        <v>1722</v>
      </c>
      <c r="B61" s="132" t="s">
        <v>1723</v>
      </c>
      <c r="C61" s="141">
        <v>136</v>
      </c>
      <c r="D61" s="141">
        <v>49481</v>
      </c>
      <c r="E61" s="146">
        <f t="shared" si="0"/>
        <v>3.0000000000000001E-3</v>
      </c>
      <c r="F61" s="139">
        <v>226</v>
      </c>
      <c r="G61" s="139">
        <v>185</v>
      </c>
      <c r="H61" s="140">
        <v>58.83</v>
      </c>
      <c r="I61" s="143">
        <f t="shared" si="1"/>
        <v>29110</v>
      </c>
      <c r="J61" s="144">
        <f t="shared" si="2"/>
        <v>1</v>
      </c>
      <c r="K61" s="145">
        <f t="shared" si="3"/>
        <v>6417127</v>
      </c>
    </row>
    <row r="62" spans="1:11" s="144" customFormat="1" ht="12.75" customHeight="1">
      <c r="A62" s="132" t="s">
        <v>1724</v>
      </c>
      <c r="B62" s="132" t="s">
        <v>1725</v>
      </c>
      <c r="C62" s="141">
        <v>367</v>
      </c>
      <c r="D62" s="141">
        <v>132837</v>
      </c>
      <c r="E62" s="146">
        <f t="shared" si="0"/>
        <v>3.0000000000000001E-3</v>
      </c>
      <c r="F62" s="139">
        <v>411</v>
      </c>
      <c r="G62" s="139">
        <v>336</v>
      </c>
      <c r="H62" s="140">
        <v>51.69</v>
      </c>
      <c r="I62" s="143">
        <f t="shared" si="1"/>
        <v>68663</v>
      </c>
      <c r="J62" s="144">
        <f t="shared" si="2"/>
        <v>1</v>
      </c>
      <c r="K62" s="145">
        <f t="shared" si="3"/>
        <v>6549964</v>
      </c>
    </row>
    <row r="63" spans="1:11" s="144" customFormat="1" ht="12.75" customHeight="1">
      <c r="A63" s="132" t="s">
        <v>1726</v>
      </c>
      <c r="B63" s="132" t="s">
        <v>1727</v>
      </c>
      <c r="C63" s="141">
        <v>601</v>
      </c>
      <c r="D63" s="141">
        <v>211763</v>
      </c>
      <c r="E63" s="146">
        <f t="shared" si="0"/>
        <v>3.0000000000000001E-3</v>
      </c>
      <c r="F63" s="139">
        <v>651</v>
      </c>
      <c r="G63" s="139">
        <v>577</v>
      </c>
      <c r="H63" s="140">
        <v>56.16</v>
      </c>
      <c r="I63" s="143">
        <f t="shared" si="1"/>
        <v>118926</v>
      </c>
      <c r="J63" s="144">
        <f t="shared" si="2"/>
        <v>1</v>
      </c>
      <c r="K63" s="145">
        <f t="shared" si="3"/>
        <v>6761727</v>
      </c>
    </row>
    <row r="64" spans="1:11" s="144" customFormat="1" ht="12.75" customHeight="1">
      <c r="A64" s="132" t="s">
        <v>1728</v>
      </c>
      <c r="B64" s="132" t="s">
        <v>1729</v>
      </c>
      <c r="C64" s="141">
        <v>963</v>
      </c>
      <c r="D64" s="141">
        <v>337696</v>
      </c>
      <c r="E64" s="146">
        <f t="shared" si="0"/>
        <v>3.0000000000000001E-3</v>
      </c>
      <c r="F64" s="139">
        <v>1264</v>
      </c>
      <c r="G64" s="139">
        <v>1058</v>
      </c>
      <c r="H64" s="140">
        <v>60.4</v>
      </c>
      <c r="I64" s="143">
        <f t="shared" si="1"/>
        <v>203968</v>
      </c>
      <c r="J64" s="144">
        <f t="shared" si="2"/>
        <v>1</v>
      </c>
      <c r="K64" s="145">
        <f t="shared" si="3"/>
        <v>7099423</v>
      </c>
    </row>
    <row r="65" spans="1:11" s="144" customFormat="1" ht="12.75" customHeight="1">
      <c r="A65" s="132" t="s">
        <v>1730</v>
      </c>
      <c r="B65" s="132" t="s">
        <v>1731</v>
      </c>
      <c r="C65" s="141">
        <v>260</v>
      </c>
      <c r="D65" s="141">
        <v>90537</v>
      </c>
      <c r="E65" s="146">
        <f t="shared" si="0"/>
        <v>3.0000000000000001E-3</v>
      </c>
      <c r="F65" s="139">
        <v>262</v>
      </c>
      <c r="G65" s="139">
        <v>258</v>
      </c>
      <c r="H65" s="140">
        <v>53.66</v>
      </c>
      <c r="I65" s="143">
        <f t="shared" si="1"/>
        <v>48582</v>
      </c>
      <c r="J65" s="144">
        <f t="shared" si="2"/>
        <v>1</v>
      </c>
      <c r="K65" s="145">
        <f t="shared" si="3"/>
        <v>7189960</v>
      </c>
    </row>
    <row r="66" spans="1:11" s="144" customFormat="1" ht="12.75" customHeight="1">
      <c r="A66" s="132" t="s">
        <v>1732</v>
      </c>
      <c r="B66" s="132" t="s">
        <v>1733</v>
      </c>
      <c r="C66" s="141">
        <v>225</v>
      </c>
      <c r="D66" s="141">
        <v>77990</v>
      </c>
      <c r="E66" s="146">
        <f t="shared" si="0"/>
        <v>3.0000000000000001E-3</v>
      </c>
      <c r="F66" s="139">
        <v>356</v>
      </c>
      <c r="G66" s="139">
        <v>287</v>
      </c>
      <c r="H66" s="140">
        <v>56.96</v>
      </c>
      <c r="I66" s="143">
        <f t="shared" si="1"/>
        <v>44423</v>
      </c>
      <c r="J66" s="144">
        <f t="shared" si="2"/>
        <v>1</v>
      </c>
      <c r="K66" s="145">
        <f t="shared" si="3"/>
        <v>7267950</v>
      </c>
    </row>
    <row r="67" spans="1:11" s="144" customFormat="1" ht="12.75" customHeight="1">
      <c r="A67" s="132" t="s">
        <v>1734</v>
      </c>
      <c r="B67" s="132" t="s">
        <v>1735</v>
      </c>
      <c r="C67" s="141">
        <v>404</v>
      </c>
      <c r="D67" s="141">
        <v>139908</v>
      </c>
      <c r="E67" s="146">
        <f t="shared" si="0"/>
        <v>3.0000000000000001E-3</v>
      </c>
      <c r="F67" s="139">
        <v>586</v>
      </c>
      <c r="G67" s="139">
        <v>541</v>
      </c>
      <c r="H67" s="140">
        <v>54.11</v>
      </c>
      <c r="I67" s="143">
        <f t="shared" si="1"/>
        <v>75704</v>
      </c>
      <c r="J67" s="144">
        <f t="shared" si="2"/>
        <v>1</v>
      </c>
      <c r="K67" s="145">
        <f t="shared" si="3"/>
        <v>7407858</v>
      </c>
    </row>
    <row r="68" spans="1:11" s="144" customFormat="1" ht="12.75" customHeight="1">
      <c r="A68" s="132" t="s">
        <v>1736</v>
      </c>
      <c r="B68" s="132" t="s">
        <v>1737</v>
      </c>
      <c r="C68" s="141">
        <v>298</v>
      </c>
      <c r="D68" s="141">
        <v>103061</v>
      </c>
      <c r="E68" s="146">
        <f t="shared" si="0"/>
        <v>3.0000000000000001E-3</v>
      </c>
      <c r="F68" s="139">
        <v>373</v>
      </c>
      <c r="G68" s="139">
        <v>282</v>
      </c>
      <c r="H68" s="140">
        <v>58.81</v>
      </c>
      <c r="I68" s="143">
        <f t="shared" si="1"/>
        <v>60610</v>
      </c>
      <c r="J68" s="144">
        <f t="shared" si="2"/>
        <v>1</v>
      </c>
      <c r="K68" s="145">
        <f t="shared" si="3"/>
        <v>7510919</v>
      </c>
    </row>
    <row r="69" spans="1:11" s="144" customFormat="1" ht="12.75" customHeight="1">
      <c r="A69" s="132" t="s">
        <v>1738</v>
      </c>
      <c r="B69" s="132" t="s">
        <v>1739</v>
      </c>
      <c r="C69" s="141">
        <v>405</v>
      </c>
      <c r="D69" s="141">
        <v>139798</v>
      </c>
      <c r="E69" s="146">
        <f t="shared" si="0"/>
        <v>3.0000000000000001E-3</v>
      </c>
      <c r="F69" s="139">
        <v>542</v>
      </c>
      <c r="G69" s="139">
        <v>448</v>
      </c>
      <c r="H69" s="140">
        <v>61.95</v>
      </c>
      <c r="I69" s="143">
        <f t="shared" si="1"/>
        <v>86605</v>
      </c>
      <c r="J69" s="144">
        <f t="shared" si="2"/>
        <v>1</v>
      </c>
      <c r="K69" s="145">
        <f t="shared" si="3"/>
        <v>7650717</v>
      </c>
    </row>
    <row r="70" spans="1:11" s="144" customFormat="1" ht="12.75" customHeight="1">
      <c r="A70" s="132" t="s">
        <v>1740</v>
      </c>
      <c r="B70" s="132" t="s">
        <v>1741</v>
      </c>
      <c r="C70" s="141">
        <v>845</v>
      </c>
      <c r="D70" s="141">
        <v>290557</v>
      </c>
      <c r="E70" s="146">
        <f t="shared" ref="E70:E133" si="4">C70/D70</f>
        <v>3.0000000000000001E-3</v>
      </c>
      <c r="F70" s="139">
        <v>820</v>
      </c>
      <c r="G70" s="139">
        <v>705</v>
      </c>
      <c r="H70" s="140">
        <v>47.67</v>
      </c>
      <c r="I70" s="143">
        <f t="shared" ref="I70:I133" si="5">D70*H70/100</f>
        <v>138509</v>
      </c>
      <c r="J70" s="144">
        <f t="shared" si="2"/>
        <v>1</v>
      </c>
      <c r="K70" s="145">
        <f t="shared" si="3"/>
        <v>7941274</v>
      </c>
    </row>
    <row r="71" spans="1:11" s="144" customFormat="1" ht="12.75" customHeight="1">
      <c r="A71" s="132" t="s">
        <v>1742</v>
      </c>
      <c r="B71" s="132" t="s">
        <v>1743</v>
      </c>
      <c r="C71" s="141">
        <v>273</v>
      </c>
      <c r="D71" s="141">
        <v>92817</v>
      </c>
      <c r="E71" s="146">
        <f t="shared" si="4"/>
        <v>3.0000000000000001E-3</v>
      </c>
      <c r="F71" s="139">
        <v>312</v>
      </c>
      <c r="G71" s="139">
        <v>266</v>
      </c>
      <c r="H71" s="140">
        <v>69.569999999999993</v>
      </c>
      <c r="I71" s="143">
        <f t="shared" si="5"/>
        <v>64573</v>
      </c>
      <c r="J71" s="144">
        <f t="shared" ref="J71:J134" si="6">INT(K71/K$331*5+0.99999)</f>
        <v>1</v>
      </c>
      <c r="K71" s="145">
        <f t="shared" si="3"/>
        <v>8034091</v>
      </c>
    </row>
    <row r="72" spans="1:11" s="144" customFormat="1" ht="12.75" customHeight="1">
      <c r="A72" s="132" t="s">
        <v>1744</v>
      </c>
      <c r="B72" s="132" t="s">
        <v>1745</v>
      </c>
      <c r="C72" s="141">
        <v>339</v>
      </c>
      <c r="D72" s="141">
        <v>115204</v>
      </c>
      <c r="E72" s="146">
        <f t="shared" si="4"/>
        <v>3.0000000000000001E-3</v>
      </c>
      <c r="F72" s="139">
        <v>327</v>
      </c>
      <c r="G72" s="139">
        <v>293</v>
      </c>
      <c r="H72" s="140">
        <v>42.45</v>
      </c>
      <c r="I72" s="143">
        <f t="shared" si="5"/>
        <v>48904</v>
      </c>
      <c r="J72" s="144">
        <f t="shared" si="6"/>
        <v>1</v>
      </c>
      <c r="K72" s="145">
        <f t="shared" ref="K72:K135" si="7">D72+K71</f>
        <v>8149295</v>
      </c>
    </row>
    <row r="73" spans="1:11" s="144" customFormat="1" ht="12.75" customHeight="1">
      <c r="A73" s="132" t="s">
        <v>1746</v>
      </c>
      <c r="B73" s="132" t="s">
        <v>1747</v>
      </c>
      <c r="C73" s="141">
        <v>814</v>
      </c>
      <c r="D73" s="141">
        <v>274261</v>
      </c>
      <c r="E73" s="146">
        <f t="shared" si="4"/>
        <v>3.0000000000000001E-3</v>
      </c>
      <c r="F73" s="139">
        <v>1013</v>
      </c>
      <c r="G73" s="139">
        <v>898</v>
      </c>
      <c r="H73" s="140">
        <v>48.13</v>
      </c>
      <c r="I73" s="143">
        <f t="shared" si="5"/>
        <v>132002</v>
      </c>
      <c r="J73" s="144">
        <f t="shared" si="6"/>
        <v>1</v>
      </c>
      <c r="K73" s="145">
        <f t="shared" si="7"/>
        <v>8423556</v>
      </c>
    </row>
    <row r="74" spans="1:11" s="144" customFormat="1" ht="12.75" customHeight="1">
      <c r="A74" s="132" t="s">
        <v>1748</v>
      </c>
      <c r="B74" s="132" t="s">
        <v>1749</v>
      </c>
      <c r="C74" s="141">
        <v>240</v>
      </c>
      <c r="D74" s="141">
        <v>80537</v>
      </c>
      <c r="E74" s="146">
        <f t="shared" si="4"/>
        <v>3.0000000000000001E-3</v>
      </c>
      <c r="F74" s="139">
        <v>248</v>
      </c>
      <c r="G74" s="139">
        <v>230</v>
      </c>
      <c r="H74" s="140">
        <v>66.19</v>
      </c>
      <c r="I74" s="143">
        <f t="shared" si="5"/>
        <v>53307</v>
      </c>
      <c r="J74" s="144">
        <f t="shared" si="6"/>
        <v>1</v>
      </c>
      <c r="K74" s="145">
        <f t="shared" si="7"/>
        <v>8504093</v>
      </c>
    </row>
    <row r="75" spans="1:11" s="144" customFormat="1" ht="12.75" customHeight="1">
      <c r="A75" s="132" t="s">
        <v>1750</v>
      </c>
      <c r="B75" s="132" t="s">
        <v>1751</v>
      </c>
      <c r="C75" s="141">
        <v>233</v>
      </c>
      <c r="D75" s="141">
        <v>76955</v>
      </c>
      <c r="E75" s="146">
        <f t="shared" si="4"/>
        <v>3.0000000000000001E-3</v>
      </c>
      <c r="F75" s="139">
        <v>180</v>
      </c>
      <c r="G75" s="139">
        <v>182</v>
      </c>
      <c r="H75" s="140">
        <v>67.47</v>
      </c>
      <c r="I75" s="143">
        <f t="shared" si="5"/>
        <v>51922</v>
      </c>
      <c r="J75" s="144">
        <f t="shared" si="6"/>
        <v>1</v>
      </c>
      <c r="K75" s="145">
        <f t="shared" si="7"/>
        <v>8581048</v>
      </c>
    </row>
    <row r="76" spans="1:11" s="144" customFormat="1" ht="12.75" customHeight="1">
      <c r="A76" s="132" t="s">
        <v>1752</v>
      </c>
      <c r="B76" s="132" t="s">
        <v>1753</v>
      </c>
      <c r="C76" s="141">
        <v>385</v>
      </c>
      <c r="D76" s="141">
        <v>127019</v>
      </c>
      <c r="E76" s="146">
        <f t="shared" si="4"/>
        <v>3.0000000000000001E-3</v>
      </c>
      <c r="F76" s="139">
        <v>407</v>
      </c>
      <c r="G76" s="139">
        <v>333</v>
      </c>
      <c r="H76" s="140">
        <v>66.010000000000005</v>
      </c>
      <c r="I76" s="143">
        <f t="shared" si="5"/>
        <v>83845</v>
      </c>
      <c r="J76" s="144">
        <f t="shared" si="6"/>
        <v>1</v>
      </c>
      <c r="K76" s="145">
        <f t="shared" si="7"/>
        <v>8708067</v>
      </c>
    </row>
    <row r="77" spans="1:11" s="144" customFormat="1" ht="12.75" customHeight="1">
      <c r="A77" s="132" t="s">
        <v>1754</v>
      </c>
      <c r="B77" s="132" t="s">
        <v>1755</v>
      </c>
      <c r="C77" s="141">
        <v>193</v>
      </c>
      <c r="D77" s="141">
        <v>63506</v>
      </c>
      <c r="E77" s="146">
        <f t="shared" si="4"/>
        <v>3.0000000000000001E-3</v>
      </c>
      <c r="F77" s="139">
        <v>236</v>
      </c>
      <c r="G77" s="139">
        <v>175</v>
      </c>
      <c r="H77" s="140">
        <v>54.57</v>
      </c>
      <c r="I77" s="143">
        <f t="shared" si="5"/>
        <v>34655</v>
      </c>
      <c r="J77" s="144">
        <f t="shared" si="6"/>
        <v>1</v>
      </c>
      <c r="K77" s="145">
        <f t="shared" si="7"/>
        <v>8771573</v>
      </c>
    </row>
    <row r="78" spans="1:11" s="144" customFormat="1" ht="12.75" customHeight="1">
      <c r="A78" s="132" t="s">
        <v>1756</v>
      </c>
      <c r="B78" s="132" t="s">
        <v>1757</v>
      </c>
      <c r="C78" s="141">
        <v>275</v>
      </c>
      <c r="D78" s="141">
        <v>89498</v>
      </c>
      <c r="E78" s="146">
        <f t="shared" si="4"/>
        <v>3.0000000000000001E-3</v>
      </c>
      <c r="F78" s="139">
        <v>295</v>
      </c>
      <c r="G78" s="139">
        <v>279</v>
      </c>
      <c r="H78" s="140">
        <v>54.19</v>
      </c>
      <c r="I78" s="143">
        <f t="shared" si="5"/>
        <v>48499</v>
      </c>
      <c r="J78" s="144">
        <f t="shared" si="6"/>
        <v>1</v>
      </c>
      <c r="K78" s="145">
        <f t="shared" si="7"/>
        <v>8861071</v>
      </c>
    </row>
    <row r="79" spans="1:11" s="144" customFormat="1" ht="12.75" customHeight="1">
      <c r="A79" s="132" t="s">
        <v>1758</v>
      </c>
      <c r="B79" s="132" t="s">
        <v>1759</v>
      </c>
      <c r="C79" s="141">
        <v>292</v>
      </c>
      <c r="D79" s="141">
        <v>94615</v>
      </c>
      <c r="E79" s="146">
        <f t="shared" si="4"/>
        <v>3.0000000000000001E-3</v>
      </c>
      <c r="F79" s="139">
        <v>383</v>
      </c>
      <c r="G79" s="139">
        <v>289</v>
      </c>
      <c r="H79" s="140">
        <v>57.04</v>
      </c>
      <c r="I79" s="143">
        <f t="shared" si="5"/>
        <v>53968</v>
      </c>
      <c r="J79" s="144">
        <f t="shared" si="6"/>
        <v>1</v>
      </c>
      <c r="K79" s="145">
        <f t="shared" si="7"/>
        <v>8955686</v>
      </c>
    </row>
    <row r="80" spans="1:11" s="144" customFormat="1" ht="12.75" customHeight="1">
      <c r="A80" s="132" t="s">
        <v>1760</v>
      </c>
      <c r="B80" s="132" t="s">
        <v>1761</v>
      </c>
      <c r="C80" s="141">
        <v>290</v>
      </c>
      <c r="D80" s="141">
        <v>93551</v>
      </c>
      <c r="E80" s="146">
        <f t="shared" si="4"/>
        <v>3.0000000000000001E-3</v>
      </c>
      <c r="F80" s="139">
        <v>405</v>
      </c>
      <c r="G80" s="139">
        <v>369</v>
      </c>
      <c r="H80" s="140">
        <v>58.53</v>
      </c>
      <c r="I80" s="143">
        <f t="shared" si="5"/>
        <v>54755</v>
      </c>
      <c r="J80" s="144">
        <f t="shared" si="6"/>
        <v>1</v>
      </c>
      <c r="K80" s="145">
        <f t="shared" si="7"/>
        <v>9049237</v>
      </c>
    </row>
    <row r="81" spans="1:11" s="144" customFormat="1" ht="12.75" customHeight="1">
      <c r="A81" s="132" t="s">
        <v>1762</v>
      </c>
      <c r="B81" s="132" t="s">
        <v>1763</v>
      </c>
      <c r="C81" s="141">
        <v>507</v>
      </c>
      <c r="D81" s="141">
        <v>159144</v>
      </c>
      <c r="E81" s="146">
        <f t="shared" si="4"/>
        <v>3.0000000000000001E-3</v>
      </c>
      <c r="F81" s="139">
        <v>489</v>
      </c>
      <c r="G81" s="139">
        <v>478</v>
      </c>
      <c r="H81" s="140">
        <v>69.87</v>
      </c>
      <c r="I81" s="143">
        <f t="shared" si="5"/>
        <v>111194</v>
      </c>
      <c r="J81" s="144">
        <f t="shared" si="6"/>
        <v>1</v>
      </c>
      <c r="K81" s="145">
        <f t="shared" si="7"/>
        <v>9208381</v>
      </c>
    </row>
    <row r="82" spans="1:11" s="144" customFormat="1" ht="12.75" customHeight="1">
      <c r="A82" s="132" t="s">
        <v>1764</v>
      </c>
      <c r="B82" s="132" t="s">
        <v>1765</v>
      </c>
      <c r="C82" s="141">
        <v>287</v>
      </c>
      <c r="D82" s="141">
        <v>89959</v>
      </c>
      <c r="E82" s="146">
        <f t="shared" si="4"/>
        <v>3.0000000000000001E-3</v>
      </c>
      <c r="F82" s="139">
        <v>244</v>
      </c>
      <c r="G82" s="139">
        <v>199</v>
      </c>
      <c r="H82" s="140">
        <v>54.34</v>
      </c>
      <c r="I82" s="143">
        <f t="shared" si="5"/>
        <v>48884</v>
      </c>
      <c r="J82" s="144">
        <f t="shared" si="6"/>
        <v>1</v>
      </c>
      <c r="K82" s="145">
        <f t="shared" si="7"/>
        <v>9298340</v>
      </c>
    </row>
    <row r="83" spans="1:11" s="144" customFormat="1" ht="12.75" customHeight="1">
      <c r="A83" s="132" t="s">
        <v>1766</v>
      </c>
      <c r="B83" s="132" t="s">
        <v>1767</v>
      </c>
      <c r="C83" s="141">
        <v>483</v>
      </c>
      <c r="D83" s="141">
        <v>150999</v>
      </c>
      <c r="E83" s="146">
        <f t="shared" si="4"/>
        <v>3.0000000000000001E-3</v>
      </c>
      <c r="F83" s="139">
        <v>463</v>
      </c>
      <c r="G83" s="139">
        <v>383</v>
      </c>
      <c r="H83" s="140">
        <v>61.13</v>
      </c>
      <c r="I83" s="143">
        <f t="shared" si="5"/>
        <v>92306</v>
      </c>
      <c r="J83" s="144">
        <f t="shared" si="6"/>
        <v>1</v>
      </c>
      <c r="K83" s="145">
        <f t="shared" si="7"/>
        <v>9449339</v>
      </c>
    </row>
    <row r="84" spans="1:11" s="144" customFormat="1" ht="12.75" customHeight="1">
      <c r="A84" s="132" t="s">
        <v>1768</v>
      </c>
      <c r="B84" s="132" t="s">
        <v>1769</v>
      </c>
      <c r="C84" s="141">
        <v>175</v>
      </c>
      <c r="D84" s="141">
        <v>54582</v>
      </c>
      <c r="E84" s="146">
        <f t="shared" si="4"/>
        <v>3.0000000000000001E-3</v>
      </c>
      <c r="F84" s="139">
        <v>221</v>
      </c>
      <c r="G84" s="139">
        <v>201</v>
      </c>
      <c r="H84" s="140">
        <v>53.2</v>
      </c>
      <c r="I84" s="143">
        <f t="shared" si="5"/>
        <v>29038</v>
      </c>
      <c r="J84" s="144">
        <f t="shared" si="6"/>
        <v>1</v>
      </c>
      <c r="K84" s="145">
        <f t="shared" si="7"/>
        <v>9503921</v>
      </c>
    </row>
    <row r="85" spans="1:11" s="144" customFormat="1" ht="12.75" customHeight="1">
      <c r="A85" s="132" t="s">
        <v>1770</v>
      </c>
      <c r="B85" s="132" t="s">
        <v>1771</v>
      </c>
      <c r="C85" s="141">
        <v>182</v>
      </c>
      <c r="D85" s="141">
        <v>56308</v>
      </c>
      <c r="E85" s="146">
        <f t="shared" si="4"/>
        <v>3.0000000000000001E-3</v>
      </c>
      <c r="F85" s="139">
        <v>194</v>
      </c>
      <c r="G85" s="139">
        <v>182</v>
      </c>
      <c r="H85" s="140">
        <v>52.83</v>
      </c>
      <c r="I85" s="143">
        <f t="shared" si="5"/>
        <v>29748</v>
      </c>
      <c r="J85" s="144">
        <f t="shared" si="6"/>
        <v>1</v>
      </c>
      <c r="K85" s="145">
        <f t="shared" si="7"/>
        <v>9560229</v>
      </c>
    </row>
    <row r="86" spans="1:11" s="144" customFormat="1" ht="12.75" customHeight="1">
      <c r="A86" s="132" t="s">
        <v>1772</v>
      </c>
      <c r="B86" s="132" t="s">
        <v>1773</v>
      </c>
      <c r="C86" s="141">
        <v>847</v>
      </c>
      <c r="D86" s="141">
        <v>261930</v>
      </c>
      <c r="E86" s="146">
        <f t="shared" si="4"/>
        <v>3.0000000000000001E-3</v>
      </c>
      <c r="F86" s="139">
        <v>762</v>
      </c>
      <c r="G86" s="139">
        <v>701</v>
      </c>
      <c r="H86" s="140">
        <v>67.89</v>
      </c>
      <c r="I86" s="143">
        <f t="shared" si="5"/>
        <v>177824</v>
      </c>
      <c r="J86" s="144">
        <f t="shared" si="6"/>
        <v>1</v>
      </c>
      <c r="K86" s="145">
        <f t="shared" si="7"/>
        <v>9822159</v>
      </c>
    </row>
    <row r="87" spans="1:11" s="144" customFormat="1" ht="12.75" customHeight="1">
      <c r="A87" s="132" t="s">
        <v>1774</v>
      </c>
      <c r="B87" s="132" t="s">
        <v>1775</v>
      </c>
      <c r="C87" s="141">
        <v>342</v>
      </c>
      <c r="D87" s="141">
        <v>105646</v>
      </c>
      <c r="E87" s="146">
        <f t="shared" si="4"/>
        <v>3.0000000000000001E-3</v>
      </c>
      <c r="F87" s="139">
        <v>350</v>
      </c>
      <c r="G87" s="139">
        <v>303</v>
      </c>
      <c r="H87" s="140">
        <v>56.18</v>
      </c>
      <c r="I87" s="143">
        <f t="shared" si="5"/>
        <v>59352</v>
      </c>
      <c r="J87" s="144">
        <f t="shared" si="6"/>
        <v>1</v>
      </c>
      <c r="K87" s="145">
        <f t="shared" si="7"/>
        <v>9927805</v>
      </c>
    </row>
    <row r="88" spans="1:11" s="144" customFormat="1" ht="12.75" customHeight="1">
      <c r="A88" s="132" t="s">
        <v>1776</v>
      </c>
      <c r="B88" s="132" t="s">
        <v>1777</v>
      </c>
      <c r="C88" s="141">
        <v>1037</v>
      </c>
      <c r="D88" s="141">
        <v>313373</v>
      </c>
      <c r="E88" s="146">
        <f t="shared" si="4"/>
        <v>3.0000000000000001E-3</v>
      </c>
      <c r="F88" s="139">
        <v>1052</v>
      </c>
      <c r="G88" s="139">
        <v>886</v>
      </c>
      <c r="H88" s="140">
        <v>56.87</v>
      </c>
      <c r="I88" s="143">
        <f t="shared" si="5"/>
        <v>178215</v>
      </c>
      <c r="J88" s="144">
        <f t="shared" si="6"/>
        <v>1</v>
      </c>
      <c r="K88" s="145">
        <f t="shared" si="7"/>
        <v>10241178</v>
      </c>
    </row>
    <row r="89" spans="1:11" s="144" customFormat="1" ht="12.75" customHeight="1">
      <c r="A89" s="132" t="s">
        <v>1778</v>
      </c>
      <c r="B89" s="132" t="s">
        <v>1779</v>
      </c>
      <c r="C89" s="141">
        <v>367</v>
      </c>
      <c r="D89" s="141">
        <v>108409</v>
      </c>
      <c r="E89" s="146">
        <f t="shared" si="4"/>
        <v>3.0000000000000001E-3</v>
      </c>
      <c r="F89" s="139">
        <v>353</v>
      </c>
      <c r="G89" s="139">
        <v>303</v>
      </c>
      <c r="H89" s="140">
        <v>60.14</v>
      </c>
      <c r="I89" s="143">
        <f t="shared" si="5"/>
        <v>65197</v>
      </c>
      <c r="J89" s="144">
        <f t="shared" si="6"/>
        <v>1</v>
      </c>
      <c r="K89" s="145">
        <f t="shared" si="7"/>
        <v>10349587</v>
      </c>
    </row>
    <row r="90" spans="1:11" s="144" customFormat="1" ht="12.75" customHeight="1">
      <c r="A90" s="132" t="s">
        <v>1780</v>
      </c>
      <c r="B90" s="132" t="s">
        <v>1781</v>
      </c>
      <c r="C90" s="141">
        <v>534</v>
      </c>
      <c r="D90" s="141">
        <v>157575</v>
      </c>
      <c r="E90" s="146">
        <f t="shared" si="4"/>
        <v>3.0000000000000001E-3</v>
      </c>
      <c r="F90" s="139">
        <v>557</v>
      </c>
      <c r="G90" s="139">
        <v>434</v>
      </c>
      <c r="H90" s="140">
        <v>54.5</v>
      </c>
      <c r="I90" s="143">
        <f t="shared" si="5"/>
        <v>85878</v>
      </c>
      <c r="J90" s="144">
        <f t="shared" si="6"/>
        <v>1</v>
      </c>
      <c r="K90" s="145">
        <f t="shared" si="7"/>
        <v>10507162</v>
      </c>
    </row>
    <row r="91" spans="1:11" s="144" customFormat="1" ht="12.75" customHeight="1">
      <c r="A91" s="132" t="s">
        <v>1782</v>
      </c>
      <c r="B91" s="132" t="s">
        <v>1783</v>
      </c>
      <c r="C91" s="141">
        <v>222</v>
      </c>
      <c r="D91" s="141">
        <v>65371</v>
      </c>
      <c r="E91" s="146">
        <f t="shared" si="4"/>
        <v>3.0000000000000001E-3</v>
      </c>
      <c r="F91" s="139">
        <v>246</v>
      </c>
      <c r="G91" s="139">
        <v>196</v>
      </c>
      <c r="H91" s="140">
        <v>61.04</v>
      </c>
      <c r="I91" s="143">
        <f t="shared" si="5"/>
        <v>39902</v>
      </c>
      <c r="J91" s="144">
        <f t="shared" si="6"/>
        <v>1</v>
      </c>
      <c r="K91" s="145">
        <f t="shared" si="7"/>
        <v>10572533</v>
      </c>
    </row>
    <row r="92" spans="1:11" s="144" customFormat="1" ht="12.75" customHeight="1">
      <c r="A92" s="132" t="s">
        <v>1784</v>
      </c>
      <c r="B92" s="132" t="s">
        <v>1785</v>
      </c>
      <c r="C92" s="141">
        <v>158</v>
      </c>
      <c r="D92" s="141">
        <v>46336</v>
      </c>
      <c r="E92" s="146">
        <f t="shared" si="4"/>
        <v>3.0000000000000001E-3</v>
      </c>
      <c r="F92" s="139">
        <v>156</v>
      </c>
      <c r="G92" s="139">
        <v>137</v>
      </c>
      <c r="H92" s="140">
        <v>59.07</v>
      </c>
      <c r="I92" s="143">
        <f t="shared" si="5"/>
        <v>27371</v>
      </c>
      <c r="J92" s="144">
        <f t="shared" si="6"/>
        <v>1</v>
      </c>
      <c r="K92" s="145">
        <f t="shared" si="7"/>
        <v>10618869</v>
      </c>
    </row>
    <row r="93" spans="1:11" s="144" customFormat="1" ht="12.75" customHeight="1">
      <c r="A93" s="132" t="s">
        <v>1786</v>
      </c>
      <c r="B93" s="132" t="s">
        <v>1787</v>
      </c>
      <c r="C93" s="141">
        <v>302</v>
      </c>
      <c r="D93" s="141">
        <v>87522</v>
      </c>
      <c r="E93" s="146">
        <f t="shared" si="4"/>
        <v>3.0000000000000001E-3</v>
      </c>
      <c r="F93" s="139">
        <v>277</v>
      </c>
      <c r="G93" s="139">
        <v>242</v>
      </c>
      <c r="H93" s="140">
        <v>66.61</v>
      </c>
      <c r="I93" s="143">
        <f t="shared" si="5"/>
        <v>58298</v>
      </c>
      <c r="J93" s="144">
        <f t="shared" si="6"/>
        <v>1</v>
      </c>
      <c r="K93" s="145">
        <f t="shared" si="7"/>
        <v>10706391</v>
      </c>
    </row>
    <row r="94" spans="1:11" s="144" customFormat="1" ht="12.75" customHeight="1">
      <c r="A94" s="132" t="s">
        <v>1788</v>
      </c>
      <c r="B94" s="132" t="s">
        <v>1789</v>
      </c>
      <c r="C94" s="141">
        <v>461</v>
      </c>
      <c r="D94" s="141">
        <v>132747</v>
      </c>
      <c r="E94" s="146">
        <f t="shared" si="4"/>
        <v>3.0000000000000001E-3</v>
      </c>
      <c r="F94" s="139">
        <v>397</v>
      </c>
      <c r="G94" s="139">
        <v>316</v>
      </c>
      <c r="H94" s="140">
        <v>45.63</v>
      </c>
      <c r="I94" s="143">
        <f t="shared" si="5"/>
        <v>60572</v>
      </c>
      <c r="J94" s="144">
        <f t="shared" si="6"/>
        <v>1</v>
      </c>
      <c r="K94" s="145">
        <f t="shared" si="7"/>
        <v>10839138</v>
      </c>
    </row>
    <row r="95" spans="1:11" s="144" customFormat="1" ht="12.75" customHeight="1">
      <c r="A95" s="132" t="s">
        <v>1790</v>
      </c>
      <c r="B95" s="132" t="s">
        <v>1791</v>
      </c>
      <c r="C95" s="141">
        <v>707</v>
      </c>
      <c r="D95" s="141">
        <v>203307</v>
      </c>
      <c r="E95" s="146">
        <f t="shared" si="4"/>
        <v>3.0000000000000001E-3</v>
      </c>
      <c r="F95" s="139">
        <v>677</v>
      </c>
      <c r="G95" s="139">
        <v>572</v>
      </c>
      <c r="H95" s="140">
        <v>53.4</v>
      </c>
      <c r="I95" s="143">
        <f t="shared" si="5"/>
        <v>108566</v>
      </c>
      <c r="J95" s="144">
        <f t="shared" si="6"/>
        <v>1</v>
      </c>
      <c r="K95" s="145">
        <f t="shared" si="7"/>
        <v>11042445</v>
      </c>
    </row>
    <row r="96" spans="1:11" s="144" customFormat="1" ht="12.75" customHeight="1">
      <c r="A96" s="132" t="s">
        <v>1792</v>
      </c>
      <c r="B96" s="132" t="s">
        <v>1793</v>
      </c>
      <c r="C96" s="141">
        <v>353</v>
      </c>
      <c r="D96" s="141">
        <v>101381</v>
      </c>
      <c r="E96" s="146">
        <f t="shared" si="4"/>
        <v>3.0000000000000001E-3</v>
      </c>
      <c r="F96" s="139">
        <v>349</v>
      </c>
      <c r="G96" s="139">
        <v>318</v>
      </c>
      <c r="H96" s="140">
        <v>47.93</v>
      </c>
      <c r="I96" s="143">
        <f t="shared" si="5"/>
        <v>48592</v>
      </c>
      <c r="J96" s="144">
        <f t="shared" si="6"/>
        <v>2</v>
      </c>
      <c r="K96" s="145">
        <f t="shared" si="7"/>
        <v>11143826</v>
      </c>
    </row>
    <row r="97" spans="1:11" s="144" customFormat="1" ht="12.75" customHeight="1">
      <c r="A97" s="132" t="s">
        <v>1794</v>
      </c>
      <c r="B97" s="132" t="s">
        <v>1795</v>
      </c>
      <c r="C97" s="141">
        <v>651</v>
      </c>
      <c r="D97" s="141">
        <v>183378</v>
      </c>
      <c r="E97" s="146">
        <f t="shared" si="4"/>
        <v>4.0000000000000001E-3</v>
      </c>
      <c r="F97" s="139">
        <v>497</v>
      </c>
      <c r="G97" s="139">
        <v>404</v>
      </c>
      <c r="H97" s="140">
        <v>68.62</v>
      </c>
      <c r="I97" s="143">
        <f t="shared" si="5"/>
        <v>125834</v>
      </c>
      <c r="J97" s="144">
        <f t="shared" si="6"/>
        <v>2</v>
      </c>
      <c r="K97" s="145">
        <f t="shared" si="7"/>
        <v>11327204</v>
      </c>
    </row>
    <row r="98" spans="1:11" s="144" customFormat="1" ht="12.75" customHeight="1">
      <c r="A98" s="132" t="s">
        <v>1796</v>
      </c>
      <c r="B98" s="132" t="s">
        <v>1797</v>
      </c>
      <c r="C98" s="141">
        <v>309</v>
      </c>
      <c r="D98" s="141">
        <v>86667</v>
      </c>
      <c r="E98" s="146">
        <f t="shared" si="4"/>
        <v>4.0000000000000001E-3</v>
      </c>
      <c r="F98" s="139">
        <v>258</v>
      </c>
      <c r="G98" s="139">
        <v>227</v>
      </c>
      <c r="H98" s="140">
        <v>59.17</v>
      </c>
      <c r="I98" s="143">
        <f t="shared" si="5"/>
        <v>51281</v>
      </c>
      <c r="J98" s="144">
        <f t="shared" si="6"/>
        <v>2</v>
      </c>
      <c r="K98" s="145">
        <f t="shared" si="7"/>
        <v>11413871</v>
      </c>
    </row>
    <row r="99" spans="1:11" s="144" customFormat="1" ht="12.75" customHeight="1">
      <c r="A99" s="132" t="s">
        <v>1798</v>
      </c>
      <c r="B99" s="132" t="s">
        <v>1799</v>
      </c>
      <c r="C99" s="141">
        <v>386</v>
      </c>
      <c r="D99" s="141">
        <v>107824</v>
      </c>
      <c r="E99" s="146">
        <f t="shared" si="4"/>
        <v>4.0000000000000001E-3</v>
      </c>
      <c r="F99" s="139">
        <v>429</v>
      </c>
      <c r="G99" s="139">
        <v>338</v>
      </c>
      <c r="H99" s="140">
        <v>61.99</v>
      </c>
      <c r="I99" s="143">
        <f t="shared" si="5"/>
        <v>66840</v>
      </c>
      <c r="J99" s="144">
        <f t="shared" si="6"/>
        <v>2</v>
      </c>
      <c r="K99" s="145">
        <f t="shared" si="7"/>
        <v>11521695</v>
      </c>
    </row>
    <row r="100" spans="1:11" s="144" customFormat="1" ht="12.75" customHeight="1">
      <c r="A100" s="132" t="s">
        <v>1800</v>
      </c>
      <c r="B100" s="132" t="s">
        <v>1801</v>
      </c>
      <c r="C100" s="141">
        <v>190</v>
      </c>
      <c r="D100" s="141">
        <v>52639</v>
      </c>
      <c r="E100" s="146">
        <f t="shared" si="4"/>
        <v>4.0000000000000001E-3</v>
      </c>
      <c r="F100" s="139">
        <v>165</v>
      </c>
      <c r="G100" s="139">
        <v>151</v>
      </c>
      <c r="H100" s="140">
        <v>53.32</v>
      </c>
      <c r="I100" s="143">
        <f t="shared" si="5"/>
        <v>28067</v>
      </c>
      <c r="J100" s="144">
        <f t="shared" si="6"/>
        <v>2</v>
      </c>
      <c r="K100" s="145">
        <f t="shared" si="7"/>
        <v>11574334</v>
      </c>
    </row>
    <row r="101" spans="1:11" s="144" customFormat="1" ht="12.75" customHeight="1">
      <c r="A101" s="132" t="s">
        <v>1802</v>
      </c>
      <c r="B101" s="132" t="s">
        <v>1803</v>
      </c>
      <c r="C101" s="141">
        <v>649</v>
      </c>
      <c r="D101" s="141">
        <v>179236</v>
      </c>
      <c r="E101" s="146">
        <f t="shared" si="4"/>
        <v>4.0000000000000001E-3</v>
      </c>
      <c r="F101" s="139">
        <v>662</v>
      </c>
      <c r="G101" s="139">
        <v>560</v>
      </c>
      <c r="H101" s="140">
        <v>57.76</v>
      </c>
      <c r="I101" s="143">
        <f t="shared" si="5"/>
        <v>103527</v>
      </c>
      <c r="J101" s="144">
        <f t="shared" si="6"/>
        <v>2</v>
      </c>
      <c r="K101" s="145">
        <f t="shared" si="7"/>
        <v>11753570</v>
      </c>
    </row>
    <row r="102" spans="1:11" s="144" customFormat="1" ht="12.75" customHeight="1">
      <c r="A102" s="132" t="s">
        <v>1804</v>
      </c>
      <c r="B102" s="132" t="s">
        <v>1805</v>
      </c>
      <c r="C102" s="141">
        <v>403</v>
      </c>
      <c r="D102" s="141">
        <v>111190</v>
      </c>
      <c r="E102" s="146">
        <f t="shared" si="4"/>
        <v>4.0000000000000001E-3</v>
      </c>
      <c r="F102" s="139">
        <v>432</v>
      </c>
      <c r="G102" s="139">
        <v>345</v>
      </c>
      <c r="H102" s="140">
        <v>62.25</v>
      </c>
      <c r="I102" s="143">
        <f t="shared" si="5"/>
        <v>69216</v>
      </c>
      <c r="J102" s="144">
        <f t="shared" si="6"/>
        <v>2</v>
      </c>
      <c r="K102" s="145">
        <f t="shared" si="7"/>
        <v>11864760</v>
      </c>
    </row>
    <row r="103" spans="1:11" s="144" customFormat="1" ht="12.75" customHeight="1">
      <c r="A103" s="132" t="s">
        <v>1806</v>
      </c>
      <c r="B103" s="132" t="s">
        <v>1807</v>
      </c>
      <c r="C103" s="141">
        <v>813</v>
      </c>
      <c r="D103" s="141">
        <v>223189</v>
      </c>
      <c r="E103" s="146">
        <f t="shared" si="4"/>
        <v>4.0000000000000001E-3</v>
      </c>
      <c r="F103" s="139">
        <v>727</v>
      </c>
      <c r="G103" s="139">
        <v>587</v>
      </c>
      <c r="H103" s="140">
        <v>61.14</v>
      </c>
      <c r="I103" s="143">
        <f t="shared" si="5"/>
        <v>136458</v>
      </c>
      <c r="J103" s="144">
        <f t="shared" si="6"/>
        <v>2</v>
      </c>
      <c r="K103" s="145">
        <f t="shared" si="7"/>
        <v>12087949</v>
      </c>
    </row>
    <row r="104" spans="1:11" s="144" customFormat="1" ht="12.75" customHeight="1">
      <c r="A104" s="132" t="s">
        <v>1808</v>
      </c>
      <c r="B104" s="132" t="s">
        <v>1809</v>
      </c>
      <c r="C104" s="141">
        <v>311</v>
      </c>
      <c r="D104" s="141">
        <v>84306</v>
      </c>
      <c r="E104" s="146">
        <f t="shared" si="4"/>
        <v>4.0000000000000001E-3</v>
      </c>
      <c r="F104" s="139">
        <v>277</v>
      </c>
      <c r="G104" s="139">
        <v>273</v>
      </c>
      <c r="H104" s="140">
        <v>47.15</v>
      </c>
      <c r="I104" s="143">
        <f t="shared" si="5"/>
        <v>39750</v>
      </c>
      <c r="J104" s="144">
        <f t="shared" si="6"/>
        <v>2</v>
      </c>
      <c r="K104" s="145">
        <f t="shared" si="7"/>
        <v>12172255</v>
      </c>
    </row>
    <row r="105" spans="1:11" s="144" customFormat="1" ht="12.75" customHeight="1">
      <c r="A105" s="132" t="s">
        <v>1810</v>
      </c>
      <c r="B105" s="132" t="s">
        <v>1811</v>
      </c>
      <c r="C105" s="141">
        <v>374</v>
      </c>
      <c r="D105" s="141">
        <v>101382</v>
      </c>
      <c r="E105" s="146">
        <f t="shared" si="4"/>
        <v>4.0000000000000001E-3</v>
      </c>
      <c r="F105" s="139">
        <v>421</v>
      </c>
      <c r="G105" s="139">
        <v>410</v>
      </c>
      <c r="H105" s="140">
        <v>51.03</v>
      </c>
      <c r="I105" s="143">
        <f t="shared" si="5"/>
        <v>51735</v>
      </c>
      <c r="J105" s="144">
        <f t="shared" si="6"/>
        <v>2</v>
      </c>
      <c r="K105" s="145">
        <f t="shared" si="7"/>
        <v>12273637</v>
      </c>
    </row>
    <row r="106" spans="1:11" s="144" customFormat="1" ht="12.75" customHeight="1">
      <c r="A106" s="132" t="s">
        <v>1812</v>
      </c>
      <c r="B106" s="132" t="s">
        <v>1813</v>
      </c>
      <c r="C106" s="141">
        <v>465</v>
      </c>
      <c r="D106" s="141">
        <v>125955</v>
      </c>
      <c r="E106" s="146">
        <f t="shared" si="4"/>
        <v>4.0000000000000001E-3</v>
      </c>
      <c r="F106" s="139">
        <v>508</v>
      </c>
      <c r="G106" s="139">
        <v>374</v>
      </c>
      <c r="H106" s="140">
        <v>53</v>
      </c>
      <c r="I106" s="143">
        <f t="shared" si="5"/>
        <v>66756</v>
      </c>
      <c r="J106" s="144">
        <f t="shared" si="6"/>
        <v>2</v>
      </c>
      <c r="K106" s="145">
        <f t="shared" si="7"/>
        <v>12399592</v>
      </c>
    </row>
    <row r="107" spans="1:11" s="144" customFormat="1" ht="12.75" customHeight="1">
      <c r="A107" s="132" t="s">
        <v>1814</v>
      </c>
      <c r="B107" s="132" t="s">
        <v>1815</v>
      </c>
      <c r="C107" s="141">
        <v>200</v>
      </c>
      <c r="D107" s="141">
        <v>53486</v>
      </c>
      <c r="E107" s="146">
        <f t="shared" si="4"/>
        <v>4.0000000000000001E-3</v>
      </c>
      <c r="F107" s="139">
        <v>193</v>
      </c>
      <c r="G107" s="139">
        <v>162</v>
      </c>
      <c r="H107" s="140">
        <v>55.26</v>
      </c>
      <c r="I107" s="143">
        <f t="shared" si="5"/>
        <v>29556</v>
      </c>
      <c r="J107" s="144">
        <f t="shared" si="6"/>
        <v>2</v>
      </c>
      <c r="K107" s="145">
        <f t="shared" si="7"/>
        <v>12453078</v>
      </c>
    </row>
    <row r="108" spans="1:11" s="144" customFormat="1" ht="12.75" customHeight="1">
      <c r="A108" s="132" t="s">
        <v>1816</v>
      </c>
      <c r="B108" s="132" t="s">
        <v>1817</v>
      </c>
      <c r="C108" s="141">
        <v>341</v>
      </c>
      <c r="D108" s="141">
        <v>90999</v>
      </c>
      <c r="E108" s="146">
        <f t="shared" si="4"/>
        <v>4.0000000000000001E-3</v>
      </c>
      <c r="F108" s="139">
        <v>276</v>
      </c>
      <c r="G108" s="139">
        <v>222</v>
      </c>
      <c r="H108" s="140">
        <v>58.76</v>
      </c>
      <c r="I108" s="143">
        <f t="shared" si="5"/>
        <v>53471</v>
      </c>
      <c r="J108" s="144">
        <f t="shared" si="6"/>
        <v>2</v>
      </c>
      <c r="K108" s="145">
        <f t="shared" si="7"/>
        <v>12544077</v>
      </c>
    </row>
    <row r="109" spans="1:11" s="144" customFormat="1" ht="12.75" customHeight="1">
      <c r="A109" s="132" t="s">
        <v>1818</v>
      </c>
      <c r="B109" s="132" t="s">
        <v>1819</v>
      </c>
      <c r="C109" s="141">
        <v>503</v>
      </c>
      <c r="D109" s="141">
        <v>133883</v>
      </c>
      <c r="E109" s="146">
        <f t="shared" si="4"/>
        <v>4.0000000000000001E-3</v>
      </c>
      <c r="F109" s="139">
        <v>575</v>
      </c>
      <c r="G109" s="139">
        <v>527</v>
      </c>
      <c r="H109" s="140">
        <v>63.16</v>
      </c>
      <c r="I109" s="143">
        <f t="shared" si="5"/>
        <v>84561</v>
      </c>
      <c r="J109" s="144">
        <f t="shared" si="6"/>
        <v>2</v>
      </c>
      <c r="K109" s="145">
        <f t="shared" si="7"/>
        <v>12677960</v>
      </c>
    </row>
    <row r="110" spans="1:11" s="144" customFormat="1" ht="12.75" customHeight="1">
      <c r="A110" s="132" t="s">
        <v>1820</v>
      </c>
      <c r="B110" s="132" t="s">
        <v>1821</v>
      </c>
      <c r="C110" s="141">
        <v>306</v>
      </c>
      <c r="D110" s="141">
        <v>79789</v>
      </c>
      <c r="E110" s="146">
        <f t="shared" si="4"/>
        <v>4.0000000000000001E-3</v>
      </c>
      <c r="F110" s="139">
        <v>257</v>
      </c>
      <c r="G110" s="139">
        <v>223</v>
      </c>
      <c r="H110" s="140">
        <v>53.34</v>
      </c>
      <c r="I110" s="143">
        <f t="shared" si="5"/>
        <v>42559</v>
      </c>
      <c r="J110" s="144">
        <f t="shared" si="6"/>
        <v>2</v>
      </c>
      <c r="K110" s="145">
        <f t="shared" si="7"/>
        <v>12757749</v>
      </c>
    </row>
    <row r="111" spans="1:11" s="144" customFormat="1" ht="12.75" customHeight="1">
      <c r="A111" s="132" t="s">
        <v>1822</v>
      </c>
      <c r="B111" s="132" t="s">
        <v>1823</v>
      </c>
      <c r="C111" s="141">
        <v>813</v>
      </c>
      <c r="D111" s="141">
        <v>211681</v>
      </c>
      <c r="E111" s="146">
        <f t="shared" si="4"/>
        <v>4.0000000000000001E-3</v>
      </c>
      <c r="F111" s="139">
        <v>723</v>
      </c>
      <c r="G111" s="139">
        <v>646</v>
      </c>
      <c r="H111" s="140">
        <v>52.17</v>
      </c>
      <c r="I111" s="143">
        <f t="shared" si="5"/>
        <v>110434</v>
      </c>
      <c r="J111" s="144">
        <f t="shared" si="6"/>
        <v>2</v>
      </c>
      <c r="K111" s="145">
        <f t="shared" si="7"/>
        <v>12969430</v>
      </c>
    </row>
    <row r="112" spans="1:11" s="144" customFormat="1" ht="12.75" customHeight="1">
      <c r="A112" s="132" t="s">
        <v>1824</v>
      </c>
      <c r="B112" s="132" t="s">
        <v>1825</v>
      </c>
      <c r="C112" s="141">
        <v>334</v>
      </c>
      <c r="D112" s="141">
        <v>86665</v>
      </c>
      <c r="E112" s="146">
        <f t="shared" si="4"/>
        <v>4.0000000000000001E-3</v>
      </c>
      <c r="F112" s="139">
        <v>246</v>
      </c>
      <c r="G112" s="139">
        <v>211</v>
      </c>
      <c r="H112" s="140">
        <v>52.84</v>
      </c>
      <c r="I112" s="143">
        <f t="shared" si="5"/>
        <v>45794</v>
      </c>
      <c r="J112" s="144">
        <f t="shared" si="6"/>
        <v>2</v>
      </c>
      <c r="K112" s="145">
        <f t="shared" si="7"/>
        <v>13056095</v>
      </c>
    </row>
    <row r="113" spans="1:11" s="144" customFormat="1" ht="12.75" customHeight="1">
      <c r="A113" s="132" t="s">
        <v>1826</v>
      </c>
      <c r="B113" s="132" t="s">
        <v>1827</v>
      </c>
      <c r="C113" s="141">
        <v>455</v>
      </c>
      <c r="D113" s="141">
        <v>117955</v>
      </c>
      <c r="E113" s="146">
        <f t="shared" si="4"/>
        <v>4.0000000000000001E-3</v>
      </c>
      <c r="F113" s="139">
        <v>389</v>
      </c>
      <c r="G113" s="139">
        <v>310</v>
      </c>
      <c r="H113" s="140">
        <v>49.48</v>
      </c>
      <c r="I113" s="143">
        <f t="shared" si="5"/>
        <v>58364</v>
      </c>
      <c r="J113" s="144">
        <f t="shared" si="6"/>
        <v>2</v>
      </c>
      <c r="K113" s="145">
        <f t="shared" si="7"/>
        <v>13174050</v>
      </c>
    </row>
    <row r="114" spans="1:11" s="144" customFormat="1" ht="12.75" customHeight="1">
      <c r="A114" s="132" t="s">
        <v>1828</v>
      </c>
      <c r="B114" s="132" t="s">
        <v>1829</v>
      </c>
      <c r="C114" s="141">
        <v>153</v>
      </c>
      <c r="D114" s="141">
        <v>38606</v>
      </c>
      <c r="E114" s="146">
        <f t="shared" si="4"/>
        <v>4.0000000000000001E-3</v>
      </c>
      <c r="F114" s="139">
        <v>138</v>
      </c>
      <c r="G114" s="139">
        <v>86</v>
      </c>
      <c r="H114" s="140">
        <v>50.57</v>
      </c>
      <c r="I114" s="143">
        <f t="shared" si="5"/>
        <v>19523</v>
      </c>
      <c r="J114" s="144">
        <f t="shared" si="6"/>
        <v>2</v>
      </c>
      <c r="K114" s="145">
        <f t="shared" si="7"/>
        <v>13212656</v>
      </c>
    </row>
    <row r="115" spans="1:11" s="144" customFormat="1" ht="12.75" customHeight="1">
      <c r="A115" s="132" t="s">
        <v>1830</v>
      </c>
      <c r="B115" s="132" t="s">
        <v>1831</v>
      </c>
      <c r="C115" s="141">
        <v>475</v>
      </c>
      <c r="D115" s="141">
        <v>119570</v>
      </c>
      <c r="E115" s="146">
        <f t="shared" si="4"/>
        <v>4.0000000000000001E-3</v>
      </c>
      <c r="F115" s="139">
        <v>392</v>
      </c>
      <c r="G115" s="139">
        <v>304</v>
      </c>
      <c r="H115" s="140">
        <v>60.39</v>
      </c>
      <c r="I115" s="143">
        <f t="shared" si="5"/>
        <v>72208</v>
      </c>
      <c r="J115" s="144">
        <f t="shared" si="6"/>
        <v>2</v>
      </c>
      <c r="K115" s="145">
        <f t="shared" si="7"/>
        <v>13332226</v>
      </c>
    </row>
    <row r="116" spans="1:11" s="144" customFormat="1" ht="12.75" customHeight="1">
      <c r="A116" s="132" t="s">
        <v>1832</v>
      </c>
      <c r="B116" s="132" t="s">
        <v>1833</v>
      </c>
      <c r="C116" s="141">
        <v>2079</v>
      </c>
      <c r="D116" s="141">
        <v>522143</v>
      </c>
      <c r="E116" s="146">
        <f t="shared" si="4"/>
        <v>4.0000000000000001E-3</v>
      </c>
      <c r="F116" s="139">
        <v>1697</v>
      </c>
      <c r="G116" s="139">
        <v>1583</v>
      </c>
      <c r="H116" s="140">
        <v>57.55</v>
      </c>
      <c r="I116" s="143">
        <f t="shared" si="5"/>
        <v>300493</v>
      </c>
      <c r="J116" s="144">
        <f t="shared" si="6"/>
        <v>2</v>
      </c>
      <c r="K116" s="145">
        <f t="shared" si="7"/>
        <v>13854369</v>
      </c>
    </row>
    <row r="117" spans="1:11" s="144" customFormat="1" ht="12.75" customHeight="1">
      <c r="A117" s="132" t="s">
        <v>1834</v>
      </c>
      <c r="B117" s="132" t="s">
        <v>1835</v>
      </c>
      <c r="C117" s="141">
        <v>1304</v>
      </c>
      <c r="D117" s="141">
        <v>323060</v>
      </c>
      <c r="E117" s="146">
        <f t="shared" si="4"/>
        <v>4.0000000000000001E-3</v>
      </c>
      <c r="F117" s="139">
        <v>971</v>
      </c>
      <c r="G117" s="139">
        <v>877</v>
      </c>
      <c r="H117" s="140">
        <v>63.9</v>
      </c>
      <c r="I117" s="143">
        <f t="shared" si="5"/>
        <v>206435</v>
      </c>
      <c r="J117" s="144">
        <f t="shared" si="6"/>
        <v>2</v>
      </c>
      <c r="K117" s="145">
        <f t="shared" si="7"/>
        <v>14177429</v>
      </c>
    </row>
    <row r="118" spans="1:11" s="144" customFormat="1" ht="12.75" customHeight="1">
      <c r="A118" s="132" t="s">
        <v>1836</v>
      </c>
      <c r="B118" s="132" t="s">
        <v>1837</v>
      </c>
      <c r="C118" s="141">
        <v>2244</v>
      </c>
      <c r="D118" s="141">
        <v>553687</v>
      </c>
      <c r="E118" s="146">
        <f t="shared" si="4"/>
        <v>4.0000000000000001E-3</v>
      </c>
      <c r="F118" s="139">
        <v>2033</v>
      </c>
      <c r="G118" s="139">
        <v>1655</v>
      </c>
      <c r="H118" s="140">
        <v>56.52</v>
      </c>
      <c r="I118" s="143">
        <f t="shared" si="5"/>
        <v>312944</v>
      </c>
      <c r="J118" s="144">
        <f t="shared" si="6"/>
        <v>2</v>
      </c>
      <c r="K118" s="145">
        <f t="shared" si="7"/>
        <v>14731116</v>
      </c>
    </row>
    <row r="119" spans="1:11" s="144" customFormat="1" ht="12.75" customHeight="1">
      <c r="A119" s="132" t="s">
        <v>1838</v>
      </c>
      <c r="B119" s="132" t="s">
        <v>1839</v>
      </c>
      <c r="C119" s="141">
        <v>516</v>
      </c>
      <c r="D119" s="141">
        <v>127293</v>
      </c>
      <c r="E119" s="146">
        <f t="shared" si="4"/>
        <v>4.0000000000000001E-3</v>
      </c>
      <c r="F119" s="139">
        <v>342</v>
      </c>
      <c r="G119" s="139">
        <v>273</v>
      </c>
      <c r="H119" s="140">
        <v>55.7</v>
      </c>
      <c r="I119" s="143">
        <f t="shared" si="5"/>
        <v>70902</v>
      </c>
      <c r="J119" s="144">
        <f t="shared" si="6"/>
        <v>2</v>
      </c>
      <c r="K119" s="145">
        <f t="shared" si="7"/>
        <v>14858409</v>
      </c>
    </row>
    <row r="120" spans="1:11" s="144" customFormat="1" ht="12.75" customHeight="1">
      <c r="A120" s="132" t="s">
        <v>1840</v>
      </c>
      <c r="B120" s="132" t="s">
        <v>1841</v>
      </c>
      <c r="C120" s="141">
        <v>852</v>
      </c>
      <c r="D120" s="141">
        <v>209770</v>
      </c>
      <c r="E120" s="146">
        <f t="shared" si="4"/>
        <v>4.0000000000000001E-3</v>
      </c>
      <c r="F120" s="139">
        <v>629</v>
      </c>
      <c r="G120" s="139">
        <v>537</v>
      </c>
      <c r="H120" s="140">
        <v>55.68</v>
      </c>
      <c r="I120" s="143">
        <f t="shared" si="5"/>
        <v>116800</v>
      </c>
      <c r="J120" s="144">
        <f t="shared" si="6"/>
        <v>2</v>
      </c>
      <c r="K120" s="145">
        <f t="shared" si="7"/>
        <v>15068179</v>
      </c>
    </row>
    <row r="121" spans="1:11" s="144" customFormat="1" ht="12.75" customHeight="1">
      <c r="A121" s="132" t="s">
        <v>1842</v>
      </c>
      <c r="B121" s="132" t="s">
        <v>1843</v>
      </c>
      <c r="C121" s="141">
        <v>380</v>
      </c>
      <c r="D121" s="141">
        <v>92533</v>
      </c>
      <c r="E121" s="146">
        <f t="shared" si="4"/>
        <v>4.0000000000000001E-3</v>
      </c>
      <c r="F121" s="139">
        <v>258</v>
      </c>
      <c r="G121" s="139">
        <v>206</v>
      </c>
      <c r="H121" s="140">
        <v>51.27</v>
      </c>
      <c r="I121" s="143">
        <f t="shared" si="5"/>
        <v>47442</v>
      </c>
      <c r="J121" s="144">
        <f t="shared" si="6"/>
        <v>2</v>
      </c>
      <c r="K121" s="145">
        <f t="shared" si="7"/>
        <v>15160712</v>
      </c>
    </row>
    <row r="122" spans="1:11" s="144" customFormat="1" ht="12.75" customHeight="1">
      <c r="A122" s="132" t="s">
        <v>1844</v>
      </c>
      <c r="B122" s="132" t="s">
        <v>1845</v>
      </c>
      <c r="C122" s="141">
        <v>355</v>
      </c>
      <c r="D122" s="141">
        <v>86188</v>
      </c>
      <c r="E122" s="146">
        <f t="shared" si="4"/>
        <v>4.0000000000000001E-3</v>
      </c>
      <c r="F122" s="139">
        <v>225</v>
      </c>
      <c r="G122" s="139">
        <v>198</v>
      </c>
      <c r="H122" s="140">
        <v>50.68</v>
      </c>
      <c r="I122" s="143">
        <f t="shared" si="5"/>
        <v>43680</v>
      </c>
      <c r="J122" s="144">
        <f t="shared" si="6"/>
        <v>2</v>
      </c>
      <c r="K122" s="145">
        <f t="shared" si="7"/>
        <v>15246900</v>
      </c>
    </row>
    <row r="123" spans="1:11" s="144" customFormat="1" ht="12.75" customHeight="1">
      <c r="A123" s="132" t="s">
        <v>1846</v>
      </c>
      <c r="B123" s="132" t="s">
        <v>1847</v>
      </c>
      <c r="C123" s="141">
        <v>478</v>
      </c>
      <c r="D123" s="141">
        <v>114847</v>
      </c>
      <c r="E123" s="146">
        <f t="shared" si="4"/>
        <v>4.0000000000000001E-3</v>
      </c>
      <c r="F123" s="139">
        <v>366</v>
      </c>
      <c r="G123" s="139">
        <v>354</v>
      </c>
      <c r="H123" s="140">
        <v>67.83</v>
      </c>
      <c r="I123" s="143">
        <f t="shared" si="5"/>
        <v>77901</v>
      </c>
      <c r="J123" s="144">
        <f t="shared" si="6"/>
        <v>2</v>
      </c>
      <c r="K123" s="145">
        <f t="shared" si="7"/>
        <v>15361747</v>
      </c>
    </row>
    <row r="124" spans="1:11" s="144" customFormat="1" ht="12.75" customHeight="1">
      <c r="A124" s="132" t="s">
        <v>1848</v>
      </c>
      <c r="B124" s="132" t="s">
        <v>1849</v>
      </c>
      <c r="C124" s="141">
        <v>395</v>
      </c>
      <c r="D124" s="141">
        <v>94250</v>
      </c>
      <c r="E124" s="146">
        <f t="shared" si="4"/>
        <v>4.0000000000000001E-3</v>
      </c>
      <c r="F124" s="139">
        <v>233</v>
      </c>
      <c r="G124" s="139">
        <v>186</v>
      </c>
      <c r="H124" s="140">
        <v>47.6</v>
      </c>
      <c r="I124" s="143">
        <f t="shared" si="5"/>
        <v>44863</v>
      </c>
      <c r="J124" s="144">
        <f t="shared" si="6"/>
        <v>2</v>
      </c>
      <c r="K124" s="145">
        <f t="shared" si="7"/>
        <v>15455997</v>
      </c>
    </row>
    <row r="125" spans="1:11" s="144" customFormat="1" ht="12.75" customHeight="1">
      <c r="A125" s="132" t="s">
        <v>1850</v>
      </c>
      <c r="B125" s="132" t="s">
        <v>1851</v>
      </c>
      <c r="C125" s="141">
        <v>1186</v>
      </c>
      <c r="D125" s="141">
        <v>278715</v>
      </c>
      <c r="E125" s="146">
        <f t="shared" si="4"/>
        <v>4.0000000000000001E-3</v>
      </c>
      <c r="F125" s="139">
        <v>888</v>
      </c>
      <c r="G125" s="139">
        <v>784</v>
      </c>
      <c r="H125" s="140">
        <v>67.86</v>
      </c>
      <c r="I125" s="143">
        <f t="shared" si="5"/>
        <v>189136</v>
      </c>
      <c r="J125" s="144">
        <f t="shared" si="6"/>
        <v>2</v>
      </c>
      <c r="K125" s="145">
        <f t="shared" si="7"/>
        <v>15734712</v>
      </c>
    </row>
    <row r="126" spans="1:11" s="144" customFormat="1" ht="12.75" customHeight="1">
      <c r="A126" s="132" t="s">
        <v>1852</v>
      </c>
      <c r="B126" s="132" t="s">
        <v>1853</v>
      </c>
      <c r="C126" s="141">
        <v>525</v>
      </c>
      <c r="D126" s="141">
        <v>122044</v>
      </c>
      <c r="E126" s="146">
        <f t="shared" si="4"/>
        <v>4.0000000000000001E-3</v>
      </c>
      <c r="F126" s="139">
        <v>331</v>
      </c>
      <c r="G126" s="139">
        <v>302</v>
      </c>
      <c r="H126" s="140">
        <v>51.94</v>
      </c>
      <c r="I126" s="143">
        <f t="shared" si="5"/>
        <v>63390</v>
      </c>
      <c r="J126" s="144">
        <f t="shared" si="6"/>
        <v>2</v>
      </c>
      <c r="K126" s="145">
        <f t="shared" si="7"/>
        <v>15856756</v>
      </c>
    </row>
    <row r="127" spans="1:11" s="144" customFormat="1" ht="12.75" customHeight="1">
      <c r="A127" s="132" t="s">
        <v>1854</v>
      </c>
      <c r="B127" s="132" t="s">
        <v>1855</v>
      </c>
      <c r="C127" s="141">
        <v>233</v>
      </c>
      <c r="D127" s="141">
        <v>53732</v>
      </c>
      <c r="E127" s="146">
        <f t="shared" si="4"/>
        <v>4.0000000000000001E-3</v>
      </c>
      <c r="F127" s="139">
        <v>170</v>
      </c>
      <c r="G127" s="139">
        <v>117</v>
      </c>
      <c r="H127" s="140">
        <v>56.78</v>
      </c>
      <c r="I127" s="143">
        <f t="shared" si="5"/>
        <v>30509</v>
      </c>
      <c r="J127" s="144">
        <f t="shared" si="6"/>
        <v>2</v>
      </c>
      <c r="K127" s="145">
        <f t="shared" si="7"/>
        <v>15910488</v>
      </c>
    </row>
    <row r="128" spans="1:11" s="144" customFormat="1" ht="12.75" customHeight="1">
      <c r="A128" s="132" t="s">
        <v>1856</v>
      </c>
      <c r="B128" s="132" t="s">
        <v>1857</v>
      </c>
      <c r="C128" s="141">
        <v>332</v>
      </c>
      <c r="D128" s="141">
        <v>76386</v>
      </c>
      <c r="E128" s="146">
        <f t="shared" si="4"/>
        <v>4.0000000000000001E-3</v>
      </c>
      <c r="F128" s="139">
        <v>234</v>
      </c>
      <c r="G128" s="139">
        <v>186</v>
      </c>
      <c r="H128" s="140">
        <v>59.15</v>
      </c>
      <c r="I128" s="143">
        <f t="shared" si="5"/>
        <v>45182</v>
      </c>
      <c r="J128" s="144">
        <f t="shared" si="6"/>
        <v>2</v>
      </c>
      <c r="K128" s="145">
        <f t="shared" si="7"/>
        <v>15986874</v>
      </c>
    </row>
    <row r="129" spans="1:11" s="144" customFormat="1" ht="12.75" customHeight="1">
      <c r="A129" s="132" t="s">
        <v>1858</v>
      </c>
      <c r="B129" s="132" t="s">
        <v>1859</v>
      </c>
      <c r="C129" s="141">
        <v>518</v>
      </c>
      <c r="D129" s="141">
        <v>119142</v>
      </c>
      <c r="E129" s="146">
        <f t="shared" si="4"/>
        <v>4.0000000000000001E-3</v>
      </c>
      <c r="F129" s="139">
        <v>339</v>
      </c>
      <c r="G129" s="139">
        <v>257</v>
      </c>
      <c r="H129" s="140">
        <v>54.38</v>
      </c>
      <c r="I129" s="143">
        <f t="shared" si="5"/>
        <v>64789</v>
      </c>
      <c r="J129" s="144">
        <f t="shared" si="6"/>
        <v>2</v>
      </c>
      <c r="K129" s="145">
        <f t="shared" si="7"/>
        <v>16106016</v>
      </c>
    </row>
    <row r="130" spans="1:11" s="144" customFormat="1" ht="12.75" customHeight="1">
      <c r="A130" s="132" t="s">
        <v>1860</v>
      </c>
      <c r="B130" s="132" t="s">
        <v>1861</v>
      </c>
      <c r="C130" s="141">
        <v>415</v>
      </c>
      <c r="D130" s="141">
        <v>95103</v>
      </c>
      <c r="E130" s="146">
        <f t="shared" si="4"/>
        <v>4.0000000000000001E-3</v>
      </c>
      <c r="F130" s="139">
        <v>251</v>
      </c>
      <c r="G130" s="139">
        <v>220</v>
      </c>
      <c r="H130" s="140">
        <v>44.98</v>
      </c>
      <c r="I130" s="143">
        <f t="shared" si="5"/>
        <v>42777</v>
      </c>
      <c r="J130" s="144">
        <f t="shared" si="6"/>
        <v>2</v>
      </c>
      <c r="K130" s="145">
        <f t="shared" si="7"/>
        <v>16201119</v>
      </c>
    </row>
    <row r="131" spans="1:11" s="144" customFormat="1" ht="12.75" customHeight="1">
      <c r="A131" s="132" t="s">
        <v>1862</v>
      </c>
      <c r="B131" s="132" t="s">
        <v>1863</v>
      </c>
      <c r="C131" s="141">
        <v>609</v>
      </c>
      <c r="D131" s="141">
        <v>139195</v>
      </c>
      <c r="E131" s="146">
        <f t="shared" si="4"/>
        <v>4.0000000000000001E-3</v>
      </c>
      <c r="F131" s="139">
        <v>597</v>
      </c>
      <c r="G131" s="139">
        <v>515</v>
      </c>
      <c r="H131" s="140">
        <v>67.459999999999994</v>
      </c>
      <c r="I131" s="143">
        <f t="shared" si="5"/>
        <v>93901</v>
      </c>
      <c r="J131" s="144">
        <f t="shared" si="6"/>
        <v>2</v>
      </c>
      <c r="K131" s="145">
        <f t="shared" si="7"/>
        <v>16340314</v>
      </c>
    </row>
    <row r="132" spans="1:11" s="144" customFormat="1" ht="12.75" customHeight="1">
      <c r="A132" s="132" t="s">
        <v>1864</v>
      </c>
      <c r="B132" s="132" t="s">
        <v>1865</v>
      </c>
      <c r="C132" s="141">
        <v>1652</v>
      </c>
      <c r="D132" s="141">
        <v>376695</v>
      </c>
      <c r="E132" s="146">
        <f t="shared" si="4"/>
        <v>4.0000000000000001E-3</v>
      </c>
      <c r="F132" s="139">
        <v>1330</v>
      </c>
      <c r="G132" s="139">
        <v>1107</v>
      </c>
      <c r="H132" s="140">
        <v>51.18</v>
      </c>
      <c r="I132" s="143">
        <f t="shared" si="5"/>
        <v>192793</v>
      </c>
      <c r="J132" s="144">
        <f t="shared" si="6"/>
        <v>2</v>
      </c>
      <c r="K132" s="145">
        <f t="shared" si="7"/>
        <v>16717009</v>
      </c>
    </row>
    <row r="133" spans="1:11" s="144" customFormat="1" ht="12.75" customHeight="1">
      <c r="A133" s="132" t="s">
        <v>1866</v>
      </c>
      <c r="B133" s="132" t="s">
        <v>1867</v>
      </c>
      <c r="C133" s="141">
        <v>358</v>
      </c>
      <c r="D133" s="141">
        <v>81316</v>
      </c>
      <c r="E133" s="146">
        <f t="shared" si="4"/>
        <v>4.0000000000000001E-3</v>
      </c>
      <c r="F133" s="139">
        <v>249</v>
      </c>
      <c r="G133" s="139">
        <v>200</v>
      </c>
      <c r="H133" s="140">
        <v>58.6</v>
      </c>
      <c r="I133" s="143">
        <f t="shared" si="5"/>
        <v>47651</v>
      </c>
      <c r="J133" s="144">
        <f t="shared" si="6"/>
        <v>2</v>
      </c>
      <c r="K133" s="145">
        <f t="shared" si="7"/>
        <v>16798325</v>
      </c>
    </row>
    <row r="134" spans="1:11" s="144" customFormat="1" ht="12.75" customHeight="1">
      <c r="A134" s="132" t="s">
        <v>1868</v>
      </c>
      <c r="B134" s="132" t="s">
        <v>1869</v>
      </c>
      <c r="C134" s="141">
        <v>608</v>
      </c>
      <c r="D134" s="141">
        <v>138018</v>
      </c>
      <c r="E134" s="146">
        <f t="shared" ref="E134:E197" si="8">C134/D134</f>
        <v>4.0000000000000001E-3</v>
      </c>
      <c r="F134" s="139">
        <v>371</v>
      </c>
      <c r="G134" s="139">
        <v>341</v>
      </c>
      <c r="H134" s="140">
        <v>48.54</v>
      </c>
      <c r="I134" s="143">
        <f t="shared" ref="I134:I197" si="9">D134*H134/100</f>
        <v>66994</v>
      </c>
      <c r="J134" s="144">
        <f t="shared" si="6"/>
        <v>2</v>
      </c>
      <c r="K134" s="145">
        <f t="shared" si="7"/>
        <v>16936343</v>
      </c>
    </row>
    <row r="135" spans="1:11" s="144" customFormat="1" ht="12.75" customHeight="1">
      <c r="A135" s="132" t="s">
        <v>1870</v>
      </c>
      <c r="B135" s="132" t="s">
        <v>1871</v>
      </c>
      <c r="C135" s="141">
        <v>461</v>
      </c>
      <c r="D135" s="141">
        <v>103752</v>
      </c>
      <c r="E135" s="146">
        <f t="shared" si="8"/>
        <v>4.0000000000000001E-3</v>
      </c>
      <c r="F135" s="139">
        <v>456</v>
      </c>
      <c r="G135" s="139">
        <v>392</v>
      </c>
      <c r="H135" s="140">
        <v>58.91</v>
      </c>
      <c r="I135" s="143">
        <f t="shared" si="9"/>
        <v>61120</v>
      </c>
      <c r="J135" s="144">
        <f t="shared" ref="J135:J198" si="10">INT(K135/K$331*5+0.99999)</f>
        <v>2</v>
      </c>
      <c r="K135" s="145">
        <f t="shared" si="7"/>
        <v>17040095</v>
      </c>
    </row>
    <row r="136" spans="1:11" s="144" customFormat="1" ht="12.75" customHeight="1">
      <c r="A136" s="132" t="s">
        <v>1872</v>
      </c>
      <c r="B136" s="132" t="s">
        <v>1873</v>
      </c>
      <c r="C136" s="141">
        <v>321</v>
      </c>
      <c r="D136" s="141">
        <v>71064</v>
      </c>
      <c r="E136" s="146">
        <f t="shared" si="8"/>
        <v>5.0000000000000001E-3</v>
      </c>
      <c r="F136" s="139">
        <v>249</v>
      </c>
      <c r="G136" s="139">
        <v>188</v>
      </c>
      <c r="H136" s="140">
        <v>56.4</v>
      </c>
      <c r="I136" s="143">
        <f t="shared" si="9"/>
        <v>40080</v>
      </c>
      <c r="J136" s="144">
        <f t="shared" si="10"/>
        <v>2</v>
      </c>
      <c r="K136" s="145">
        <f t="shared" ref="K136:K199" si="11">D136+K135</f>
        <v>17111159</v>
      </c>
    </row>
    <row r="137" spans="1:11" s="144" customFormat="1" ht="12.75" customHeight="1">
      <c r="A137" s="132" t="s">
        <v>1874</v>
      </c>
      <c r="B137" s="132" t="s">
        <v>1875</v>
      </c>
      <c r="C137" s="141">
        <v>1519</v>
      </c>
      <c r="D137" s="141">
        <v>335680</v>
      </c>
      <c r="E137" s="146">
        <f t="shared" si="8"/>
        <v>5.0000000000000001E-3</v>
      </c>
      <c r="F137" s="139">
        <v>1005</v>
      </c>
      <c r="G137" s="139">
        <v>958</v>
      </c>
      <c r="H137" s="140">
        <v>50.68</v>
      </c>
      <c r="I137" s="143">
        <f t="shared" si="9"/>
        <v>170123</v>
      </c>
      <c r="J137" s="144">
        <f t="shared" si="10"/>
        <v>2</v>
      </c>
      <c r="K137" s="145">
        <f t="shared" si="11"/>
        <v>17446839</v>
      </c>
    </row>
    <row r="138" spans="1:11" s="144" customFormat="1" ht="12.75" customHeight="1">
      <c r="A138" s="132" t="s">
        <v>1876</v>
      </c>
      <c r="B138" s="132" t="s">
        <v>1877</v>
      </c>
      <c r="C138" s="141">
        <v>512</v>
      </c>
      <c r="D138" s="141">
        <v>112938</v>
      </c>
      <c r="E138" s="146">
        <f t="shared" si="8"/>
        <v>5.0000000000000001E-3</v>
      </c>
      <c r="F138" s="139">
        <v>342</v>
      </c>
      <c r="G138" s="139">
        <v>315</v>
      </c>
      <c r="H138" s="140">
        <v>56.62</v>
      </c>
      <c r="I138" s="143">
        <f t="shared" si="9"/>
        <v>63945</v>
      </c>
      <c r="J138" s="144">
        <f t="shared" si="10"/>
        <v>2</v>
      </c>
      <c r="K138" s="145">
        <f t="shared" si="11"/>
        <v>17559777</v>
      </c>
    </row>
    <row r="139" spans="1:11" s="144" customFormat="1" ht="12.75" customHeight="1">
      <c r="A139" s="132" t="s">
        <v>1878</v>
      </c>
      <c r="B139" s="132" t="s">
        <v>1879</v>
      </c>
      <c r="C139" s="141">
        <v>156</v>
      </c>
      <c r="D139" s="141">
        <v>34306</v>
      </c>
      <c r="E139" s="146">
        <f t="shared" si="8"/>
        <v>5.0000000000000001E-3</v>
      </c>
      <c r="F139" s="139">
        <v>156</v>
      </c>
      <c r="G139" s="139">
        <v>149</v>
      </c>
      <c r="H139" s="140">
        <v>60.59</v>
      </c>
      <c r="I139" s="143">
        <f t="shared" si="9"/>
        <v>20786</v>
      </c>
      <c r="J139" s="144">
        <f t="shared" si="10"/>
        <v>2</v>
      </c>
      <c r="K139" s="145">
        <f t="shared" si="11"/>
        <v>17594083</v>
      </c>
    </row>
    <row r="140" spans="1:11" s="144" customFormat="1" ht="12.75" customHeight="1">
      <c r="A140" s="132" t="s">
        <v>1880</v>
      </c>
      <c r="B140" s="132" t="s">
        <v>1881</v>
      </c>
      <c r="C140" s="141">
        <v>757</v>
      </c>
      <c r="D140" s="141">
        <v>165645</v>
      </c>
      <c r="E140" s="146">
        <f t="shared" si="8"/>
        <v>5.0000000000000001E-3</v>
      </c>
      <c r="F140" s="139">
        <v>595</v>
      </c>
      <c r="G140" s="139">
        <v>495</v>
      </c>
      <c r="H140" s="140">
        <v>57.25</v>
      </c>
      <c r="I140" s="143">
        <f t="shared" si="9"/>
        <v>94832</v>
      </c>
      <c r="J140" s="144">
        <f t="shared" si="10"/>
        <v>2</v>
      </c>
      <c r="K140" s="145">
        <f t="shared" si="11"/>
        <v>17759728</v>
      </c>
    </row>
    <row r="141" spans="1:11" s="144" customFormat="1" ht="12.75" customHeight="1">
      <c r="A141" s="132" t="s">
        <v>1882</v>
      </c>
      <c r="B141" s="132" t="s">
        <v>1883</v>
      </c>
      <c r="C141" s="141">
        <v>357</v>
      </c>
      <c r="D141" s="141">
        <v>78082</v>
      </c>
      <c r="E141" s="146">
        <f t="shared" si="8"/>
        <v>5.0000000000000001E-3</v>
      </c>
      <c r="F141" s="139">
        <v>263</v>
      </c>
      <c r="G141" s="139">
        <v>209</v>
      </c>
      <c r="H141" s="140">
        <v>70.83</v>
      </c>
      <c r="I141" s="143">
        <f t="shared" si="9"/>
        <v>55305</v>
      </c>
      <c r="J141" s="144">
        <f t="shared" si="10"/>
        <v>2</v>
      </c>
      <c r="K141" s="145">
        <f t="shared" si="11"/>
        <v>17837810</v>
      </c>
    </row>
    <row r="142" spans="1:11" s="144" customFormat="1" ht="12.75" customHeight="1">
      <c r="A142" s="132" t="s">
        <v>1884</v>
      </c>
      <c r="B142" s="132" t="s">
        <v>1885</v>
      </c>
      <c r="C142" s="141">
        <v>642</v>
      </c>
      <c r="D142" s="141">
        <v>140193</v>
      </c>
      <c r="E142" s="146">
        <f t="shared" si="8"/>
        <v>5.0000000000000001E-3</v>
      </c>
      <c r="F142" s="139">
        <v>475</v>
      </c>
      <c r="G142" s="139">
        <v>397</v>
      </c>
      <c r="H142" s="140">
        <v>59.93</v>
      </c>
      <c r="I142" s="143">
        <f t="shared" si="9"/>
        <v>84018</v>
      </c>
      <c r="J142" s="144">
        <f t="shared" si="10"/>
        <v>2</v>
      </c>
      <c r="K142" s="145">
        <f t="shared" si="11"/>
        <v>17978003</v>
      </c>
    </row>
    <row r="143" spans="1:11" s="144" customFormat="1" ht="12.75" customHeight="1">
      <c r="A143" s="132" t="s">
        <v>1886</v>
      </c>
      <c r="B143" s="132" t="s">
        <v>1887</v>
      </c>
      <c r="C143" s="141">
        <v>2240</v>
      </c>
      <c r="D143" s="141">
        <v>488409</v>
      </c>
      <c r="E143" s="146">
        <f t="shared" si="8"/>
        <v>5.0000000000000001E-3</v>
      </c>
      <c r="F143" s="139">
        <v>1447</v>
      </c>
      <c r="G143" s="139">
        <v>1252</v>
      </c>
      <c r="H143" s="140">
        <v>52.49</v>
      </c>
      <c r="I143" s="143">
        <f t="shared" si="9"/>
        <v>256366</v>
      </c>
      <c r="J143" s="144">
        <f t="shared" si="10"/>
        <v>2</v>
      </c>
      <c r="K143" s="145">
        <f t="shared" si="11"/>
        <v>18466412</v>
      </c>
    </row>
    <row r="144" spans="1:11" s="144" customFormat="1" ht="12.75" customHeight="1">
      <c r="A144" s="132" t="s">
        <v>1888</v>
      </c>
      <c r="B144" s="132" t="s">
        <v>1889</v>
      </c>
      <c r="C144" s="141">
        <v>410</v>
      </c>
      <c r="D144" s="141">
        <v>88589</v>
      </c>
      <c r="E144" s="146">
        <f t="shared" si="8"/>
        <v>5.0000000000000001E-3</v>
      </c>
      <c r="F144" s="139">
        <v>246</v>
      </c>
      <c r="G144" s="139">
        <v>246</v>
      </c>
      <c r="H144" s="140">
        <v>53.25</v>
      </c>
      <c r="I144" s="143">
        <f t="shared" si="9"/>
        <v>47174</v>
      </c>
      <c r="J144" s="144">
        <f t="shared" si="10"/>
        <v>2</v>
      </c>
      <c r="K144" s="145">
        <f t="shared" si="11"/>
        <v>18555001</v>
      </c>
    </row>
    <row r="145" spans="1:11" s="144" customFormat="1" ht="12.75" customHeight="1">
      <c r="A145" s="132" t="s">
        <v>1890</v>
      </c>
      <c r="B145" s="132" t="s">
        <v>1891</v>
      </c>
      <c r="C145" s="141">
        <v>510</v>
      </c>
      <c r="D145" s="141">
        <v>108605</v>
      </c>
      <c r="E145" s="146">
        <f t="shared" si="8"/>
        <v>5.0000000000000001E-3</v>
      </c>
      <c r="F145" s="139">
        <v>434</v>
      </c>
      <c r="G145" s="139">
        <v>377</v>
      </c>
      <c r="H145" s="140">
        <v>52.99</v>
      </c>
      <c r="I145" s="143">
        <f t="shared" si="9"/>
        <v>57550</v>
      </c>
      <c r="J145" s="144">
        <f t="shared" si="10"/>
        <v>2</v>
      </c>
      <c r="K145" s="145">
        <f t="shared" si="11"/>
        <v>18663606</v>
      </c>
    </row>
    <row r="146" spans="1:11" s="144" customFormat="1" ht="12.75" customHeight="1">
      <c r="A146" s="132" t="s">
        <v>1892</v>
      </c>
      <c r="B146" s="132" t="s">
        <v>1893</v>
      </c>
      <c r="C146" s="141">
        <v>845</v>
      </c>
      <c r="D146" s="141">
        <v>179799</v>
      </c>
      <c r="E146" s="146">
        <f t="shared" si="8"/>
        <v>5.0000000000000001E-3</v>
      </c>
      <c r="F146" s="139">
        <v>621</v>
      </c>
      <c r="G146" s="139">
        <v>526</v>
      </c>
      <c r="H146" s="140">
        <v>58.08</v>
      </c>
      <c r="I146" s="143">
        <f t="shared" si="9"/>
        <v>104427</v>
      </c>
      <c r="J146" s="144">
        <f t="shared" si="10"/>
        <v>2</v>
      </c>
      <c r="K146" s="145">
        <f t="shared" si="11"/>
        <v>18843405</v>
      </c>
    </row>
    <row r="147" spans="1:11" s="144" customFormat="1" ht="12.75" customHeight="1">
      <c r="A147" s="132" t="s">
        <v>1894</v>
      </c>
      <c r="B147" s="132" t="s">
        <v>1895</v>
      </c>
      <c r="C147" s="141">
        <v>539</v>
      </c>
      <c r="D147" s="141">
        <v>114227</v>
      </c>
      <c r="E147" s="146">
        <f t="shared" si="8"/>
        <v>5.0000000000000001E-3</v>
      </c>
      <c r="F147" s="139">
        <v>390</v>
      </c>
      <c r="G147" s="139">
        <v>340</v>
      </c>
      <c r="H147" s="140">
        <v>62.15</v>
      </c>
      <c r="I147" s="143">
        <f t="shared" si="9"/>
        <v>70992</v>
      </c>
      <c r="J147" s="144">
        <f t="shared" si="10"/>
        <v>2</v>
      </c>
      <c r="K147" s="145">
        <f t="shared" si="11"/>
        <v>18957632</v>
      </c>
    </row>
    <row r="148" spans="1:11" s="144" customFormat="1" ht="12.75" customHeight="1">
      <c r="A148" s="132" t="s">
        <v>1896</v>
      </c>
      <c r="B148" s="132" t="s">
        <v>1897</v>
      </c>
      <c r="C148" s="141">
        <v>616</v>
      </c>
      <c r="D148" s="141">
        <v>130321</v>
      </c>
      <c r="E148" s="146">
        <f t="shared" si="8"/>
        <v>5.0000000000000001E-3</v>
      </c>
      <c r="F148" s="139">
        <v>396</v>
      </c>
      <c r="G148" s="139">
        <v>352</v>
      </c>
      <c r="H148" s="140">
        <v>62.69</v>
      </c>
      <c r="I148" s="143">
        <f t="shared" si="9"/>
        <v>81698</v>
      </c>
      <c r="J148" s="144">
        <f t="shared" si="10"/>
        <v>2</v>
      </c>
      <c r="K148" s="145">
        <f t="shared" si="11"/>
        <v>19087953</v>
      </c>
    </row>
    <row r="149" spans="1:11" s="144" customFormat="1" ht="12.75" customHeight="1">
      <c r="A149" s="132" t="s">
        <v>1898</v>
      </c>
      <c r="B149" s="132" t="s">
        <v>1899</v>
      </c>
      <c r="C149" s="141">
        <v>534</v>
      </c>
      <c r="D149" s="141">
        <v>112545</v>
      </c>
      <c r="E149" s="146">
        <f t="shared" si="8"/>
        <v>5.0000000000000001E-3</v>
      </c>
      <c r="F149" s="139">
        <v>335</v>
      </c>
      <c r="G149" s="139">
        <v>311</v>
      </c>
      <c r="H149" s="140">
        <v>48.93</v>
      </c>
      <c r="I149" s="143">
        <f t="shared" si="9"/>
        <v>55068</v>
      </c>
      <c r="J149" s="144">
        <f t="shared" si="10"/>
        <v>2</v>
      </c>
      <c r="K149" s="145">
        <f t="shared" si="11"/>
        <v>19200498</v>
      </c>
    </row>
    <row r="150" spans="1:11" s="144" customFormat="1" ht="12.75" customHeight="1">
      <c r="A150" s="132" t="s">
        <v>1900</v>
      </c>
      <c r="B150" s="132" t="s">
        <v>1901</v>
      </c>
      <c r="C150" s="141">
        <v>595</v>
      </c>
      <c r="D150" s="141">
        <v>121436</v>
      </c>
      <c r="E150" s="146">
        <f t="shared" si="8"/>
        <v>5.0000000000000001E-3</v>
      </c>
      <c r="F150" s="139">
        <v>395</v>
      </c>
      <c r="G150" s="139">
        <v>319</v>
      </c>
      <c r="H150" s="140">
        <v>61.2</v>
      </c>
      <c r="I150" s="143">
        <f t="shared" si="9"/>
        <v>74319</v>
      </c>
      <c r="J150" s="144">
        <f t="shared" si="10"/>
        <v>2</v>
      </c>
      <c r="K150" s="145">
        <f t="shared" si="11"/>
        <v>19321934</v>
      </c>
    </row>
    <row r="151" spans="1:11" s="144" customFormat="1" ht="12.75" customHeight="1">
      <c r="A151" s="132" t="s">
        <v>1902</v>
      </c>
      <c r="B151" s="132" t="s">
        <v>1903</v>
      </c>
      <c r="C151" s="141">
        <v>375</v>
      </c>
      <c r="D151" s="141">
        <v>76130</v>
      </c>
      <c r="E151" s="146">
        <f t="shared" si="8"/>
        <v>5.0000000000000001E-3</v>
      </c>
      <c r="F151" s="139">
        <v>309</v>
      </c>
      <c r="G151" s="139">
        <v>254</v>
      </c>
      <c r="H151" s="140">
        <v>52.16</v>
      </c>
      <c r="I151" s="143">
        <f t="shared" si="9"/>
        <v>39709</v>
      </c>
      <c r="J151" s="144">
        <f t="shared" si="10"/>
        <v>2</v>
      </c>
      <c r="K151" s="145">
        <f t="shared" si="11"/>
        <v>19398064</v>
      </c>
    </row>
    <row r="152" spans="1:11" s="144" customFormat="1" ht="12.75" customHeight="1">
      <c r="A152" s="132" t="s">
        <v>1904</v>
      </c>
      <c r="B152" s="132" t="s">
        <v>1905</v>
      </c>
      <c r="C152" s="141">
        <v>427</v>
      </c>
      <c r="D152" s="141">
        <v>86223</v>
      </c>
      <c r="E152" s="146">
        <f t="shared" si="8"/>
        <v>5.0000000000000001E-3</v>
      </c>
      <c r="F152" s="139">
        <v>243</v>
      </c>
      <c r="G152" s="139">
        <v>221</v>
      </c>
      <c r="H152" s="140">
        <v>46.92</v>
      </c>
      <c r="I152" s="143">
        <f t="shared" si="9"/>
        <v>40456</v>
      </c>
      <c r="J152" s="144">
        <f t="shared" si="10"/>
        <v>2</v>
      </c>
      <c r="K152" s="145">
        <f t="shared" si="11"/>
        <v>19484287</v>
      </c>
    </row>
    <row r="153" spans="1:11" s="144" customFormat="1" ht="12.75" customHeight="1">
      <c r="A153" s="132" t="s">
        <v>1906</v>
      </c>
      <c r="B153" s="132" t="s">
        <v>1907</v>
      </c>
      <c r="C153" s="141">
        <v>878</v>
      </c>
      <c r="D153" s="141">
        <v>175666</v>
      </c>
      <c r="E153" s="146">
        <f t="shared" si="8"/>
        <v>5.0000000000000001E-3</v>
      </c>
      <c r="F153" s="139">
        <v>510</v>
      </c>
      <c r="G153" s="139">
        <v>367</v>
      </c>
      <c r="H153" s="140">
        <v>54.24</v>
      </c>
      <c r="I153" s="143">
        <f t="shared" si="9"/>
        <v>95281</v>
      </c>
      <c r="J153" s="144">
        <f t="shared" si="10"/>
        <v>2</v>
      </c>
      <c r="K153" s="145">
        <f t="shared" si="11"/>
        <v>19659953</v>
      </c>
    </row>
    <row r="154" spans="1:11" s="144" customFormat="1" ht="12.75" customHeight="1">
      <c r="A154" s="132" t="s">
        <v>1908</v>
      </c>
      <c r="B154" s="132" t="s">
        <v>1909</v>
      </c>
      <c r="C154" s="141">
        <v>546</v>
      </c>
      <c r="D154" s="141">
        <v>108674</v>
      </c>
      <c r="E154" s="146">
        <f t="shared" si="8"/>
        <v>5.0000000000000001E-3</v>
      </c>
      <c r="F154" s="139">
        <v>345</v>
      </c>
      <c r="G154" s="139">
        <v>275</v>
      </c>
      <c r="H154" s="140">
        <v>46.34</v>
      </c>
      <c r="I154" s="143">
        <f t="shared" si="9"/>
        <v>50360</v>
      </c>
      <c r="J154" s="144">
        <f t="shared" si="10"/>
        <v>2</v>
      </c>
      <c r="K154" s="145">
        <f t="shared" si="11"/>
        <v>19768627</v>
      </c>
    </row>
    <row r="155" spans="1:11" s="144" customFormat="1" ht="12.75" customHeight="1">
      <c r="A155" s="132" t="s">
        <v>1910</v>
      </c>
      <c r="B155" s="132" t="s">
        <v>1911</v>
      </c>
      <c r="C155" s="141">
        <v>570</v>
      </c>
      <c r="D155" s="141">
        <v>113401</v>
      </c>
      <c r="E155" s="146">
        <f t="shared" si="8"/>
        <v>5.0000000000000001E-3</v>
      </c>
      <c r="F155" s="139">
        <v>419</v>
      </c>
      <c r="G155" s="139">
        <v>294</v>
      </c>
      <c r="H155" s="140">
        <v>55.31</v>
      </c>
      <c r="I155" s="143">
        <f t="shared" si="9"/>
        <v>62722</v>
      </c>
      <c r="J155" s="144">
        <f t="shared" si="10"/>
        <v>2</v>
      </c>
      <c r="K155" s="145">
        <f t="shared" si="11"/>
        <v>19882028</v>
      </c>
    </row>
    <row r="156" spans="1:11" s="144" customFormat="1" ht="12.75" customHeight="1">
      <c r="A156" s="132" t="s">
        <v>1912</v>
      </c>
      <c r="B156" s="132" t="s">
        <v>1913</v>
      </c>
      <c r="C156" s="141">
        <v>1706</v>
      </c>
      <c r="D156" s="141">
        <v>336834</v>
      </c>
      <c r="E156" s="146">
        <f t="shared" si="8"/>
        <v>5.0000000000000001E-3</v>
      </c>
      <c r="F156" s="139">
        <v>1030</v>
      </c>
      <c r="G156" s="139">
        <v>908</v>
      </c>
      <c r="H156" s="140">
        <v>66.36</v>
      </c>
      <c r="I156" s="143">
        <f t="shared" si="9"/>
        <v>223523</v>
      </c>
      <c r="J156" s="144">
        <f t="shared" si="10"/>
        <v>2</v>
      </c>
      <c r="K156" s="145">
        <f t="shared" si="11"/>
        <v>20218862</v>
      </c>
    </row>
    <row r="157" spans="1:11" s="144" customFormat="1" ht="12.75" customHeight="1">
      <c r="A157" s="132" t="s">
        <v>1914</v>
      </c>
      <c r="B157" s="132" t="s">
        <v>1915</v>
      </c>
      <c r="C157" s="141">
        <v>491</v>
      </c>
      <c r="D157" s="141">
        <v>96779</v>
      </c>
      <c r="E157" s="146">
        <f t="shared" si="8"/>
        <v>5.0000000000000001E-3</v>
      </c>
      <c r="F157" s="139">
        <v>250</v>
      </c>
      <c r="G157" s="139">
        <v>213</v>
      </c>
      <c r="H157" s="140">
        <v>66.260000000000005</v>
      </c>
      <c r="I157" s="143">
        <f t="shared" si="9"/>
        <v>64126</v>
      </c>
      <c r="J157" s="144">
        <f t="shared" si="10"/>
        <v>2</v>
      </c>
      <c r="K157" s="145">
        <f t="shared" si="11"/>
        <v>20315641</v>
      </c>
    </row>
    <row r="158" spans="1:11" s="144" customFormat="1" ht="12.75" customHeight="1">
      <c r="A158" s="132" t="s">
        <v>1916</v>
      </c>
      <c r="B158" s="132" t="s">
        <v>1917</v>
      </c>
      <c r="C158" s="141">
        <v>886</v>
      </c>
      <c r="D158" s="141">
        <v>172976</v>
      </c>
      <c r="E158" s="146">
        <f t="shared" si="8"/>
        <v>5.0000000000000001E-3</v>
      </c>
      <c r="F158" s="139">
        <v>453</v>
      </c>
      <c r="G158" s="139">
        <v>392</v>
      </c>
      <c r="H158" s="140">
        <v>63.22</v>
      </c>
      <c r="I158" s="143">
        <f t="shared" si="9"/>
        <v>109355</v>
      </c>
      <c r="J158" s="144">
        <f t="shared" si="10"/>
        <v>2</v>
      </c>
      <c r="K158" s="145">
        <f t="shared" si="11"/>
        <v>20488617</v>
      </c>
    </row>
    <row r="159" spans="1:11" s="144" customFormat="1" ht="12.75" customHeight="1">
      <c r="A159" s="132" t="s">
        <v>1918</v>
      </c>
      <c r="B159" s="132" t="s">
        <v>1919</v>
      </c>
      <c r="C159" s="141">
        <v>1203</v>
      </c>
      <c r="D159" s="141">
        <v>234673</v>
      </c>
      <c r="E159" s="146">
        <f t="shared" si="8"/>
        <v>5.0000000000000001E-3</v>
      </c>
      <c r="F159" s="139">
        <v>571</v>
      </c>
      <c r="G159" s="139">
        <v>528</v>
      </c>
      <c r="H159" s="140">
        <v>42.31</v>
      </c>
      <c r="I159" s="143">
        <f t="shared" si="9"/>
        <v>99290</v>
      </c>
      <c r="J159" s="144">
        <f t="shared" si="10"/>
        <v>2</v>
      </c>
      <c r="K159" s="145">
        <f t="shared" si="11"/>
        <v>20723290</v>
      </c>
    </row>
    <row r="160" spans="1:11" s="144" customFormat="1" ht="12.75" customHeight="1">
      <c r="A160" s="132" t="s">
        <v>1920</v>
      </c>
      <c r="B160" s="132" t="s">
        <v>1921</v>
      </c>
      <c r="C160" s="141">
        <v>1241</v>
      </c>
      <c r="D160" s="141">
        <v>241218</v>
      </c>
      <c r="E160" s="146">
        <f t="shared" si="8"/>
        <v>5.0000000000000001E-3</v>
      </c>
      <c r="F160" s="139">
        <v>795</v>
      </c>
      <c r="G160" s="139">
        <v>674</v>
      </c>
      <c r="H160" s="140">
        <v>68.31</v>
      </c>
      <c r="I160" s="143">
        <f t="shared" si="9"/>
        <v>164776</v>
      </c>
      <c r="J160" s="144">
        <f t="shared" si="10"/>
        <v>2</v>
      </c>
      <c r="K160" s="145">
        <f t="shared" si="11"/>
        <v>20964508</v>
      </c>
    </row>
    <row r="161" spans="1:11" s="144" customFormat="1" ht="12.75" customHeight="1">
      <c r="A161" s="132" t="s">
        <v>1922</v>
      </c>
      <c r="B161" s="132" t="s">
        <v>1923</v>
      </c>
      <c r="C161" s="141">
        <v>453</v>
      </c>
      <c r="D161" s="141">
        <v>87081</v>
      </c>
      <c r="E161" s="146">
        <f t="shared" si="8"/>
        <v>5.0000000000000001E-3</v>
      </c>
      <c r="F161" s="139">
        <v>233</v>
      </c>
      <c r="G161" s="139">
        <v>200</v>
      </c>
      <c r="H161" s="140">
        <v>59.25</v>
      </c>
      <c r="I161" s="143">
        <f t="shared" si="9"/>
        <v>51595</v>
      </c>
      <c r="J161" s="144">
        <f t="shared" si="10"/>
        <v>2</v>
      </c>
      <c r="K161" s="145">
        <f t="shared" si="11"/>
        <v>21051589</v>
      </c>
    </row>
    <row r="162" spans="1:11" s="144" customFormat="1" ht="12.75" customHeight="1">
      <c r="A162" s="132" t="s">
        <v>1924</v>
      </c>
      <c r="B162" s="132" t="s">
        <v>1925</v>
      </c>
      <c r="C162" s="141">
        <v>897</v>
      </c>
      <c r="D162" s="141">
        <v>170786</v>
      </c>
      <c r="E162" s="146">
        <f t="shared" si="8"/>
        <v>5.0000000000000001E-3</v>
      </c>
      <c r="F162" s="139">
        <v>570</v>
      </c>
      <c r="G162" s="139">
        <v>489</v>
      </c>
      <c r="H162" s="140">
        <v>66.3</v>
      </c>
      <c r="I162" s="143">
        <f t="shared" si="9"/>
        <v>113231</v>
      </c>
      <c r="J162" s="144">
        <f t="shared" si="10"/>
        <v>2</v>
      </c>
      <c r="K162" s="145">
        <f t="shared" si="11"/>
        <v>21222375</v>
      </c>
    </row>
    <row r="163" spans="1:11" s="144" customFormat="1" ht="12.75" customHeight="1">
      <c r="A163" s="132" t="s">
        <v>1926</v>
      </c>
      <c r="B163" s="132" t="s">
        <v>1927</v>
      </c>
      <c r="C163" s="141">
        <v>774</v>
      </c>
      <c r="D163" s="141">
        <v>147089</v>
      </c>
      <c r="E163" s="146">
        <f t="shared" si="8"/>
        <v>5.0000000000000001E-3</v>
      </c>
      <c r="F163" s="139">
        <v>434</v>
      </c>
      <c r="G163" s="139">
        <v>379</v>
      </c>
      <c r="H163" s="140">
        <v>46.91</v>
      </c>
      <c r="I163" s="143">
        <f t="shared" si="9"/>
        <v>68999</v>
      </c>
      <c r="J163" s="144">
        <f t="shared" si="10"/>
        <v>2</v>
      </c>
      <c r="K163" s="145">
        <f t="shared" si="11"/>
        <v>21369464</v>
      </c>
    </row>
    <row r="164" spans="1:11" s="144" customFormat="1" ht="12.75" customHeight="1">
      <c r="A164" s="132" t="s">
        <v>1928</v>
      </c>
      <c r="B164" s="132" t="s">
        <v>1929</v>
      </c>
      <c r="C164" s="141">
        <v>1299</v>
      </c>
      <c r="D164" s="141">
        <v>244760</v>
      </c>
      <c r="E164" s="146">
        <f t="shared" si="8"/>
        <v>5.0000000000000001E-3</v>
      </c>
      <c r="F164" s="139">
        <v>642</v>
      </c>
      <c r="G164" s="139">
        <v>507</v>
      </c>
      <c r="H164" s="140">
        <v>62.95</v>
      </c>
      <c r="I164" s="143">
        <f t="shared" si="9"/>
        <v>154076</v>
      </c>
      <c r="J164" s="144">
        <f t="shared" si="10"/>
        <v>2</v>
      </c>
      <c r="K164" s="145">
        <f t="shared" si="11"/>
        <v>21614224</v>
      </c>
    </row>
    <row r="165" spans="1:11" s="144" customFormat="1" ht="12.75" customHeight="1">
      <c r="A165" s="132" t="s">
        <v>1930</v>
      </c>
      <c r="B165" s="132" t="s">
        <v>1931</v>
      </c>
      <c r="C165" s="141">
        <v>617</v>
      </c>
      <c r="D165" s="141">
        <v>115515</v>
      </c>
      <c r="E165" s="146">
        <f t="shared" si="8"/>
        <v>5.0000000000000001E-3</v>
      </c>
      <c r="F165" s="139">
        <v>410</v>
      </c>
      <c r="G165" s="139">
        <v>386</v>
      </c>
      <c r="H165" s="140">
        <v>52.92</v>
      </c>
      <c r="I165" s="143">
        <f t="shared" si="9"/>
        <v>61131</v>
      </c>
      <c r="J165" s="144">
        <f t="shared" si="10"/>
        <v>2</v>
      </c>
      <c r="K165" s="145">
        <f t="shared" si="11"/>
        <v>21729739</v>
      </c>
    </row>
    <row r="166" spans="1:11" s="144" customFormat="1" ht="12.75" customHeight="1">
      <c r="A166" s="132" t="s">
        <v>1932</v>
      </c>
      <c r="B166" s="132" t="s">
        <v>1933</v>
      </c>
      <c r="C166" s="141">
        <v>722</v>
      </c>
      <c r="D166" s="141">
        <v>134155</v>
      </c>
      <c r="E166" s="146">
        <f t="shared" si="8"/>
        <v>5.0000000000000001E-3</v>
      </c>
      <c r="F166" s="139">
        <v>454</v>
      </c>
      <c r="G166" s="139">
        <v>337</v>
      </c>
      <c r="H166" s="140">
        <v>55.99</v>
      </c>
      <c r="I166" s="143">
        <f t="shared" si="9"/>
        <v>75113</v>
      </c>
      <c r="J166" s="144">
        <f t="shared" si="10"/>
        <v>2</v>
      </c>
      <c r="K166" s="145">
        <f t="shared" si="11"/>
        <v>21863894</v>
      </c>
    </row>
    <row r="167" spans="1:11" s="144" customFormat="1" ht="12.75" customHeight="1">
      <c r="A167" s="132" t="s">
        <v>1934</v>
      </c>
      <c r="B167" s="132" t="s">
        <v>1935</v>
      </c>
      <c r="C167" s="141">
        <v>825</v>
      </c>
      <c r="D167" s="141">
        <v>152692</v>
      </c>
      <c r="E167" s="146">
        <f t="shared" si="8"/>
        <v>5.0000000000000001E-3</v>
      </c>
      <c r="F167" s="139">
        <v>391</v>
      </c>
      <c r="G167" s="139">
        <v>319</v>
      </c>
      <c r="H167" s="140">
        <v>50.67</v>
      </c>
      <c r="I167" s="143">
        <f t="shared" si="9"/>
        <v>77369</v>
      </c>
      <c r="J167" s="144">
        <f t="shared" si="10"/>
        <v>2</v>
      </c>
      <c r="K167" s="145">
        <f t="shared" si="11"/>
        <v>22016586</v>
      </c>
    </row>
    <row r="168" spans="1:11" s="144" customFormat="1" ht="12.75" customHeight="1">
      <c r="A168" s="132" t="s">
        <v>1936</v>
      </c>
      <c r="B168" s="132" t="s">
        <v>1937</v>
      </c>
      <c r="C168" s="141">
        <v>479</v>
      </c>
      <c r="D168" s="141">
        <v>88387</v>
      </c>
      <c r="E168" s="146">
        <f t="shared" si="8"/>
        <v>5.0000000000000001E-3</v>
      </c>
      <c r="F168" s="139">
        <v>237</v>
      </c>
      <c r="G168" s="139">
        <v>186</v>
      </c>
      <c r="H168" s="140">
        <v>50.98</v>
      </c>
      <c r="I168" s="143">
        <f t="shared" si="9"/>
        <v>45060</v>
      </c>
      <c r="J168" s="144">
        <f t="shared" si="10"/>
        <v>2</v>
      </c>
      <c r="K168" s="145">
        <f t="shared" si="11"/>
        <v>22104973</v>
      </c>
    </row>
    <row r="169" spans="1:11" s="144" customFormat="1" ht="12.75" customHeight="1">
      <c r="A169" s="132" t="s">
        <v>1938</v>
      </c>
      <c r="B169" s="132" t="s">
        <v>1939</v>
      </c>
      <c r="C169" s="141">
        <v>1094</v>
      </c>
      <c r="D169" s="141">
        <v>201592</v>
      </c>
      <c r="E169" s="146">
        <f t="shared" si="8"/>
        <v>5.0000000000000001E-3</v>
      </c>
      <c r="F169" s="139">
        <v>666</v>
      </c>
      <c r="G169" s="139">
        <v>569</v>
      </c>
      <c r="H169" s="140">
        <v>56.85</v>
      </c>
      <c r="I169" s="143">
        <f t="shared" si="9"/>
        <v>114605</v>
      </c>
      <c r="J169" s="144">
        <f t="shared" si="10"/>
        <v>3</v>
      </c>
      <c r="K169" s="145">
        <f t="shared" si="11"/>
        <v>22306565</v>
      </c>
    </row>
    <row r="170" spans="1:11" s="144" customFormat="1" ht="12.75" customHeight="1">
      <c r="A170" s="132" t="s">
        <v>1940</v>
      </c>
      <c r="B170" s="132" t="s">
        <v>1941</v>
      </c>
      <c r="C170" s="141">
        <v>857</v>
      </c>
      <c r="D170" s="141">
        <v>156837</v>
      </c>
      <c r="E170" s="146">
        <f t="shared" si="8"/>
        <v>5.0000000000000001E-3</v>
      </c>
      <c r="F170" s="139">
        <v>347</v>
      </c>
      <c r="G170" s="139">
        <v>310</v>
      </c>
      <c r="H170" s="140">
        <v>48.22</v>
      </c>
      <c r="I170" s="143">
        <f t="shared" si="9"/>
        <v>75627</v>
      </c>
      <c r="J170" s="144">
        <f t="shared" si="10"/>
        <v>3</v>
      </c>
      <c r="K170" s="145">
        <f t="shared" si="11"/>
        <v>22463402</v>
      </c>
    </row>
    <row r="171" spans="1:11" s="144" customFormat="1" ht="12.75" customHeight="1">
      <c r="A171" s="132" t="s">
        <v>1942</v>
      </c>
      <c r="B171" s="132" t="s">
        <v>1943</v>
      </c>
      <c r="C171" s="141">
        <v>1146</v>
      </c>
      <c r="D171" s="141">
        <v>208809</v>
      </c>
      <c r="E171" s="146">
        <f t="shared" si="8"/>
        <v>5.0000000000000001E-3</v>
      </c>
      <c r="F171" s="139">
        <v>575</v>
      </c>
      <c r="G171" s="139">
        <v>516</v>
      </c>
      <c r="H171" s="140">
        <v>54.27</v>
      </c>
      <c r="I171" s="143">
        <f t="shared" si="9"/>
        <v>113321</v>
      </c>
      <c r="J171" s="144">
        <f t="shared" si="10"/>
        <v>3</v>
      </c>
      <c r="K171" s="145">
        <f t="shared" si="11"/>
        <v>22672211</v>
      </c>
    </row>
    <row r="172" spans="1:11" s="144" customFormat="1" ht="12.75" customHeight="1">
      <c r="A172" s="132" t="s">
        <v>1944</v>
      </c>
      <c r="B172" s="132" t="s">
        <v>1945</v>
      </c>
      <c r="C172" s="141">
        <v>858</v>
      </c>
      <c r="D172" s="141">
        <v>156312</v>
      </c>
      <c r="E172" s="146">
        <f t="shared" si="8"/>
        <v>5.0000000000000001E-3</v>
      </c>
      <c r="F172" s="139">
        <v>546</v>
      </c>
      <c r="G172" s="139">
        <v>431</v>
      </c>
      <c r="H172" s="140">
        <v>49.03</v>
      </c>
      <c r="I172" s="143">
        <f t="shared" si="9"/>
        <v>76640</v>
      </c>
      <c r="J172" s="144">
        <f t="shared" si="10"/>
        <v>3</v>
      </c>
      <c r="K172" s="145">
        <f t="shared" si="11"/>
        <v>22828523</v>
      </c>
    </row>
    <row r="173" spans="1:11" s="144" customFormat="1" ht="12.75" customHeight="1">
      <c r="A173" s="132" t="s">
        <v>1946</v>
      </c>
      <c r="B173" s="132" t="s">
        <v>1947</v>
      </c>
      <c r="C173" s="141">
        <v>957</v>
      </c>
      <c r="D173" s="141">
        <v>174089</v>
      </c>
      <c r="E173" s="146">
        <f t="shared" si="8"/>
        <v>5.0000000000000001E-3</v>
      </c>
      <c r="F173" s="139">
        <v>417</v>
      </c>
      <c r="G173" s="139">
        <v>382</v>
      </c>
      <c r="H173" s="140">
        <v>52.83</v>
      </c>
      <c r="I173" s="143">
        <f t="shared" si="9"/>
        <v>91971</v>
      </c>
      <c r="J173" s="144">
        <f t="shared" si="10"/>
        <v>3</v>
      </c>
      <c r="K173" s="145">
        <f t="shared" si="11"/>
        <v>23002612</v>
      </c>
    </row>
    <row r="174" spans="1:11" s="144" customFormat="1" ht="12.75" customHeight="1">
      <c r="A174" s="132" t="s">
        <v>1948</v>
      </c>
      <c r="B174" s="132" t="s">
        <v>1949</v>
      </c>
      <c r="C174" s="141">
        <v>765</v>
      </c>
      <c r="D174" s="141">
        <v>138128</v>
      </c>
      <c r="E174" s="146">
        <f t="shared" si="8"/>
        <v>6.0000000000000001E-3</v>
      </c>
      <c r="F174" s="139">
        <v>388</v>
      </c>
      <c r="G174" s="139">
        <v>310</v>
      </c>
      <c r="H174" s="140">
        <v>45.02</v>
      </c>
      <c r="I174" s="143">
        <f t="shared" si="9"/>
        <v>62185</v>
      </c>
      <c r="J174" s="144">
        <f t="shared" si="10"/>
        <v>3</v>
      </c>
      <c r="K174" s="145">
        <f t="shared" si="11"/>
        <v>23140740</v>
      </c>
    </row>
    <row r="175" spans="1:11" s="144" customFormat="1" ht="12.75" customHeight="1">
      <c r="A175" s="132" t="s">
        <v>1950</v>
      </c>
      <c r="B175" s="132" t="s">
        <v>1951</v>
      </c>
      <c r="C175" s="141">
        <v>1401</v>
      </c>
      <c r="D175" s="141">
        <v>252783</v>
      </c>
      <c r="E175" s="146">
        <f t="shared" si="8"/>
        <v>6.0000000000000001E-3</v>
      </c>
      <c r="F175" s="139">
        <v>720</v>
      </c>
      <c r="G175" s="139">
        <v>676</v>
      </c>
      <c r="H175" s="140">
        <v>69.66</v>
      </c>
      <c r="I175" s="143">
        <f t="shared" si="9"/>
        <v>176089</v>
      </c>
      <c r="J175" s="144">
        <f t="shared" si="10"/>
        <v>3</v>
      </c>
      <c r="K175" s="145">
        <f t="shared" si="11"/>
        <v>23393523</v>
      </c>
    </row>
    <row r="176" spans="1:11" s="144" customFormat="1" ht="12.75" customHeight="1">
      <c r="A176" s="132" t="s">
        <v>1952</v>
      </c>
      <c r="B176" s="132" t="s">
        <v>1953</v>
      </c>
      <c r="C176" s="141">
        <v>310</v>
      </c>
      <c r="D176" s="141">
        <v>55825</v>
      </c>
      <c r="E176" s="146">
        <f t="shared" si="8"/>
        <v>6.0000000000000001E-3</v>
      </c>
      <c r="F176" s="139">
        <v>164</v>
      </c>
      <c r="G176" s="139">
        <v>155</v>
      </c>
      <c r="H176" s="140">
        <v>54.58</v>
      </c>
      <c r="I176" s="143">
        <f t="shared" si="9"/>
        <v>30469</v>
      </c>
      <c r="J176" s="144">
        <f t="shared" si="10"/>
        <v>3</v>
      </c>
      <c r="K176" s="145">
        <f t="shared" si="11"/>
        <v>23449348</v>
      </c>
    </row>
    <row r="177" spans="1:11" s="144" customFormat="1" ht="12.75" customHeight="1">
      <c r="A177" s="132" t="s">
        <v>1954</v>
      </c>
      <c r="B177" s="132" t="s">
        <v>1955</v>
      </c>
      <c r="C177" s="141">
        <v>553</v>
      </c>
      <c r="D177" s="141">
        <v>99002</v>
      </c>
      <c r="E177" s="146">
        <f t="shared" si="8"/>
        <v>6.0000000000000001E-3</v>
      </c>
      <c r="F177" s="139">
        <v>268</v>
      </c>
      <c r="G177" s="139">
        <v>235</v>
      </c>
      <c r="H177" s="140">
        <v>60.99</v>
      </c>
      <c r="I177" s="143">
        <f t="shared" si="9"/>
        <v>60381</v>
      </c>
      <c r="J177" s="144">
        <f t="shared" si="10"/>
        <v>3</v>
      </c>
      <c r="K177" s="145">
        <f t="shared" si="11"/>
        <v>23548350</v>
      </c>
    </row>
    <row r="178" spans="1:11" s="144" customFormat="1" ht="12.75" customHeight="1">
      <c r="A178" s="132" t="s">
        <v>1956</v>
      </c>
      <c r="B178" s="132" t="s">
        <v>1957</v>
      </c>
      <c r="C178" s="141">
        <v>1055</v>
      </c>
      <c r="D178" s="141">
        <v>188669</v>
      </c>
      <c r="E178" s="146">
        <f t="shared" si="8"/>
        <v>6.0000000000000001E-3</v>
      </c>
      <c r="F178" s="139">
        <v>537</v>
      </c>
      <c r="G178" s="139">
        <v>484</v>
      </c>
      <c r="H178" s="140">
        <v>54.12</v>
      </c>
      <c r="I178" s="143">
        <f t="shared" si="9"/>
        <v>102108</v>
      </c>
      <c r="J178" s="144">
        <f t="shared" si="10"/>
        <v>3</v>
      </c>
      <c r="K178" s="145">
        <f t="shared" si="11"/>
        <v>23737019</v>
      </c>
    </row>
    <row r="179" spans="1:11" s="144" customFormat="1" ht="12.75" customHeight="1">
      <c r="A179" s="132" t="s">
        <v>1958</v>
      </c>
      <c r="B179" s="132" t="s">
        <v>1959</v>
      </c>
      <c r="C179" s="141">
        <v>579</v>
      </c>
      <c r="D179" s="141">
        <v>103274</v>
      </c>
      <c r="E179" s="146">
        <f t="shared" si="8"/>
        <v>6.0000000000000001E-3</v>
      </c>
      <c r="F179" s="139">
        <v>384</v>
      </c>
      <c r="G179" s="139">
        <v>325</v>
      </c>
      <c r="H179" s="140">
        <v>47.14</v>
      </c>
      <c r="I179" s="143">
        <f t="shared" si="9"/>
        <v>48683</v>
      </c>
      <c r="J179" s="144">
        <f t="shared" si="10"/>
        <v>3</v>
      </c>
      <c r="K179" s="145">
        <f t="shared" si="11"/>
        <v>23840293</v>
      </c>
    </row>
    <row r="180" spans="1:11" s="144" customFormat="1" ht="12.75" customHeight="1">
      <c r="A180" s="132" t="s">
        <v>1960</v>
      </c>
      <c r="B180" s="132" t="s">
        <v>1961</v>
      </c>
      <c r="C180" s="141">
        <v>851</v>
      </c>
      <c r="D180" s="141">
        <v>151500</v>
      </c>
      <c r="E180" s="146">
        <f t="shared" si="8"/>
        <v>6.0000000000000001E-3</v>
      </c>
      <c r="F180" s="139">
        <v>477</v>
      </c>
      <c r="G180" s="139">
        <v>438</v>
      </c>
      <c r="H180" s="140">
        <v>58.17</v>
      </c>
      <c r="I180" s="143">
        <f t="shared" si="9"/>
        <v>88128</v>
      </c>
      <c r="J180" s="144">
        <f t="shared" si="10"/>
        <v>3</v>
      </c>
      <c r="K180" s="145">
        <f t="shared" si="11"/>
        <v>23991793</v>
      </c>
    </row>
    <row r="181" spans="1:11" s="144" customFormat="1" ht="12.75" customHeight="1">
      <c r="A181" s="132" t="s">
        <v>1962</v>
      </c>
      <c r="B181" s="132" t="s">
        <v>1963</v>
      </c>
      <c r="C181" s="141">
        <v>712</v>
      </c>
      <c r="D181" s="141">
        <v>126151</v>
      </c>
      <c r="E181" s="146">
        <f t="shared" si="8"/>
        <v>6.0000000000000001E-3</v>
      </c>
      <c r="F181" s="139">
        <v>341</v>
      </c>
      <c r="G181" s="139">
        <v>299</v>
      </c>
      <c r="H181" s="140">
        <v>59.43</v>
      </c>
      <c r="I181" s="143">
        <f t="shared" si="9"/>
        <v>74972</v>
      </c>
      <c r="J181" s="144">
        <f t="shared" si="10"/>
        <v>3</v>
      </c>
      <c r="K181" s="145">
        <f t="shared" si="11"/>
        <v>24117944</v>
      </c>
    </row>
    <row r="182" spans="1:11" s="144" customFormat="1" ht="12.75" customHeight="1">
      <c r="A182" s="132" t="s">
        <v>1964</v>
      </c>
      <c r="B182" s="132" t="s">
        <v>1965</v>
      </c>
      <c r="C182" s="141">
        <v>1845</v>
      </c>
      <c r="D182" s="141">
        <v>326889</v>
      </c>
      <c r="E182" s="146">
        <f t="shared" si="8"/>
        <v>6.0000000000000001E-3</v>
      </c>
      <c r="F182" s="139">
        <v>867</v>
      </c>
      <c r="G182" s="139">
        <v>699</v>
      </c>
      <c r="H182" s="140">
        <v>49.35</v>
      </c>
      <c r="I182" s="143">
        <f t="shared" si="9"/>
        <v>161320</v>
      </c>
      <c r="J182" s="144">
        <f t="shared" si="10"/>
        <v>3</v>
      </c>
      <c r="K182" s="145">
        <f t="shared" si="11"/>
        <v>24444833</v>
      </c>
    </row>
    <row r="183" spans="1:11" s="144" customFormat="1" ht="12.75" customHeight="1">
      <c r="A183" s="132" t="s">
        <v>1966</v>
      </c>
      <c r="B183" s="132" t="s">
        <v>1967</v>
      </c>
      <c r="C183" s="141">
        <v>598</v>
      </c>
      <c r="D183" s="141">
        <v>105543</v>
      </c>
      <c r="E183" s="146">
        <f t="shared" si="8"/>
        <v>6.0000000000000001E-3</v>
      </c>
      <c r="F183" s="139">
        <v>265</v>
      </c>
      <c r="G183" s="139">
        <v>237</v>
      </c>
      <c r="H183" s="140">
        <v>64.22</v>
      </c>
      <c r="I183" s="143">
        <f t="shared" si="9"/>
        <v>67780</v>
      </c>
      <c r="J183" s="144">
        <f t="shared" si="10"/>
        <v>3</v>
      </c>
      <c r="K183" s="145">
        <f t="shared" si="11"/>
        <v>24550376</v>
      </c>
    </row>
    <row r="184" spans="1:11" s="144" customFormat="1" ht="12.75" customHeight="1">
      <c r="A184" s="132" t="s">
        <v>1968</v>
      </c>
      <c r="B184" s="132" t="s">
        <v>1969</v>
      </c>
      <c r="C184" s="141">
        <v>487</v>
      </c>
      <c r="D184" s="141">
        <v>85756</v>
      </c>
      <c r="E184" s="146">
        <f t="shared" si="8"/>
        <v>6.0000000000000001E-3</v>
      </c>
      <c r="F184" s="139">
        <v>295</v>
      </c>
      <c r="G184" s="139">
        <v>244</v>
      </c>
      <c r="H184" s="140">
        <v>48.9</v>
      </c>
      <c r="I184" s="143">
        <f t="shared" si="9"/>
        <v>41935</v>
      </c>
      <c r="J184" s="144">
        <f t="shared" si="10"/>
        <v>3</v>
      </c>
      <c r="K184" s="145">
        <f t="shared" si="11"/>
        <v>24636132</v>
      </c>
    </row>
    <row r="185" spans="1:11" s="144" customFormat="1" ht="12.75" customHeight="1">
      <c r="A185" s="132" t="s">
        <v>1970</v>
      </c>
      <c r="B185" s="132" t="s">
        <v>1971</v>
      </c>
      <c r="C185" s="141">
        <v>1114</v>
      </c>
      <c r="D185" s="141">
        <v>195681</v>
      </c>
      <c r="E185" s="146">
        <f t="shared" si="8"/>
        <v>6.0000000000000001E-3</v>
      </c>
      <c r="F185" s="139">
        <v>616</v>
      </c>
      <c r="G185" s="139">
        <v>506</v>
      </c>
      <c r="H185" s="140">
        <v>61.73</v>
      </c>
      <c r="I185" s="143">
        <f t="shared" si="9"/>
        <v>120794</v>
      </c>
      <c r="J185" s="144">
        <f t="shared" si="10"/>
        <v>3</v>
      </c>
      <c r="K185" s="145">
        <f t="shared" si="11"/>
        <v>24831813</v>
      </c>
    </row>
    <row r="186" spans="1:11" s="144" customFormat="1" ht="12.75" customHeight="1">
      <c r="A186" s="132" t="s">
        <v>1972</v>
      </c>
      <c r="B186" s="132" t="s">
        <v>1973</v>
      </c>
      <c r="C186" s="141">
        <v>865</v>
      </c>
      <c r="D186" s="141">
        <v>151589</v>
      </c>
      <c r="E186" s="146">
        <f t="shared" si="8"/>
        <v>6.0000000000000001E-3</v>
      </c>
      <c r="F186" s="139">
        <v>575</v>
      </c>
      <c r="G186" s="139">
        <v>467</v>
      </c>
      <c r="H186" s="140">
        <v>66.400000000000006</v>
      </c>
      <c r="I186" s="143">
        <f t="shared" si="9"/>
        <v>100655</v>
      </c>
      <c r="J186" s="144">
        <f t="shared" si="10"/>
        <v>3</v>
      </c>
      <c r="K186" s="145">
        <f t="shared" si="11"/>
        <v>24983402</v>
      </c>
    </row>
    <row r="187" spans="1:11" s="144" customFormat="1" ht="12.75" customHeight="1">
      <c r="A187" s="132" t="s">
        <v>1974</v>
      </c>
      <c r="B187" s="132" t="s">
        <v>1975</v>
      </c>
      <c r="C187" s="141">
        <v>1006</v>
      </c>
      <c r="D187" s="141">
        <v>174588</v>
      </c>
      <c r="E187" s="146">
        <f t="shared" si="8"/>
        <v>6.0000000000000001E-3</v>
      </c>
      <c r="F187" s="139">
        <v>448</v>
      </c>
      <c r="G187" s="139">
        <v>373</v>
      </c>
      <c r="H187" s="140">
        <v>51.9</v>
      </c>
      <c r="I187" s="143">
        <f t="shared" si="9"/>
        <v>90611</v>
      </c>
      <c r="J187" s="144">
        <f t="shared" si="10"/>
        <v>3</v>
      </c>
      <c r="K187" s="145">
        <f t="shared" si="11"/>
        <v>25157990</v>
      </c>
    </row>
    <row r="188" spans="1:11" s="144" customFormat="1" ht="12.75" customHeight="1">
      <c r="A188" s="132" t="s">
        <v>1976</v>
      </c>
      <c r="B188" s="132" t="s">
        <v>1977</v>
      </c>
      <c r="C188" s="141">
        <v>846</v>
      </c>
      <c r="D188" s="141">
        <v>145648</v>
      </c>
      <c r="E188" s="146">
        <f t="shared" si="8"/>
        <v>6.0000000000000001E-3</v>
      </c>
      <c r="F188" s="139">
        <v>420</v>
      </c>
      <c r="G188" s="139">
        <v>384</v>
      </c>
      <c r="H188" s="140">
        <v>50.49</v>
      </c>
      <c r="I188" s="143">
        <f t="shared" si="9"/>
        <v>73538</v>
      </c>
      <c r="J188" s="144">
        <f t="shared" si="10"/>
        <v>3</v>
      </c>
      <c r="K188" s="145">
        <f t="shared" si="11"/>
        <v>25303638</v>
      </c>
    </row>
    <row r="189" spans="1:11" s="144" customFormat="1" ht="12.75" customHeight="1">
      <c r="A189" s="132" t="s">
        <v>1978</v>
      </c>
      <c r="B189" s="132" t="s">
        <v>1979</v>
      </c>
      <c r="C189" s="141">
        <v>1617</v>
      </c>
      <c r="D189" s="141">
        <v>277962</v>
      </c>
      <c r="E189" s="146">
        <f t="shared" si="8"/>
        <v>6.0000000000000001E-3</v>
      </c>
      <c r="F189" s="139">
        <v>931</v>
      </c>
      <c r="G189" s="139">
        <v>809</v>
      </c>
      <c r="H189" s="140">
        <v>61.34</v>
      </c>
      <c r="I189" s="143">
        <f t="shared" si="9"/>
        <v>170502</v>
      </c>
      <c r="J189" s="144">
        <f t="shared" si="10"/>
        <v>3</v>
      </c>
      <c r="K189" s="145">
        <f t="shared" si="11"/>
        <v>25581600</v>
      </c>
    </row>
    <row r="190" spans="1:11" s="144" customFormat="1" ht="12.75" customHeight="1">
      <c r="A190" s="132" t="s">
        <v>1980</v>
      </c>
      <c r="B190" s="132" t="s">
        <v>1981</v>
      </c>
      <c r="C190" s="141">
        <v>1621</v>
      </c>
      <c r="D190" s="141">
        <v>278542</v>
      </c>
      <c r="E190" s="146">
        <f t="shared" si="8"/>
        <v>6.0000000000000001E-3</v>
      </c>
      <c r="F190" s="139">
        <v>659</v>
      </c>
      <c r="G190" s="139">
        <v>588</v>
      </c>
      <c r="H190" s="140">
        <v>64.08</v>
      </c>
      <c r="I190" s="143">
        <f t="shared" si="9"/>
        <v>178490</v>
      </c>
      <c r="J190" s="144">
        <f t="shared" si="10"/>
        <v>3</v>
      </c>
      <c r="K190" s="145">
        <f t="shared" si="11"/>
        <v>25860142</v>
      </c>
    </row>
    <row r="191" spans="1:11" s="144" customFormat="1" ht="12.75" customHeight="1">
      <c r="A191" s="132" t="s">
        <v>1982</v>
      </c>
      <c r="B191" s="132" t="s">
        <v>1983</v>
      </c>
      <c r="C191" s="141">
        <v>756</v>
      </c>
      <c r="D191" s="141">
        <v>128467</v>
      </c>
      <c r="E191" s="146">
        <f t="shared" si="8"/>
        <v>6.0000000000000001E-3</v>
      </c>
      <c r="F191" s="139">
        <v>435</v>
      </c>
      <c r="G191" s="139">
        <v>349</v>
      </c>
      <c r="H191" s="140">
        <v>63.04</v>
      </c>
      <c r="I191" s="143">
        <f t="shared" si="9"/>
        <v>80986</v>
      </c>
      <c r="J191" s="144">
        <f t="shared" si="10"/>
        <v>3</v>
      </c>
      <c r="K191" s="145">
        <f t="shared" si="11"/>
        <v>25988609</v>
      </c>
    </row>
    <row r="192" spans="1:11" s="144" customFormat="1" ht="12.75" customHeight="1">
      <c r="A192" s="132" t="s">
        <v>1984</v>
      </c>
      <c r="B192" s="132" t="s">
        <v>1985</v>
      </c>
      <c r="C192" s="141">
        <v>1196</v>
      </c>
      <c r="D192" s="141">
        <v>202220</v>
      </c>
      <c r="E192" s="146">
        <f t="shared" si="8"/>
        <v>6.0000000000000001E-3</v>
      </c>
      <c r="F192" s="139">
        <v>492</v>
      </c>
      <c r="G192" s="139">
        <v>444</v>
      </c>
      <c r="H192" s="140">
        <v>53.72</v>
      </c>
      <c r="I192" s="143">
        <f t="shared" si="9"/>
        <v>108633</v>
      </c>
      <c r="J192" s="144">
        <f t="shared" si="10"/>
        <v>3</v>
      </c>
      <c r="K192" s="145">
        <f t="shared" si="11"/>
        <v>26190829</v>
      </c>
    </row>
    <row r="193" spans="1:11" s="144" customFormat="1" ht="12.75" customHeight="1">
      <c r="A193" s="132" t="s">
        <v>1986</v>
      </c>
      <c r="B193" s="132" t="s">
        <v>1987</v>
      </c>
      <c r="C193" s="141">
        <v>868</v>
      </c>
      <c r="D193" s="141">
        <v>146309</v>
      </c>
      <c r="E193" s="146">
        <f t="shared" si="8"/>
        <v>6.0000000000000001E-3</v>
      </c>
      <c r="F193" s="139">
        <v>329</v>
      </c>
      <c r="G193" s="139">
        <v>296</v>
      </c>
      <c r="H193" s="140">
        <v>50.36</v>
      </c>
      <c r="I193" s="143">
        <f t="shared" si="9"/>
        <v>73681</v>
      </c>
      <c r="J193" s="144">
        <f t="shared" si="10"/>
        <v>3</v>
      </c>
      <c r="K193" s="145">
        <f t="shared" si="11"/>
        <v>26337138</v>
      </c>
    </row>
    <row r="194" spans="1:11" s="144" customFormat="1" ht="12.75" customHeight="1">
      <c r="A194" s="132" t="s">
        <v>1988</v>
      </c>
      <c r="B194" s="132" t="s">
        <v>1989</v>
      </c>
      <c r="C194" s="141">
        <v>872</v>
      </c>
      <c r="D194" s="141">
        <v>146282</v>
      </c>
      <c r="E194" s="146">
        <f t="shared" si="8"/>
        <v>6.0000000000000001E-3</v>
      </c>
      <c r="F194" s="139">
        <v>324</v>
      </c>
      <c r="G194" s="139">
        <v>257</v>
      </c>
      <c r="H194" s="140">
        <v>37.29</v>
      </c>
      <c r="I194" s="143">
        <f t="shared" si="9"/>
        <v>54549</v>
      </c>
      <c r="J194" s="144">
        <f t="shared" si="10"/>
        <v>3</v>
      </c>
      <c r="K194" s="145">
        <f t="shared" si="11"/>
        <v>26483420</v>
      </c>
    </row>
    <row r="195" spans="1:11" s="144" customFormat="1" ht="12.75" customHeight="1">
      <c r="A195" s="132" t="s">
        <v>1990</v>
      </c>
      <c r="B195" s="132" t="s">
        <v>1991</v>
      </c>
      <c r="C195" s="141">
        <v>676</v>
      </c>
      <c r="D195" s="141">
        <v>112671</v>
      </c>
      <c r="E195" s="146">
        <f t="shared" si="8"/>
        <v>6.0000000000000001E-3</v>
      </c>
      <c r="F195" s="139">
        <v>382</v>
      </c>
      <c r="G195" s="139">
        <v>302</v>
      </c>
      <c r="H195" s="140">
        <v>54.65</v>
      </c>
      <c r="I195" s="143">
        <f t="shared" si="9"/>
        <v>61575</v>
      </c>
      <c r="J195" s="144">
        <f t="shared" si="10"/>
        <v>3</v>
      </c>
      <c r="K195" s="145">
        <f t="shared" si="11"/>
        <v>26596091</v>
      </c>
    </row>
    <row r="196" spans="1:11" s="144" customFormat="1" ht="12.75" customHeight="1">
      <c r="A196" s="132" t="s">
        <v>1992</v>
      </c>
      <c r="B196" s="132" t="s">
        <v>1993</v>
      </c>
      <c r="C196" s="141">
        <v>419</v>
      </c>
      <c r="D196" s="141">
        <v>69636</v>
      </c>
      <c r="E196" s="146">
        <f t="shared" si="8"/>
        <v>6.0000000000000001E-3</v>
      </c>
      <c r="F196" s="139">
        <v>192</v>
      </c>
      <c r="G196" s="139">
        <v>193</v>
      </c>
      <c r="H196" s="140">
        <v>50.7</v>
      </c>
      <c r="I196" s="143">
        <f t="shared" si="9"/>
        <v>35305</v>
      </c>
      <c r="J196" s="144">
        <f t="shared" si="10"/>
        <v>3</v>
      </c>
      <c r="K196" s="145">
        <f t="shared" si="11"/>
        <v>26665727</v>
      </c>
    </row>
    <row r="197" spans="1:11" s="144" customFormat="1" ht="12.75" customHeight="1">
      <c r="A197" s="132" t="s">
        <v>1994</v>
      </c>
      <c r="B197" s="132" t="s">
        <v>1995</v>
      </c>
      <c r="C197" s="141">
        <v>857</v>
      </c>
      <c r="D197" s="141">
        <v>140652</v>
      </c>
      <c r="E197" s="146">
        <f t="shared" si="8"/>
        <v>6.0000000000000001E-3</v>
      </c>
      <c r="F197" s="139">
        <v>546</v>
      </c>
      <c r="G197" s="139">
        <v>483</v>
      </c>
      <c r="H197" s="140">
        <v>63.85</v>
      </c>
      <c r="I197" s="143">
        <f t="shared" si="9"/>
        <v>89806</v>
      </c>
      <c r="J197" s="144">
        <f t="shared" si="10"/>
        <v>3</v>
      </c>
      <c r="K197" s="145">
        <f t="shared" si="11"/>
        <v>26806379</v>
      </c>
    </row>
    <row r="198" spans="1:11" s="144" customFormat="1" ht="12.75" customHeight="1">
      <c r="A198" s="132" t="s">
        <v>1996</v>
      </c>
      <c r="B198" s="132" t="s">
        <v>1997</v>
      </c>
      <c r="C198" s="141">
        <v>1869</v>
      </c>
      <c r="D198" s="141">
        <v>306397</v>
      </c>
      <c r="E198" s="146">
        <f t="shared" ref="E198:E261" si="12">C198/D198</f>
        <v>6.0000000000000001E-3</v>
      </c>
      <c r="F198" s="139">
        <v>971</v>
      </c>
      <c r="G198" s="139">
        <v>889</v>
      </c>
      <c r="H198" s="140">
        <v>68.959999999999994</v>
      </c>
      <c r="I198" s="143">
        <f t="shared" ref="I198:I261" si="13">D198*H198/100</f>
        <v>211291</v>
      </c>
      <c r="J198" s="144">
        <f t="shared" si="10"/>
        <v>3</v>
      </c>
      <c r="K198" s="145">
        <f t="shared" si="11"/>
        <v>27112776</v>
      </c>
    </row>
    <row r="199" spans="1:11" s="144" customFormat="1" ht="12.75" customHeight="1">
      <c r="A199" s="132" t="s">
        <v>1998</v>
      </c>
      <c r="B199" s="132" t="s">
        <v>1999</v>
      </c>
      <c r="C199" s="141">
        <v>566</v>
      </c>
      <c r="D199" s="141">
        <v>92236</v>
      </c>
      <c r="E199" s="146">
        <f t="shared" si="12"/>
        <v>6.0000000000000001E-3</v>
      </c>
      <c r="F199" s="139">
        <v>283</v>
      </c>
      <c r="G199" s="139">
        <v>258</v>
      </c>
      <c r="H199" s="140">
        <v>54.88</v>
      </c>
      <c r="I199" s="143">
        <f t="shared" si="13"/>
        <v>50619</v>
      </c>
      <c r="J199" s="144">
        <f t="shared" ref="J199:J262" si="14">INT(K199/K$331*5+0.99999)</f>
        <v>3</v>
      </c>
      <c r="K199" s="145">
        <f t="shared" si="11"/>
        <v>27205012</v>
      </c>
    </row>
    <row r="200" spans="1:11" s="144" customFormat="1" ht="12.75" customHeight="1">
      <c r="A200" s="132" t="s">
        <v>2000</v>
      </c>
      <c r="B200" s="132" t="s">
        <v>2001</v>
      </c>
      <c r="C200" s="141">
        <v>766</v>
      </c>
      <c r="D200" s="141">
        <v>123768</v>
      </c>
      <c r="E200" s="146">
        <f t="shared" si="12"/>
        <v>6.0000000000000001E-3</v>
      </c>
      <c r="F200" s="139">
        <v>364</v>
      </c>
      <c r="G200" s="139">
        <v>310</v>
      </c>
      <c r="H200" s="140">
        <v>41.61</v>
      </c>
      <c r="I200" s="143">
        <f t="shared" si="13"/>
        <v>51500</v>
      </c>
      <c r="J200" s="144">
        <f t="shared" si="14"/>
        <v>3</v>
      </c>
      <c r="K200" s="145">
        <f t="shared" ref="K200:K263" si="15">D200+K199</f>
        <v>27328780</v>
      </c>
    </row>
    <row r="201" spans="1:11" s="144" customFormat="1" ht="12.75" customHeight="1">
      <c r="A201" s="132" t="s">
        <v>2002</v>
      </c>
      <c r="B201" s="132" t="s">
        <v>2003</v>
      </c>
      <c r="C201" s="141">
        <v>982</v>
      </c>
      <c r="D201" s="141">
        <v>156997</v>
      </c>
      <c r="E201" s="146">
        <f t="shared" si="12"/>
        <v>6.0000000000000001E-3</v>
      </c>
      <c r="F201" s="139">
        <v>714</v>
      </c>
      <c r="G201" s="139">
        <v>633</v>
      </c>
      <c r="H201" s="140">
        <v>62.48</v>
      </c>
      <c r="I201" s="143">
        <f t="shared" si="13"/>
        <v>98092</v>
      </c>
      <c r="J201" s="144">
        <f t="shared" si="14"/>
        <v>3</v>
      </c>
      <c r="K201" s="145">
        <f t="shared" si="15"/>
        <v>27485777</v>
      </c>
    </row>
    <row r="202" spans="1:11" s="144" customFormat="1" ht="12.75" customHeight="1">
      <c r="A202" s="132" t="s">
        <v>2004</v>
      </c>
      <c r="B202" s="132" t="s">
        <v>2005</v>
      </c>
      <c r="C202" s="141">
        <v>766</v>
      </c>
      <c r="D202" s="141">
        <v>122276</v>
      </c>
      <c r="E202" s="146">
        <f t="shared" si="12"/>
        <v>6.0000000000000001E-3</v>
      </c>
      <c r="F202" s="139">
        <v>439</v>
      </c>
      <c r="G202" s="139">
        <v>361</v>
      </c>
      <c r="H202" s="140">
        <v>51.56</v>
      </c>
      <c r="I202" s="143">
        <f t="shared" si="13"/>
        <v>63046</v>
      </c>
      <c r="J202" s="144">
        <f t="shared" si="14"/>
        <v>3</v>
      </c>
      <c r="K202" s="145">
        <f t="shared" si="15"/>
        <v>27608053</v>
      </c>
    </row>
    <row r="203" spans="1:11" s="144" customFormat="1" ht="12.75" customHeight="1">
      <c r="A203" s="132" t="s">
        <v>2006</v>
      </c>
      <c r="B203" s="132" t="s">
        <v>2007</v>
      </c>
      <c r="C203" s="141">
        <v>1751</v>
      </c>
      <c r="D203" s="141">
        <v>277623</v>
      </c>
      <c r="E203" s="146">
        <f t="shared" si="12"/>
        <v>6.0000000000000001E-3</v>
      </c>
      <c r="F203" s="139">
        <v>738</v>
      </c>
      <c r="G203" s="139">
        <v>604</v>
      </c>
      <c r="H203" s="140">
        <v>52.68</v>
      </c>
      <c r="I203" s="143">
        <f t="shared" si="13"/>
        <v>146252</v>
      </c>
      <c r="J203" s="144">
        <f t="shared" si="14"/>
        <v>3</v>
      </c>
      <c r="K203" s="145">
        <f t="shared" si="15"/>
        <v>27885676</v>
      </c>
    </row>
    <row r="204" spans="1:11" s="144" customFormat="1" ht="12.75" customHeight="1">
      <c r="A204" s="132" t="s">
        <v>2008</v>
      </c>
      <c r="B204" s="132" t="s">
        <v>2009</v>
      </c>
      <c r="C204" s="141">
        <v>1783</v>
      </c>
      <c r="D204" s="141">
        <v>278937</v>
      </c>
      <c r="E204" s="146">
        <f t="shared" si="12"/>
        <v>6.0000000000000001E-3</v>
      </c>
      <c r="F204" s="139">
        <v>687</v>
      </c>
      <c r="G204" s="139">
        <v>516</v>
      </c>
      <c r="H204" s="140">
        <v>56.13</v>
      </c>
      <c r="I204" s="143">
        <f t="shared" si="13"/>
        <v>156567</v>
      </c>
      <c r="J204" s="144">
        <f t="shared" si="14"/>
        <v>3</v>
      </c>
      <c r="K204" s="145">
        <f t="shared" si="15"/>
        <v>28164613</v>
      </c>
    </row>
    <row r="205" spans="1:11" s="144" customFormat="1" ht="12.75" customHeight="1">
      <c r="A205" s="132" t="s">
        <v>2010</v>
      </c>
      <c r="B205" s="132" t="s">
        <v>2011</v>
      </c>
      <c r="C205" s="141">
        <v>2796</v>
      </c>
      <c r="D205" s="141">
        <v>437047</v>
      </c>
      <c r="E205" s="146">
        <f t="shared" si="12"/>
        <v>6.0000000000000001E-3</v>
      </c>
      <c r="F205" s="139">
        <v>1179</v>
      </c>
      <c r="G205" s="139">
        <v>1074</v>
      </c>
      <c r="H205" s="140">
        <v>54.67</v>
      </c>
      <c r="I205" s="143">
        <f t="shared" si="13"/>
        <v>238934</v>
      </c>
      <c r="J205" s="144">
        <f t="shared" si="14"/>
        <v>3</v>
      </c>
      <c r="K205" s="145">
        <f t="shared" si="15"/>
        <v>28601660</v>
      </c>
    </row>
    <row r="206" spans="1:11" s="144" customFormat="1" ht="12.75" customHeight="1">
      <c r="A206" s="132" t="s">
        <v>2012</v>
      </c>
      <c r="B206" s="132" t="s">
        <v>2013</v>
      </c>
      <c r="C206" s="141">
        <v>1006</v>
      </c>
      <c r="D206" s="141">
        <v>156468</v>
      </c>
      <c r="E206" s="146">
        <f t="shared" si="12"/>
        <v>6.0000000000000001E-3</v>
      </c>
      <c r="F206" s="139">
        <v>348</v>
      </c>
      <c r="G206" s="139">
        <v>311</v>
      </c>
      <c r="H206" s="140">
        <v>39.770000000000003</v>
      </c>
      <c r="I206" s="143">
        <f t="shared" si="13"/>
        <v>62227</v>
      </c>
      <c r="J206" s="144">
        <f t="shared" si="14"/>
        <v>3</v>
      </c>
      <c r="K206" s="145">
        <f t="shared" si="15"/>
        <v>28758128</v>
      </c>
    </row>
    <row r="207" spans="1:11" s="144" customFormat="1" ht="12.75" customHeight="1">
      <c r="A207" s="132" t="s">
        <v>2014</v>
      </c>
      <c r="B207" s="132" t="s">
        <v>2015</v>
      </c>
      <c r="C207" s="141">
        <v>638</v>
      </c>
      <c r="D207" s="141">
        <v>98902</v>
      </c>
      <c r="E207" s="146">
        <f t="shared" si="12"/>
        <v>6.0000000000000001E-3</v>
      </c>
      <c r="F207" s="139">
        <v>274</v>
      </c>
      <c r="G207" s="139">
        <v>212</v>
      </c>
      <c r="H207" s="140">
        <v>60.3</v>
      </c>
      <c r="I207" s="143">
        <f t="shared" si="13"/>
        <v>59638</v>
      </c>
      <c r="J207" s="144">
        <f t="shared" si="14"/>
        <v>3</v>
      </c>
      <c r="K207" s="145">
        <f t="shared" si="15"/>
        <v>28857030</v>
      </c>
    </row>
    <row r="208" spans="1:11" s="144" customFormat="1" ht="12.75" customHeight="1">
      <c r="A208" s="132" t="s">
        <v>2016</v>
      </c>
      <c r="B208" s="132" t="s">
        <v>2017</v>
      </c>
      <c r="C208" s="141">
        <v>520</v>
      </c>
      <c r="D208" s="141">
        <v>79588</v>
      </c>
      <c r="E208" s="146">
        <f t="shared" si="12"/>
        <v>7.0000000000000001E-3</v>
      </c>
      <c r="F208" s="139">
        <v>160</v>
      </c>
      <c r="G208" s="139">
        <v>171</v>
      </c>
      <c r="H208" s="140">
        <v>47.92</v>
      </c>
      <c r="I208" s="143">
        <f t="shared" si="13"/>
        <v>38139</v>
      </c>
      <c r="J208" s="144">
        <f t="shared" si="14"/>
        <v>3</v>
      </c>
      <c r="K208" s="145">
        <f t="shared" si="15"/>
        <v>28936618</v>
      </c>
    </row>
    <row r="209" spans="1:11" s="144" customFormat="1" ht="12.75" customHeight="1">
      <c r="A209" s="132" t="s">
        <v>2018</v>
      </c>
      <c r="B209" s="132" t="s">
        <v>2019</v>
      </c>
      <c r="C209" s="141">
        <v>962</v>
      </c>
      <c r="D209" s="141">
        <v>145042</v>
      </c>
      <c r="E209" s="146">
        <f t="shared" si="12"/>
        <v>7.0000000000000001E-3</v>
      </c>
      <c r="F209" s="139">
        <v>423</v>
      </c>
      <c r="G209" s="139">
        <v>360</v>
      </c>
      <c r="H209" s="140">
        <v>62.46</v>
      </c>
      <c r="I209" s="143">
        <f t="shared" si="13"/>
        <v>90593</v>
      </c>
      <c r="J209" s="144">
        <f t="shared" si="14"/>
        <v>3</v>
      </c>
      <c r="K209" s="145">
        <f t="shared" si="15"/>
        <v>29081660</v>
      </c>
    </row>
    <row r="210" spans="1:11" s="144" customFormat="1" ht="12.75" customHeight="1">
      <c r="A210" s="132" t="s">
        <v>2020</v>
      </c>
      <c r="B210" s="132" t="s">
        <v>2021</v>
      </c>
      <c r="C210" s="141">
        <v>992</v>
      </c>
      <c r="D210" s="141">
        <v>147049</v>
      </c>
      <c r="E210" s="146">
        <f t="shared" si="12"/>
        <v>7.0000000000000001E-3</v>
      </c>
      <c r="F210" s="139">
        <v>375</v>
      </c>
      <c r="G210" s="139">
        <v>345</v>
      </c>
      <c r="H210" s="140">
        <v>56.34</v>
      </c>
      <c r="I210" s="143">
        <f t="shared" si="13"/>
        <v>82847</v>
      </c>
      <c r="J210" s="144">
        <f t="shared" si="14"/>
        <v>3</v>
      </c>
      <c r="K210" s="145">
        <f t="shared" si="15"/>
        <v>29228709</v>
      </c>
    </row>
    <row r="211" spans="1:11" s="144" customFormat="1" ht="12.75" customHeight="1">
      <c r="A211" s="132" t="s">
        <v>2022</v>
      </c>
      <c r="B211" s="132" t="s">
        <v>2023</v>
      </c>
      <c r="C211" s="141">
        <v>823</v>
      </c>
      <c r="D211" s="141">
        <v>121965</v>
      </c>
      <c r="E211" s="146">
        <f t="shared" si="12"/>
        <v>7.0000000000000001E-3</v>
      </c>
      <c r="F211" s="139">
        <v>360</v>
      </c>
      <c r="G211" s="139">
        <v>287</v>
      </c>
      <c r="H211" s="140">
        <v>41.07</v>
      </c>
      <c r="I211" s="143">
        <f t="shared" si="13"/>
        <v>50091</v>
      </c>
      <c r="J211" s="144">
        <f t="shared" si="14"/>
        <v>3</v>
      </c>
      <c r="K211" s="145">
        <f t="shared" si="15"/>
        <v>29350674</v>
      </c>
    </row>
    <row r="212" spans="1:11" s="144" customFormat="1" ht="12.75" customHeight="1">
      <c r="A212" s="132" t="s">
        <v>2024</v>
      </c>
      <c r="B212" s="132" t="s">
        <v>2025</v>
      </c>
      <c r="C212" s="141">
        <v>835</v>
      </c>
      <c r="D212" s="141">
        <v>122943</v>
      </c>
      <c r="E212" s="146">
        <f t="shared" si="12"/>
        <v>7.0000000000000001E-3</v>
      </c>
      <c r="F212" s="139">
        <v>385</v>
      </c>
      <c r="G212" s="139">
        <v>305</v>
      </c>
      <c r="H212" s="140">
        <v>57.86</v>
      </c>
      <c r="I212" s="143">
        <f t="shared" si="13"/>
        <v>71135</v>
      </c>
      <c r="J212" s="144">
        <f t="shared" si="14"/>
        <v>3</v>
      </c>
      <c r="K212" s="145">
        <f t="shared" si="15"/>
        <v>29473617</v>
      </c>
    </row>
    <row r="213" spans="1:11" s="144" customFormat="1" ht="12.75" customHeight="1">
      <c r="A213" s="132" t="s">
        <v>2026</v>
      </c>
      <c r="B213" s="132" t="s">
        <v>2027</v>
      </c>
      <c r="C213" s="141">
        <v>943</v>
      </c>
      <c r="D213" s="141">
        <v>137032</v>
      </c>
      <c r="E213" s="146">
        <f t="shared" si="12"/>
        <v>7.0000000000000001E-3</v>
      </c>
      <c r="F213" s="139">
        <v>538</v>
      </c>
      <c r="G213" s="139">
        <v>438</v>
      </c>
      <c r="H213" s="140">
        <v>64.22</v>
      </c>
      <c r="I213" s="143">
        <f t="shared" si="13"/>
        <v>88002</v>
      </c>
      <c r="J213" s="144">
        <f t="shared" si="14"/>
        <v>3</v>
      </c>
      <c r="K213" s="145">
        <f t="shared" si="15"/>
        <v>29610649</v>
      </c>
    </row>
    <row r="214" spans="1:11" s="144" customFormat="1" ht="12.75" customHeight="1">
      <c r="A214" s="132" t="s">
        <v>2028</v>
      </c>
      <c r="B214" s="132" t="s">
        <v>2029</v>
      </c>
      <c r="C214" s="141">
        <v>816</v>
      </c>
      <c r="D214" s="141">
        <v>117069</v>
      </c>
      <c r="E214" s="146">
        <f t="shared" si="12"/>
        <v>7.0000000000000001E-3</v>
      </c>
      <c r="F214" s="139">
        <v>338</v>
      </c>
      <c r="G214" s="139">
        <v>265</v>
      </c>
      <c r="H214" s="140">
        <v>45.11</v>
      </c>
      <c r="I214" s="143">
        <f t="shared" si="13"/>
        <v>52810</v>
      </c>
      <c r="J214" s="144">
        <f t="shared" si="14"/>
        <v>3</v>
      </c>
      <c r="K214" s="145">
        <f t="shared" si="15"/>
        <v>29727718</v>
      </c>
    </row>
    <row r="215" spans="1:11" s="144" customFormat="1" ht="12.75" customHeight="1">
      <c r="A215" s="132" t="s">
        <v>2030</v>
      </c>
      <c r="B215" s="132" t="s">
        <v>2031</v>
      </c>
      <c r="C215" s="141">
        <v>1239</v>
      </c>
      <c r="D215" s="141">
        <v>176868</v>
      </c>
      <c r="E215" s="146">
        <f t="shared" si="12"/>
        <v>7.0000000000000001E-3</v>
      </c>
      <c r="F215" s="139">
        <v>431</v>
      </c>
      <c r="G215" s="139">
        <v>321</v>
      </c>
      <c r="H215" s="140">
        <v>48.03</v>
      </c>
      <c r="I215" s="143">
        <f t="shared" si="13"/>
        <v>84950</v>
      </c>
      <c r="J215" s="144">
        <f t="shared" si="14"/>
        <v>3</v>
      </c>
      <c r="K215" s="145">
        <f t="shared" si="15"/>
        <v>29904586</v>
      </c>
    </row>
    <row r="216" spans="1:11" s="144" customFormat="1" ht="12.75" customHeight="1">
      <c r="A216" s="132" t="s">
        <v>2032</v>
      </c>
      <c r="B216" s="132" t="s">
        <v>2033</v>
      </c>
      <c r="C216" s="141">
        <v>902</v>
      </c>
      <c r="D216" s="141">
        <v>128738</v>
      </c>
      <c r="E216" s="146">
        <f t="shared" si="12"/>
        <v>7.0000000000000001E-3</v>
      </c>
      <c r="F216" s="139">
        <v>357</v>
      </c>
      <c r="G216" s="139">
        <v>278</v>
      </c>
      <c r="H216" s="140">
        <v>43.3</v>
      </c>
      <c r="I216" s="143">
        <f t="shared" si="13"/>
        <v>55744</v>
      </c>
      <c r="J216" s="144">
        <f t="shared" si="14"/>
        <v>3</v>
      </c>
      <c r="K216" s="145">
        <f t="shared" si="15"/>
        <v>30033324</v>
      </c>
    </row>
    <row r="217" spans="1:11" s="144" customFormat="1" ht="12.75" customHeight="1">
      <c r="A217" s="132" t="s">
        <v>2034</v>
      </c>
      <c r="B217" s="132" t="s">
        <v>2035</v>
      </c>
      <c r="C217" s="141">
        <v>1181</v>
      </c>
      <c r="D217" s="141">
        <v>167025</v>
      </c>
      <c r="E217" s="146">
        <f t="shared" si="12"/>
        <v>7.0000000000000001E-3</v>
      </c>
      <c r="F217" s="139">
        <v>370</v>
      </c>
      <c r="G217" s="139">
        <v>332</v>
      </c>
      <c r="H217" s="140">
        <v>72.28</v>
      </c>
      <c r="I217" s="143">
        <f t="shared" si="13"/>
        <v>120726</v>
      </c>
      <c r="J217" s="144">
        <f t="shared" si="14"/>
        <v>3</v>
      </c>
      <c r="K217" s="145">
        <f t="shared" si="15"/>
        <v>30200349</v>
      </c>
    </row>
    <row r="218" spans="1:11" s="144" customFormat="1" ht="12.75" customHeight="1">
      <c r="A218" s="132" t="s">
        <v>2036</v>
      </c>
      <c r="B218" s="132" t="s">
        <v>2037</v>
      </c>
      <c r="C218" s="141">
        <v>607</v>
      </c>
      <c r="D218" s="141">
        <v>84971</v>
      </c>
      <c r="E218" s="146">
        <f t="shared" si="12"/>
        <v>7.0000000000000001E-3</v>
      </c>
      <c r="F218" s="139">
        <v>202</v>
      </c>
      <c r="G218" s="139">
        <v>186</v>
      </c>
      <c r="H218" s="140">
        <v>62.29</v>
      </c>
      <c r="I218" s="143">
        <f t="shared" si="13"/>
        <v>52928</v>
      </c>
      <c r="J218" s="144">
        <f t="shared" si="14"/>
        <v>3</v>
      </c>
      <c r="K218" s="145">
        <f t="shared" si="15"/>
        <v>30285320</v>
      </c>
    </row>
    <row r="219" spans="1:11" s="144" customFormat="1" ht="12.75" customHeight="1">
      <c r="A219" s="132" t="s">
        <v>2038</v>
      </c>
      <c r="B219" s="132" t="s">
        <v>2039</v>
      </c>
      <c r="C219" s="141">
        <v>462</v>
      </c>
      <c r="D219" s="141">
        <v>64447</v>
      </c>
      <c r="E219" s="146">
        <f t="shared" si="12"/>
        <v>7.0000000000000001E-3</v>
      </c>
      <c r="F219" s="139">
        <v>191</v>
      </c>
      <c r="G219" s="139">
        <v>155</v>
      </c>
      <c r="H219" s="140">
        <v>64.97</v>
      </c>
      <c r="I219" s="143">
        <f t="shared" si="13"/>
        <v>41871</v>
      </c>
      <c r="J219" s="144">
        <f t="shared" si="14"/>
        <v>3</v>
      </c>
      <c r="K219" s="145">
        <f t="shared" si="15"/>
        <v>30349767</v>
      </c>
    </row>
    <row r="220" spans="1:11" s="144" customFormat="1" ht="12.75" customHeight="1">
      <c r="A220" s="132" t="s">
        <v>2040</v>
      </c>
      <c r="B220" s="132" t="s">
        <v>2041</v>
      </c>
      <c r="C220" s="141">
        <v>717</v>
      </c>
      <c r="D220" s="141">
        <v>99164</v>
      </c>
      <c r="E220" s="146">
        <f t="shared" si="12"/>
        <v>7.0000000000000001E-3</v>
      </c>
      <c r="F220" s="139">
        <v>380</v>
      </c>
      <c r="G220" s="139">
        <v>308</v>
      </c>
      <c r="H220" s="140">
        <v>71.5</v>
      </c>
      <c r="I220" s="143">
        <f t="shared" si="13"/>
        <v>70902</v>
      </c>
      <c r="J220" s="144">
        <f t="shared" si="14"/>
        <v>3</v>
      </c>
      <c r="K220" s="145">
        <f t="shared" si="15"/>
        <v>30448931</v>
      </c>
    </row>
    <row r="221" spans="1:11" s="144" customFormat="1" ht="12.75" customHeight="1">
      <c r="A221" s="132" t="s">
        <v>2042</v>
      </c>
      <c r="B221" s="132" t="s">
        <v>2043</v>
      </c>
      <c r="C221" s="141">
        <v>757</v>
      </c>
      <c r="D221" s="141">
        <v>103528</v>
      </c>
      <c r="E221" s="146">
        <f t="shared" si="12"/>
        <v>7.0000000000000001E-3</v>
      </c>
      <c r="F221" s="139">
        <v>289</v>
      </c>
      <c r="G221" s="139">
        <v>226</v>
      </c>
      <c r="H221" s="140">
        <v>50.84</v>
      </c>
      <c r="I221" s="143">
        <f t="shared" si="13"/>
        <v>52634</v>
      </c>
      <c r="J221" s="144">
        <f t="shared" si="14"/>
        <v>3</v>
      </c>
      <c r="K221" s="145">
        <f t="shared" si="15"/>
        <v>30552459</v>
      </c>
    </row>
    <row r="222" spans="1:11" s="144" customFormat="1" ht="12.75" customHeight="1">
      <c r="A222" s="132" t="s">
        <v>2044</v>
      </c>
      <c r="B222" s="132" t="s">
        <v>2045</v>
      </c>
      <c r="C222" s="141">
        <v>1197</v>
      </c>
      <c r="D222" s="141">
        <v>161878</v>
      </c>
      <c r="E222" s="146">
        <f t="shared" si="12"/>
        <v>7.0000000000000001E-3</v>
      </c>
      <c r="F222" s="139">
        <v>352</v>
      </c>
      <c r="G222" s="139">
        <v>315</v>
      </c>
      <c r="H222" s="140">
        <v>43.31</v>
      </c>
      <c r="I222" s="143">
        <f t="shared" si="13"/>
        <v>70109</v>
      </c>
      <c r="J222" s="144">
        <f t="shared" si="14"/>
        <v>3</v>
      </c>
      <c r="K222" s="145">
        <f t="shared" si="15"/>
        <v>30714337</v>
      </c>
    </row>
    <row r="223" spans="1:11" s="144" customFormat="1" ht="12.75" customHeight="1">
      <c r="A223" s="132" t="s">
        <v>2046</v>
      </c>
      <c r="B223" s="132" t="s">
        <v>2047</v>
      </c>
      <c r="C223" s="141">
        <v>875</v>
      </c>
      <c r="D223" s="141">
        <v>118175</v>
      </c>
      <c r="E223" s="146">
        <f t="shared" si="12"/>
        <v>7.0000000000000001E-3</v>
      </c>
      <c r="F223" s="139">
        <v>476</v>
      </c>
      <c r="G223" s="139">
        <v>376</v>
      </c>
      <c r="H223" s="140">
        <v>50.92</v>
      </c>
      <c r="I223" s="143">
        <f t="shared" si="13"/>
        <v>60175</v>
      </c>
      <c r="J223" s="144">
        <f t="shared" si="14"/>
        <v>3</v>
      </c>
      <c r="K223" s="145">
        <f t="shared" si="15"/>
        <v>30832512</v>
      </c>
    </row>
    <row r="224" spans="1:11" s="144" customFormat="1" ht="12.75" customHeight="1">
      <c r="A224" s="132" t="s">
        <v>2048</v>
      </c>
      <c r="B224" s="132" t="s">
        <v>2049</v>
      </c>
      <c r="C224" s="141">
        <v>797</v>
      </c>
      <c r="D224" s="141">
        <v>107435</v>
      </c>
      <c r="E224" s="146">
        <f t="shared" si="12"/>
        <v>7.0000000000000001E-3</v>
      </c>
      <c r="F224" s="139">
        <v>351</v>
      </c>
      <c r="G224" s="139">
        <v>284</v>
      </c>
      <c r="H224" s="140">
        <v>70.86</v>
      </c>
      <c r="I224" s="143">
        <f t="shared" si="13"/>
        <v>76128</v>
      </c>
      <c r="J224" s="144">
        <f t="shared" si="14"/>
        <v>3</v>
      </c>
      <c r="K224" s="145">
        <f t="shared" si="15"/>
        <v>30939947</v>
      </c>
    </row>
    <row r="225" spans="1:11" s="144" customFormat="1" ht="12.75" customHeight="1">
      <c r="A225" s="132" t="s">
        <v>2050</v>
      </c>
      <c r="B225" s="132" t="s">
        <v>2051</v>
      </c>
      <c r="C225" s="141">
        <v>1612</v>
      </c>
      <c r="D225" s="141">
        <v>216165</v>
      </c>
      <c r="E225" s="146">
        <f t="shared" si="12"/>
        <v>7.0000000000000001E-3</v>
      </c>
      <c r="F225" s="139">
        <v>646</v>
      </c>
      <c r="G225" s="139">
        <v>559</v>
      </c>
      <c r="H225" s="140">
        <v>60.07</v>
      </c>
      <c r="I225" s="143">
        <f t="shared" si="13"/>
        <v>129850</v>
      </c>
      <c r="J225" s="144">
        <f t="shared" si="14"/>
        <v>3</v>
      </c>
      <c r="K225" s="145">
        <f t="shared" si="15"/>
        <v>31156112</v>
      </c>
    </row>
    <row r="226" spans="1:11" s="144" customFormat="1" ht="12.75" customHeight="1">
      <c r="A226" s="132" t="s">
        <v>2052</v>
      </c>
      <c r="B226" s="132" t="s">
        <v>2053</v>
      </c>
      <c r="C226" s="141">
        <v>719</v>
      </c>
      <c r="D226" s="141">
        <v>96327</v>
      </c>
      <c r="E226" s="146">
        <f t="shared" si="12"/>
        <v>7.0000000000000001E-3</v>
      </c>
      <c r="F226" s="139">
        <v>221</v>
      </c>
      <c r="G226" s="139">
        <v>195</v>
      </c>
      <c r="H226" s="140">
        <v>58.21</v>
      </c>
      <c r="I226" s="143">
        <f t="shared" si="13"/>
        <v>56072</v>
      </c>
      <c r="J226" s="144">
        <f t="shared" si="14"/>
        <v>3</v>
      </c>
      <c r="K226" s="145">
        <f t="shared" si="15"/>
        <v>31252439</v>
      </c>
    </row>
    <row r="227" spans="1:11" s="144" customFormat="1" ht="12.75" customHeight="1">
      <c r="A227" s="132" t="s">
        <v>2054</v>
      </c>
      <c r="B227" s="132" t="s">
        <v>2055</v>
      </c>
      <c r="C227" s="141">
        <v>773</v>
      </c>
      <c r="D227" s="141">
        <v>103054</v>
      </c>
      <c r="E227" s="146">
        <f t="shared" si="12"/>
        <v>8.0000000000000002E-3</v>
      </c>
      <c r="F227" s="139">
        <v>460</v>
      </c>
      <c r="G227" s="139">
        <v>354</v>
      </c>
      <c r="H227" s="140">
        <v>57.33</v>
      </c>
      <c r="I227" s="143">
        <f t="shared" si="13"/>
        <v>59081</v>
      </c>
      <c r="J227" s="144">
        <f t="shared" si="14"/>
        <v>3</v>
      </c>
      <c r="K227" s="145">
        <f t="shared" si="15"/>
        <v>31355493</v>
      </c>
    </row>
    <row r="228" spans="1:11" s="144" customFormat="1" ht="12.75" customHeight="1">
      <c r="A228" s="132" t="s">
        <v>2056</v>
      </c>
      <c r="B228" s="132" t="s">
        <v>2057</v>
      </c>
      <c r="C228" s="141">
        <v>680</v>
      </c>
      <c r="D228" s="141">
        <v>90588</v>
      </c>
      <c r="E228" s="146">
        <f t="shared" si="12"/>
        <v>8.0000000000000002E-3</v>
      </c>
      <c r="F228" s="139">
        <v>274</v>
      </c>
      <c r="G228" s="139">
        <v>198</v>
      </c>
      <c r="H228" s="140">
        <v>63.15</v>
      </c>
      <c r="I228" s="143">
        <f t="shared" si="13"/>
        <v>57206</v>
      </c>
      <c r="J228" s="144">
        <f t="shared" si="14"/>
        <v>3</v>
      </c>
      <c r="K228" s="145">
        <f t="shared" si="15"/>
        <v>31446081</v>
      </c>
    </row>
    <row r="229" spans="1:11" s="144" customFormat="1" ht="12.75" customHeight="1">
      <c r="A229" s="132" t="s">
        <v>2058</v>
      </c>
      <c r="B229" s="132" t="s">
        <v>2059</v>
      </c>
      <c r="C229" s="141">
        <v>811</v>
      </c>
      <c r="D229" s="141">
        <v>106808</v>
      </c>
      <c r="E229" s="146">
        <f t="shared" si="12"/>
        <v>8.0000000000000002E-3</v>
      </c>
      <c r="F229" s="139">
        <v>266</v>
      </c>
      <c r="G229" s="139">
        <v>245</v>
      </c>
      <c r="H229" s="140">
        <v>65.38</v>
      </c>
      <c r="I229" s="143">
        <f t="shared" si="13"/>
        <v>69831</v>
      </c>
      <c r="J229" s="144">
        <f t="shared" si="14"/>
        <v>3</v>
      </c>
      <c r="K229" s="145">
        <f t="shared" si="15"/>
        <v>31552889</v>
      </c>
    </row>
    <row r="230" spans="1:11" s="144" customFormat="1" ht="12.75" customHeight="1">
      <c r="A230" s="132" t="s">
        <v>2060</v>
      </c>
      <c r="B230" s="132" t="s">
        <v>2061</v>
      </c>
      <c r="C230" s="141">
        <v>889</v>
      </c>
      <c r="D230" s="141">
        <v>116701</v>
      </c>
      <c r="E230" s="146">
        <f t="shared" si="12"/>
        <v>8.0000000000000002E-3</v>
      </c>
      <c r="F230" s="139">
        <v>362</v>
      </c>
      <c r="G230" s="139">
        <v>299</v>
      </c>
      <c r="H230" s="140">
        <v>63.21</v>
      </c>
      <c r="I230" s="143">
        <f t="shared" si="13"/>
        <v>73767</v>
      </c>
      <c r="J230" s="144">
        <f t="shared" si="14"/>
        <v>3</v>
      </c>
      <c r="K230" s="145">
        <f t="shared" si="15"/>
        <v>31669590</v>
      </c>
    </row>
    <row r="231" spans="1:11" s="144" customFormat="1" ht="12.75" customHeight="1">
      <c r="A231" s="132" t="s">
        <v>2062</v>
      </c>
      <c r="B231" s="132" t="s">
        <v>2063</v>
      </c>
      <c r="C231" s="141">
        <v>2174</v>
      </c>
      <c r="D231" s="141">
        <v>283115</v>
      </c>
      <c r="E231" s="146">
        <f t="shared" si="12"/>
        <v>8.0000000000000002E-3</v>
      </c>
      <c r="F231" s="139">
        <v>803</v>
      </c>
      <c r="G231" s="139">
        <v>681</v>
      </c>
      <c r="H231" s="140">
        <v>58.29</v>
      </c>
      <c r="I231" s="143">
        <f t="shared" si="13"/>
        <v>165028</v>
      </c>
      <c r="J231" s="144">
        <f t="shared" si="14"/>
        <v>3</v>
      </c>
      <c r="K231" s="145">
        <f t="shared" si="15"/>
        <v>31952705</v>
      </c>
    </row>
    <row r="232" spans="1:11" s="144" customFormat="1" ht="12.75" customHeight="1">
      <c r="A232" s="132" t="s">
        <v>2064</v>
      </c>
      <c r="B232" s="132" t="s">
        <v>2065</v>
      </c>
      <c r="C232" s="141">
        <v>1801</v>
      </c>
      <c r="D232" s="141">
        <v>232724</v>
      </c>
      <c r="E232" s="146">
        <f t="shared" si="12"/>
        <v>8.0000000000000002E-3</v>
      </c>
      <c r="F232" s="139">
        <v>619</v>
      </c>
      <c r="G232" s="139">
        <v>563</v>
      </c>
      <c r="H232" s="140">
        <v>60.86</v>
      </c>
      <c r="I232" s="143">
        <f t="shared" si="13"/>
        <v>141636</v>
      </c>
      <c r="J232" s="144">
        <f t="shared" si="14"/>
        <v>3</v>
      </c>
      <c r="K232" s="145">
        <f t="shared" si="15"/>
        <v>32185429</v>
      </c>
    </row>
    <row r="233" spans="1:11" s="144" customFormat="1" ht="12.75" customHeight="1">
      <c r="A233" s="132" t="s">
        <v>2066</v>
      </c>
      <c r="B233" s="132" t="s">
        <v>2067</v>
      </c>
      <c r="C233" s="141">
        <v>804</v>
      </c>
      <c r="D233" s="141">
        <v>102338</v>
      </c>
      <c r="E233" s="146">
        <f t="shared" si="12"/>
        <v>8.0000000000000002E-3</v>
      </c>
      <c r="F233" s="139">
        <v>308</v>
      </c>
      <c r="G233" s="139">
        <v>217</v>
      </c>
      <c r="H233" s="140">
        <v>53.68</v>
      </c>
      <c r="I233" s="143">
        <f t="shared" si="13"/>
        <v>54935</v>
      </c>
      <c r="J233" s="144">
        <f t="shared" si="14"/>
        <v>3</v>
      </c>
      <c r="K233" s="145">
        <f t="shared" si="15"/>
        <v>32287767</v>
      </c>
    </row>
    <row r="234" spans="1:11" s="144" customFormat="1" ht="12.75" customHeight="1">
      <c r="A234" s="132" t="s">
        <v>2068</v>
      </c>
      <c r="B234" s="132" t="s">
        <v>2069</v>
      </c>
      <c r="C234" s="141">
        <v>1015</v>
      </c>
      <c r="D234" s="141">
        <v>128488</v>
      </c>
      <c r="E234" s="146">
        <f t="shared" si="12"/>
        <v>8.0000000000000002E-3</v>
      </c>
      <c r="F234" s="139">
        <v>332</v>
      </c>
      <c r="G234" s="139">
        <v>299</v>
      </c>
      <c r="H234" s="140">
        <v>58.5</v>
      </c>
      <c r="I234" s="143">
        <f t="shared" si="13"/>
        <v>75165</v>
      </c>
      <c r="J234" s="144">
        <f t="shared" si="14"/>
        <v>3</v>
      </c>
      <c r="K234" s="145">
        <f t="shared" si="15"/>
        <v>32416255</v>
      </c>
    </row>
    <row r="235" spans="1:11" s="144" customFormat="1" ht="12.75" customHeight="1">
      <c r="A235" s="132" t="s">
        <v>2070</v>
      </c>
      <c r="B235" s="132" t="s">
        <v>2071</v>
      </c>
      <c r="C235" s="141">
        <v>947</v>
      </c>
      <c r="D235" s="141">
        <v>119447</v>
      </c>
      <c r="E235" s="146">
        <f t="shared" si="12"/>
        <v>8.0000000000000002E-3</v>
      </c>
      <c r="F235" s="139">
        <v>222</v>
      </c>
      <c r="G235" s="139">
        <v>198</v>
      </c>
      <c r="H235" s="140">
        <v>53.94</v>
      </c>
      <c r="I235" s="143">
        <f t="shared" si="13"/>
        <v>64430</v>
      </c>
      <c r="J235" s="144">
        <f t="shared" si="14"/>
        <v>3</v>
      </c>
      <c r="K235" s="145">
        <f t="shared" si="15"/>
        <v>32535702</v>
      </c>
    </row>
    <row r="236" spans="1:11" s="144" customFormat="1" ht="12.75" customHeight="1">
      <c r="A236" s="132" t="s">
        <v>2072</v>
      </c>
      <c r="B236" s="132" t="s">
        <v>2073</v>
      </c>
      <c r="C236" s="141">
        <v>1168</v>
      </c>
      <c r="D236" s="141">
        <v>146338</v>
      </c>
      <c r="E236" s="146">
        <f t="shared" si="12"/>
        <v>8.0000000000000002E-3</v>
      </c>
      <c r="F236" s="139">
        <v>402</v>
      </c>
      <c r="G236" s="139">
        <v>319</v>
      </c>
      <c r="H236" s="140">
        <v>50.31</v>
      </c>
      <c r="I236" s="143">
        <f t="shared" si="13"/>
        <v>73623</v>
      </c>
      <c r="J236" s="144">
        <f t="shared" si="14"/>
        <v>3</v>
      </c>
      <c r="K236" s="145">
        <f t="shared" si="15"/>
        <v>32682040</v>
      </c>
    </row>
    <row r="237" spans="1:11" s="144" customFormat="1" ht="12.75" customHeight="1">
      <c r="A237" s="132" t="s">
        <v>2074</v>
      </c>
      <c r="B237" s="132" t="s">
        <v>2075</v>
      </c>
      <c r="C237" s="141">
        <v>2137</v>
      </c>
      <c r="D237" s="141">
        <v>264199</v>
      </c>
      <c r="E237" s="146">
        <f t="shared" si="12"/>
        <v>8.0000000000000002E-3</v>
      </c>
      <c r="F237" s="139">
        <v>796</v>
      </c>
      <c r="G237" s="139">
        <v>672</v>
      </c>
      <c r="H237" s="140">
        <v>59.94</v>
      </c>
      <c r="I237" s="143">
        <f t="shared" si="13"/>
        <v>158361</v>
      </c>
      <c r="J237" s="144">
        <f t="shared" si="14"/>
        <v>3</v>
      </c>
      <c r="K237" s="145">
        <f t="shared" si="15"/>
        <v>32946239</v>
      </c>
    </row>
    <row r="238" spans="1:11" s="144" customFormat="1" ht="12.75" customHeight="1">
      <c r="A238" s="132" t="s">
        <v>2076</v>
      </c>
      <c r="B238" s="132" t="s">
        <v>2077</v>
      </c>
      <c r="C238" s="141">
        <v>19</v>
      </c>
      <c r="D238" s="141">
        <v>2308</v>
      </c>
      <c r="E238" s="146">
        <f t="shared" si="12"/>
        <v>8.0000000000000002E-3</v>
      </c>
      <c r="F238" s="139">
        <v>6</v>
      </c>
      <c r="G238" s="139">
        <v>8</v>
      </c>
      <c r="H238" s="140">
        <v>43.61</v>
      </c>
      <c r="I238" s="143">
        <f t="shared" si="13"/>
        <v>1007</v>
      </c>
      <c r="J238" s="144">
        <f t="shared" si="14"/>
        <v>3</v>
      </c>
      <c r="K238" s="145">
        <f t="shared" si="15"/>
        <v>32948547</v>
      </c>
    </row>
    <row r="239" spans="1:11" s="144" customFormat="1" ht="12.75" customHeight="1">
      <c r="A239" s="132" t="s">
        <v>2078</v>
      </c>
      <c r="B239" s="132" t="s">
        <v>2079</v>
      </c>
      <c r="C239" s="141">
        <v>729</v>
      </c>
      <c r="D239" s="141">
        <v>87825</v>
      </c>
      <c r="E239" s="146">
        <f t="shared" si="12"/>
        <v>8.0000000000000002E-3</v>
      </c>
      <c r="F239" s="139">
        <v>235</v>
      </c>
      <c r="G239" s="139">
        <v>201</v>
      </c>
      <c r="H239" s="140">
        <v>50.92</v>
      </c>
      <c r="I239" s="143">
        <f t="shared" si="13"/>
        <v>44720</v>
      </c>
      <c r="J239" s="144">
        <f t="shared" si="14"/>
        <v>3</v>
      </c>
      <c r="K239" s="145">
        <f t="shared" si="15"/>
        <v>33036372</v>
      </c>
    </row>
    <row r="240" spans="1:11" s="144" customFormat="1" ht="12.75" customHeight="1">
      <c r="A240" s="132" t="s">
        <v>2080</v>
      </c>
      <c r="B240" s="132" t="s">
        <v>2081</v>
      </c>
      <c r="C240" s="141">
        <v>1112</v>
      </c>
      <c r="D240" s="141">
        <v>132764</v>
      </c>
      <c r="E240" s="146">
        <f t="shared" si="12"/>
        <v>8.0000000000000002E-3</v>
      </c>
      <c r="F240" s="139">
        <v>338</v>
      </c>
      <c r="G240" s="139">
        <v>279</v>
      </c>
      <c r="H240" s="140">
        <v>40.47</v>
      </c>
      <c r="I240" s="143">
        <f t="shared" si="13"/>
        <v>53730</v>
      </c>
      <c r="J240" s="144">
        <f t="shared" si="14"/>
        <v>4</v>
      </c>
      <c r="K240" s="145">
        <f t="shared" si="15"/>
        <v>33169136</v>
      </c>
    </row>
    <row r="241" spans="1:11" s="144" customFormat="1" ht="12.75" customHeight="1">
      <c r="A241" s="132" t="s">
        <v>2082</v>
      </c>
      <c r="B241" s="132" t="s">
        <v>2083</v>
      </c>
      <c r="C241" s="141">
        <v>2125</v>
      </c>
      <c r="D241" s="141">
        <v>253226</v>
      </c>
      <c r="E241" s="146">
        <f t="shared" si="12"/>
        <v>8.0000000000000002E-3</v>
      </c>
      <c r="F241" s="139">
        <v>883</v>
      </c>
      <c r="G241" s="139">
        <v>678</v>
      </c>
      <c r="H241" s="140">
        <v>69.36</v>
      </c>
      <c r="I241" s="143">
        <f t="shared" si="13"/>
        <v>175638</v>
      </c>
      <c r="J241" s="144">
        <f t="shared" si="14"/>
        <v>4</v>
      </c>
      <c r="K241" s="145">
        <f t="shared" si="15"/>
        <v>33422362</v>
      </c>
    </row>
    <row r="242" spans="1:11" s="144" customFormat="1" ht="12.75" customHeight="1">
      <c r="A242" s="132" t="s">
        <v>2084</v>
      </c>
      <c r="B242" s="132" t="s">
        <v>2085</v>
      </c>
      <c r="C242" s="141">
        <v>4578</v>
      </c>
      <c r="D242" s="141">
        <v>534279</v>
      </c>
      <c r="E242" s="146">
        <f t="shared" si="12"/>
        <v>8.9999999999999993E-3</v>
      </c>
      <c r="F242" s="139">
        <v>1352</v>
      </c>
      <c r="G242" s="139">
        <v>1237</v>
      </c>
      <c r="H242" s="140">
        <v>54.23</v>
      </c>
      <c r="I242" s="143">
        <f t="shared" si="13"/>
        <v>289740</v>
      </c>
      <c r="J242" s="144">
        <f t="shared" si="14"/>
        <v>4</v>
      </c>
      <c r="K242" s="145">
        <f t="shared" si="15"/>
        <v>33956641</v>
      </c>
    </row>
    <row r="243" spans="1:11" s="144" customFormat="1" ht="12.75" customHeight="1">
      <c r="A243" s="132" t="s">
        <v>2086</v>
      </c>
      <c r="B243" s="132" t="s">
        <v>2087</v>
      </c>
      <c r="C243" s="141">
        <v>1656</v>
      </c>
      <c r="D243" s="141">
        <v>193113</v>
      </c>
      <c r="E243" s="146">
        <f t="shared" si="12"/>
        <v>8.9999999999999993E-3</v>
      </c>
      <c r="F243" s="139">
        <v>456</v>
      </c>
      <c r="G243" s="139">
        <v>376</v>
      </c>
      <c r="H243" s="140">
        <v>50.5</v>
      </c>
      <c r="I243" s="143">
        <f t="shared" si="13"/>
        <v>97522</v>
      </c>
      <c r="J243" s="144">
        <f t="shared" si="14"/>
        <v>4</v>
      </c>
      <c r="K243" s="145">
        <f t="shared" si="15"/>
        <v>34149754</v>
      </c>
    </row>
    <row r="244" spans="1:11" s="144" customFormat="1" ht="12.75" customHeight="1">
      <c r="A244" s="132" t="s">
        <v>2088</v>
      </c>
      <c r="B244" s="132" t="s">
        <v>2089</v>
      </c>
      <c r="C244" s="141">
        <v>740</v>
      </c>
      <c r="D244" s="141">
        <v>85995</v>
      </c>
      <c r="E244" s="146">
        <f t="shared" si="12"/>
        <v>8.9999999999999993E-3</v>
      </c>
      <c r="F244" s="139">
        <v>222</v>
      </c>
      <c r="G244" s="139">
        <v>197</v>
      </c>
      <c r="H244" s="140">
        <v>68.099999999999994</v>
      </c>
      <c r="I244" s="143">
        <f t="shared" si="13"/>
        <v>58563</v>
      </c>
      <c r="J244" s="144">
        <f t="shared" si="14"/>
        <v>4</v>
      </c>
      <c r="K244" s="145">
        <f t="shared" si="15"/>
        <v>34235749</v>
      </c>
    </row>
    <row r="245" spans="1:11" s="144" customFormat="1" ht="12.75" customHeight="1">
      <c r="A245" s="132" t="s">
        <v>2090</v>
      </c>
      <c r="B245" s="132" t="s">
        <v>2091</v>
      </c>
      <c r="C245" s="141">
        <v>1311</v>
      </c>
      <c r="D245" s="141">
        <v>148814</v>
      </c>
      <c r="E245" s="146">
        <f t="shared" si="12"/>
        <v>8.9999999999999993E-3</v>
      </c>
      <c r="F245" s="139">
        <v>368</v>
      </c>
      <c r="G245" s="139">
        <v>319</v>
      </c>
      <c r="H245" s="140">
        <v>46.1</v>
      </c>
      <c r="I245" s="143">
        <f t="shared" si="13"/>
        <v>68603</v>
      </c>
      <c r="J245" s="144">
        <f t="shared" si="14"/>
        <v>4</v>
      </c>
      <c r="K245" s="145">
        <f t="shared" si="15"/>
        <v>34384563</v>
      </c>
    </row>
    <row r="246" spans="1:11" s="144" customFormat="1" ht="12.75" customHeight="1">
      <c r="A246" s="132" t="s">
        <v>2092</v>
      </c>
      <c r="B246" s="132" t="s">
        <v>2093</v>
      </c>
      <c r="C246" s="141">
        <v>1926</v>
      </c>
      <c r="D246" s="141">
        <v>217905</v>
      </c>
      <c r="E246" s="146">
        <f t="shared" si="12"/>
        <v>8.9999999999999993E-3</v>
      </c>
      <c r="F246" s="139">
        <v>524</v>
      </c>
      <c r="G246" s="139">
        <v>503</v>
      </c>
      <c r="H246" s="140">
        <v>54.66</v>
      </c>
      <c r="I246" s="143">
        <f t="shared" si="13"/>
        <v>119107</v>
      </c>
      <c r="J246" s="144">
        <f t="shared" si="14"/>
        <v>4</v>
      </c>
      <c r="K246" s="145">
        <f t="shared" si="15"/>
        <v>34602468</v>
      </c>
    </row>
    <row r="247" spans="1:11" s="144" customFormat="1" ht="12.75" customHeight="1">
      <c r="A247" s="132" t="s">
        <v>2094</v>
      </c>
      <c r="B247" s="132" t="s">
        <v>2095</v>
      </c>
      <c r="C247" s="141">
        <v>1047</v>
      </c>
      <c r="D247" s="141">
        <v>117530</v>
      </c>
      <c r="E247" s="146">
        <f t="shared" si="12"/>
        <v>8.9999999999999993E-3</v>
      </c>
      <c r="F247" s="139">
        <v>353</v>
      </c>
      <c r="G247" s="139">
        <v>309</v>
      </c>
      <c r="H247" s="140">
        <v>43.83</v>
      </c>
      <c r="I247" s="143">
        <f t="shared" si="13"/>
        <v>51513</v>
      </c>
      <c r="J247" s="144">
        <f t="shared" si="14"/>
        <v>4</v>
      </c>
      <c r="K247" s="145">
        <f t="shared" si="15"/>
        <v>34719998</v>
      </c>
    </row>
    <row r="248" spans="1:11" s="144" customFormat="1" ht="12.75" customHeight="1">
      <c r="A248" s="132" t="s">
        <v>2096</v>
      </c>
      <c r="B248" s="132" t="s">
        <v>2097</v>
      </c>
      <c r="C248" s="141">
        <v>1494</v>
      </c>
      <c r="D248" s="141">
        <v>166360</v>
      </c>
      <c r="E248" s="146">
        <f t="shared" si="12"/>
        <v>8.9999999999999993E-3</v>
      </c>
      <c r="F248" s="139">
        <v>508</v>
      </c>
      <c r="G248" s="139">
        <v>409</v>
      </c>
      <c r="H248" s="140">
        <v>58.75</v>
      </c>
      <c r="I248" s="143">
        <f t="shared" si="13"/>
        <v>97737</v>
      </c>
      <c r="J248" s="144">
        <f t="shared" si="14"/>
        <v>4</v>
      </c>
      <c r="K248" s="145">
        <f t="shared" si="15"/>
        <v>34886358</v>
      </c>
    </row>
    <row r="249" spans="1:11" s="144" customFormat="1" ht="12.75" customHeight="1">
      <c r="A249" s="132" t="s">
        <v>2098</v>
      </c>
      <c r="B249" s="132" t="s">
        <v>2099</v>
      </c>
      <c r="C249" s="141">
        <v>1617</v>
      </c>
      <c r="D249" s="141">
        <v>179389</v>
      </c>
      <c r="E249" s="146">
        <f t="shared" si="12"/>
        <v>8.9999999999999993E-3</v>
      </c>
      <c r="F249" s="139">
        <v>449</v>
      </c>
      <c r="G249" s="139">
        <v>378</v>
      </c>
      <c r="H249" s="140">
        <v>53.81</v>
      </c>
      <c r="I249" s="143">
        <f t="shared" si="13"/>
        <v>96529</v>
      </c>
      <c r="J249" s="144">
        <f t="shared" si="14"/>
        <v>4</v>
      </c>
      <c r="K249" s="145">
        <f t="shared" si="15"/>
        <v>35065747</v>
      </c>
    </row>
    <row r="250" spans="1:11" s="144" customFormat="1" ht="12.75" customHeight="1">
      <c r="A250" s="132" t="s">
        <v>2100</v>
      </c>
      <c r="B250" s="132" t="s">
        <v>2101</v>
      </c>
      <c r="C250" s="141">
        <v>724</v>
      </c>
      <c r="D250" s="141">
        <v>78191</v>
      </c>
      <c r="E250" s="146">
        <f t="shared" si="12"/>
        <v>8.9999999999999993E-3</v>
      </c>
      <c r="F250" s="139">
        <v>220</v>
      </c>
      <c r="G250" s="139">
        <v>212</v>
      </c>
      <c r="H250" s="140">
        <v>62.42</v>
      </c>
      <c r="I250" s="143">
        <f t="shared" si="13"/>
        <v>48807</v>
      </c>
      <c r="J250" s="144">
        <f t="shared" si="14"/>
        <v>4</v>
      </c>
      <c r="K250" s="145">
        <f t="shared" si="15"/>
        <v>35143938</v>
      </c>
    </row>
    <row r="251" spans="1:11" s="144" customFormat="1" ht="12.75" customHeight="1">
      <c r="A251" s="132" t="s">
        <v>2102</v>
      </c>
      <c r="B251" s="132" t="s">
        <v>2103</v>
      </c>
      <c r="C251" s="141">
        <v>3006</v>
      </c>
      <c r="D251" s="141">
        <v>322712</v>
      </c>
      <c r="E251" s="146">
        <f t="shared" si="12"/>
        <v>8.9999999999999993E-3</v>
      </c>
      <c r="F251" s="139">
        <v>925</v>
      </c>
      <c r="G251" s="139">
        <v>811</v>
      </c>
      <c r="H251" s="140">
        <v>66.72</v>
      </c>
      <c r="I251" s="143">
        <f t="shared" si="13"/>
        <v>215313</v>
      </c>
      <c r="J251" s="144">
        <f t="shared" si="14"/>
        <v>4</v>
      </c>
      <c r="K251" s="145">
        <f t="shared" si="15"/>
        <v>35466650</v>
      </c>
    </row>
    <row r="252" spans="1:11" s="144" customFormat="1" ht="12.75" customHeight="1">
      <c r="A252" s="132" t="s">
        <v>2104</v>
      </c>
      <c r="B252" s="132" t="s">
        <v>2105</v>
      </c>
      <c r="C252" s="141">
        <v>929</v>
      </c>
      <c r="D252" s="141">
        <v>99695</v>
      </c>
      <c r="E252" s="146">
        <f t="shared" si="12"/>
        <v>8.9999999999999993E-3</v>
      </c>
      <c r="F252" s="139">
        <v>229</v>
      </c>
      <c r="G252" s="139">
        <v>210</v>
      </c>
      <c r="H252" s="140">
        <v>43.85</v>
      </c>
      <c r="I252" s="143">
        <f t="shared" si="13"/>
        <v>43716</v>
      </c>
      <c r="J252" s="144">
        <f t="shared" si="14"/>
        <v>4</v>
      </c>
      <c r="K252" s="145">
        <f t="shared" si="15"/>
        <v>35566345</v>
      </c>
    </row>
    <row r="253" spans="1:11" s="144" customFormat="1" ht="12.75" customHeight="1">
      <c r="A253" s="132" t="s">
        <v>2106</v>
      </c>
      <c r="B253" s="132" t="s">
        <v>2107</v>
      </c>
      <c r="C253" s="141">
        <v>994</v>
      </c>
      <c r="D253" s="141">
        <v>103815</v>
      </c>
      <c r="E253" s="146">
        <f t="shared" si="12"/>
        <v>0.01</v>
      </c>
      <c r="F253" s="139">
        <v>299</v>
      </c>
      <c r="G253" s="139">
        <v>264</v>
      </c>
      <c r="H253" s="140">
        <v>56.7</v>
      </c>
      <c r="I253" s="143">
        <f t="shared" si="13"/>
        <v>58863</v>
      </c>
      <c r="J253" s="144">
        <f t="shared" si="14"/>
        <v>4</v>
      </c>
      <c r="K253" s="145">
        <f t="shared" si="15"/>
        <v>35670160</v>
      </c>
    </row>
    <row r="254" spans="1:11" s="144" customFormat="1" ht="12.75" customHeight="1">
      <c r="A254" s="132" t="s">
        <v>2108</v>
      </c>
      <c r="B254" s="132" t="s">
        <v>2109</v>
      </c>
      <c r="C254" s="141">
        <v>1352</v>
      </c>
      <c r="D254" s="141">
        <v>140411</v>
      </c>
      <c r="E254" s="146">
        <f t="shared" si="12"/>
        <v>0.01</v>
      </c>
      <c r="F254" s="139">
        <v>354</v>
      </c>
      <c r="G254" s="139">
        <v>322</v>
      </c>
      <c r="H254" s="140">
        <v>41.22</v>
      </c>
      <c r="I254" s="143">
        <f t="shared" si="13"/>
        <v>57877</v>
      </c>
      <c r="J254" s="144">
        <f t="shared" si="14"/>
        <v>4</v>
      </c>
      <c r="K254" s="145">
        <f t="shared" si="15"/>
        <v>35810571</v>
      </c>
    </row>
    <row r="255" spans="1:11" s="144" customFormat="1" ht="12.75" customHeight="1">
      <c r="A255" s="132" t="s">
        <v>2110</v>
      </c>
      <c r="B255" s="132" t="s">
        <v>2111</v>
      </c>
      <c r="C255" s="141">
        <v>2596</v>
      </c>
      <c r="D255" s="141">
        <v>264479</v>
      </c>
      <c r="E255" s="146">
        <f t="shared" si="12"/>
        <v>0.01</v>
      </c>
      <c r="F255" s="139">
        <v>496</v>
      </c>
      <c r="G255" s="139">
        <v>499</v>
      </c>
      <c r="H255" s="140">
        <v>51.41</v>
      </c>
      <c r="I255" s="143">
        <f t="shared" si="13"/>
        <v>135969</v>
      </c>
      <c r="J255" s="144">
        <f t="shared" si="14"/>
        <v>4</v>
      </c>
      <c r="K255" s="145">
        <f t="shared" si="15"/>
        <v>36075050</v>
      </c>
    </row>
    <row r="256" spans="1:11" s="144" customFormat="1" ht="12.75" customHeight="1">
      <c r="A256" s="132" t="s">
        <v>2112</v>
      </c>
      <c r="B256" s="132" t="s">
        <v>2113</v>
      </c>
      <c r="C256" s="141">
        <v>1861</v>
      </c>
      <c r="D256" s="141">
        <v>189309</v>
      </c>
      <c r="E256" s="146">
        <f t="shared" si="12"/>
        <v>0.01</v>
      </c>
      <c r="F256" s="139">
        <v>706</v>
      </c>
      <c r="G256" s="139">
        <v>609</v>
      </c>
      <c r="H256" s="140">
        <v>59.22</v>
      </c>
      <c r="I256" s="143">
        <f t="shared" si="13"/>
        <v>112109</v>
      </c>
      <c r="J256" s="144">
        <f t="shared" si="14"/>
        <v>4</v>
      </c>
      <c r="K256" s="145">
        <f t="shared" si="15"/>
        <v>36264359</v>
      </c>
    </row>
    <row r="257" spans="1:11" s="144" customFormat="1" ht="12.75" customHeight="1">
      <c r="A257" s="132" t="s">
        <v>2114</v>
      </c>
      <c r="B257" s="132" t="s">
        <v>2115</v>
      </c>
      <c r="C257" s="141">
        <v>2556</v>
      </c>
      <c r="D257" s="141">
        <v>256233</v>
      </c>
      <c r="E257" s="146">
        <f t="shared" si="12"/>
        <v>0.01</v>
      </c>
      <c r="F257" s="139">
        <v>720</v>
      </c>
      <c r="G257" s="139">
        <v>593</v>
      </c>
      <c r="H257" s="140">
        <v>57.22</v>
      </c>
      <c r="I257" s="143">
        <f t="shared" si="13"/>
        <v>146617</v>
      </c>
      <c r="J257" s="144">
        <f t="shared" si="14"/>
        <v>4</v>
      </c>
      <c r="K257" s="145">
        <f t="shared" si="15"/>
        <v>36520592</v>
      </c>
    </row>
    <row r="258" spans="1:11" s="144" customFormat="1" ht="12.75" customHeight="1">
      <c r="A258" s="132" t="s">
        <v>2116</v>
      </c>
      <c r="B258" s="132" t="s">
        <v>2117</v>
      </c>
      <c r="C258" s="141">
        <v>1370</v>
      </c>
      <c r="D258" s="141">
        <v>135908</v>
      </c>
      <c r="E258" s="146">
        <f t="shared" si="12"/>
        <v>0.01</v>
      </c>
      <c r="F258" s="139">
        <v>387</v>
      </c>
      <c r="G258" s="139">
        <v>319</v>
      </c>
      <c r="H258" s="140">
        <v>58.26</v>
      </c>
      <c r="I258" s="143">
        <f t="shared" si="13"/>
        <v>79180</v>
      </c>
      <c r="J258" s="144">
        <f t="shared" si="14"/>
        <v>4</v>
      </c>
      <c r="K258" s="145">
        <f t="shared" si="15"/>
        <v>36656500</v>
      </c>
    </row>
    <row r="259" spans="1:11" s="144" customFormat="1" ht="12.75" customHeight="1">
      <c r="A259" s="132" t="s">
        <v>2118</v>
      </c>
      <c r="B259" s="132" t="s">
        <v>2119</v>
      </c>
      <c r="C259" s="141">
        <v>1713</v>
      </c>
      <c r="D259" s="141">
        <v>168751</v>
      </c>
      <c r="E259" s="146">
        <f t="shared" si="12"/>
        <v>0.01</v>
      </c>
      <c r="F259" s="139">
        <v>446</v>
      </c>
      <c r="G259" s="139">
        <v>397</v>
      </c>
      <c r="H259" s="140">
        <v>51.78</v>
      </c>
      <c r="I259" s="143">
        <f t="shared" si="13"/>
        <v>87379</v>
      </c>
      <c r="J259" s="144">
        <f t="shared" si="14"/>
        <v>4</v>
      </c>
      <c r="K259" s="145">
        <f t="shared" si="15"/>
        <v>36825251</v>
      </c>
    </row>
    <row r="260" spans="1:11" s="144" customFormat="1" ht="12.75" customHeight="1">
      <c r="A260" s="132" t="s">
        <v>2120</v>
      </c>
      <c r="B260" s="132" t="s">
        <v>2121</v>
      </c>
      <c r="C260" s="141">
        <v>1444</v>
      </c>
      <c r="D260" s="141">
        <v>140398</v>
      </c>
      <c r="E260" s="146">
        <f t="shared" si="12"/>
        <v>0.01</v>
      </c>
      <c r="F260" s="139">
        <v>433</v>
      </c>
      <c r="G260" s="139">
        <v>397</v>
      </c>
      <c r="H260" s="140">
        <v>65.48</v>
      </c>
      <c r="I260" s="143">
        <f t="shared" si="13"/>
        <v>91933</v>
      </c>
      <c r="J260" s="144">
        <f t="shared" si="14"/>
        <v>4</v>
      </c>
      <c r="K260" s="145">
        <f t="shared" si="15"/>
        <v>36965649</v>
      </c>
    </row>
    <row r="261" spans="1:11" s="144" customFormat="1" ht="12.75" customHeight="1">
      <c r="A261" s="132" t="s">
        <v>2122</v>
      </c>
      <c r="B261" s="132" t="s">
        <v>2123</v>
      </c>
      <c r="C261" s="141">
        <v>2099</v>
      </c>
      <c r="D261" s="141">
        <v>195846</v>
      </c>
      <c r="E261" s="146">
        <f t="shared" si="12"/>
        <v>1.0999999999999999E-2</v>
      </c>
      <c r="F261" s="139">
        <v>349</v>
      </c>
      <c r="G261" s="139">
        <v>348</v>
      </c>
      <c r="H261" s="140">
        <v>30.71</v>
      </c>
      <c r="I261" s="143">
        <f t="shared" si="13"/>
        <v>60144</v>
      </c>
      <c r="J261" s="144">
        <f t="shared" si="14"/>
        <v>4</v>
      </c>
      <c r="K261" s="145">
        <f t="shared" si="15"/>
        <v>37161495</v>
      </c>
    </row>
    <row r="262" spans="1:11" s="144" customFormat="1" ht="12.75" customHeight="1">
      <c r="A262" s="132" t="s">
        <v>2124</v>
      </c>
      <c r="B262" s="132" t="s">
        <v>2125</v>
      </c>
      <c r="C262" s="141">
        <v>1565</v>
      </c>
      <c r="D262" s="141">
        <v>141801</v>
      </c>
      <c r="E262" s="146">
        <f t="shared" ref="E262:E325" si="16">C262/D262</f>
        <v>1.0999999999999999E-2</v>
      </c>
      <c r="F262" s="139">
        <v>418</v>
      </c>
      <c r="G262" s="139">
        <v>295</v>
      </c>
      <c r="H262" s="140">
        <v>53.31</v>
      </c>
      <c r="I262" s="143">
        <f t="shared" ref="I262:I325" si="17">D262*H262/100</f>
        <v>75594</v>
      </c>
      <c r="J262" s="144">
        <f t="shared" si="14"/>
        <v>4</v>
      </c>
      <c r="K262" s="145">
        <f t="shared" si="15"/>
        <v>37303296</v>
      </c>
    </row>
    <row r="263" spans="1:11" s="144" customFormat="1" ht="12.75" customHeight="1">
      <c r="A263" s="132" t="s">
        <v>2126</v>
      </c>
      <c r="B263" s="132" t="s">
        <v>2127</v>
      </c>
      <c r="C263" s="141">
        <v>2873</v>
      </c>
      <c r="D263" s="141">
        <v>260240</v>
      </c>
      <c r="E263" s="146">
        <f t="shared" si="16"/>
        <v>1.0999999999999999E-2</v>
      </c>
      <c r="F263" s="139">
        <v>750</v>
      </c>
      <c r="G263" s="139">
        <v>702</v>
      </c>
      <c r="H263" s="140">
        <v>67.62</v>
      </c>
      <c r="I263" s="143">
        <f t="shared" si="17"/>
        <v>175974</v>
      </c>
      <c r="J263" s="144">
        <f t="shared" ref="J263:J326" si="18">INT(K263/K$331*5+0.99999)</f>
        <v>4</v>
      </c>
      <c r="K263" s="145">
        <f t="shared" si="15"/>
        <v>37563536</v>
      </c>
    </row>
    <row r="264" spans="1:11" s="144" customFormat="1" ht="12.75" customHeight="1">
      <c r="A264" s="132" t="s">
        <v>2128</v>
      </c>
      <c r="B264" s="132" t="s">
        <v>2129</v>
      </c>
      <c r="C264" s="141">
        <v>1080</v>
      </c>
      <c r="D264" s="141">
        <v>97795</v>
      </c>
      <c r="E264" s="146">
        <f t="shared" si="16"/>
        <v>1.0999999999999999E-2</v>
      </c>
      <c r="F264" s="139">
        <v>282</v>
      </c>
      <c r="G264" s="139">
        <v>213</v>
      </c>
      <c r="H264" s="140">
        <v>56.94</v>
      </c>
      <c r="I264" s="143">
        <f t="shared" si="17"/>
        <v>55684</v>
      </c>
      <c r="J264" s="144">
        <f t="shared" si="18"/>
        <v>4</v>
      </c>
      <c r="K264" s="145">
        <f t="shared" ref="K264:K327" si="19">D264+K263</f>
        <v>37661331</v>
      </c>
    </row>
    <row r="265" spans="1:11" s="144" customFormat="1" ht="12.75" customHeight="1">
      <c r="A265" s="132" t="s">
        <v>2130</v>
      </c>
      <c r="B265" s="132" t="s">
        <v>2131</v>
      </c>
      <c r="C265" s="141">
        <v>8710</v>
      </c>
      <c r="D265" s="141">
        <v>781743</v>
      </c>
      <c r="E265" s="146">
        <f t="shared" si="16"/>
        <v>1.0999999999999999E-2</v>
      </c>
      <c r="F265" s="139">
        <v>2099</v>
      </c>
      <c r="G265" s="139">
        <v>1801</v>
      </c>
      <c r="H265" s="140">
        <v>49.69</v>
      </c>
      <c r="I265" s="143">
        <f t="shared" si="17"/>
        <v>388448</v>
      </c>
      <c r="J265" s="144">
        <f t="shared" si="18"/>
        <v>4</v>
      </c>
      <c r="K265" s="145">
        <f t="shared" si="19"/>
        <v>38443074</v>
      </c>
    </row>
    <row r="266" spans="1:11" s="144" customFormat="1" ht="12.75" customHeight="1">
      <c r="A266" s="132" t="s">
        <v>2132</v>
      </c>
      <c r="B266" s="132" t="s">
        <v>2133</v>
      </c>
      <c r="C266" s="141">
        <v>1120</v>
      </c>
      <c r="D266" s="141">
        <v>100182</v>
      </c>
      <c r="E266" s="146">
        <f t="shared" si="16"/>
        <v>1.0999999999999999E-2</v>
      </c>
      <c r="F266" s="139">
        <v>331</v>
      </c>
      <c r="G266" s="139">
        <v>289</v>
      </c>
      <c r="H266" s="140">
        <v>71.39</v>
      </c>
      <c r="I266" s="143">
        <f t="shared" si="17"/>
        <v>71520</v>
      </c>
      <c r="J266" s="144">
        <f t="shared" si="18"/>
        <v>4</v>
      </c>
      <c r="K266" s="145">
        <f t="shared" si="19"/>
        <v>38543256</v>
      </c>
    </row>
    <row r="267" spans="1:11" s="144" customFormat="1" ht="12.75" customHeight="1">
      <c r="A267" s="132" t="s">
        <v>2134</v>
      </c>
      <c r="B267" s="132" t="s">
        <v>2135</v>
      </c>
      <c r="C267" s="141">
        <v>2151</v>
      </c>
      <c r="D267" s="141">
        <v>186635</v>
      </c>
      <c r="E267" s="146">
        <f t="shared" si="16"/>
        <v>1.2E-2</v>
      </c>
      <c r="F267" s="139">
        <v>444</v>
      </c>
      <c r="G267" s="139">
        <v>468</v>
      </c>
      <c r="H267" s="140">
        <v>53.6</v>
      </c>
      <c r="I267" s="143">
        <f t="shared" si="17"/>
        <v>100036</v>
      </c>
      <c r="J267" s="144">
        <f t="shared" si="18"/>
        <v>4</v>
      </c>
      <c r="K267" s="145">
        <f t="shared" si="19"/>
        <v>38729891</v>
      </c>
    </row>
    <row r="268" spans="1:11" s="144" customFormat="1" ht="12.75" customHeight="1">
      <c r="A268" s="132" t="s">
        <v>2136</v>
      </c>
      <c r="B268" s="132" t="s">
        <v>2137</v>
      </c>
      <c r="C268" s="141">
        <v>1085</v>
      </c>
      <c r="D268" s="141">
        <v>92387</v>
      </c>
      <c r="E268" s="146">
        <f t="shared" si="16"/>
        <v>1.2E-2</v>
      </c>
      <c r="F268" s="139">
        <v>330</v>
      </c>
      <c r="G268" s="139">
        <v>287</v>
      </c>
      <c r="H268" s="140">
        <v>73.59</v>
      </c>
      <c r="I268" s="143">
        <f t="shared" si="17"/>
        <v>67988</v>
      </c>
      <c r="J268" s="144">
        <f t="shared" si="18"/>
        <v>4</v>
      </c>
      <c r="K268" s="145">
        <f t="shared" si="19"/>
        <v>38822278</v>
      </c>
    </row>
    <row r="269" spans="1:11" s="144" customFormat="1" ht="12.75" customHeight="1">
      <c r="A269" s="132" t="s">
        <v>2138</v>
      </c>
      <c r="B269" s="132" t="s">
        <v>2139</v>
      </c>
      <c r="C269" s="141">
        <v>3067</v>
      </c>
      <c r="D269" s="141">
        <v>256621</v>
      </c>
      <c r="E269" s="146">
        <f t="shared" si="16"/>
        <v>1.2E-2</v>
      </c>
      <c r="F269" s="139">
        <v>873</v>
      </c>
      <c r="G269" s="139">
        <v>691</v>
      </c>
      <c r="H269" s="140">
        <v>62.57</v>
      </c>
      <c r="I269" s="143">
        <f t="shared" si="17"/>
        <v>160568</v>
      </c>
      <c r="J269" s="144">
        <f t="shared" si="18"/>
        <v>4</v>
      </c>
      <c r="K269" s="145">
        <f t="shared" si="19"/>
        <v>39078899</v>
      </c>
    </row>
    <row r="270" spans="1:11" s="144" customFormat="1" ht="12.75" customHeight="1">
      <c r="A270" s="132" t="s">
        <v>2140</v>
      </c>
      <c r="B270" s="132" t="s">
        <v>2141</v>
      </c>
      <c r="C270" s="141">
        <v>820</v>
      </c>
      <c r="D270" s="141">
        <v>68187</v>
      </c>
      <c r="E270" s="146">
        <f t="shared" si="16"/>
        <v>1.2E-2</v>
      </c>
      <c r="F270" s="139">
        <v>171</v>
      </c>
      <c r="G270" s="139">
        <v>159</v>
      </c>
      <c r="H270" s="140">
        <v>64.25</v>
      </c>
      <c r="I270" s="143">
        <f t="shared" si="17"/>
        <v>43810</v>
      </c>
      <c r="J270" s="144">
        <f t="shared" si="18"/>
        <v>4</v>
      </c>
      <c r="K270" s="145">
        <f t="shared" si="19"/>
        <v>39147086</v>
      </c>
    </row>
    <row r="271" spans="1:11" s="144" customFormat="1" ht="12.75" customHeight="1">
      <c r="A271" s="132" t="s">
        <v>2142</v>
      </c>
      <c r="B271" s="132" t="s">
        <v>2143</v>
      </c>
      <c r="C271" s="141">
        <v>4762</v>
      </c>
      <c r="D271" s="141">
        <v>382304</v>
      </c>
      <c r="E271" s="146">
        <f t="shared" si="16"/>
        <v>1.2E-2</v>
      </c>
      <c r="F271" s="139">
        <v>771</v>
      </c>
      <c r="G271" s="139">
        <v>677</v>
      </c>
      <c r="H271" s="140">
        <v>45.71</v>
      </c>
      <c r="I271" s="143">
        <f t="shared" si="17"/>
        <v>174751</v>
      </c>
      <c r="J271" s="144">
        <f t="shared" si="18"/>
        <v>4</v>
      </c>
      <c r="K271" s="145">
        <f t="shared" si="19"/>
        <v>39529390</v>
      </c>
    </row>
    <row r="272" spans="1:11" s="144" customFormat="1" ht="12.75" customHeight="1">
      <c r="A272" s="132" t="s">
        <v>2144</v>
      </c>
      <c r="B272" s="132" t="s">
        <v>2145</v>
      </c>
      <c r="C272" s="141">
        <v>1235</v>
      </c>
      <c r="D272" s="141">
        <v>96773</v>
      </c>
      <c r="E272" s="146">
        <f t="shared" si="16"/>
        <v>1.2999999999999999E-2</v>
      </c>
      <c r="F272" s="139">
        <v>203</v>
      </c>
      <c r="G272" s="139">
        <v>184</v>
      </c>
      <c r="H272" s="140">
        <v>50.27</v>
      </c>
      <c r="I272" s="143">
        <f t="shared" si="17"/>
        <v>48648</v>
      </c>
      <c r="J272" s="144">
        <f t="shared" si="18"/>
        <v>4</v>
      </c>
      <c r="K272" s="145">
        <f t="shared" si="19"/>
        <v>39626163</v>
      </c>
    </row>
    <row r="273" spans="1:11" s="144" customFormat="1" ht="12.75" customHeight="1">
      <c r="A273" s="132" t="s">
        <v>2146</v>
      </c>
      <c r="B273" s="132" t="s">
        <v>2147</v>
      </c>
      <c r="C273" s="141">
        <v>2675</v>
      </c>
      <c r="D273" s="141">
        <v>208367</v>
      </c>
      <c r="E273" s="146">
        <f t="shared" si="16"/>
        <v>1.2999999999999999E-2</v>
      </c>
      <c r="F273" s="139">
        <v>604</v>
      </c>
      <c r="G273" s="139">
        <v>504</v>
      </c>
      <c r="H273" s="140">
        <v>41.96</v>
      </c>
      <c r="I273" s="143">
        <f t="shared" si="17"/>
        <v>87431</v>
      </c>
      <c r="J273" s="144">
        <f t="shared" si="18"/>
        <v>4</v>
      </c>
      <c r="K273" s="145">
        <f t="shared" si="19"/>
        <v>39834530</v>
      </c>
    </row>
    <row r="274" spans="1:11" s="144" customFormat="1" ht="12.75" customHeight="1">
      <c r="A274" s="132" t="s">
        <v>2148</v>
      </c>
      <c r="B274" s="132" t="s">
        <v>2149</v>
      </c>
      <c r="C274" s="141">
        <v>1479</v>
      </c>
      <c r="D274" s="141">
        <v>111375</v>
      </c>
      <c r="E274" s="146">
        <f t="shared" si="16"/>
        <v>1.2999999999999999E-2</v>
      </c>
      <c r="F274" s="139">
        <v>240</v>
      </c>
      <c r="G274" s="139">
        <v>183</v>
      </c>
      <c r="H274" s="140">
        <v>58.41</v>
      </c>
      <c r="I274" s="143">
        <f t="shared" si="17"/>
        <v>65054</v>
      </c>
      <c r="J274" s="144">
        <f t="shared" si="18"/>
        <v>4</v>
      </c>
      <c r="K274" s="145">
        <f t="shared" si="19"/>
        <v>39945905</v>
      </c>
    </row>
    <row r="275" spans="1:11" s="144" customFormat="1" ht="12.75" customHeight="1">
      <c r="A275" s="132" t="s">
        <v>2150</v>
      </c>
      <c r="B275" s="132" t="s">
        <v>2151</v>
      </c>
      <c r="C275" s="141">
        <v>7834</v>
      </c>
      <c r="D275" s="141">
        <v>575424</v>
      </c>
      <c r="E275" s="146">
        <f t="shared" si="16"/>
        <v>1.4E-2</v>
      </c>
      <c r="F275" s="139">
        <v>1520</v>
      </c>
      <c r="G275" s="139">
        <v>1287</v>
      </c>
      <c r="H275" s="140">
        <v>50.99</v>
      </c>
      <c r="I275" s="143">
        <f t="shared" si="17"/>
        <v>293409</v>
      </c>
      <c r="J275" s="144">
        <f t="shared" si="18"/>
        <v>4</v>
      </c>
      <c r="K275" s="145">
        <f t="shared" si="19"/>
        <v>40521329</v>
      </c>
    </row>
    <row r="276" spans="1:11" s="144" customFormat="1" ht="12.75" customHeight="1">
      <c r="A276" s="132" t="s">
        <v>2152</v>
      </c>
      <c r="B276" s="132" t="s">
        <v>2153</v>
      </c>
      <c r="C276" s="141">
        <v>15409</v>
      </c>
      <c r="D276" s="141">
        <v>1124569</v>
      </c>
      <c r="E276" s="146">
        <f t="shared" si="16"/>
        <v>1.4E-2</v>
      </c>
      <c r="F276" s="139">
        <v>2557</v>
      </c>
      <c r="G276" s="139">
        <v>2279</v>
      </c>
      <c r="H276" s="140">
        <v>50.42</v>
      </c>
      <c r="I276" s="143">
        <f t="shared" si="17"/>
        <v>567008</v>
      </c>
      <c r="J276" s="144">
        <f t="shared" si="18"/>
        <v>4</v>
      </c>
      <c r="K276" s="145">
        <f t="shared" si="19"/>
        <v>41645898</v>
      </c>
    </row>
    <row r="277" spans="1:11" s="144" customFormat="1" ht="12.75" customHeight="1">
      <c r="A277" s="132" t="s">
        <v>2154</v>
      </c>
      <c r="B277" s="132" t="s">
        <v>2155</v>
      </c>
      <c r="C277" s="141">
        <v>2578</v>
      </c>
      <c r="D277" s="141">
        <v>187751</v>
      </c>
      <c r="E277" s="146">
        <f t="shared" si="16"/>
        <v>1.4E-2</v>
      </c>
      <c r="F277" s="139">
        <v>446</v>
      </c>
      <c r="G277" s="139">
        <v>474</v>
      </c>
      <c r="H277" s="140">
        <v>42.15</v>
      </c>
      <c r="I277" s="143">
        <f t="shared" si="17"/>
        <v>79137</v>
      </c>
      <c r="J277" s="144">
        <f t="shared" si="18"/>
        <v>4</v>
      </c>
      <c r="K277" s="145">
        <f t="shared" si="19"/>
        <v>41833649</v>
      </c>
    </row>
    <row r="278" spans="1:11" s="144" customFormat="1" ht="12.75" customHeight="1">
      <c r="A278" s="132" t="s">
        <v>2156</v>
      </c>
      <c r="B278" s="132" t="s">
        <v>2157</v>
      </c>
      <c r="C278" s="141">
        <v>1981</v>
      </c>
      <c r="D278" s="141">
        <v>143517</v>
      </c>
      <c r="E278" s="146">
        <f t="shared" si="16"/>
        <v>1.4E-2</v>
      </c>
      <c r="F278" s="139">
        <v>442</v>
      </c>
      <c r="G278" s="139">
        <v>417</v>
      </c>
      <c r="H278" s="140">
        <v>51.08</v>
      </c>
      <c r="I278" s="143">
        <f t="shared" si="17"/>
        <v>73308</v>
      </c>
      <c r="J278" s="144">
        <f t="shared" si="18"/>
        <v>4</v>
      </c>
      <c r="K278" s="145">
        <f t="shared" si="19"/>
        <v>41977166</v>
      </c>
    </row>
    <row r="279" spans="1:11" s="144" customFormat="1" ht="12.75" customHeight="1">
      <c r="A279" s="132" t="s">
        <v>2158</v>
      </c>
      <c r="B279" s="132" t="s">
        <v>2159</v>
      </c>
      <c r="C279" s="141">
        <v>2975</v>
      </c>
      <c r="D279" s="141">
        <v>214832</v>
      </c>
      <c r="E279" s="146">
        <f t="shared" si="16"/>
        <v>1.4E-2</v>
      </c>
      <c r="F279" s="139">
        <v>543</v>
      </c>
      <c r="G279" s="139">
        <v>483</v>
      </c>
      <c r="H279" s="140">
        <v>58.08</v>
      </c>
      <c r="I279" s="143">
        <f t="shared" si="17"/>
        <v>124774</v>
      </c>
      <c r="J279" s="144">
        <f t="shared" si="18"/>
        <v>4</v>
      </c>
      <c r="K279" s="145">
        <f t="shared" si="19"/>
        <v>42191998</v>
      </c>
    </row>
    <row r="280" spans="1:11" s="144" customFormat="1" ht="12.75" customHeight="1">
      <c r="A280" s="132" t="s">
        <v>2160</v>
      </c>
      <c r="B280" s="132" t="s">
        <v>2161</v>
      </c>
      <c r="C280" s="141">
        <v>2276</v>
      </c>
      <c r="D280" s="141">
        <v>162416</v>
      </c>
      <c r="E280" s="146">
        <f t="shared" si="16"/>
        <v>1.4E-2</v>
      </c>
      <c r="F280" s="139">
        <v>532</v>
      </c>
      <c r="G280" s="139">
        <v>447</v>
      </c>
      <c r="H280" s="140">
        <v>51.04</v>
      </c>
      <c r="I280" s="143">
        <f t="shared" si="17"/>
        <v>82897</v>
      </c>
      <c r="J280" s="144">
        <f t="shared" si="18"/>
        <v>4</v>
      </c>
      <c r="K280" s="145">
        <f t="shared" si="19"/>
        <v>42354414</v>
      </c>
    </row>
    <row r="281" spans="1:11" s="144" customFormat="1" ht="12.75" customHeight="1">
      <c r="A281" s="132" t="s">
        <v>2162</v>
      </c>
      <c r="B281" s="132" t="s">
        <v>2163</v>
      </c>
      <c r="C281" s="141">
        <v>3578</v>
      </c>
      <c r="D281" s="141">
        <v>248726</v>
      </c>
      <c r="E281" s="146">
        <f t="shared" si="16"/>
        <v>1.4E-2</v>
      </c>
      <c r="F281" s="139">
        <v>699</v>
      </c>
      <c r="G281" s="139">
        <v>580</v>
      </c>
      <c r="H281" s="140">
        <v>56.81</v>
      </c>
      <c r="I281" s="143">
        <f t="shared" si="17"/>
        <v>141301</v>
      </c>
      <c r="J281" s="144">
        <f t="shared" si="18"/>
        <v>4</v>
      </c>
      <c r="K281" s="145">
        <f t="shared" si="19"/>
        <v>42603140</v>
      </c>
    </row>
    <row r="282" spans="1:11" s="144" customFormat="1" ht="12.75" customHeight="1">
      <c r="A282" s="132" t="s">
        <v>2164</v>
      </c>
      <c r="B282" s="132" t="s">
        <v>2165</v>
      </c>
      <c r="C282" s="141">
        <v>4819</v>
      </c>
      <c r="D282" s="141">
        <v>331395</v>
      </c>
      <c r="E282" s="146">
        <f t="shared" si="16"/>
        <v>1.4999999999999999E-2</v>
      </c>
      <c r="F282" s="139">
        <v>600</v>
      </c>
      <c r="G282" s="139">
        <v>575</v>
      </c>
      <c r="H282" s="140">
        <v>44.18</v>
      </c>
      <c r="I282" s="143">
        <f t="shared" si="17"/>
        <v>146410</v>
      </c>
      <c r="J282" s="144">
        <f t="shared" si="18"/>
        <v>4</v>
      </c>
      <c r="K282" s="145">
        <f t="shared" si="19"/>
        <v>42934535</v>
      </c>
    </row>
    <row r="283" spans="1:11" s="144" customFormat="1" ht="12.75" customHeight="1">
      <c r="A283" s="132" t="s">
        <v>2166</v>
      </c>
      <c r="B283" s="132" t="s">
        <v>2167</v>
      </c>
      <c r="C283" s="141">
        <v>1307</v>
      </c>
      <c r="D283" s="141">
        <v>86889</v>
      </c>
      <c r="E283" s="146">
        <f t="shared" si="16"/>
        <v>1.4999999999999999E-2</v>
      </c>
      <c r="F283" s="139">
        <v>195</v>
      </c>
      <c r="G283" s="139">
        <v>194</v>
      </c>
      <c r="H283" s="140">
        <v>54.26</v>
      </c>
      <c r="I283" s="143">
        <f t="shared" si="17"/>
        <v>47146</v>
      </c>
      <c r="J283" s="144">
        <f t="shared" si="18"/>
        <v>4</v>
      </c>
      <c r="K283" s="145">
        <f t="shared" si="19"/>
        <v>43021424</v>
      </c>
    </row>
    <row r="284" spans="1:11" s="144" customFormat="1" ht="12.75" customHeight="1">
      <c r="A284" s="132" t="s">
        <v>2168</v>
      </c>
      <c r="B284" s="132" t="s">
        <v>2169</v>
      </c>
      <c r="C284" s="141">
        <v>2306</v>
      </c>
      <c r="D284" s="141">
        <v>147181</v>
      </c>
      <c r="E284" s="146">
        <f t="shared" si="16"/>
        <v>1.6E-2</v>
      </c>
      <c r="F284" s="139">
        <v>245</v>
      </c>
      <c r="G284" s="139">
        <v>218</v>
      </c>
      <c r="H284" s="140">
        <v>54.33</v>
      </c>
      <c r="I284" s="143">
        <f t="shared" si="17"/>
        <v>79963</v>
      </c>
      <c r="J284" s="144">
        <f t="shared" si="18"/>
        <v>4</v>
      </c>
      <c r="K284" s="145">
        <f t="shared" si="19"/>
        <v>43168605</v>
      </c>
    </row>
    <row r="285" spans="1:11" s="144" customFormat="1" ht="12.75" customHeight="1">
      <c r="A285" s="132" t="s">
        <v>2170</v>
      </c>
      <c r="B285" s="132" t="s">
        <v>2171</v>
      </c>
      <c r="C285" s="141">
        <v>3559</v>
      </c>
      <c r="D285" s="141">
        <v>225474</v>
      </c>
      <c r="E285" s="146">
        <f t="shared" si="16"/>
        <v>1.6E-2</v>
      </c>
      <c r="F285" s="139">
        <v>558</v>
      </c>
      <c r="G285" s="139">
        <v>442</v>
      </c>
      <c r="H285" s="140">
        <v>58.38</v>
      </c>
      <c r="I285" s="143">
        <f t="shared" si="17"/>
        <v>131632</v>
      </c>
      <c r="J285" s="144">
        <f t="shared" si="18"/>
        <v>4</v>
      </c>
      <c r="K285" s="145">
        <f t="shared" si="19"/>
        <v>43394079</v>
      </c>
    </row>
    <row r="286" spans="1:11" s="144" customFormat="1" ht="12.75" customHeight="1">
      <c r="A286" s="132" t="s">
        <v>2172</v>
      </c>
      <c r="B286" s="132" t="s">
        <v>2173</v>
      </c>
      <c r="C286" s="141">
        <v>7729</v>
      </c>
      <c r="D286" s="141">
        <v>484578</v>
      </c>
      <c r="E286" s="146">
        <f t="shared" si="16"/>
        <v>1.6E-2</v>
      </c>
      <c r="F286" s="139">
        <v>1382</v>
      </c>
      <c r="G286" s="139">
        <v>1199</v>
      </c>
      <c r="H286" s="140">
        <v>41.81</v>
      </c>
      <c r="I286" s="143">
        <f t="shared" si="17"/>
        <v>202602</v>
      </c>
      <c r="J286" s="144">
        <f t="shared" si="18"/>
        <v>4</v>
      </c>
      <c r="K286" s="145">
        <f t="shared" si="19"/>
        <v>43878657</v>
      </c>
    </row>
    <row r="287" spans="1:11" s="144" customFormat="1" ht="12.75" customHeight="1">
      <c r="A287" s="132" t="s">
        <v>2174</v>
      </c>
      <c r="B287" s="132" t="s">
        <v>2175</v>
      </c>
      <c r="C287" s="141">
        <v>3174</v>
      </c>
      <c r="D287" s="141">
        <v>197095</v>
      </c>
      <c r="E287" s="146">
        <f t="shared" si="16"/>
        <v>1.6E-2</v>
      </c>
      <c r="F287" s="139">
        <v>468</v>
      </c>
      <c r="G287" s="139">
        <v>402</v>
      </c>
      <c r="H287" s="140">
        <v>60.89</v>
      </c>
      <c r="I287" s="143">
        <f t="shared" si="17"/>
        <v>120011</v>
      </c>
      <c r="J287" s="144">
        <f t="shared" si="18"/>
        <v>4</v>
      </c>
      <c r="K287" s="145">
        <f t="shared" si="19"/>
        <v>44075752</v>
      </c>
    </row>
    <row r="288" spans="1:11" s="144" customFormat="1" ht="12.75" customHeight="1">
      <c r="A288" s="132" t="s">
        <v>2176</v>
      </c>
      <c r="B288" s="132" t="s">
        <v>2177</v>
      </c>
      <c r="C288" s="141">
        <v>7330</v>
      </c>
      <c r="D288" s="141">
        <v>454213</v>
      </c>
      <c r="E288" s="146">
        <f t="shared" si="16"/>
        <v>1.6E-2</v>
      </c>
      <c r="F288" s="139">
        <v>1037</v>
      </c>
      <c r="G288" s="139">
        <v>937</v>
      </c>
      <c r="H288" s="140">
        <v>38.270000000000003</v>
      </c>
      <c r="I288" s="143">
        <f t="shared" si="17"/>
        <v>173827</v>
      </c>
      <c r="J288" s="144">
        <f t="shared" si="18"/>
        <v>5</v>
      </c>
      <c r="K288" s="145">
        <f t="shared" si="19"/>
        <v>44529965</v>
      </c>
    </row>
    <row r="289" spans="1:11" s="144" customFormat="1" ht="12.75" customHeight="1">
      <c r="A289" s="132" t="s">
        <v>2178</v>
      </c>
      <c r="B289" s="132" t="s">
        <v>2179</v>
      </c>
      <c r="C289" s="141">
        <v>2066</v>
      </c>
      <c r="D289" s="141">
        <v>121996</v>
      </c>
      <c r="E289" s="146">
        <f t="shared" si="16"/>
        <v>1.7000000000000001E-2</v>
      </c>
      <c r="F289" s="139">
        <v>311</v>
      </c>
      <c r="G289" s="139">
        <v>267</v>
      </c>
      <c r="H289" s="140">
        <v>52.99</v>
      </c>
      <c r="I289" s="143">
        <f t="shared" si="17"/>
        <v>64646</v>
      </c>
      <c r="J289" s="144">
        <f t="shared" si="18"/>
        <v>5</v>
      </c>
      <c r="K289" s="145">
        <f t="shared" si="19"/>
        <v>44651961</v>
      </c>
    </row>
    <row r="290" spans="1:11" s="144" customFormat="1" ht="12.75" customHeight="1">
      <c r="A290" s="132" t="s">
        <v>2180</v>
      </c>
      <c r="B290" s="132" t="s">
        <v>2181</v>
      </c>
      <c r="C290" s="141">
        <v>4882</v>
      </c>
      <c r="D290" s="141">
        <v>279766</v>
      </c>
      <c r="E290" s="146">
        <f t="shared" si="16"/>
        <v>1.7000000000000001E-2</v>
      </c>
      <c r="F290" s="139">
        <v>488</v>
      </c>
      <c r="G290" s="139">
        <v>449</v>
      </c>
      <c r="H290" s="140">
        <v>44.41</v>
      </c>
      <c r="I290" s="143">
        <f t="shared" si="17"/>
        <v>124244</v>
      </c>
      <c r="J290" s="144">
        <f t="shared" si="18"/>
        <v>5</v>
      </c>
      <c r="K290" s="145">
        <f t="shared" si="19"/>
        <v>44931727</v>
      </c>
    </row>
    <row r="291" spans="1:11" s="144" customFormat="1" ht="12.75" customHeight="1">
      <c r="A291" s="132" t="s">
        <v>2182</v>
      </c>
      <c r="B291" s="132" t="s">
        <v>2183</v>
      </c>
      <c r="C291" s="141">
        <v>5508</v>
      </c>
      <c r="D291" s="141">
        <v>301867</v>
      </c>
      <c r="E291" s="146">
        <f t="shared" si="16"/>
        <v>1.7999999999999999E-2</v>
      </c>
      <c r="F291" s="139">
        <v>477</v>
      </c>
      <c r="G291" s="139">
        <v>395</v>
      </c>
      <c r="H291" s="140">
        <v>30.14</v>
      </c>
      <c r="I291" s="143">
        <f t="shared" si="17"/>
        <v>90983</v>
      </c>
      <c r="J291" s="144">
        <f t="shared" si="18"/>
        <v>5</v>
      </c>
      <c r="K291" s="145">
        <f t="shared" si="19"/>
        <v>45233594</v>
      </c>
    </row>
    <row r="292" spans="1:11" s="144" customFormat="1" ht="12.75" customHeight="1">
      <c r="A292" s="132" t="s">
        <v>2184</v>
      </c>
      <c r="B292" s="132" t="s">
        <v>2185</v>
      </c>
      <c r="C292" s="141">
        <v>2416</v>
      </c>
      <c r="D292" s="141">
        <v>129801</v>
      </c>
      <c r="E292" s="146">
        <f t="shared" si="16"/>
        <v>1.9E-2</v>
      </c>
      <c r="F292" s="139">
        <v>345</v>
      </c>
      <c r="G292" s="139">
        <v>315</v>
      </c>
      <c r="H292" s="140">
        <v>44.72</v>
      </c>
      <c r="I292" s="143">
        <f t="shared" si="17"/>
        <v>58047</v>
      </c>
      <c r="J292" s="144">
        <f t="shared" si="18"/>
        <v>5</v>
      </c>
      <c r="K292" s="145">
        <f t="shared" si="19"/>
        <v>45363395</v>
      </c>
    </row>
    <row r="293" spans="1:11" s="144" customFormat="1" ht="12.75" customHeight="1">
      <c r="A293" s="132" t="s">
        <v>2186</v>
      </c>
      <c r="B293" s="132" t="s">
        <v>2187</v>
      </c>
      <c r="C293" s="141">
        <v>5706</v>
      </c>
      <c r="D293" s="141">
        <v>302471</v>
      </c>
      <c r="E293" s="146">
        <f t="shared" si="16"/>
        <v>1.9E-2</v>
      </c>
      <c r="F293" s="139">
        <v>655</v>
      </c>
      <c r="G293" s="139">
        <v>473</v>
      </c>
      <c r="H293" s="140">
        <v>56.37</v>
      </c>
      <c r="I293" s="143">
        <f t="shared" si="17"/>
        <v>170503</v>
      </c>
      <c r="J293" s="144">
        <f t="shared" si="18"/>
        <v>5</v>
      </c>
      <c r="K293" s="145">
        <f t="shared" si="19"/>
        <v>45665866</v>
      </c>
    </row>
    <row r="294" spans="1:11" s="144" customFormat="1" ht="12.75" customHeight="1">
      <c r="A294" s="132" t="s">
        <v>2188</v>
      </c>
      <c r="B294" s="132" t="s">
        <v>2189</v>
      </c>
      <c r="C294" s="141">
        <v>3753</v>
      </c>
      <c r="D294" s="141">
        <v>197657</v>
      </c>
      <c r="E294" s="146">
        <f t="shared" si="16"/>
        <v>1.9E-2</v>
      </c>
      <c r="F294" s="139">
        <v>595</v>
      </c>
      <c r="G294" s="139">
        <v>530</v>
      </c>
      <c r="H294" s="140">
        <v>54.88</v>
      </c>
      <c r="I294" s="143">
        <f t="shared" si="17"/>
        <v>108474</v>
      </c>
      <c r="J294" s="144">
        <f t="shared" si="18"/>
        <v>5</v>
      </c>
      <c r="K294" s="145">
        <f t="shared" si="19"/>
        <v>45863523</v>
      </c>
    </row>
    <row r="295" spans="1:11" s="144" customFormat="1" ht="12.75" customHeight="1">
      <c r="A295" s="132" t="s">
        <v>2190</v>
      </c>
      <c r="B295" s="132" t="s">
        <v>2191</v>
      </c>
      <c r="C295" s="141">
        <v>2692</v>
      </c>
      <c r="D295" s="141">
        <v>141041</v>
      </c>
      <c r="E295" s="146">
        <f t="shared" si="16"/>
        <v>1.9E-2</v>
      </c>
      <c r="F295" s="139">
        <v>357</v>
      </c>
      <c r="G295" s="139">
        <v>299</v>
      </c>
      <c r="H295" s="140">
        <v>43.76</v>
      </c>
      <c r="I295" s="143">
        <f t="shared" si="17"/>
        <v>61720</v>
      </c>
      <c r="J295" s="144">
        <f t="shared" si="18"/>
        <v>5</v>
      </c>
      <c r="K295" s="145">
        <f t="shared" si="19"/>
        <v>46004564</v>
      </c>
    </row>
    <row r="296" spans="1:11" s="144" customFormat="1" ht="12.75" customHeight="1">
      <c r="A296" s="132" t="s">
        <v>2192</v>
      </c>
      <c r="B296" s="132" t="s">
        <v>2193</v>
      </c>
      <c r="C296" s="141">
        <v>3989</v>
      </c>
      <c r="D296" s="141">
        <v>205029</v>
      </c>
      <c r="E296" s="146">
        <f t="shared" si="16"/>
        <v>1.9E-2</v>
      </c>
      <c r="F296" s="139">
        <v>409</v>
      </c>
      <c r="G296" s="139">
        <v>332</v>
      </c>
      <c r="H296" s="140">
        <v>37.06</v>
      </c>
      <c r="I296" s="143">
        <f t="shared" si="17"/>
        <v>75984</v>
      </c>
      <c r="J296" s="144">
        <f t="shared" si="18"/>
        <v>5</v>
      </c>
      <c r="K296" s="145">
        <f t="shared" si="19"/>
        <v>46209593</v>
      </c>
    </row>
    <row r="297" spans="1:11" s="144" customFormat="1" ht="12.75" customHeight="1">
      <c r="A297" s="132" t="s">
        <v>2194</v>
      </c>
      <c r="B297" s="132" t="s">
        <v>2195</v>
      </c>
      <c r="C297" s="141">
        <v>4226</v>
      </c>
      <c r="D297" s="141">
        <v>216791</v>
      </c>
      <c r="E297" s="146">
        <f t="shared" si="16"/>
        <v>1.9E-2</v>
      </c>
      <c r="F297" s="139">
        <v>466</v>
      </c>
      <c r="G297" s="139">
        <v>404</v>
      </c>
      <c r="H297" s="140">
        <v>56.55</v>
      </c>
      <c r="I297" s="143">
        <f t="shared" si="17"/>
        <v>122595</v>
      </c>
      <c r="J297" s="144">
        <f t="shared" si="18"/>
        <v>5</v>
      </c>
      <c r="K297" s="145">
        <f t="shared" si="19"/>
        <v>46426384</v>
      </c>
    </row>
    <row r="298" spans="1:11" s="144" customFormat="1" ht="12.75" customHeight="1">
      <c r="A298" s="132" t="s">
        <v>2196</v>
      </c>
      <c r="B298" s="132" t="s">
        <v>2197</v>
      </c>
      <c r="C298" s="141">
        <v>5782</v>
      </c>
      <c r="D298" s="141">
        <v>296478</v>
      </c>
      <c r="E298" s="146">
        <f t="shared" si="16"/>
        <v>0.02</v>
      </c>
      <c r="F298" s="139">
        <v>743</v>
      </c>
      <c r="G298" s="139">
        <v>684</v>
      </c>
      <c r="H298" s="140">
        <v>49.3</v>
      </c>
      <c r="I298" s="143">
        <f t="shared" si="17"/>
        <v>146164</v>
      </c>
      <c r="J298" s="144">
        <f t="shared" si="18"/>
        <v>5</v>
      </c>
      <c r="K298" s="145">
        <f t="shared" si="19"/>
        <v>46722862</v>
      </c>
    </row>
    <row r="299" spans="1:11" s="144" customFormat="1" ht="12.75" customHeight="1">
      <c r="A299" s="132" t="s">
        <v>2198</v>
      </c>
      <c r="B299" s="132" t="s">
        <v>2199</v>
      </c>
      <c r="C299" s="141">
        <v>4922</v>
      </c>
      <c r="D299" s="141">
        <v>248752</v>
      </c>
      <c r="E299" s="146">
        <f t="shared" si="16"/>
        <v>0.02</v>
      </c>
      <c r="F299" s="139">
        <v>445</v>
      </c>
      <c r="G299" s="139">
        <v>416</v>
      </c>
      <c r="H299" s="140">
        <v>45.37</v>
      </c>
      <c r="I299" s="143">
        <f t="shared" si="17"/>
        <v>112859</v>
      </c>
      <c r="J299" s="144">
        <f t="shared" si="18"/>
        <v>5</v>
      </c>
      <c r="K299" s="145">
        <f t="shared" si="19"/>
        <v>46971614</v>
      </c>
    </row>
    <row r="300" spans="1:11" s="144" customFormat="1" ht="12.75" customHeight="1">
      <c r="A300" s="132" t="s">
        <v>2200</v>
      </c>
      <c r="B300" s="132" t="s">
        <v>2201</v>
      </c>
      <c r="C300" s="141">
        <v>3494</v>
      </c>
      <c r="D300" s="141">
        <v>176107</v>
      </c>
      <c r="E300" s="146">
        <f t="shared" si="16"/>
        <v>0.02</v>
      </c>
      <c r="F300" s="139">
        <v>333</v>
      </c>
      <c r="G300" s="139">
        <v>317</v>
      </c>
      <c r="H300" s="140">
        <v>38.39</v>
      </c>
      <c r="I300" s="143">
        <f t="shared" si="17"/>
        <v>67607</v>
      </c>
      <c r="J300" s="144">
        <f t="shared" si="18"/>
        <v>5</v>
      </c>
      <c r="K300" s="145">
        <f t="shared" si="19"/>
        <v>47147721</v>
      </c>
    </row>
    <row r="301" spans="1:11" s="144" customFormat="1" ht="12.75" customHeight="1">
      <c r="A301" s="132" t="s">
        <v>2202</v>
      </c>
      <c r="B301" s="132" t="s">
        <v>2203</v>
      </c>
      <c r="C301" s="141">
        <v>2956</v>
      </c>
      <c r="D301" s="141">
        <v>148020</v>
      </c>
      <c r="E301" s="146">
        <f t="shared" si="16"/>
        <v>0.02</v>
      </c>
      <c r="F301" s="139">
        <v>312</v>
      </c>
      <c r="G301" s="139">
        <v>286</v>
      </c>
      <c r="H301" s="140">
        <v>43.83</v>
      </c>
      <c r="I301" s="143">
        <f t="shared" si="17"/>
        <v>64877</v>
      </c>
      <c r="J301" s="144">
        <f t="shared" si="18"/>
        <v>5</v>
      </c>
      <c r="K301" s="145">
        <f t="shared" si="19"/>
        <v>47295741</v>
      </c>
    </row>
    <row r="302" spans="1:11" s="144" customFormat="1" ht="12.75" customHeight="1">
      <c r="A302" s="132" t="s">
        <v>2204</v>
      </c>
      <c r="B302" s="132" t="s">
        <v>2205</v>
      </c>
      <c r="C302" s="141">
        <v>4125</v>
      </c>
      <c r="D302" s="141">
        <v>206460</v>
      </c>
      <c r="E302" s="146">
        <f t="shared" si="16"/>
        <v>0.02</v>
      </c>
      <c r="F302" s="139">
        <v>376</v>
      </c>
      <c r="G302" s="139">
        <v>323</v>
      </c>
      <c r="H302" s="140">
        <v>62.44</v>
      </c>
      <c r="I302" s="143">
        <f t="shared" si="17"/>
        <v>128914</v>
      </c>
      <c r="J302" s="144">
        <f t="shared" si="18"/>
        <v>5</v>
      </c>
      <c r="K302" s="145">
        <f t="shared" si="19"/>
        <v>47502201</v>
      </c>
    </row>
    <row r="303" spans="1:11" s="144" customFormat="1" ht="12.75" customHeight="1">
      <c r="A303" s="132" t="s">
        <v>2206</v>
      </c>
      <c r="B303" s="132" t="s">
        <v>2207</v>
      </c>
      <c r="C303" s="141">
        <v>5996</v>
      </c>
      <c r="D303" s="141">
        <v>299249</v>
      </c>
      <c r="E303" s="146">
        <f t="shared" si="16"/>
        <v>0.02</v>
      </c>
      <c r="F303" s="139">
        <v>525</v>
      </c>
      <c r="G303" s="139">
        <v>488</v>
      </c>
      <c r="H303" s="140">
        <v>46.03</v>
      </c>
      <c r="I303" s="143">
        <f t="shared" si="17"/>
        <v>137744</v>
      </c>
      <c r="J303" s="144">
        <f t="shared" si="18"/>
        <v>5</v>
      </c>
      <c r="K303" s="145">
        <f t="shared" si="19"/>
        <v>47801450</v>
      </c>
    </row>
    <row r="304" spans="1:11" s="144" customFormat="1" ht="12.75" customHeight="1">
      <c r="A304" s="132" t="s">
        <v>2208</v>
      </c>
      <c r="B304" s="132" t="s">
        <v>2209</v>
      </c>
      <c r="C304" s="141">
        <v>5456</v>
      </c>
      <c r="D304" s="141">
        <v>254275</v>
      </c>
      <c r="E304" s="146">
        <f t="shared" si="16"/>
        <v>2.1000000000000001E-2</v>
      </c>
      <c r="F304" s="139">
        <v>560</v>
      </c>
      <c r="G304" s="139">
        <v>508</v>
      </c>
      <c r="H304" s="140">
        <v>53.8</v>
      </c>
      <c r="I304" s="143">
        <f t="shared" si="17"/>
        <v>136800</v>
      </c>
      <c r="J304" s="144">
        <f t="shared" si="18"/>
        <v>5</v>
      </c>
      <c r="K304" s="145">
        <f t="shared" si="19"/>
        <v>48055725</v>
      </c>
    </row>
    <row r="305" spans="1:11" s="144" customFormat="1" ht="12.75" customHeight="1">
      <c r="A305" s="132" t="s">
        <v>2210</v>
      </c>
      <c r="B305" s="132" t="s">
        <v>2211</v>
      </c>
      <c r="C305" s="141">
        <v>6216</v>
      </c>
      <c r="D305" s="141">
        <v>289229</v>
      </c>
      <c r="E305" s="146">
        <f t="shared" si="16"/>
        <v>2.1000000000000001E-2</v>
      </c>
      <c r="F305" s="139">
        <v>693</v>
      </c>
      <c r="G305" s="139">
        <v>592</v>
      </c>
      <c r="H305" s="140">
        <v>31.38</v>
      </c>
      <c r="I305" s="143">
        <f t="shared" si="17"/>
        <v>90760</v>
      </c>
      <c r="J305" s="144">
        <f t="shared" si="18"/>
        <v>5</v>
      </c>
      <c r="K305" s="145">
        <f t="shared" si="19"/>
        <v>48344954</v>
      </c>
    </row>
    <row r="306" spans="1:11" s="144" customFormat="1" ht="12.75" customHeight="1">
      <c r="A306" s="132" t="s">
        <v>2212</v>
      </c>
      <c r="B306" s="132" t="s">
        <v>2213</v>
      </c>
      <c r="C306" s="141">
        <v>5993</v>
      </c>
      <c r="D306" s="141">
        <v>273526</v>
      </c>
      <c r="E306" s="146">
        <f t="shared" si="16"/>
        <v>2.1999999999999999E-2</v>
      </c>
      <c r="F306" s="139">
        <v>298</v>
      </c>
      <c r="G306" s="139">
        <v>318</v>
      </c>
      <c r="H306" s="140">
        <v>21.52</v>
      </c>
      <c r="I306" s="143">
        <f t="shared" si="17"/>
        <v>58863</v>
      </c>
      <c r="J306" s="144">
        <f t="shared" si="18"/>
        <v>5</v>
      </c>
      <c r="K306" s="145">
        <f t="shared" si="19"/>
        <v>48618480</v>
      </c>
    </row>
    <row r="307" spans="1:11" s="144" customFormat="1" ht="12.75" customHeight="1">
      <c r="A307" s="132" t="s">
        <v>2214</v>
      </c>
      <c r="B307" s="132" t="s">
        <v>2215</v>
      </c>
      <c r="C307" s="141">
        <v>8516</v>
      </c>
      <c r="D307" s="141">
        <v>386083</v>
      </c>
      <c r="E307" s="146">
        <f t="shared" si="16"/>
        <v>2.1999999999999999E-2</v>
      </c>
      <c r="F307" s="139">
        <v>728</v>
      </c>
      <c r="G307" s="139">
        <v>622</v>
      </c>
      <c r="H307" s="140">
        <v>37.770000000000003</v>
      </c>
      <c r="I307" s="143">
        <f t="shared" si="17"/>
        <v>145824</v>
      </c>
      <c r="J307" s="144">
        <f t="shared" si="18"/>
        <v>5</v>
      </c>
      <c r="K307" s="145">
        <f t="shared" si="19"/>
        <v>49004563</v>
      </c>
    </row>
    <row r="308" spans="1:11" s="144" customFormat="1" ht="12.75" customHeight="1">
      <c r="A308" s="132" t="s">
        <v>2216</v>
      </c>
      <c r="B308" s="132" t="s">
        <v>2217</v>
      </c>
      <c r="C308" s="141">
        <v>3714</v>
      </c>
      <c r="D308" s="141">
        <v>162666</v>
      </c>
      <c r="E308" s="146">
        <f t="shared" si="16"/>
        <v>2.3E-2</v>
      </c>
      <c r="F308" s="139">
        <v>288</v>
      </c>
      <c r="G308" s="139">
        <v>264</v>
      </c>
      <c r="H308" s="140">
        <v>41.97</v>
      </c>
      <c r="I308" s="143">
        <f t="shared" si="17"/>
        <v>68271</v>
      </c>
      <c r="J308" s="144">
        <f t="shared" si="18"/>
        <v>5</v>
      </c>
      <c r="K308" s="145">
        <f t="shared" si="19"/>
        <v>49167229</v>
      </c>
    </row>
    <row r="309" spans="1:11" s="144" customFormat="1" ht="12.75" customHeight="1">
      <c r="A309" s="132" t="s">
        <v>2218</v>
      </c>
      <c r="B309" s="132" t="s">
        <v>2219</v>
      </c>
      <c r="C309" s="141">
        <v>7464</v>
      </c>
      <c r="D309" s="141">
        <v>325282</v>
      </c>
      <c r="E309" s="146">
        <f t="shared" si="16"/>
        <v>2.3E-2</v>
      </c>
      <c r="F309" s="139">
        <v>717</v>
      </c>
      <c r="G309" s="139">
        <v>634</v>
      </c>
      <c r="H309" s="140">
        <v>50.84</v>
      </c>
      <c r="I309" s="143">
        <f t="shared" si="17"/>
        <v>165373</v>
      </c>
      <c r="J309" s="144">
        <f t="shared" si="18"/>
        <v>5</v>
      </c>
      <c r="K309" s="145">
        <f t="shared" si="19"/>
        <v>49492511</v>
      </c>
    </row>
    <row r="310" spans="1:11" s="144" customFormat="1" ht="12.75" customHeight="1">
      <c r="A310" s="132" t="s">
        <v>2220</v>
      </c>
      <c r="B310" s="132" t="s">
        <v>2221</v>
      </c>
      <c r="C310" s="141">
        <v>8150</v>
      </c>
      <c r="D310" s="141">
        <v>348343</v>
      </c>
      <c r="E310" s="146">
        <f t="shared" si="16"/>
        <v>2.3E-2</v>
      </c>
      <c r="F310" s="139">
        <v>720</v>
      </c>
      <c r="G310" s="139">
        <v>689</v>
      </c>
      <c r="H310" s="140">
        <v>48.92</v>
      </c>
      <c r="I310" s="143">
        <f t="shared" si="17"/>
        <v>170409</v>
      </c>
      <c r="J310" s="144">
        <f t="shared" si="18"/>
        <v>5</v>
      </c>
      <c r="K310" s="145">
        <f t="shared" si="19"/>
        <v>49840854</v>
      </c>
    </row>
    <row r="311" spans="1:11" s="144" customFormat="1" ht="12.75" customHeight="1">
      <c r="A311" s="132" t="s">
        <v>2222</v>
      </c>
      <c r="B311" s="132" t="s">
        <v>2223</v>
      </c>
      <c r="C311" s="141">
        <v>7434</v>
      </c>
      <c r="D311" s="141">
        <v>316096</v>
      </c>
      <c r="E311" s="146">
        <f t="shared" si="16"/>
        <v>2.4E-2</v>
      </c>
      <c r="F311" s="139">
        <v>468</v>
      </c>
      <c r="G311" s="139">
        <v>441</v>
      </c>
      <c r="H311" s="140">
        <v>24.97</v>
      </c>
      <c r="I311" s="143">
        <f t="shared" si="17"/>
        <v>78929</v>
      </c>
      <c r="J311" s="144">
        <f t="shared" si="18"/>
        <v>5</v>
      </c>
      <c r="K311" s="145">
        <f t="shared" si="19"/>
        <v>50156950</v>
      </c>
    </row>
    <row r="312" spans="1:11" s="144" customFormat="1" ht="12.75" customHeight="1">
      <c r="A312" s="132" t="s">
        <v>2224</v>
      </c>
      <c r="B312" s="132" t="s">
        <v>2225</v>
      </c>
      <c r="C312" s="141">
        <v>6490</v>
      </c>
      <c r="D312" s="141">
        <v>271139</v>
      </c>
      <c r="E312" s="146">
        <f t="shared" si="16"/>
        <v>2.4E-2</v>
      </c>
      <c r="F312" s="139">
        <v>428</v>
      </c>
      <c r="G312" s="139">
        <v>428</v>
      </c>
      <c r="H312" s="140">
        <v>48.94</v>
      </c>
      <c r="I312" s="143">
        <f t="shared" si="17"/>
        <v>132695</v>
      </c>
      <c r="J312" s="144">
        <f t="shared" si="18"/>
        <v>5</v>
      </c>
      <c r="K312" s="145">
        <f t="shared" si="19"/>
        <v>50428089</v>
      </c>
    </row>
    <row r="313" spans="1:11" s="144" customFormat="1" ht="12.75" customHeight="1">
      <c r="A313" s="132" t="s">
        <v>2226</v>
      </c>
      <c r="B313" s="132" t="s">
        <v>2227</v>
      </c>
      <c r="C313" s="141">
        <v>1731</v>
      </c>
      <c r="D313" s="141">
        <v>67564</v>
      </c>
      <c r="E313" s="146">
        <f t="shared" si="16"/>
        <v>2.5999999999999999E-2</v>
      </c>
      <c r="F313" s="139">
        <v>261</v>
      </c>
      <c r="G313" s="139">
        <v>196</v>
      </c>
      <c r="H313" s="140">
        <v>75.56</v>
      </c>
      <c r="I313" s="143">
        <f t="shared" si="17"/>
        <v>51051</v>
      </c>
      <c r="J313" s="144">
        <f t="shared" si="18"/>
        <v>5</v>
      </c>
      <c r="K313" s="145">
        <f t="shared" si="19"/>
        <v>50495653</v>
      </c>
    </row>
    <row r="314" spans="1:11" s="144" customFormat="1" ht="12.75" customHeight="1">
      <c r="A314" s="132" t="s">
        <v>2228</v>
      </c>
      <c r="B314" s="132" t="s">
        <v>2229</v>
      </c>
      <c r="C314" s="141">
        <v>8446</v>
      </c>
      <c r="D314" s="141">
        <v>327910</v>
      </c>
      <c r="E314" s="146">
        <f t="shared" si="16"/>
        <v>2.5999999999999999E-2</v>
      </c>
      <c r="F314" s="139">
        <v>451</v>
      </c>
      <c r="G314" s="139">
        <v>390</v>
      </c>
      <c r="H314" s="140">
        <v>21.38</v>
      </c>
      <c r="I314" s="143">
        <f t="shared" si="17"/>
        <v>70107</v>
      </c>
      <c r="J314" s="144">
        <f t="shared" si="18"/>
        <v>5</v>
      </c>
      <c r="K314" s="145">
        <f t="shared" si="19"/>
        <v>50823563</v>
      </c>
    </row>
    <row r="315" spans="1:11" s="144" customFormat="1" ht="12.75" customHeight="1">
      <c r="A315" s="132" t="s">
        <v>2230</v>
      </c>
      <c r="B315" s="132" t="s">
        <v>2231</v>
      </c>
      <c r="C315" s="141">
        <v>9280</v>
      </c>
      <c r="D315" s="141">
        <v>352911</v>
      </c>
      <c r="E315" s="146">
        <f t="shared" si="16"/>
        <v>2.5999999999999999E-2</v>
      </c>
      <c r="F315" s="139">
        <v>905</v>
      </c>
      <c r="G315" s="139">
        <v>754</v>
      </c>
      <c r="H315" s="140">
        <v>55.6</v>
      </c>
      <c r="I315" s="143">
        <f t="shared" si="17"/>
        <v>196219</v>
      </c>
      <c r="J315" s="144">
        <f t="shared" si="18"/>
        <v>5</v>
      </c>
      <c r="K315" s="145">
        <f t="shared" si="19"/>
        <v>51176474</v>
      </c>
    </row>
    <row r="316" spans="1:11" s="144" customFormat="1" ht="12.75" customHeight="1">
      <c r="A316" s="132" t="s">
        <v>2232</v>
      </c>
      <c r="B316" s="132" t="s">
        <v>2233</v>
      </c>
      <c r="C316" s="141">
        <v>14362</v>
      </c>
      <c r="D316" s="141">
        <v>541263</v>
      </c>
      <c r="E316" s="146">
        <f t="shared" si="16"/>
        <v>2.7E-2</v>
      </c>
      <c r="F316" s="139">
        <v>1018</v>
      </c>
      <c r="G316" s="139">
        <v>988</v>
      </c>
      <c r="H316" s="140">
        <v>39.64</v>
      </c>
      <c r="I316" s="143">
        <f t="shared" si="17"/>
        <v>214557</v>
      </c>
      <c r="J316" s="144">
        <f t="shared" si="18"/>
        <v>5</v>
      </c>
      <c r="K316" s="145">
        <f t="shared" si="19"/>
        <v>51717737</v>
      </c>
    </row>
    <row r="317" spans="1:11" s="144" customFormat="1" ht="12.75" customHeight="1">
      <c r="A317" s="132" t="s">
        <v>2234</v>
      </c>
      <c r="B317" s="132" t="s">
        <v>2235</v>
      </c>
      <c r="C317" s="141">
        <v>9295</v>
      </c>
      <c r="D317" s="141">
        <v>343196</v>
      </c>
      <c r="E317" s="146">
        <f t="shared" si="16"/>
        <v>2.7E-2</v>
      </c>
      <c r="F317" s="139">
        <v>555</v>
      </c>
      <c r="G317" s="139">
        <v>552</v>
      </c>
      <c r="H317" s="140">
        <v>39.6</v>
      </c>
      <c r="I317" s="143">
        <f t="shared" si="17"/>
        <v>135906</v>
      </c>
      <c r="J317" s="144">
        <f t="shared" si="18"/>
        <v>5</v>
      </c>
      <c r="K317" s="145">
        <f t="shared" si="19"/>
        <v>52060933</v>
      </c>
    </row>
    <row r="318" spans="1:11" s="144" customFormat="1" ht="12.75" customHeight="1">
      <c r="A318" s="132" t="s">
        <v>2236</v>
      </c>
      <c r="B318" s="132" t="s">
        <v>2237</v>
      </c>
      <c r="C318" s="141">
        <v>9694</v>
      </c>
      <c r="D318" s="141">
        <v>313223</v>
      </c>
      <c r="E318" s="146">
        <f t="shared" si="16"/>
        <v>3.1E-2</v>
      </c>
      <c r="F318" s="139">
        <v>373</v>
      </c>
      <c r="G318" s="139">
        <v>361</v>
      </c>
      <c r="H318" s="140">
        <v>27.19</v>
      </c>
      <c r="I318" s="143">
        <f t="shared" si="17"/>
        <v>85165</v>
      </c>
      <c r="J318" s="144">
        <f t="shared" si="18"/>
        <v>5</v>
      </c>
      <c r="K318" s="145">
        <f t="shared" si="19"/>
        <v>52374156</v>
      </c>
    </row>
    <row r="319" spans="1:11" s="144" customFormat="1" ht="12.75" customHeight="1">
      <c r="A319" s="132" t="s">
        <v>2238</v>
      </c>
      <c r="B319" s="132" t="s">
        <v>2239</v>
      </c>
      <c r="C319" s="141">
        <v>8701</v>
      </c>
      <c r="D319" s="141">
        <v>275843</v>
      </c>
      <c r="E319" s="146">
        <f t="shared" si="16"/>
        <v>3.2000000000000001E-2</v>
      </c>
      <c r="F319" s="139">
        <v>408</v>
      </c>
      <c r="G319" s="139">
        <v>386</v>
      </c>
      <c r="H319" s="140">
        <v>40.9</v>
      </c>
      <c r="I319" s="143">
        <f t="shared" si="17"/>
        <v>112820</v>
      </c>
      <c r="J319" s="144">
        <f t="shared" si="18"/>
        <v>5</v>
      </c>
      <c r="K319" s="145">
        <f t="shared" si="19"/>
        <v>52649999</v>
      </c>
    </row>
    <row r="320" spans="1:11" s="144" customFormat="1" ht="12.75" customHeight="1">
      <c r="A320" s="132" t="s">
        <v>2240</v>
      </c>
      <c r="B320" s="132" t="s">
        <v>2241</v>
      </c>
      <c r="C320" s="141">
        <v>9274</v>
      </c>
      <c r="D320" s="141">
        <v>278451</v>
      </c>
      <c r="E320" s="146">
        <f t="shared" si="16"/>
        <v>3.3000000000000002E-2</v>
      </c>
      <c r="F320" s="139">
        <v>326</v>
      </c>
      <c r="G320" s="139">
        <v>340</v>
      </c>
      <c r="H320" s="140">
        <v>24.43</v>
      </c>
      <c r="I320" s="143">
        <f t="shared" si="17"/>
        <v>68026</v>
      </c>
      <c r="J320" s="144">
        <f t="shared" si="18"/>
        <v>5</v>
      </c>
      <c r="K320" s="145">
        <f t="shared" si="19"/>
        <v>52928450</v>
      </c>
    </row>
    <row r="321" spans="1:13" s="144" customFormat="1" ht="12.75" customHeight="1">
      <c r="A321" s="132" t="s">
        <v>2242</v>
      </c>
      <c r="B321" s="132" t="s">
        <v>2243</v>
      </c>
      <c r="C321" s="141">
        <v>5404</v>
      </c>
      <c r="D321" s="141">
        <v>156726</v>
      </c>
      <c r="E321" s="146">
        <f t="shared" si="16"/>
        <v>3.4000000000000002E-2</v>
      </c>
      <c r="F321" s="139">
        <v>209</v>
      </c>
      <c r="G321" s="139">
        <v>236</v>
      </c>
      <c r="H321" s="140">
        <v>31.31</v>
      </c>
      <c r="I321" s="143">
        <f t="shared" si="17"/>
        <v>49071</v>
      </c>
      <c r="J321" s="144">
        <f t="shared" si="18"/>
        <v>5</v>
      </c>
      <c r="K321" s="145">
        <f t="shared" si="19"/>
        <v>53085176</v>
      </c>
    </row>
    <row r="322" spans="1:13" s="144" customFormat="1" ht="12.75" customHeight="1">
      <c r="A322" s="132" t="s">
        <v>2244</v>
      </c>
      <c r="B322" s="132" t="s">
        <v>2245</v>
      </c>
      <c r="C322" s="141">
        <v>4594</v>
      </c>
      <c r="D322" s="141">
        <v>131799</v>
      </c>
      <c r="E322" s="146">
        <f t="shared" si="16"/>
        <v>3.5000000000000003E-2</v>
      </c>
      <c r="F322" s="139">
        <v>251</v>
      </c>
      <c r="G322" s="139">
        <v>225</v>
      </c>
      <c r="H322" s="140">
        <v>26.15</v>
      </c>
      <c r="I322" s="143">
        <f t="shared" si="17"/>
        <v>34465</v>
      </c>
      <c r="J322" s="144">
        <f t="shared" si="18"/>
        <v>5</v>
      </c>
      <c r="K322" s="145">
        <f t="shared" si="19"/>
        <v>53216975</v>
      </c>
    </row>
    <row r="323" spans="1:13" s="144" customFormat="1" ht="12.75" customHeight="1">
      <c r="A323" s="132" t="s">
        <v>2246</v>
      </c>
      <c r="B323" s="132" t="s">
        <v>2247</v>
      </c>
      <c r="C323" s="141">
        <v>5913</v>
      </c>
      <c r="D323" s="141">
        <v>161291</v>
      </c>
      <c r="E323" s="146">
        <f t="shared" si="16"/>
        <v>3.6999999999999998E-2</v>
      </c>
      <c r="F323" s="139">
        <v>252</v>
      </c>
      <c r="G323" s="139">
        <v>270</v>
      </c>
      <c r="H323" s="140">
        <v>29.73</v>
      </c>
      <c r="I323" s="143">
        <f t="shared" si="17"/>
        <v>47952</v>
      </c>
      <c r="J323" s="144">
        <f t="shared" si="18"/>
        <v>5</v>
      </c>
      <c r="K323" s="145">
        <f t="shared" si="19"/>
        <v>53378266</v>
      </c>
    </row>
    <row r="324" spans="1:13" s="144" customFormat="1" ht="12.75" customHeight="1">
      <c r="A324" s="132" t="s">
        <v>2248</v>
      </c>
      <c r="B324" s="132" t="s">
        <v>2249</v>
      </c>
      <c r="C324" s="141">
        <v>6596</v>
      </c>
      <c r="D324" s="141">
        <v>179654</v>
      </c>
      <c r="E324" s="146">
        <f t="shared" si="16"/>
        <v>3.6999999999999998E-2</v>
      </c>
      <c r="F324" s="139">
        <v>293</v>
      </c>
      <c r="G324" s="139">
        <v>243</v>
      </c>
      <c r="H324" s="140">
        <v>29.98</v>
      </c>
      <c r="I324" s="143">
        <f t="shared" si="17"/>
        <v>53860</v>
      </c>
      <c r="J324" s="144">
        <f t="shared" si="18"/>
        <v>5</v>
      </c>
      <c r="K324" s="145">
        <f t="shared" si="19"/>
        <v>53557920</v>
      </c>
    </row>
    <row r="325" spans="1:13" s="144" customFormat="1" ht="12.75" customHeight="1">
      <c r="A325" s="132" t="s">
        <v>2250</v>
      </c>
      <c r="B325" s="132" t="s">
        <v>2251</v>
      </c>
      <c r="C325" s="141">
        <v>8838</v>
      </c>
      <c r="D325" s="141">
        <v>232865</v>
      </c>
      <c r="E325" s="146">
        <f t="shared" si="16"/>
        <v>3.7999999999999999E-2</v>
      </c>
      <c r="F325" s="139">
        <v>350</v>
      </c>
      <c r="G325" s="139">
        <v>252</v>
      </c>
      <c r="H325" s="140">
        <v>24.78</v>
      </c>
      <c r="I325" s="143">
        <f t="shared" si="17"/>
        <v>57704</v>
      </c>
      <c r="J325" s="144">
        <f t="shared" si="18"/>
        <v>5</v>
      </c>
      <c r="K325" s="145">
        <f t="shared" si="19"/>
        <v>53790785</v>
      </c>
    </row>
    <row r="326" spans="1:13" s="144" customFormat="1" ht="12.75" customHeight="1">
      <c r="A326" s="132" t="s">
        <v>2252</v>
      </c>
      <c r="B326" s="132" t="s">
        <v>2253</v>
      </c>
      <c r="C326" s="141">
        <v>12697</v>
      </c>
      <c r="D326" s="141">
        <v>328254</v>
      </c>
      <c r="E326" s="146">
        <f t="shared" ref="E326:E331" si="20">C326/D326</f>
        <v>3.9E-2</v>
      </c>
      <c r="F326" s="139">
        <v>520</v>
      </c>
      <c r="G326" s="139">
        <v>452</v>
      </c>
      <c r="H326" s="140">
        <v>40.26</v>
      </c>
      <c r="I326" s="143">
        <f t="shared" ref="I326:I331" si="21">D326*H326/100</f>
        <v>132155</v>
      </c>
      <c r="J326" s="144">
        <f t="shared" si="18"/>
        <v>5</v>
      </c>
      <c r="K326" s="145">
        <f t="shared" si="19"/>
        <v>54119039</v>
      </c>
    </row>
    <row r="327" spans="1:13" s="144" customFormat="1" ht="12.75" customHeight="1">
      <c r="A327" s="132" t="s">
        <v>2254</v>
      </c>
      <c r="B327" s="132" t="s">
        <v>2255</v>
      </c>
      <c r="C327" s="141">
        <v>15107</v>
      </c>
      <c r="D327" s="141">
        <v>340978</v>
      </c>
      <c r="E327" s="146">
        <f t="shared" si="20"/>
        <v>4.3999999999999997E-2</v>
      </c>
      <c r="F327" s="139">
        <v>441</v>
      </c>
      <c r="G327" s="139">
        <v>381</v>
      </c>
      <c r="H327" s="140">
        <v>47.16</v>
      </c>
      <c r="I327" s="143">
        <f t="shared" si="21"/>
        <v>160805</v>
      </c>
      <c r="J327" s="144">
        <f>INT(K327/K$331*5+0.99999)</f>
        <v>5</v>
      </c>
      <c r="K327" s="145">
        <f t="shared" si="19"/>
        <v>54460017</v>
      </c>
    </row>
    <row r="328" spans="1:13" s="144" customFormat="1" ht="12.75" customHeight="1">
      <c r="A328" s="132" t="s">
        <v>2256</v>
      </c>
      <c r="B328" s="132" t="s">
        <v>2257</v>
      </c>
      <c r="C328" s="141">
        <v>13832</v>
      </c>
      <c r="D328" s="141">
        <v>304854</v>
      </c>
      <c r="E328" s="146">
        <f t="shared" si="20"/>
        <v>4.4999999999999998E-2</v>
      </c>
      <c r="F328" s="139">
        <v>302</v>
      </c>
      <c r="G328" s="139">
        <v>276</v>
      </c>
      <c r="H328" s="140">
        <v>32.54</v>
      </c>
      <c r="I328" s="143">
        <f t="shared" si="21"/>
        <v>99199</v>
      </c>
      <c r="J328" s="144">
        <f>INT(K328/K$331*5+0.99999)</f>
        <v>5</v>
      </c>
      <c r="K328" s="145">
        <f>D328+K327</f>
        <v>54764871</v>
      </c>
    </row>
    <row r="329" spans="1:13" s="144" customFormat="1" ht="12.75" customHeight="1">
      <c r="A329" s="132" t="s">
        <v>2258</v>
      </c>
      <c r="B329" s="132" t="s">
        <v>2259</v>
      </c>
      <c r="C329" s="141">
        <v>13130</v>
      </c>
      <c r="D329" s="141">
        <v>246181</v>
      </c>
      <c r="E329" s="146">
        <f t="shared" si="20"/>
        <v>5.2999999999999999E-2</v>
      </c>
      <c r="F329" s="139">
        <v>327</v>
      </c>
      <c r="G329" s="139">
        <v>290</v>
      </c>
      <c r="H329" s="140">
        <v>25.06</v>
      </c>
      <c r="I329" s="143">
        <f t="shared" si="21"/>
        <v>61693</v>
      </c>
      <c r="J329" s="144">
        <f>INT(K329/K$331*5+0.99999)</f>
        <v>5</v>
      </c>
      <c r="K329" s="145">
        <f>D329+K328</f>
        <v>55011052</v>
      </c>
    </row>
    <row r="330" spans="1:13" s="144" customFormat="1" ht="12.75" customHeight="1">
      <c r="A330" s="132" t="s">
        <v>2260</v>
      </c>
      <c r="B330" s="132" t="s">
        <v>2261</v>
      </c>
      <c r="C330" s="141">
        <v>14616</v>
      </c>
      <c r="D330" s="141">
        <v>247614</v>
      </c>
      <c r="E330" s="146">
        <f t="shared" si="20"/>
        <v>5.8999999999999997E-2</v>
      </c>
      <c r="F330" s="139">
        <v>311</v>
      </c>
      <c r="G330" s="139">
        <v>310</v>
      </c>
      <c r="H330" s="140">
        <v>31.03</v>
      </c>
      <c r="I330" s="143">
        <f t="shared" si="21"/>
        <v>76835</v>
      </c>
      <c r="J330" s="144">
        <f>INT(K330/K$331*5+0.99999)</f>
        <v>5</v>
      </c>
      <c r="K330" s="145">
        <f>D330+K329</f>
        <v>55258666</v>
      </c>
      <c r="M330" s="147">
        <f>1/E330</f>
        <v>16.9491525423729</v>
      </c>
    </row>
    <row r="331" spans="1:13" s="144" customFormat="1" ht="12.75" customHeight="1">
      <c r="A331" s="132" t="s">
        <v>2262</v>
      </c>
      <c r="B331" s="132" t="s">
        <v>2263</v>
      </c>
      <c r="C331" s="141">
        <v>802</v>
      </c>
      <c r="D331" s="141">
        <v>9401</v>
      </c>
      <c r="E331" s="146">
        <f t="shared" si="20"/>
        <v>8.5000000000000006E-2</v>
      </c>
      <c r="F331" s="139">
        <v>11</v>
      </c>
      <c r="G331" s="139">
        <v>12</v>
      </c>
      <c r="H331" s="140">
        <v>24.71</v>
      </c>
      <c r="I331" s="143">
        <f t="shared" si="21"/>
        <v>2323</v>
      </c>
      <c r="J331" s="144">
        <f>INT(K331/K$331*5+0.99999)</f>
        <v>5</v>
      </c>
      <c r="K331" s="145">
        <f>D331+K330</f>
        <v>55268067</v>
      </c>
      <c r="M331" s="147">
        <f>1/E331</f>
        <v>11.764705882352899</v>
      </c>
    </row>
    <row r="332" spans="1:13" s="144" customFormat="1" ht="12.75" customHeight="1">
      <c r="A332" s="132"/>
      <c r="B332" s="132"/>
      <c r="C332" s="141"/>
      <c r="D332" s="141"/>
      <c r="E332" s="146"/>
      <c r="F332" s="139"/>
      <c r="G332" s="139"/>
      <c r="H332" s="140"/>
      <c r="I332" s="143"/>
      <c r="K332" s="145"/>
    </row>
    <row r="333" spans="1:13" s="144" customFormat="1" ht="37" customHeight="1">
      <c r="A333" s="132" t="s">
        <v>59</v>
      </c>
      <c r="B333" s="136" t="s">
        <v>1604</v>
      </c>
      <c r="C333" s="137" t="s">
        <v>1605</v>
      </c>
      <c r="D333" s="137" t="s">
        <v>1606</v>
      </c>
      <c r="E333" s="138"/>
      <c r="F333" s="139" t="s">
        <v>1369</v>
      </c>
      <c r="G333" s="139" t="s">
        <v>1607</v>
      </c>
      <c r="H333" s="140" t="s">
        <v>1608</v>
      </c>
      <c r="I333" s="138" t="s">
        <v>1609</v>
      </c>
      <c r="J333" s="138" t="s">
        <v>1610</v>
      </c>
      <c r="K333" s="138" t="s">
        <v>1611</v>
      </c>
      <c r="L333" s="144" t="s">
        <v>2264</v>
      </c>
    </row>
    <row r="334" spans="1:13" s="144" customFormat="1" ht="12.75" customHeight="1">
      <c r="A334" s="132" t="s">
        <v>2265</v>
      </c>
      <c r="B334" s="132">
        <v>1</v>
      </c>
      <c r="C334" s="132">
        <f>SUMIF($J$6:$J$331,$B334,C$6:C$331)</f>
        <v>27808</v>
      </c>
      <c r="D334" s="132">
        <f>SUMIF($J$6:$J$331,$B334,D$6:D$331)</f>
        <v>11042445</v>
      </c>
      <c r="E334" s="148">
        <f>C334/D334</f>
        <v>3.0000000000000001E-3</v>
      </c>
      <c r="F334" s="132">
        <f>SUMIF($J$6:$J$331,$B334,F$6:F$331)</f>
        <v>37515</v>
      </c>
      <c r="G334" s="132">
        <f>SUMIF($J$6:$J$331,$B334,G$6:G$331)</f>
        <v>32067</v>
      </c>
      <c r="H334" s="148">
        <f>I334/D334</f>
        <v>0.58599999999999997</v>
      </c>
      <c r="I334" s="149">
        <f>SUMIF($J$6:$J$331,$B334,I$6:I$331)</f>
        <v>6468280</v>
      </c>
      <c r="J334" s="132" t="s">
        <v>59</v>
      </c>
      <c r="L334" s="150">
        <f>(F334-G334)/G334</f>
        <v>0.17</v>
      </c>
    </row>
    <row r="335" spans="1:13" s="144" customFormat="1" ht="12.75" customHeight="1">
      <c r="A335" s="132" t="s">
        <v>2266</v>
      </c>
      <c r="B335" s="132">
        <v>2</v>
      </c>
      <c r="C335" s="132">
        <f t="shared" ref="C335:I338" si="22">SUMIF($J$6:$J$331,$B335,C$6:C$331)</f>
        <v>48926</v>
      </c>
      <c r="D335" s="132">
        <f t="shared" si="22"/>
        <v>11062528</v>
      </c>
      <c r="E335" s="148">
        <f t="shared" ref="E335:E338" si="23">C335/D335</f>
        <v>4.0000000000000001E-3</v>
      </c>
      <c r="F335" s="132">
        <f t="shared" si="22"/>
        <v>35529</v>
      </c>
      <c r="G335" s="132">
        <f t="shared" si="22"/>
        <v>30331</v>
      </c>
      <c r="H335" s="148">
        <f t="shared" ref="H335:H338" si="24">I335/D335</f>
        <v>0.56899999999999995</v>
      </c>
      <c r="I335" s="149">
        <f t="shared" si="22"/>
        <v>6297083</v>
      </c>
      <c r="J335" s="132" t="s">
        <v>59</v>
      </c>
      <c r="L335" s="150">
        <f t="shared" ref="L335:L340" si="25">(F335-G335)/G335</f>
        <v>0.17100000000000001</v>
      </c>
    </row>
    <row r="336" spans="1:13" s="144" customFormat="1" ht="12.75" customHeight="1">
      <c r="A336" s="132" t="s">
        <v>2267</v>
      </c>
      <c r="B336" s="132">
        <v>3</v>
      </c>
      <c r="C336" s="132">
        <f t="shared" si="22"/>
        <v>70607</v>
      </c>
      <c r="D336" s="132">
        <f t="shared" si="22"/>
        <v>10931399</v>
      </c>
      <c r="E336" s="148">
        <f t="shared" si="23"/>
        <v>6.0000000000000001E-3</v>
      </c>
      <c r="F336" s="132">
        <f t="shared" si="22"/>
        <v>31533</v>
      </c>
      <c r="G336" s="132">
        <f t="shared" si="22"/>
        <v>26889</v>
      </c>
      <c r="H336" s="148">
        <f t="shared" si="24"/>
        <v>0.56200000000000006</v>
      </c>
      <c r="I336" s="149">
        <f t="shared" si="22"/>
        <v>6148001</v>
      </c>
      <c r="J336" s="132" t="s">
        <v>59</v>
      </c>
      <c r="L336" s="150">
        <f t="shared" si="25"/>
        <v>0.17299999999999999</v>
      </c>
    </row>
    <row r="337" spans="1:12" s="144" customFormat="1" ht="12.75" customHeight="1">
      <c r="A337" s="132" t="s">
        <v>2268</v>
      </c>
      <c r="B337" s="132">
        <v>4</v>
      </c>
      <c r="C337" s="132">
        <f t="shared" si="22"/>
        <v>130397</v>
      </c>
      <c r="D337" s="132">
        <f t="shared" si="22"/>
        <v>11039380</v>
      </c>
      <c r="E337" s="148">
        <f t="shared" si="23"/>
        <v>1.2E-2</v>
      </c>
      <c r="F337" s="132">
        <f t="shared" si="22"/>
        <v>28720</v>
      </c>
      <c r="G337" s="132">
        <f t="shared" si="22"/>
        <v>25116</v>
      </c>
      <c r="H337" s="148">
        <f t="shared" si="24"/>
        <v>0.53</v>
      </c>
      <c r="I337" s="149">
        <f t="shared" si="22"/>
        <v>5851693</v>
      </c>
      <c r="J337" s="132" t="s">
        <v>59</v>
      </c>
      <c r="L337" s="150">
        <f t="shared" si="25"/>
        <v>0.14299999999999999</v>
      </c>
    </row>
    <row r="338" spans="1:12" s="144" customFormat="1" ht="12.75" customHeight="1">
      <c r="A338" s="132" t="s">
        <v>2269</v>
      </c>
      <c r="B338" s="132">
        <v>5</v>
      </c>
      <c r="C338" s="132">
        <f t="shared" si="22"/>
        <v>301588</v>
      </c>
      <c r="D338" s="132">
        <f t="shared" si="22"/>
        <v>11192315</v>
      </c>
      <c r="E338" s="148">
        <f t="shared" si="23"/>
        <v>2.7E-2</v>
      </c>
      <c r="F338" s="132">
        <f t="shared" si="22"/>
        <v>20338</v>
      </c>
      <c r="G338" s="132">
        <f t="shared" si="22"/>
        <v>18325</v>
      </c>
      <c r="H338" s="148">
        <f t="shared" si="24"/>
        <v>0.39900000000000002</v>
      </c>
      <c r="I338" s="149">
        <f t="shared" si="22"/>
        <v>4467025</v>
      </c>
      <c r="J338" s="132" t="s">
        <v>59</v>
      </c>
      <c r="L338" s="150">
        <f t="shared" si="25"/>
        <v>0.11</v>
      </c>
    </row>
    <row r="339" spans="1:12" s="144" customFormat="1" ht="12.75" customHeight="1">
      <c r="A339" s="132" t="s">
        <v>59</v>
      </c>
      <c r="B339" s="132" t="s">
        <v>59</v>
      </c>
      <c r="C339" s="132" t="s">
        <v>59</v>
      </c>
      <c r="D339" s="132" t="s">
        <v>59</v>
      </c>
      <c r="E339" s="132" t="s">
        <v>59</v>
      </c>
      <c r="F339" s="132" t="s">
        <v>59</v>
      </c>
      <c r="G339" s="132" t="s">
        <v>59</v>
      </c>
      <c r="H339" s="132" t="s">
        <v>59</v>
      </c>
      <c r="I339" s="132" t="s">
        <v>59</v>
      </c>
      <c r="J339" s="132" t="s">
        <v>59</v>
      </c>
      <c r="K339" s="132" t="s">
        <v>59</v>
      </c>
      <c r="L339" s="132" t="s">
        <v>59</v>
      </c>
    </row>
    <row r="340" spans="1:12" s="144" customFormat="1" ht="12.75" customHeight="1">
      <c r="A340" s="132" t="s">
        <v>59</v>
      </c>
      <c r="B340" s="132" t="s">
        <v>59</v>
      </c>
      <c r="C340" s="132" t="s">
        <v>59</v>
      </c>
      <c r="D340" s="132" t="s">
        <v>59</v>
      </c>
      <c r="E340" s="132" t="s">
        <v>59</v>
      </c>
      <c r="F340" s="132">
        <f>SUM(F334:F338)</f>
        <v>153635</v>
      </c>
      <c r="G340" s="132">
        <f>SUM(G334:G338)</f>
        <v>132728</v>
      </c>
      <c r="H340" s="132" t="s">
        <v>59</v>
      </c>
      <c r="I340" s="132" t="s">
        <v>59</v>
      </c>
      <c r="J340" s="132" t="s">
        <v>59</v>
      </c>
      <c r="K340" s="132" t="s">
        <v>59</v>
      </c>
      <c r="L340" s="150">
        <f t="shared" si="25"/>
        <v>0.158</v>
      </c>
    </row>
    <row r="341" spans="1:12" s="144" customFormat="1" ht="12.75" customHeight="1">
      <c r="A341" s="132" t="s">
        <v>59</v>
      </c>
      <c r="B341" s="132" t="s">
        <v>59</v>
      </c>
      <c r="C341" s="132" t="s">
        <v>59</v>
      </c>
      <c r="D341" s="132" t="s">
        <v>59</v>
      </c>
      <c r="E341" s="132" t="s">
        <v>59</v>
      </c>
      <c r="F341" s="132" t="s">
        <v>59</v>
      </c>
      <c r="G341" s="132" t="s">
        <v>59</v>
      </c>
      <c r="H341" s="132" t="s">
        <v>59</v>
      </c>
      <c r="I341" s="132" t="s">
        <v>59</v>
      </c>
      <c r="J341" s="132" t="s">
        <v>59</v>
      </c>
      <c r="K341" s="132" t="s">
        <v>59</v>
      </c>
      <c r="L341" s="132" t="s">
        <v>59</v>
      </c>
    </row>
    <row r="342" spans="1:12" s="144" customFormat="1" ht="12.75" customHeight="1">
      <c r="A342" s="132" t="s">
        <v>59</v>
      </c>
      <c r="B342" s="132" t="s">
        <v>59</v>
      </c>
      <c r="C342" s="132" t="s">
        <v>59</v>
      </c>
      <c r="D342" s="132" t="s">
        <v>59</v>
      </c>
      <c r="E342" s="132" t="s">
        <v>59</v>
      </c>
      <c r="F342" s="132" t="s">
        <v>59</v>
      </c>
      <c r="G342" s="132" t="s">
        <v>59</v>
      </c>
      <c r="H342" s="132" t="s">
        <v>59</v>
      </c>
      <c r="I342" s="132" t="s">
        <v>59</v>
      </c>
      <c r="J342" s="132" t="s">
        <v>59</v>
      </c>
      <c r="K342" s="132" t="s">
        <v>59</v>
      </c>
      <c r="L342" s="132" t="s">
        <v>59</v>
      </c>
    </row>
    <row r="343" spans="1:12" s="144" customFormat="1" ht="12.75" customHeight="1">
      <c r="A343" s="132" t="s">
        <v>59</v>
      </c>
      <c r="B343" s="132" t="s">
        <v>59</v>
      </c>
      <c r="C343" s="132" t="s">
        <v>59</v>
      </c>
      <c r="D343" s="132" t="s">
        <v>59</v>
      </c>
      <c r="E343" s="132" t="s">
        <v>59</v>
      </c>
      <c r="F343" s="132" t="s">
        <v>59</v>
      </c>
      <c r="G343" s="132" t="s">
        <v>59</v>
      </c>
      <c r="H343" s="132" t="s">
        <v>59</v>
      </c>
      <c r="I343" s="132" t="s">
        <v>59</v>
      </c>
      <c r="J343" s="132" t="s">
        <v>59</v>
      </c>
      <c r="K343" s="132" t="s">
        <v>59</v>
      </c>
      <c r="L343" s="132" t="s">
        <v>59</v>
      </c>
    </row>
    <row r="344" spans="1:12" s="144" customFormat="1" ht="12.75" customHeight="1">
      <c r="A344" s="132" t="s">
        <v>59</v>
      </c>
      <c r="B344" s="132" t="s">
        <v>59</v>
      </c>
      <c r="C344" s="132" t="s">
        <v>59</v>
      </c>
      <c r="D344" s="132" t="s">
        <v>59</v>
      </c>
      <c r="E344" s="132" t="s">
        <v>59</v>
      </c>
      <c r="F344" s="132" t="s">
        <v>59</v>
      </c>
      <c r="G344" s="132" t="s">
        <v>59</v>
      </c>
      <c r="H344" s="132" t="s">
        <v>59</v>
      </c>
      <c r="I344" s="132" t="s">
        <v>59</v>
      </c>
      <c r="J344" s="132" t="s">
        <v>59</v>
      </c>
    </row>
    <row r="345" spans="1:12" s="144" customFormat="1" ht="12.75" customHeight="1">
      <c r="A345" s="132" t="s">
        <v>59</v>
      </c>
      <c r="B345" s="132" t="s">
        <v>59</v>
      </c>
      <c r="C345" s="132" t="s">
        <v>59</v>
      </c>
      <c r="D345" s="132" t="s">
        <v>59</v>
      </c>
      <c r="E345" s="132" t="s">
        <v>59</v>
      </c>
      <c r="F345" s="132" t="s">
        <v>59</v>
      </c>
      <c r="G345" s="132" t="s">
        <v>59</v>
      </c>
      <c r="H345" s="132" t="s">
        <v>59</v>
      </c>
      <c r="I345" s="132" t="s">
        <v>59</v>
      </c>
      <c r="J345" s="132" t="s">
        <v>59</v>
      </c>
    </row>
    <row r="346" spans="1:12" s="144" customFormat="1" ht="12.75" customHeight="1">
      <c r="A346" s="132" t="s">
        <v>59</v>
      </c>
      <c r="B346" s="132" t="s">
        <v>59</v>
      </c>
      <c r="C346" s="132" t="s">
        <v>59</v>
      </c>
      <c r="D346" s="132" t="s">
        <v>59</v>
      </c>
      <c r="E346" s="132" t="s">
        <v>59</v>
      </c>
      <c r="F346" s="132" t="s">
        <v>59</v>
      </c>
      <c r="G346" s="132" t="s">
        <v>59</v>
      </c>
      <c r="H346" s="132" t="s">
        <v>59</v>
      </c>
      <c r="I346" s="132" t="s">
        <v>59</v>
      </c>
      <c r="J346" s="132" t="s">
        <v>59</v>
      </c>
    </row>
    <row r="347" spans="1:12" s="144" customFormat="1" ht="12.75" customHeight="1">
      <c r="A347" s="132" t="s">
        <v>59</v>
      </c>
      <c r="B347" s="132" t="s">
        <v>59</v>
      </c>
      <c r="C347" s="132" t="s">
        <v>59</v>
      </c>
      <c r="D347" s="132" t="s">
        <v>59</v>
      </c>
      <c r="E347" s="132" t="s">
        <v>59</v>
      </c>
      <c r="F347" s="132" t="s">
        <v>59</v>
      </c>
      <c r="G347" s="132" t="s">
        <v>59</v>
      </c>
      <c r="H347" s="132" t="s">
        <v>59</v>
      </c>
      <c r="I347" s="132" t="s">
        <v>59</v>
      </c>
      <c r="J347" s="132" t="s">
        <v>59</v>
      </c>
    </row>
    <row r="348" spans="1:12" s="144" customFormat="1" ht="12.75" customHeight="1">
      <c r="A348" s="132" t="s">
        <v>59</v>
      </c>
      <c r="B348" s="132" t="s">
        <v>59</v>
      </c>
      <c r="C348" s="132" t="s">
        <v>59</v>
      </c>
      <c r="D348" s="132" t="s">
        <v>59</v>
      </c>
      <c r="E348" s="132" t="s">
        <v>59</v>
      </c>
      <c r="F348" s="132" t="s">
        <v>59</v>
      </c>
      <c r="G348" s="132" t="s">
        <v>59</v>
      </c>
      <c r="H348" s="132" t="s">
        <v>59</v>
      </c>
      <c r="I348" s="132" t="s">
        <v>59</v>
      </c>
      <c r="J348" s="132" t="s">
        <v>59</v>
      </c>
    </row>
    <row r="349" spans="1:12" s="144" customFormat="1" ht="12.75" customHeight="1">
      <c r="A349" s="132" t="s">
        <v>59</v>
      </c>
      <c r="B349" s="132" t="s">
        <v>59</v>
      </c>
      <c r="C349" s="132" t="s">
        <v>59</v>
      </c>
      <c r="D349" s="132" t="s">
        <v>59</v>
      </c>
      <c r="E349" s="132" t="s">
        <v>59</v>
      </c>
      <c r="F349" s="132" t="s">
        <v>59</v>
      </c>
      <c r="G349" s="132" t="s">
        <v>59</v>
      </c>
      <c r="H349" s="132" t="s">
        <v>59</v>
      </c>
      <c r="I349" s="132" t="s">
        <v>59</v>
      </c>
      <c r="J349" s="132" t="s">
        <v>59</v>
      </c>
    </row>
    <row r="350" spans="1:12" s="144" customFormat="1" ht="12.75" customHeight="1">
      <c r="A350" s="132" t="s">
        <v>59</v>
      </c>
      <c r="B350" s="132" t="s">
        <v>59</v>
      </c>
      <c r="C350" s="132" t="s">
        <v>59</v>
      </c>
      <c r="D350" s="132" t="s">
        <v>59</v>
      </c>
      <c r="E350" s="132" t="s">
        <v>59</v>
      </c>
      <c r="F350" s="132" t="s">
        <v>59</v>
      </c>
      <c r="G350" s="132" t="s">
        <v>59</v>
      </c>
      <c r="H350" s="132" t="s">
        <v>59</v>
      </c>
      <c r="I350" s="132" t="s">
        <v>59</v>
      </c>
      <c r="J350" s="132" t="s">
        <v>59</v>
      </c>
    </row>
    <row r="351" spans="1:12" s="144" customFormat="1" ht="12.75" customHeight="1">
      <c r="A351" s="132" t="s">
        <v>59</v>
      </c>
      <c r="B351" s="132" t="s">
        <v>59</v>
      </c>
      <c r="C351" s="132" t="s">
        <v>59</v>
      </c>
      <c r="D351" s="132" t="s">
        <v>59</v>
      </c>
      <c r="E351" s="132" t="s">
        <v>59</v>
      </c>
      <c r="F351" s="132" t="s">
        <v>59</v>
      </c>
      <c r="G351" s="132" t="s">
        <v>59</v>
      </c>
      <c r="H351" s="132" t="s">
        <v>59</v>
      </c>
      <c r="I351" s="132" t="s">
        <v>59</v>
      </c>
      <c r="J351" s="132" t="s">
        <v>59</v>
      </c>
    </row>
    <row r="352" spans="1:12" s="144" customFormat="1" ht="12.75" customHeight="1">
      <c r="A352" s="132" t="s">
        <v>59</v>
      </c>
      <c r="B352" s="132" t="s">
        <v>59</v>
      </c>
      <c r="C352" s="132" t="s">
        <v>59</v>
      </c>
      <c r="D352" s="132" t="s">
        <v>59</v>
      </c>
      <c r="E352" s="132" t="s">
        <v>59</v>
      </c>
      <c r="F352" s="132" t="s">
        <v>59</v>
      </c>
      <c r="G352" s="132" t="s">
        <v>59</v>
      </c>
      <c r="H352" s="132" t="s">
        <v>59</v>
      </c>
      <c r="I352" s="132" t="s">
        <v>59</v>
      </c>
      <c r="J352" s="132" t="s">
        <v>59</v>
      </c>
    </row>
    <row r="353" spans="1:10" s="144" customFormat="1" ht="12.75" customHeight="1">
      <c r="A353" s="132" t="s">
        <v>59</v>
      </c>
      <c r="B353" s="132" t="s">
        <v>59</v>
      </c>
      <c r="C353" s="132" t="s">
        <v>59</v>
      </c>
      <c r="D353" s="132" t="s">
        <v>59</v>
      </c>
      <c r="E353" s="132" t="s">
        <v>59</v>
      </c>
      <c r="F353" s="132" t="s">
        <v>59</v>
      </c>
      <c r="G353" s="132" t="s">
        <v>59</v>
      </c>
      <c r="H353" s="132" t="s">
        <v>59</v>
      </c>
      <c r="I353" s="132" t="s">
        <v>59</v>
      </c>
      <c r="J353" s="132" t="s">
        <v>59</v>
      </c>
    </row>
    <row r="354" spans="1:10" s="144" customFormat="1" ht="12.75" customHeight="1">
      <c r="A354" s="132" t="s">
        <v>59</v>
      </c>
      <c r="B354" s="132" t="s">
        <v>59</v>
      </c>
      <c r="C354" s="132" t="s">
        <v>59</v>
      </c>
      <c r="D354" s="132" t="s">
        <v>59</v>
      </c>
      <c r="E354" s="132" t="s">
        <v>59</v>
      </c>
      <c r="F354" s="132" t="s">
        <v>59</v>
      </c>
      <c r="G354" s="132" t="s">
        <v>59</v>
      </c>
      <c r="H354" s="132" t="s">
        <v>59</v>
      </c>
      <c r="I354" s="132" t="s">
        <v>59</v>
      </c>
      <c r="J354" s="132" t="s">
        <v>59</v>
      </c>
    </row>
    <row r="355" spans="1:10" s="144" customFormat="1" ht="12.75" customHeight="1">
      <c r="A355" s="132" t="s">
        <v>59</v>
      </c>
      <c r="B355" s="132" t="s">
        <v>59</v>
      </c>
      <c r="C355" s="132" t="s">
        <v>59</v>
      </c>
      <c r="D355" s="132" t="s">
        <v>59</v>
      </c>
      <c r="E355" s="132" t="s">
        <v>59</v>
      </c>
      <c r="F355" s="132" t="s">
        <v>59</v>
      </c>
      <c r="G355" s="132" t="s">
        <v>59</v>
      </c>
      <c r="H355" s="132" t="s">
        <v>59</v>
      </c>
      <c r="I355" s="132" t="s">
        <v>59</v>
      </c>
      <c r="J355" s="132" t="s">
        <v>59</v>
      </c>
    </row>
    <row r="356" spans="1:10" s="144" customFormat="1" ht="12.75" customHeight="1">
      <c r="A356" s="132" t="s">
        <v>59</v>
      </c>
      <c r="B356" s="132" t="s">
        <v>59</v>
      </c>
      <c r="C356" s="132" t="s">
        <v>59</v>
      </c>
      <c r="D356" s="132" t="s">
        <v>59</v>
      </c>
      <c r="E356" s="132" t="s">
        <v>59</v>
      </c>
      <c r="F356" s="132" t="s">
        <v>59</v>
      </c>
      <c r="G356" s="132" t="s">
        <v>59</v>
      </c>
      <c r="H356" s="132" t="s">
        <v>59</v>
      </c>
      <c r="I356" s="132" t="s">
        <v>59</v>
      </c>
      <c r="J356" s="132" t="s">
        <v>59</v>
      </c>
    </row>
    <row r="357" spans="1:10" s="144" customFormat="1" ht="12.75" customHeight="1">
      <c r="A357" s="132" t="s">
        <v>59</v>
      </c>
      <c r="B357" s="132" t="s">
        <v>59</v>
      </c>
      <c r="C357" s="132" t="s">
        <v>59</v>
      </c>
      <c r="D357" s="132" t="s">
        <v>59</v>
      </c>
      <c r="E357" s="132" t="s">
        <v>59</v>
      </c>
      <c r="F357" s="132" t="s">
        <v>59</v>
      </c>
      <c r="G357" s="132" t="s">
        <v>59</v>
      </c>
      <c r="H357" s="132" t="s">
        <v>59</v>
      </c>
      <c r="I357" s="132" t="s">
        <v>59</v>
      </c>
      <c r="J357" s="132" t="s">
        <v>59</v>
      </c>
    </row>
    <row r="358" spans="1:10" s="144" customFormat="1" ht="12.75" customHeight="1">
      <c r="A358" s="132" t="s">
        <v>59</v>
      </c>
      <c r="B358" s="132" t="s">
        <v>59</v>
      </c>
      <c r="C358" s="132" t="s">
        <v>59</v>
      </c>
      <c r="D358" s="132" t="s">
        <v>59</v>
      </c>
      <c r="E358" s="132" t="s">
        <v>59</v>
      </c>
      <c r="F358" s="132" t="s">
        <v>59</v>
      </c>
      <c r="G358" s="132" t="s">
        <v>59</v>
      </c>
      <c r="H358" s="132" t="s">
        <v>59</v>
      </c>
      <c r="I358" s="132" t="s">
        <v>59</v>
      </c>
      <c r="J358" s="132" t="s">
        <v>59</v>
      </c>
    </row>
    <row r="359" spans="1:10" s="144" customFormat="1" ht="12.75" customHeight="1">
      <c r="A359" s="132" t="s">
        <v>59</v>
      </c>
      <c r="B359" s="132" t="s">
        <v>59</v>
      </c>
      <c r="C359" s="132" t="s">
        <v>59</v>
      </c>
      <c r="D359" s="132" t="s">
        <v>59</v>
      </c>
      <c r="E359" s="132" t="s">
        <v>59</v>
      </c>
      <c r="F359" s="132" t="s">
        <v>59</v>
      </c>
      <c r="G359" s="132" t="s">
        <v>59</v>
      </c>
      <c r="H359" s="132" t="s">
        <v>59</v>
      </c>
      <c r="I359" s="132" t="s">
        <v>59</v>
      </c>
      <c r="J359" s="132" t="s">
        <v>59</v>
      </c>
    </row>
    <row r="360" spans="1:10" s="144" customFormat="1" ht="12.75" customHeight="1">
      <c r="A360" s="132" t="s">
        <v>59</v>
      </c>
      <c r="B360" s="132" t="s">
        <v>59</v>
      </c>
      <c r="C360" s="132" t="s">
        <v>59</v>
      </c>
      <c r="D360" s="132" t="s">
        <v>59</v>
      </c>
      <c r="E360" s="132" t="s">
        <v>59</v>
      </c>
      <c r="F360" s="132" t="s">
        <v>59</v>
      </c>
      <c r="G360" s="132" t="s">
        <v>59</v>
      </c>
      <c r="H360" s="132" t="s">
        <v>59</v>
      </c>
      <c r="I360" s="132" t="s">
        <v>59</v>
      </c>
      <c r="J360" s="132" t="s">
        <v>59</v>
      </c>
    </row>
    <row r="361" spans="1:10" s="144" customFormat="1" ht="12.75" customHeight="1">
      <c r="A361" s="132" t="s">
        <v>59</v>
      </c>
      <c r="B361" s="132" t="s">
        <v>59</v>
      </c>
      <c r="C361" s="132" t="s">
        <v>59</v>
      </c>
      <c r="D361" s="132" t="s">
        <v>59</v>
      </c>
      <c r="E361" s="132" t="s">
        <v>59</v>
      </c>
      <c r="F361" s="132" t="s">
        <v>59</v>
      </c>
      <c r="G361" s="132" t="s">
        <v>59</v>
      </c>
      <c r="H361" s="132" t="s">
        <v>59</v>
      </c>
      <c r="I361" s="132" t="s">
        <v>59</v>
      </c>
      <c r="J361" s="132" t="s">
        <v>59</v>
      </c>
    </row>
    <row r="362" spans="1:10" s="144" customFormat="1" ht="12.75" customHeight="1">
      <c r="A362" s="132" t="s">
        <v>59</v>
      </c>
      <c r="B362" s="132" t="s">
        <v>59</v>
      </c>
      <c r="C362" s="132" t="s">
        <v>59</v>
      </c>
      <c r="D362" s="132" t="s">
        <v>59</v>
      </c>
      <c r="E362" s="132" t="s">
        <v>59</v>
      </c>
      <c r="F362" s="132" t="s">
        <v>59</v>
      </c>
      <c r="G362" s="132" t="s">
        <v>59</v>
      </c>
      <c r="H362" s="132" t="s">
        <v>59</v>
      </c>
      <c r="I362" s="132" t="s">
        <v>59</v>
      </c>
      <c r="J362" s="132" t="s">
        <v>59</v>
      </c>
    </row>
    <row r="363" spans="1:10" s="144" customFormat="1" ht="12.75" customHeight="1">
      <c r="A363" s="132" t="s">
        <v>59</v>
      </c>
      <c r="B363" s="132" t="s">
        <v>59</v>
      </c>
      <c r="C363" s="132" t="s">
        <v>59</v>
      </c>
      <c r="D363" s="132" t="s">
        <v>59</v>
      </c>
      <c r="E363" s="132" t="s">
        <v>59</v>
      </c>
      <c r="F363" s="132" t="s">
        <v>59</v>
      </c>
      <c r="G363" s="132" t="s">
        <v>59</v>
      </c>
      <c r="H363" s="132" t="s">
        <v>59</v>
      </c>
      <c r="I363" s="132" t="s">
        <v>59</v>
      </c>
      <c r="J363" s="132" t="s">
        <v>59</v>
      </c>
    </row>
    <row r="364" spans="1:10" s="144" customFormat="1" ht="12.75" customHeight="1">
      <c r="A364" s="132" t="s">
        <v>59</v>
      </c>
      <c r="B364" s="132" t="s">
        <v>59</v>
      </c>
      <c r="C364" s="132" t="s">
        <v>59</v>
      </c>
      <c r="D364" s="132" t="s">
        <v>59</v>
      </c>
      <c r="E364" s="132" t="s">
        <v>59</v>
      </c>
      <c r="F364" s="132" t="s">
        <v>59</v>
      </c>
      <c r="G364" s="132" t="s">
        <v>59</v>
      </c>
      <c r="H364" s="132" t="s">
        <v>59</v>
      </c>
      <c r="I364" s="132" t="s">
        <v>59</v>
      </c>
      <c r="J364" s="132" t="s">
        <v>59</v>
      </c>
    </row>
    <row r="365" spans="1:10" s="144" customFormat="1" ht="12.75" customHeight="1">
      <c r="A365" s="132" t="s">
        <v>59</v>
      </c>
      <c r="B365" s="132" t="s">
        <v>59</v>
      </c>
      <c r="C365" s="132" t="s">
        <v>59</v>
      </c>
      <c r="D365" s="132" t="s">
        <v>59</v>
      </c>
      <c r="E365" s="132" t="s">
        <v>59</v>
      </c>
      <c r="F365" s="132" t="s">
        <v>59</v>
      </c>
      <c r="G365" s="132" t="s">
        <v>59</v>
      </c>
      <c r="H365" s="132" t="s">
        <v>59</v>
      </c>
      <c r="I365" s="132" t="s">
        <v>59</v>
      </c>
      <c r="J365" s="132" t="s">
        <v>59</v>
      </c>
    </row>
    <row r="366" spans="1:10" s="144" customFormat="1" ht="12.75" customHeight="1">
      <c r="A366" s="132" t="s">
        <v>59</v>
      </c>
      <c r="B366" s="132" t="s">
        <v>59</v>
      </c>
      <c r="C366" s="132" t="s">
        <v>59</v>
      </c>
      <c r="D366" s="132" t="s">
        <v>59</v>
      </c>
      <c r="E366" s="132" t="s">
        <v>59</v>
      </c>
      <c r="F366" s="132" t="s">
        <v>59</v>
      </c>
      <c r="G366" s="132" t="s">
        <v>59</v>
      </c>
      <c r="H366" s="132" t="s">
        <v>59</v>
      </c>
      <c r="I366" s="132" t="s">
        <v>59</v>
      </c>
      <c r="J366" s="132" t="s">
        <v>59</v>
      </c>
    </row>
    <row r="367" spans="1:10" s="144" customFormat="1" ht="12.75" customHeight="1">
      <c r="A367" s="132" t="s">
        <v>59</v>
      </c>
      <c r="B367" s="132" t="s">
        <v>59</v>
      </c>
      <c r="C367" s="132" t="s">
        <v>59</v>
      </c>
      <c r="D367" s="132" t="s">
        <v>59</v>
      </c>
      <c r="E367" s="132" t="s">
        <v>59</v>
      </c>
      <c r="F367" s="132" t="s">
        <v>59</v>
      </c>
      <c r="G367" s="132" t="s">
        <v>59</v>
      </c>
      <c r="H367" s="132" t="s">
        <v>59</v>
      </c>
      <c r="I367" s="132" t="s">
        <v>59</v>
      </c>
      <c r="J367" s="132" t="s">
        <v>59</v>
      </c>
    </row>
    <row r="368" spans="1:10" s="144" customFormat="1" ht="12.75" customHeight="1">
      <c r="A368" s="132" t="s">
        <v>59</v>
      </c>
      <c r="B368" s="132" t="s">
        <v>59</v>
      </c>
      <c r="C368" s="132" t="s">
        <v>59</v>
      </c>
      <c r="D368" s="132" t="s">
        <v>59</v>
      </c>
      <c r="E368" s="132" t="s">
        <v>59</v>
      </c>
      <c r="F368" s="132" t="s">
        <v>59</v>
      </c>
      <c r="G368" s="132" t="s">
        <v>59</v>
      </c>
      <c r="H368" s="132" t="s">
        <v>59</v>
      </c>
      <c r="I368" s="132" t="s">
        <v>59</v>
      </c>
      <c r="J368" s="132" t="s">
        <v>59</v>
      </c>
    </row>
    <row r="369" spans="1:10" s="144" customFormat="1" ht="12.75" customHeight="1">
      <c r="A369" s="132" t="s">
        <v>59</v>
      </c>
      <c r="B369" s="132" t="s">
        <v>59</v>
      </c>
      <c r="C369" s="132" t="s">
        <v>59</v>
      </c>
      <c r="D369" s="132" t="s">
        <v>59</v>
      </c>
      <c r="E369" s="132" t="s">
        <v>59</v>
      </c>
      <c r="F369" s="132" t="s">
        <v>59</v>
      </c>
      <c r="G369" s="132" t="s">
        <v>59</v>
      </c>
      <c r="H369" s="132" t="s">
        <v>59</v>
      </c>
      <c r="I369" s="132" t="s">
        <v>59</v>
      </c>
      <c r="J369" s="132" t="s">
        <v>59</v>
      </c>
    </row>
    <row r="370" spans="1:10" s="144" customFormat="1" ht="12.75" customHeight="1">
      <c r="A370" s="132" t="s">
        <v>59</v>
      </c>
      <c r="B370" s="132" t="s">
        <v>59</v>
      </c>
      <c r="C370" s="132" t="s">
        <v>59</v>
      </c>
      <c r="D370" s="132" t="s">
        <v>59</v>
      </c>
      <c r="E370" s="132" t="s">
        <v>59</v>
      </c>
      <c r="F370" s="132" t="s">
        <v>59</v>
      </c>
      <c r="G370" s="132" t="s">
        <v>59</v>
      </c>
      <c r="H370" s="132" t="s">
        <v>59</v>
      </c>
      <c r="I370" s="132" t="s">
        <v>59</v>
      </c>
      <c r="J370" s="132" t="s">
        <v>59</v>
      </c>
    </row>
    <row r="371" spans="1:10" s="144" customFormat="1" ht="12.75" customHeight="1">
      <c r="A371" s="132" t="s">
        <v>59</v>
      </c>
      <c r="B371" s="132" t="s">
        <v>59</v>
      </c>
      <c r="C371" s="132" t="s">
        <v>59</v>
      </c>
      <c r="D371" s="132" t="s">
        <v>59</v>
      </c>
      <c r="E371" s="132" t="s">
        <v>59</v>
      </c>
      <c r="F371" s="132" t="s">
        <v>59</v>
      </c>
      <c r="G371" s="132" t="s">
        <v>59</v>
      </c>
      <c r="H371" s="132" t="s">
        <v>59</v>
      </c>
      <c r="I371" s="132" t="s">
        <v>59</v>
      </c>
      <c r="J371" s="132" t="s">
        <v>59</v>
      </c>
    </row>
    <row r="372" spans="1:10" s="144" customFormat="1" ht="12.75" customHeight="1">
      <c r="A372" s="132" t="s">
        <v>59</v>
      </c>
      <c r="B372" s="132" t="s">
        <v>59</v>
      </c>
      <c r="C372" s="132" t="s">
        <v>59</v>
      </c>
      <c r="D372" s="132" t="s">
        <v>59</v>
      </c>
      <c r="E372" s="132" t="s">
        <v>59</v>
      </c>
      <c r="F372" s="132" t="s">
        <v>59</v>
      </c>
      <c r="G372" s="132" t="s">
        <v>59</v>
      </c>
      <c r="H372" s="132" t="s">
        <v>59</v>
      </c>
      <c r="I372" s="132" t="s">
        <v>59</v>
      </c>
      <c r="J372" s="132" t="s">
        <v>59</v>
      </c>
    </row>
    <row r="373" spans="1:10" s="144" customFormat="1" ht="12.75" customHeight="1">
      <c r="A373" s="132" t="s">
        <v>59</v>
      </c>
      <c r="B373" s="132" t="s">
        <v>59</v>
      </c>
      <c r="C373" s="132" t="s">
        <v>59</v>
      </c>
      <c r="D373" s="132" t="s">
        <v>59</v>
      </c>
      <c r="E373" s="132" t="s">
        <v>59</v>
      </c>
      <c r="F373" s="132" t="s">
        <v>59</v>
      </c>
      <c r="G373" s="132" t="s">
        <v>59</v>
      </c>
      <c r="H373" s="132" t="s">
        <v>59</v>
      </c>
      <c r="I373" s="132" t="s">
        <v>59</v>
      </c>
      <c r="J373" s="132" t="s">
        <v>59</v>
      </c>
    </row>
    <row r="374" spans="1:10" s="144" customFormat="1" ht="12.75" customHeight="1">
      <c r="A374" s="132" t="s">
        <v>59</v>
      </c>
      <c r="B374" s="132" t="s">
        <v>59</v>
      </c>
      <c r="C374" s="132" t="s">
        <v>59</v>
      </c>
      <c r="D374" s="132" t="s">
        <v>59</v>
      </c>
      <c r="E374" s="132" t="s">
        <v>59</v>
      </c>
      <c r="F374" s="132" t="s">
        <v>59</v>
      </c>
      <c r="G374" s="132" t="s">
        <v>59</v>
      </c>
      <c r="H374" s="132" t="s">
        <v>59</v>
      </c>
      <c r="I374" s="132" t="s">
        <v>59</v>
      </c>
      <c r="J374" s="132" t="s">
        <v>59</v>
      </c>
    </row>
    <row r="375" spans="1:10" s="144" customFormat="1" ht="12.75" customHeight="1">
      <c r="A375" s="132" t="s">
        <v>59</v>
      </c>
      <c r="B375" s="132" t="s">
        <v>59</v>
      </c>
      <c r="C375" s="132" t="s">
        <v>59</v>
      </c>
      <c r="D375" s="132" t="s">
        <v>59</v>
      </c>
      <c r="E375" s="132" t="s">
        <v>59</v>
      </c>
      <c r="F375" s="132" t="s">
        <v>59</v>
      </c>
      <c r="G375" s="132" t="s">
        <v>59</v>
      </c>
      <c r="H375" s="132" t="s">
        <v>59</v>
      </c>
      <c r="I375" s="132" t="s">
        <v>59</v>
      </c>
      <c r="J375" s="132" t="s">
        <v>59</v>
      </c>
    </row>
    <row r="376" spans="1:10" s="144" customFormat="1" ht="12.75" customHeight="1">
      <c r="A376" s="132" t="s">
        <v>59</v>
      </c>
      <c r="B376" s="132" t="s">
        <v>59</v>
      </c>
      <c r="C376" s="132" t="s">
        <v>59</v>
      </c>
      <c r="D376" s="132" t="s">
        <v>59</v>
      </c>
      <c r="E376" s="132" t="s">
        <v>59</v>
      </c>
      <c r="F376" s="132" t="s">
        <v>59</v>
      </c>
      <c r="G376" s="132" t="s">
        <v>59</v>
      </c>
      <c r="H376" s="132" t="s">
        <v>59</v>
      </c>
      <c r="I376" s="132" t="s">
        <v>59</v>
      </c>
      <c r="J376" s="132" t="s">
        <v>59</v>
      </c>
    </row>
    <row r="377" spans="1:10" s="144" customFormat="1" ht="12.75" customHeight="1">
      <c r="A377" s="132" t="s">
        <v>59</v>
      </c>
      <c r="B377" s="132" t="s">
        <v>59</v>
      </c>
      <c r="C377" s="132" t="s">
        <v>59</v>
      </c>
      <c r="D377" s="132" t="s">
        <v>59</v>
      </c>
      <c r="E377" s="132" t="s">
        <v>59</v>
      </c>
      <c r="F377" s="132" t="s">
        <v>59</v>
      </c>
      <c r="G377" s="132" t="s">
        <v>59</v>
      </c>
      <c r="H377" s="132" t="s">
        <v>59</v>
      </c>
      <c r="I377" s="132" t="s">
        <v>59</v>
      </c>
      <c r="J377" s="132" t="s">
        <v>59</v>
      </c>
    </row>
    <row r="378" spans="1:10" s="144" customFormat="1" ht="12.75" customHeight="1">
      <c r="A378" s="132" t="s">
        <v>59</v>
      </c>
      <c r="B378" s="132" t="s">
        <v>59</v>
      </c>
      <c r="C378" s="132" t="s">
        <v>59</v>
      </c>
      <c r="D378" s="132" t="s">
        <v>59</v>
      </c>
      <c r="E378" s="132" t="s">
        <v>59</v>
      </c>
      <c r="F378" s="132" t="s">
        <v>59</v>
      </c>
      <c r="G378" s="132" t="s">
        <v>59</v>
      </c>
      <c r="H378" s="132" t="s">
        <v>59</v>
      </c>
      <c r="I378" s="132" t="s">
        <v>59</v>
      </c>
      <c r="J378" s="132" t="s">
        <v>59</v>
      </c>
    </row>
    <row r="379" spans="1:10" s="144" customFormat="1" ht="12.75" customHeight="1">
      <c r="A379" s="132" t="s">
        <v>59</v>
      </c>
      <c r="B379" s="132" t="s">
        <v>59</v>
      </c>
      <c r="C379" s="132" t="s">
        <v>59</v>
      </c>
      <c r="D379" s="132" t="s">
        <v>59</v>
      </c>
      <c r="E379" s="132" t="s">
        <v>59</v>
      </c>
      <c r="F379" s="132" t="s">
        <v>59</v>
      </c>
      <c r="G379" s="132" t="s">
        <v>59</v>
      </c>
      <c r="H379" s="132" t="s">
        <v>59</v>
      </c>
      <c r="I379" s="132" t="s">
        <v>59</v>
      </c>
      <c r="J379" s="132" t="s">
        <v>59</v>
      </c>
    </row>
    <row r="380" spans="1:10" s="144" customFormat="1" ht="12.75" customHeight="1">
      <c r="A380" s="132" t="s">
        <v>59</v>
      </c>
      <c r="B380" s="132" t="s">
        <v>59</v>
      </c>
      <c r="C380" s="132" t="s">
        <v>59</v>
      </c>
      <c r="D380" s="132" t="s">
        <v>59</v>
      </c>
      <c r="E380" s="132" t="s">
        <v>59</v>
      </c>
      <c r="F380" s="132" t="s">
        <v>59</v>
      </c>
      <c r="G380" s="132" t="s">
        <v>59</v>
      </c>
      <c r="H380" s="132" t="s">
        <v>59</v>
      </c>
      <c r="I380" s="132" t="s">
        <v>59</v>
      </c>
      <c r="J380" s="132" t="s">
        <v>59</v>
      </c>
    </row>
    <row r="381" spans="1:10" s="144" customFormat="1" ht="12.75" customHeight="1">
      <c r="A381" s="132" t="s">
        <v>59</v>
      </c>
      <c r="B381" s="132" t="s">
        <v>59</v>
      </c>
      <c r="C381" s="132" t="s">
        <v>59</v>
      </c>
      <c r="D381" s="132" t="s">
        <v>59</v>
      </c>
      <c r="E381" s="132" t="s">
        <v>59</v>
      </c>
      <c r="F381" s="132" t="s">
        <v>59</v>
      </c>
      <c r="G381" s="132" t="s">
        <v>59</v>
      </c>
      <c r="H381" s="132" t="s">
        <v>59</v>
      </c>
      <c r="I381" s="132" t="s">
        <v>59</v>
      </c>
      <c r="J381" s="132" t="s">
        <v>59</v>
      </c>
    </row>
    <row r="382" spans="1:10" s="144" customFormat="1" ht="12.75" customHeight="1">
      <c r="A382" s="132" t="s">
        <v>59</v>
      </c>
      <c r="B382" s="132" t="s">
        <v>59</v>
      </c>
      <c r="C382" s="132" t="s">
        <v>59</v>
      </c>
      <c r="D382" s="132" t="s">
        <v>59</v>
      </c>
      <c r="E382" s="132" t="s">
        <v>59</v>
      </c>
      <c r="F382" s="132" t="s">
        <v>59</v>
      </c>
      <c r="G382" s="132" t="s">
        <v>59</v>
      </c>
      <c r="H382" s="132" t="s">
        <v>59</v>
      </c>
      <c r="I382" s="132" t="s">
        <v>59</v>
      </c>
      <c r="J382" s="132" t="s">
        <v>59</v>
      </c>
    </row>
    <row r="383" spans="1:10" s="144" customFormat="1" ht="12.75" customHeight="1">
      <c r="A383" s="132" t="s">
        <v>59</v>
      </c>
      <c r="B383" s="132" t="s">
        <v>59</v>
      </c>
      <c r="C383" s="132" t="s">
        <v>59</v>
      </c>
      <c r="D383" s="132" t="s">
        <v>59</v>
      </c>
      <c r="E383" s="132" t="s">
        <v>59</v>
      </c>
      <c r="F383" s="132" t="s">
        <v>59</v>
      </c>
      <c r="G383" s="132" t="s">
        <v>59</v>
      </c>
      <c r="H383" s="132" t="s">
        <v>59</v>
      </c>
      <c r="I383" s="132" t="s">
        <v>59</v>
      </c>
      <c r="J383" s="132" t="s">
        <v>59</v>
      </c>
    </row>
    <row r="384" spans="1:10" s="144" customFormat="1" ht="12.75" customHeight="1">
      <c r="A384" s="132" t="s">
        <v>59</v>
      </c>
      <c r="B384" s="132" t="s">
        <v>59</v>
      </c>
      <c r="C384" s="132" t="s">
        <v>59</v>
      </c>
      <c r="D384" s="132" t="s">
        <v>59</v>
      </c>
      <c r="E384" s="132" t="s">
        <v>59</v>
      </c>
      <c r="F384" s="132" t="s">
        <v>59</v>
      </c>
      <c r="G384" s="132" t="s">
        <v>59</v>
      </c>
      <c r="H384" s="132" t="s">
        <v>59</v>
      </c>
      <c r="I384" s="132" t="s">
        <v>59</v>
      </c>
      <c r="J384" s="132" t="s">
        <v>59</v>
      </c>
    </row>
    <row r="385" spans="1:10" s="144" customFormat="1" ht="12.75" customHeight="1">
      <c r="A385" s="132" t="s">
        <v>59</v>
      </c>
      <c r="B385" s="132" t="s">
        <v>59</v>
      </c>
      <c r="C385" s="132" t="s">
        <v>59</v>
      </c>
      <c r="D385" s="132" t="s">
        <v>59</v>
      </c>
      <c r="E385" s="132" t="s">
        <v>59</v>
      </c>
      <c r="F385" s="132" t="s">
        <v>59</v>
      </c>
      <c r="G385" s="132" t="s">
        <v>59</v>
      </c>
      <c r="H385" s="132" t="s">
        <v>59</v>
      </c>
      <c r="I385" s="132" t="s">
        <v>59</v>
      </c>
      <c r="J385" s="132" t="s">
        <v>59</v>
      </c>
    </row>
    <row r="386" spans="1:10" s="144" customFormat="1" ht="12.75" customHeight="1">
      <c r="A386" s="132" t="s">
        <v>59</v>
      </c>
      <c r="B386" s="132" t="s">
        <v>59</v>
      </c>
      <c r="C386" s="132" t="s">
        <v>59</v>
      </c>
      <c r="D386" s="132" t="s">
        <v>59</v>
      </c>
      <c r="E386" s="132" t="s">
        <v>59</v>
      </c>
      <c r="F386" s="132" t="s">
        <v>59</v>
      </c>
      <c r="G386" s="132" t="s">
        <v>59</v>
      </c>
      <c r="H386" s="132" t="s">
        <v>59</v>
      </c>
      <c r="I386" s="132" t="s">
        <v>59</v>
      </c>
      <c r="J386" s="132" t="s">
        <v>59</v>
      </c>
    </row>
    <row r="387" spans="1:10" s="144" customFormat="1" ht="12.75" customHeight="1">
      <c r="A387" s="132" t="s">
        <v>59</v>
      </c>
      <c r="B387" s="132" t="s">
        <v>59</v>
      </c>
      <c r="C387" s="132" t="s">
        <v>59</v>
      </c>
      <c r="D387" s="132" t="s">
        <v>59</v>
      </c>
      <c r="E387" s="132" t="s">
        <v>59</v>
      </c>
      <c r="F387" s="132" t="s">
        <v>59</v>
      </c>
      <c r="G387" s="132" t="s">
        <v>59</v>
      </c>
      <c r="H387" s="132" t="s">
        <v>59</v>
      </c>
      <c r="I387" s="132" t="s">
        <v>59</v>
      </c>
      <c r="J387" s="132" t="s">
        <v>59</v>
      </c>
    </row>
    <row r="388" spans="1:10" s="144" customFormat="1" ht="12.75" customHeight="1">
      <c r="A388" s="132" t="s">
        <v>59</v>
      </c>
      <c r="B388" s="132" t="s">
        <v>59</v>
      </c>
      <c r="C388" s="132" t="s">
        <v>59</v>
      </c>
      <c r="D388" s="132" t="s">
        <v>59</v>
      </c>
      <c r="E388" s="132" t="s">
        <v>59</v>
      </c>
      <c r="F388" s="132" t="s">
        <v>59</v>
      </c>
      <c r="G388" s="132" t="s">
        <v>59</v>
      </c>
      <c r="H388" s="132" t="s">
        <v>59</v>
      </c>
      <c r="I388" s="132" t="s">
        <v>59</v>
      </c>
      <c r="J388" s="132" t="s">
        <v>59</v>
      </c>
    </row>
    <row r="389" spans="1:10" s="144" customFormat="1" ht="12.75" customHeight="1">
      <c r="A389" s="132" t="s">
        <v>59</v>
      </c>
      <c r="B389" s="132" t="s">
        <v>59</v>
      </c>
      <c r="C389" s="132" t="s">
        <v>59</v>
      </c>
      <c r="D389" s="132" t="s">
        <v>59</v>
      </c>
      <c r="E389" s="132" t="s">
        <v>59</v>
      </c>
      <c r="F389" s="132" t="s">
        <v>59</v>
      </c>
      <c r="G389" s="132" t="s">
        <v>59</v>
      </c>
      <c r="H389" s="132" t="s">
        <v>59</v>
      </c>
      <c r="I389" s="132" t="s">
        <v>59</v>
      </c>
      <c r="J389" s="132" t="s">
        <v>59</v>
      </c>
    </row>
    <row r="390" spans="1:10" s="144" customFormat="1" ht="12.75" customHeight="1">
      <c r="A390" s="132" t="s">
        <v>59</v>
      </c>
      <c r="B390" s="132" t="s">
        <v>59</v>
      </c>
      <c r="C390" s="132" t="s">
        <v>59</v>
      </c>
      <c r="D390" s="132" t="s">
        <v>59</v>
      </c>
      <c r="E390" s="132" t="s">
        <v>59</v>
      </c>
      <c r="F390" s="132" t="s">
        <v>59</v>
      </c>
      <c r="G390" s="132" t="s">
        <v>59</v>
      </c>
      <c r="H390" s="132" t="s">
        <v>59</v>
      </c>
      <c r="I390" s="132" t="s">
        <v>59</v>
      </c>
      <c r="J390" s="132" t="s">
        <v>59</v>
      </c>
    </row>
    <row r="391" spans="1:10" s="144" customFormat="1" ht="12.75" customHeight="1">
      <c r="A391" s="132" t="s">
        <v>59</v>
      </c>
      <c r="B391" s="132" t="s">
        <v>59</v>
      </c>
      <c r="C391" s="132" t="s">
        <v>59</v>
      </c>
      <c r="D391" s="132" t="s">
        <v>59</v>
      </c>
      <c r="E391" s="132" t="s">
        <v>59</v>
      </c>
      <c r="F391" s="132" t="s">
        <v>59</v>
      </c>
      <c r="G391" s="132" t="s">
        <v>59</v>
      </c>
      <c r="H391" s="132" t="s">
        <v>59</v>
      </c>
      <c r="I391" s="132" t="s">
        <v>59</v>
      </c>
      <c r="J391" s="132" t="s">
        <v>59</v>
      </c>
    </row>
    <row r="392" spans="1:10" s="144" customFormat="1" ht="12.75" customHeight="1">
      <c r="A392" s="132" t="s">
        <v>59</v>
      </c>
      <c r="B392" s="132" t="s">
        <v>59</v>
      </c>
      <c r="C392" s="132" t="s">
        <v>59</v>
      </c>
      <c r="D392" s="132" t="s">
        <v>59</v>
      </c>
      <c r="E392" s="132" t="s">
        <v>59</v>
      </c>
      <c r="F392" s="132" t="s">
        <v>59</v>
      </c>
      <c r="G392" s="132" t="s">
        <v>59</v>
      </c>
      <c r="H392" s="132" t="s">
        <v>59</v>
      </c>
      <c r="I392" s="132" t="s">
        <v>59</v>
      </c>
      <c r="J392" s="132" t="s">
        <v>59</v>
      </c>
    </row>
    <row r="393" spans="1:10" s="144" customFormat="1" ht="12.75" customHeight="1">
      <c r="A393" s="132" t="s">
        <v>59</v>
      </c>
      <c r="B393" s="132" t="s">
        <v>59</v>
      </c>
      <c r="C393" s="132" t="s">
        <v>59</v>
      </c>
      <c r="D393" s="132" t="s">
        <v>59</v>
      </c>
      <c r="E393" s="132" t="s">
        <v>59</v>
      </c>
      <c r="F393" s="132" t="s">
        <v>59</v>
      </c>
      <c r="G393" s="132" t="s">
        <v>59</v>
      </c>
      <c r="H393" s="132" t="s">
        <v>59</v>
      </c>
      <c r="I393" s="132" t="s">
        <v>59</v>
      </c>
      <c r="J393" s="132" t="s">
        <v>59</v>
      </c>
    </row>
    <row r="394" spans="1:10" s="144" customFormat="1" ht="12.75" customHeight="1">
      <c r="A394" s="132" t="s">
        <v>59</v>
      </c>
      <c r="B394" s="132" t="s">
        <v>59</v>
      </c>
      <c r="C394" s="132" t="s">
        <v>59</v>
      </c>
      <c r="D394" s="132" t="s">
        <v>59</v>
      </c>
      <c r="E394" s="132" t="s">
        <v>59</v>
      </c>
      <c r="F394" s="132" t="s">
        <v>59</v>
      </c>
      <c r="G394" s="132" t="s">
        <v>59</v>
      </c>
      <c r="H394" s="132" t="s">
        <v>59</v>
      </c>
      <c r="I394" s="132" t="s">
        <v>59</v>
      </c>
      <c r="J394" s="132" t="s">
        <v>59</v>
      </c>
    </row>
    <row r="395" spans="1:10" s="144" customFormat="1" ht="12.75" customHeight="1">
      <c r="A395" s="132" t="s">
        <v>59</v>
      </c>
      <c r="B395" s="132" t="s">
        <v>59</v>
      </c>
      <c r="C395" s="132" t="s">
        <v>59</v>
      </c>
      <c r="D395" s="132" t="s">
        <v>59</v>
      </c>
      <c r="E395" s="132" t="s">
        <v>59</v>
      </c>
      <c r="F395" s="132" t="s">
        <v>59</v>
      </c>
      <c r="G395" s="132" t="s">
        <v>59</v>
      </c>
      <c r="H395" s="132" t="s">
        <v>59</v>
      </c>
      <c r="I395" s="132" t="s">
        <v>59</v>
      </c>
      <c r="J395" s="132" t="s">
        <v>59</v>
      </c>
    </row>
    <row r="396" spans="1:10" s="144" customFormat="1" ht="12.75" customHeight="1">
      <c r="A396" s="132" t="s">
        <v>59</v>
      </c>
      <c r="B396" s="132" t="s">
        <v>59</v>
      </c>
      <c r="C396" s="132" t="s">
        <v>59</v>
      </c>
      <c r="D396" s="132" t="s">
        <v>59</v>
      </c>
      <c r="E396" s="132" t="s">
        <v>59</v>
      </c>
      <c r="F396" s="132" t="s">
        <v>59</v>
      </c>
      <c r="G396" s="132" t="s">
        <v>59</v>
      </c>
      <c r="H396" s="132" t="s">
        <v>59</v>
      </c>
      <c r="I396" s="132" t="s">
        <v>59</v>
      </c>
      <c r="J396" s="132" t="s">
        <v>59</v>
      </c>
    </row>
    <row r="397" spans="1:10" s="144" customFormat="1" ht="12.75" customHeight="1">
      <c r="A397" s="132" t="s">
        <v>59</v>
      </c>
      <c r="B397" s="132" t="s">
        <v>59</v>
      </c>
      <c r="C397" s="132" t="s">
        <v>59</v>
      </c>
      <c r="D397" s="132" t="s">
        <v>59</v>
      </c>
      <c r="E397" s="132" t="s">
        <v>59</v>
      </c>
      <c r="F397" s="132" t="s">
        <v>59</v>
      </c>
      <c r="G397" s="132" t="s">
        <v>59</v>
      </c>
      <c r="H397" s="132" t="s">
        <v>59</v>
      </c>
      <c r="I397" s="132" t="s">
        <v>59</v>
      </c>
      <c r="J397" s="132" t="s">
        <v>59</v>
      </c>
    </row>
    <row r="398" spans="1:10" s="144" customFormat="1" ht="12.75" customHeight="1">
      <c r="A398" s="132" t="s">
        <v>59</v>
      </c>
      <c r="B398" s="132" t="s">
        <v>59</v>
      </c>
      <c r="C398" s="132" t="s">
        <v>59</v>
      </c>
      <c r="D398" s="132" t="s">
        <v>59</v>
      </c>
      <c r="E398" s="132" t="s">
        <v>59</v>
      </c>
      <c r="F398" s="132" t="s">
        <v>59</v>
      </c>
      <c r="G398" s="132" t="s">
        <v>59</v>
      </c>
      <c r="H398" s="132" t="s">
        <v>59</v>
      </c>
      <c r="I398" s="132" t="s">
        <v>59</v>
      </c>
      <c r="J398" s="132" t="s">
        <v>59</v>
      </c>
    </row>
    <row r="399" spans="1:10" s="144" customFormat="1" ht="12.75" customHeight="1">
      <c r="A399" s="132" t="s">
        <v>59</v>
      </c>
      <c r="B399" s="132" t="s">
        <v>59</v>
      </c>
      <c r="C399" s="132" t="s">
        <v>59</v>
      </c>
      <c r="D399" s="132" t="s">
        <v>59</v>
      </c>
      <c r="E399" s="132" t="s">
        <v>59</v>
      </c>
      <c r="F399" s="132" t="s">
        <v>59</v>
      </c>
      <c r="G399" s="132" t="s">
        <v>59</v>
      </c>
      <c r="H399" s="132" t="s">
        <v>59</v>
      </c>
      <c r="I399" s="132" t="s">
        <v>59</v>
      </c>
      <c r="J399" s="132" t="s">
        <v>59</v>
      </c>
    </row>
    <row r="400" spans="1:10" s="144" customFormat="1" ht="12.75" customHeight="1">
      <c r="A400" s="132" t="s">
        <v>59</v>
      </c>
      <c r="B400" s="132" t="s">
        <v>59</v>
      </c>
      <c r="C400" s="132" t="s">
        <v>59</v>
      </c>
      <c r="D400" s="132" t="s">
        <v>59</v>
      </c>
      <c r="E400" s="132" t="s">
        <v>59</v>
      </c>
      <c r="F400" s="132" t="s">
        <v>59</v>
      </c>
      <c r="G400" s="132" t="s">
        <v>59</v>
      </c>
      <c r="H400" s="132" t="s">
        <v>59</v>
      </c>
      <c r="I400" s="132" t="s">
        <v>59</v>
      </c>
      <c r="J400" s="132" t="s">
        <v>59</v>
      </c>
    </row>
    <row r="401" spans="1:10" s="144" customFormat="1" ht="12.75" customHeight="1">
      <c r="A401" s="132" t="s">
        <v>59</v>
      </c>
      <c r="B401" s="132" t="s">
        <v>59</v>
      </c>
      <c r="C401" s="132" t="s">
        <v>59</v>
      </c>
      <c r="D401" s="132" t="s">
        <v>59</v>
      </c>
      <c r="E401" s="132" t="s">
        <v>59</v>
      </c>
      <c r="F401" s="132" t="s">
        <v>59</v>
      </c>
      <c r="G401" s="132" t="s">
        <v>59</v>
      </c>
      <c r="H401" s="132" t="s">
        <v>59</v>
      </c>
      <c r="I401" s="132" t="s">
        <v>59</v>
      </c>
      <c r="J401" s="132" t="s">
        <v>59</v>
      </c>
    </row>
    <row r="402" spans="1:10" s="144" customFormat="1" ht="12.75" customHeight="1">
      <c r="A402" s="132" t="s">
        <v>59</v>
      </c>
      <c r="B402" s="132" t="s">
        <v>59</v>
      </c>
      <c r="C402" s="132" t="s">
        <v>59</v>
      </c>
      <c r="D402" s="132" t="s">
        <v>59</v>
      </c>
      <c r="E402" s="132" t="s">
        <v>59</v>
      </c>
      <c r="F402" s="132" t="s">
        <v>59</v>
      </c>
      <c r="G402" s="132" t="s">
        <v>59</v>
      </c>
      <c r="H402" s="132" t="s">
        <v>59</v>
      </c>
      <c r="I402" s="132" t="s">
        <v>59</v>
      </c>
      <c r="J402" s="132" t="s">
        <v>59</v>
      </c>
    </row>
    <row r="403" spans="1:10" s="144" customFormat="1" ht="12.75" customHeight="1">
      <c r="A403" s="132" t="s">
        <v>59</v>
      </c>
      <c r="B403" s="132" t="s">
        <v>59</v>
      </c>
      <c r="C403" s="132" t="s">
        <v>59</v>
      </c>
      <c r="D403" s="132" t="s">
        <v>59</v>
      </c>
      <c r="E403" s="132" t="s">
        <v>59</v>
      </c>
      <c r="F403" s="132" t="s">
        <v>59</v>
      </c>
      <c r="G403" s="132" t="s">
        <v>59</v>
      </c>
      <c r="H403" s="132" t="s">
        <v>59</v>
      </c>
      <c r="I403" s="132" t="s">
        <v>59</v>
      </c>
      <c r="J403" s="132" t="s">
        <v>59</v>
      </c>
    </row>
    <row r="404" spans="1:10" s="144" customFormat="1" ht="12.75" customHeight="1">
      <c r="A404" s="132" t="s">
        <v>59</v>
      </c>
      <c r="B404" s="132" t="s">
        <v>59</v>
      </c>
      <c r="C404" s="132" t="s">
        <v>59</v>
      </c>
      <c r="D404" s="132" t="s">
        <v>59</v>
      </c>
      <c r="E404" s="132" t="s">
        <v>59</v>
      </c>
      <c r="F404" s="132" t="s">
        <v>59</v>
      </c>
      <c r="G404" s="132" t="s">
        <v>59</v>
      </c>
      <c r="H404" s="132" t="s">
        <v>59</v>
      </c>
      <c r="I404" s="132" t="s">
        <v>59</v>
      </c>
      <c r="J404" s="132" t="s">
        <v>59</v>
      </c>
    </row>
    <row r="405" spans="1:10" s="144" customFormat="1" ht="12.75" customHeight="1">
      <c r="A405" s="132" t="s">
        <v>59</v>
      </c>
      <c r="B405" s="132" t="s">
        <v>59</v>
      </c>
      <c r="C405" s="132" t="s">
        <v>59</v>
      </c>
      <c r="D405" s="132" t="s">
        <v>59</v>
      </c>
      <c r="E405" s="132" t="s">
        <v>59</v>
      </c>
      <c r="F405" s="132" t="s">
        <v>59</v>
      </c>
      <c r="G405" s="132" t="s">
        <v>59</v>
      </c>
      <c r="H405" s="132" t="s">
        <v>59</v>
      </c>
      <c r="I405" s="132" t="s">
        <v>59</v>
      </c>
      <c r="J405" s="132" t="s">
        <v>59</v>
      </c>
    </row>
    <row r="406" spans="1:10" s="144" customFormat="1" ht="12.75" customHeight="1">
      <c r="A406" s="132" t="s">
        <v>59</v>
      </c>
      <c r="B406" s="132" t="s">
        <v>59</v>
      </c>
      <c r="C406" s="132" t="s">
        <v>59</v>
      </c>
      <c r="D406" s="132" t="s">
        <v>59</v>
      </c>
      <c r="E406" s="132" t="s">
        <v>59</v>
      </c>
      <c r="F406" s="132" t="s">
        <v>59</v>
      </c>
      <c r="G406" s="132" t="s">
        <v>59</v>
      </c>
      <c r="H406" s="132" t="s">
        <v>59</v>
      </c>
      <c r="I406" s="132" t="s">
        <v>59</v>
      </c>
      <c r="J406" s="132" t="s">
        <v>59</v>
      </c>
    </row>
    <row r="407" spans="1:10" s="144" customFormat="1" ht="12.75" customHeight="1">
      <c r="A407" s="132" t="s">
        <v>59</v>
      </c>
      <c r="B407" s="132" t="s">
        <v>59</v>
      </c>
      <c r="C407" s="132" t="s">
        <v>59</v>
      </c>
      <c r="D407" s="132" t="s">
        <v>59</v>
      </c>
      <c r="E407" s="132" t="s">
        <v>59</v>
      </c>
      <c r="F407" s="132" t="s">
        <v>59</v>
      </c>
      <c r="G407" s="132" t="s">
        <v>59</v>
      </c>
      <c r="H407" s="132" t="s">
        <v>59</v>
      </c>
      <c r="I407" s="132" t="s">
        <v>59</v>
      </c>
      <c r="J407" s="132" t="s">
        <v>59</v>
      </c>
    </row>
    <row r="408" spans="1:10" s="144" customFormat="1" ht="12.75" customHeight="1">
      <c r="A408" s="132" t="s">
        <v>59</v>
      </c>
      <c r="B408" s="132" t="s">
        <v>59</v>
      </c>
      <c r="C408" s="132" t="s">
        <v>59</v>
      </c>
      <c r="D408" s="132" t="s">
        <v>59</v>
      </c>
      <c r="E408" s="132" t="s">
        <v>59</v>
      </c>
      <c r="F408" s="132" t="s">
        <v>59</v>
      </c>
      <c r="G408" s="132" t="s">
        <v>59</v>
      </c>
      <c r="H408" s="132" t="s">
        <v>59</v>
      </c>
      <c r="I408" s="132" t="s">
        <v>59</v>
      </c>
      <c r="J408" s="132" t="s">
        <v>59</v>
      </c>
    </row>
    <row r="409" spans="1:10" s="144" customFormat="1" ht="12.75" customHeight="1">
      <c r="A409" s="132" t="s">
        <v>59</v>
      </c>
      <c r="B409" s="132" t="s">
        <v>59</v>
      </c>
      <c r="C409" s="132" t="s">
        <v>59</v>
      </c>
      <c r="D409" s="132" t="s">
        <v>59</v>
      </c>
      <c r="E409" s="132" t="s">
        <v>59</v>
      </c>
      <c r="F409" s="132" t="s">
        <v>59</v>
      </c>
      <c r="G409" s="132" t="s">
        <v>59</v>
      </c>
      <c r="H409" s="132" t="s">
        <v>59</v>
      </c>
      <c r="I409" s="132" t="s">
        <v>59</v>
      </c>
      <c r="J409" s="132" t="s">
        <v>59</v>
      </c>
    </row>
    <row r="410" spans="1:10" s="144" customFormat="1" ht="12.75" customHeight="1">
      <c r="A410" s="132" t="s">
        <v>59</v>
      </c>
      <c r="B410" s="132" t="s">
        <v>59</v>
      </c>
      <c r="C410" s="132" t="s">
        <v>59</v>
      </c>
      <c r="D410" s="132" t="s">
        <v>59</v>
      </c>
      <c r="E410" s="132" t="s">
        <v>59</v>
      </c>
      <c r="F410" s="132" t="s">
        <v>59</v>
      </c>
      <c r="G410" s="132" t="s">
        <v>59</v>
      </c>
      <c r="H410" s="132" t="s">
        <v>59</v>
      </c>
      <c r="I410" s="132" t="s">
        <v>59</v>
      </c>
      <c r="J410" s="132" t="s">
        <v>59</v>
      </c>
    </row>
    <row r="411" spans="1:10" s="144" customFormat="1" ht="12.75" customHeight="1">
      <c r="A411" s="132" t="s">
        <v>59</v>
      </c>
      <c r="B411" s="132" t="s">
        <v>59</v>
      </c>
      <c r="C411" s="132" t="s">
        <v>59</v>
      </c>
      <c r="D411" s="132" t="s">
        <v>59</v>
      </c>
      <c r="E411" s="132" t="s">
        <v>59</v>
      </c>
      <c r="F411" s="132" t="s">
        <v>59</v>
      </c>
      <c r="G411" s="132" t="s">
        <v>59</v>
      </c>
      <c r="H411" s="132" t="s">
        <v>59</v>
      </c>
      <c r="I411" s="132" t="s">
        <v>59</v>
      </c>
      <c r="J411" s="132" t="s">
        <v>59</v>
      </c>
    </row>
    <row r="412" spans="1:10" s="144" customFormat="1" ht="12.75" customHeight="1">
      <c r="A412" s="132" t="s">
        <v>59</v>
      </c>
      <c r="B412" s="132" t="s">
        <v>59</v>
      </c>
      <c r="C412" s="132" t="s">
        <v>59</v>
      </c>
      <c r="D412" s="132" t="s">
        <v>59</v>
      </c>
      <c r="E412" s="132" t="s">
        <v>59</v>
      </c>
      <c r="F412" s="132" t="s">
        <v>59</v>
      </c>
      <c r="G412" s="132" t="s">
        <v>59</v>
      </c>
      <c r="H412" s="132" t="s">
        <v>59</v>
      </c>
      <c r="I412" s="132" t="s">
        <v>59</v>
      </c>
      <c r="J412" s="132" t="s">
        <v>59</v>
      </c>
    </row>
    <row r="413" spans="1:10" s="144" customFormat="1" ht="12.75" customHeight="1">
      <c r="A413" s="132" t="s">
        <v>59</v>
      </c>
      <c r="B413" s="132" t="s">
        <v>59</v>
      </c>
      <c r="C413" s="132" t="s">
        <v>59</v>
      </c>
      <c r="D413" s="132" t="s">
        <v>59</v>
      </c>
      <c r="E413" s="132" t="s">
        <v>59</v>
      </c>
      <c r="F413" s="132" t="s">
        <v>59</v>
      </c>
      <c r="G413" s="132" t="s">
        <v>59</v>
      </c>
      <c r="H413" s="132" t="s">
        <v>59</v>
      </c>
      <c r="I413" s="132" t="s">
        <v>59</v>
      </c>
      <c r="J413" s="132" t="s">
        <v>59</v>
      </c>
    </row>
    <row r="414" spans="1:10" s="144" customFormat="1" ht="12.75" customHeight="1">
      <c r="A414" s="132" t="s">
        <v>59</v>
      </c>
      <c r="B414" s="132" t="s">
        <v>59</v>
      </c>
      <c r="C414" s="132" t="s">
        <v>59</v>
      </c>
      <c r="D414" s="132" t="s">
        <v>59</v>
      </c>
      <c r="E414" s="132" t="s">
        <v>59</v>
      </c>
      <c r="F414" s="132" t="s">
        <v>59</v>
      </c>
      <c r="G414" s="132" t="s">
        <v>59</v>
      </c>
      <c r="H414" s="132" t="s">
        <v>59</v>
      </c>
      <c r="I414" s="132" t="s">
        <v>59</v>
      </c>
      <c r="J414" s="132" t="s">
        <v>59</v>
      </c>
    </row>
    <row r="415" spans="1:10" s="144" customFormat="1" ht="12.75" customHeight="1">
      <c r="A415" s="132" t="s">
        <v>59</v>
      </c>
      <c r="B415" s="132" t="s">
        <v>59</v>
      </c>
      <c r="C415" s="132" t="s">
        <v>59</v>
      </c>
      <c r="D415" s="132" t="s">
        <v>59</v>
      </c>
      <c r="E415" s="132" t="s">
        <v>59</v>
      </c>
      <c r="F415" s="132" t="s">
        <v>59</v>
      </c>
      <c r="G415" s="132" t="s">
        <v>59</v>
      </c>
      <c r="H415" s="132" t="s">
        <v>59</v>
      </c>
      <c r="I415" s="132" t="s">
        <v>59</v>
      </c>
      <c r="J415" s="132" t="s">
        <v>59</v>
      </c>
    </row>
    <row r="416" spans="1:10" s="144" customFormat="1" ht="12.75" customHeight="1">
      <c r="A416" s="132" t="s">
        <v>59</v>
      </c>
      <c r="B416" s="132" t="s">
        <v>59</v>
      </c>
      <c r="C416" s="132" t="s">
        <v>59</v>
      </c>
      <c r="D416" s="132" t="s">
        <v>59</v>
      </c>
      <c r="E416" s="132" t="s">
        <v>59</v>
      </c>
      <c r="F416" s="132" t="s">
        <v>59</v>
      </c>
      <c r="G416" s="132" t="s">
        <v>59</v>
      </c>
      <c r="H416" s="132" t="s">
        <v>59</v>
      </c>
      <c r="I416" s="132" t="s">
        <v>59</v>
      </c>
      <c r="J416" s="132" t="s">
        <v>59</v>
      </c>
    </row>
    <row r="417" spans="1:10" s="144" customFormat="1" ht="12.75" customHeight="1">
      <c r="A417" s="132" t="s">
        <v>59</v>
      </c>
      <c r="B417" s="132" t="s">
        <v>59</v>
      </c>
      <c r="C417" s="132" t="s">
        <v>59</v>
      </c>
      <c r="D417" s="132" t="s">
        <v>59</v>
      </c>
      <c r="E417" s="132" t="s">
        <v>59</v>
      </c>
      <c r="F417" s="132" t="s">
        <v>59</v>
      </c>
      <c r="G417" s="132" t="s">
        <v>59</v>
      </c>
      <c r="H417" s="132" t="s">
        <v>59</v>
      </c>
      <c r="I417" s="132" t="s">
        <v>59</v>
      </c>
      <c r="J417" s="132" t="s">
        <v>59</v>
      </c>
    </row>
    <row r="418" spans="1:10" s="144" customFormat="1" ht="12.75" customHeight="1">
      <c r="A418" s="132" t="s">
        <v>59</v>
      </c>
      <c r="B418" s="132" t="s">
        <v>59</v>
      </c>
      <c r="C418" s="132" t="s">
        <v>59</v>
      </c>
      <c r="D418" s="132" t="s">
        <v>59</v>
      </c>
      <c r="E418" s="132" t="s">
        <v>59</v>
      </c>
      <c r="F418" s="132" t="s">
        <v>59</v>
      </c>
      <c r="G418" s="132" t="s">
        <v>59</v>
      </c>
      <c r="H418" s="132" t="s">
        <v>59</v>
      </c>
      <c r="I418" s="132" t="s">
        <v>59</v>
      </c>
      <c r="J418" s="132" t="s">
        <v>59</v>
      </c>
    </row>
    <row r="419" spans="1:10" s="144" customFormat="1" ht="12.75" customHeight="1">
      <c r="A419" s="132" t="s">
        <v>59</v>
      </c>
      <c r="B419" s="132" t="s">
        <v>59</v>
      </c>
      <c r="C419" s="132" t="s">
        <v>59</v>
      </c>
      <c r="D419" s="132" t="s">
        <v>59</v>
      </c>
      <c r="E419" s="132" t="s">
        <v>59</v>
      </c>
      <c r="F419" s="132" t="s">
        <v>59</v>
      </c>
      <c r="G419" s="132" t="s">
        <v>59</v>
      </c>
      <c r="H419" s="132" t="s">
        <v>59</v>
      </c>
      <c r="I419" s="132" t="s">
        <v>59</v>
      </c>
      <c r="J419" s="132" t="s">
        <v>59</v>
      </c>
    </row>
    <row r="420" spans="1:10" s="144" customFormat="1" ht="12.75" customHeight="1">
      <c r="A420" s="132" t="s">
        <v>59</v>
      </c>
      <c r="B420" s="132" t="s">
        <v>59</v>
      </c>
      <c r="C420" s="132" t="s">
        <v>59</v>
      </c>
      <c r="D420" s="132" t="s">
        <v>59</v>
      </c>
      <c r="E420" s="132" t="s">
        <v>59</v>
      </c>
      <c r="F420" s="132" t="s">
        <v>59</v>
      </c>
      <c r="G420" s="132" t="s">
        <v>59</v>
      </c>
      <c r="H420" s="132" t="s">
        <v>59</v>
      </c>
      <c r="I420" s="132" t="s">
        <v>59</v>
      </c>
      <c r="J420" s="132" t="s">
        <v>59</v>
      </c>
    </row>
    <row r="421" spans="1:10" s="144" customFormat="1" ht="12.75" customHeight="1">
      <c r="A421" s="132" t="s">
        <v>59</v>
      </c>
      <c r="B421" s="132" t="s">
        <v>59</v>
      </c>
      <c r="C421" s="132" t="s">
        <v>59</v>
      </c>
      <c r="D421" s="132" t="s">
        <v>59</v>
      </c>
      <c r="E421" s="132" t="s">
        <v>59</v>
      </c>
      <c r="F421" s="132" t="s">
        <v>59</v>
      </c>
      <c r="G421" s="132" t="s">
        <v>59</v>
      </c>
      <c r="H421" s="132" t="s">
        <v>59</v>
      </c>
      <c r="I421" s="132" t="s">
        <v>59</v>
      </c>
      <c r="J421" s="132" t="s">
        <v>59</v>
      </c>
    </row>
    <row r="422" spans="1:10" s="144" customFormat="1" ht="12.75" customHeight="1">
      <c r="A422" s="132" t="s">
        <v>59</v>
      </c>
      <c r="B422" s="132" t="s">
        <v>59</v>
      </c>
      <c r="C422" s="132" t="s">
        <v>59</v>
      </c>
      <c r="D422" s="132" t="s">
        <v>59</v>
      </c>
      <c r="E422" s="132" t="s">
        <v>59</v>
      </c>
      <c r="F422" s="132" t="s">
        <v>59</v>
      </c>
      <c r="G422" s="132" t="s">
        <v>59</v>
      </c>
      <c r="H422" s="132" t="s">
        <v>59</v>
      </c>
      <c r="I422" s="132" t="s">
        <v>59</v>
      </c>
      <c r="J422" s="132" t="s">
        <v>59</v>
      </c>
    </row>
    <row r="423" spans="1:10" s="144" customFormat="1" ht="12.75" customHeight="1">
      <c r="A423" s="132" t="s">
        <v>59</v>
      </c>
      <c r="B423" s="132" t="s">
        <v>59</v>
      </c>
      <c r="C423" s="132" t="s">
        <v>59</v>
      </c>
      <c r="D423" s="132" t="s">
        <v>59</v>
      </c>
      <c r="E423" s="132" t="s">
        <v>59</v>
      </c>
      <c r="F423" s="132" t="s">
        <v>59</v>
      </c>
      <c r="G423" s="132" t="s">
        <v>59</v>
      </c>
      <c r="H423" s="132" t="s">
        <v>59</v>
      </c>
      <c r="I423" s="132" t="s">
        <v>59</v>
      </c>
      <c r="J423" s="132" t="s">
        <v>59</v>
      </c>
    </row>
    <row r="424" spans="1:10" s="144" customFormat="1" ht="12.75" customHeight="1">
      <c r="A424" s="132" t="s">
        <v>59</v>
      </c>
      <c r="B424" s="132" t="s">
        <v>59</v>
      </c>
      <c r="C424" s="132" t="s">
        <v>59</v>
      </c>
      <c r="D424" s="132" t="s">
        <v>59</v>
      </c>
      <c r="E424" s="132" t="s">
        <v>59</v>
      </c>
      <c r="F424" s="132" t="s">
        <v>59</v>
      </c>
      <c r="G424" s="132" t="s">
        <v>59</v>
      </c>
      <c r="H424" s="132" t="s">
        <v>59</v>
      </c>
      <c r="I424" s="132" t="s">
        <v>59</v>
      </c>
      <c r="J424" s="132" t="s">
        <v>59</v>
      </c>
    </row>
    <row r="425" spans="1:10" s="144" customFormat="1" ht="12.75" customHeight="1">
      <c r="A425" s="132" t="s">
        <v>59</v>
      </c>
      <c r="B425" s="132" t="s">
        <v>59</v>
      </c>
      <c r="C425" s="132" t="s">
        <v>59</v>
      </c>
      <c r="D425" s="132" t="s">
        <v>59</v>
      </c>
      <c r="E425" s="132" t="s">
        <v>59</v>
      </c>
      <c r="F425" s="132" t="s">
        <v>59</v>
      </c>
      <c r="G425" s="132" t="s">
        <v>59</v>
      </c>
      <c r="H425" s="132" t="s">
        <v>59</v>
      </c>
      <c r="I425" s="132" t="s">
        <v>59</v>
      </c>
      <c r="J425" s="132" t="s">
        <v>59</v>
      </c>
    </row>
    <row r="426" spans="1:10" s="144" customFormat="1" ht="12.75" customHeight="1">
      <c r="A426" s="132" t="s">
        <v>59</v>
      </c>
      <c r="B426" s="132" t="s">
        <v>59</v>
      </c>
      <c r="C426" s="132" t="s">
        <v>59</v>
      </c>
      <c r="D426" s="132" t="s">
        <v>59</v>
      </c>
      <c r="E426" s="132" t="s">
        <v>59</v>
      </c>
      <c r="F426" s="132" t="s">
        <v>59</v>
      </c>
      <c r="G426" s="132" t="s">
        <v>59</v>
      </c>
      <c r="H426" s="132" t="s">
        <v>59</v>
      </c>
      <c r="I426" s="132" t="s">
        <v>59</v>
      </c>
      <c r="J426" s="132" t="s">
        <v>59</v>
      </c>
    </row>
    <row r="427" spans="1:10" s="144" customFormat="1" ht="12.75" customHeight="1">
      <c r="A427" s="132" t="s">
        <v>59</v>
      </c>
      <c r="B427" s="132" t="s">
        <v>59</v>
      </c>
      <c r="C427" s="132" t="s">
        <v>59</v>
      </c>
      <c r="D427" s="132" t="s">
        <v>59</v>
      </c>
      <c r="E427" s="132" t="s">
        <v>59</v>
      </c>
      <c r="F427" s="132" t="s">
        <v>59</v>
      </c>
      <c r="G427" s="132" t="s">
        <v>59</v>
      </c>
      <c r="H427" s="132" t="s">
        <v>59</v>
      </c>
      <c r="I427" s="132" t="s">
        <v>59</v>
      </c>
      <c r="J427" s="132" t="s">
        <v>59</v>
      </c>
    </row>
    <row r="428" spans="1:10" s="144" customFormat="1" ht="12.75" customHeight="1">
      <c r="A428" s="132" t="s">
        <v>59</v>
      </c>
      <c r="B428" s="132" t="s">
        <v>59</v>
      </c>
      <c r="C428" s="132" t="s">
        <v>59</v>
      </c>
      <c r="D428" s="132" t="s">
        <v>59</v>
      </c>
      <c r="E428" s="132" t="s">
        <v>59</v>
      </c>
      <c r="F428" s="132" t="s">
        <v>59</v>
      </c>
      <c r="G428" s="132" t="s">
        <v>59</v>
      </c>
      <c r="H428" s="132" t="s">
        <v>59</v>
      </c>
      <c r="I428" s="132" t="s">
        <v>59</v>
      </c>
      <c r="J428" s="132" t="s">
        <v>59</v>
      </c>
    </row>
    <row r="429" spans="1:10" s="144" customFormat="1" ht="12.75" customHeight="1">
      <c r="A429" s="132" t="s">
        <v>59</v>
      </c>
      <c r="B429" s="132" t="s">
        <v>59</v>
      </c>
      <c r="C429" s="132" t="s">
        <v>59</v>
      </c>
      <c r="D429" s="132" t="s">
        <v>59</v>
      </c>
      <c r="E429" s="132" t="s">
        <v>59</v>
      </c>
      <c r="F429" s="132" t="s">
        <v>59</v>
      </c>
      <c r="G429" s="132" t="s">
        <v>59</v>
      </c>
      <c r="H429" s="132" t="s">
        <v>59</v>
      </c>
      <c r="I429" s="132" t="s">
        <v>59</v>
      </c>
      <c r="J429" s="132" t="s">
        <v>59</v>
      </c>
    </row>
    <row r="430" spans="1:10" s="144" customFormat="1" ht="12.75" customHeight="1">
      <c r="A430" s="132" t="s">
        <v>59</v>
      </c>
      <c r="B430" s="132" t="s">
        <v>59</v>
      </c>
      <c r="C430" s="132" t="s">
        <v>59</v>
      </c>
      <c r="D430" s="132" t="s">
        <v>59</v>
      </c>
      <c r="E430" s="132" t="s">
        <v>59</v>
      </c>
      <c r="F430" s="132" t="s">
        <v>59</v>
      </c>
      <c r="G430" s="132" t="s">
        <v>59</v>
      </c>
      <c r="H430" s="132" t="s">
        <v>59</v>
      </c>
      <c r="I430" s="132" t="s">
        <v>59</v>
      </c>
      <c r="J430" s="132" t="s">
        <v>59</v>
      </c>
    </row>
    <row r="431" spans="1:10" s="144" customFormat="1" ht="12.75" customHeight="1">
      <c r="A431" s="132" t="s">
        <v>59</v>
      </c>
      <c r="B431" s="132" t="s">
        <v>59</v>
      </c>
      <c r="C431" s="132" t="s">
        <v>59</v>
      </c>
      <c r="D431" s="132" t="s">
        <v>59</v>
      </c>
      <c r="E431" s="132" t="s">
        <v>59</v>
      </c>
      <c r="F431" s="132" t="s">
        <v>59</v>
      </c>
      <c r="G431" s="132" t="s">
        <v>59</v>
      </c>
      <c r="H431" s="132" t="s">
        <v>59</v>
      </c>
      <c r="I431" s="132" t="s">
        <v>59</v>
      </c>
      <c r="J431" s="132" t="s">
        <v>59</v>
      </c>
    </row>
    <row r="432" spans="1:10" s="144" customFormat="1" ht="12.75" customHeight="1">
      <c r="A432" s="132" t="s">
        <v>59</v>
      </c>
      <c r="B432" s="132" t="s">
        <v>59</v>
      </c>
      <c r="C432" s="132" t="s">
        <v>59</v>
      </c>
      <c r="D432" s="132" t="s">
        <v>59</v>
      </c>
      <c r="E432" s="132" t="s">
        <v>59</v>
      </c>
      <c r="F432" s="132" t="s">
        <v>59</v>
      </c>
      <c r="G432" s="132" t="s">
        <v>59</v>
      </c>
      <c r="H432" s="132" t="s">
        <v>59</v>
      </c>
      <c r="I432" s="132" t="s">
        <v>59</v>
      </c>
      <c r="J432" s="132" t="s">
        <v>59</v>
      </c>
    </row>
    <row r="433" spans="1:10" s="144" customFormat="1" ht="12.75" customHeight="1">
      <c r="A433" s="132" t="s">
        <v>59</v>
      </c>
      <c r="B433" s="132" t="s">
        <v>59</v>
      </c>
      <c r="C433" s="132" t="s">
        <v>59</v>
      </c>
      <c r="D433" s="132" t="s">
        <v>59</v>
      </c>
      <c r="E433" s="132" t="s">
        <v>59</v>
      </c>
      <c r="F433" s="132" t="s">
        <v>59</v>
      </c>
      <c r="G433" s="132" t="s">
        <v>59</v>
      </c>
      <c r="H433" s="132" t="s">
        <v>59</v>
      </c>
      <c r="I433" s="132" t="s">
        <v>59</v>
      </c>
      <c r="J433" s="132" t="s">
        <v>59</v>
      </c>
    </row>
    <row r="434" spans="1:10" s="144" customFormat="1" ht="12.75" customHeight="1">
      <c r="A434" s="132" t="s">
        <v>59</v>
      </c>
      <c r="B434" s="132" t="s">
        <v>59</v>
      </c>
      <c r="C434" s="132" t="s">
        <v>59</v>
      </c>
      <c r="D434" s="132" t="s">
        <v>59</v>
      </c>
      <c r="E434" s="132" t="s">
        <v>59</v>
      </c>
      <c r="F434" s="132" t="s">
        <v>59</v>
      </c>
      <c r="G434" s="132" t="s">
        <v>59</v>
      </c>
      <c r="H434" s="132" t="s">
        <v>59</v>
      </c>
      <c r="I434" s="132" t="s">
        <v>59</v>
      </c>
      <c r="J434" s="132" t="s">
        <v>59</v>
      </c>
    </row>
    <row r="435" spans="1:10" s="144" customFormat="1" ht="12.75" customHeight="1">
      <c r="A435" s="132" t="s">
        <v>59</v>
      </c>
      <c r="B435" s="132" t="s">
        <v>59</v>
      </c>
      <c r="C435" s="132" t="s">
        <v>59</v>
      </c>
      <c r="D435" s="132" t="s">
        <v>59</v>
      </c>
      <c r="E435" s="132" t="s">
        <v>59</v>
      </c>
      <c r="F435" s="132" t="s">
        <v>59</v>
      </c>
      <c r="G435" s="132" t="s">
        <v>59</v>
      </c>
      <c r="H435" s="132" t="s">
        <v>59</v>
      </c>
      <c r="I435" s="132" t="s">
        <v>59</v>
      </c>
      <c r="J435" s="132" t="s">
        <v>59</v>
      </c>
    </row>
    <row r="436" spans="1:10" s="144" customFormat="1" ht="12.75" customHeight="1">
      <c r="A436" s="132" t="s">
        <v>59</v>
      </c>
      <c r="B436" s="132" t="s">
        <v>59</v>
      </c>
      <c r="C436" s="132" t="s">
        <v>59</v>
      </c>
      <c r="D436" s="132" t="s">
        <v>59</v>
      </c>
      <c r="E436" s="132" t="s">
        <v>59</v>
      </c>
      <c r="F436" s="132" t="s">
        <v>59</v>
      </c>
      <c r="G436" s="132" t="s">
        <v>59</v>
      </c>
      <c r="H436" s="132" t="s">
        <v>59</v>
      </c>
      <c r="I436" s="132" t="s">
        <v>59</v>
      </c>
      <c r="J436" s="132" t="s">
        <v>59</v>
      </c>
    </row>
    <row r="437" spans="1:10" s="144" customFormat="1" ht="12.75" customHeight="1">
      <c r="A437" s="132" t="s">
        <v>59</v>
      </c>
      <c r="B437" s="132" t="s">
        <v>59</v>
      </c>
      <c r="C437" s="132" t="s">
        <v>59</v>
      </c>
      <c r="D437" s="132" t="s">
        <v>59</v>
      </c>
      <c r="E437" s="132" t="s">
        <v>59</v>
      </c>
      <c r="F437" s="132" t="s">
        <v>59</v>
      </c>
      <c r="G437" s="132" t="s">
        <v>59</v>
      </c>
      <c r="H437" s="132" t="s">
        <v>59</v>
      </c>
      <c r="I437" s="132" t="s">
        <v>59</v>
      </c>
      <c r="J437" s="132" t="s">
        <v>59</v>
      </c>
    </row>
    <row r="438" spans="1:10" s="144" customFormat="1" ht="12.75" customHeight="1">
      <c r="A438" s="132" t="s">
        <v>59</v>
      </c>
      <c r="B438" s="132" t="s">
        <v>59</v>
      </c>
      <c r="C438" s="132" t="s">
        <v>59</v>
      </c>
      <c r="D438" s="132" t="s">
        <v>59</v>
      </c>
      <c r="E438" s="132" t="s">
        <v>59</v>
      </c>
      <c r="F438" s="132" t="s">
        <v>59</v>
      </c>
      <c r="G438" s="132" t="s">
        <v>59</v>
      </c>
      <c r="H438" s="132" t="s">
        <v>59</v>
      </c>
      <c r="I438" s="132" t="s">
        <v>59</v>
      </c>
      <c r="J438" s="132" t="s">
        <v>59</v>
      </c>
    </row>
    <row r="439" spans="1:10" s="144" customFormat="1" ht="12.75" customHeight="1">
      <c r="A439" s="132" t="s">
        <v>59</v>
      </c>
      <c r="B439" s="132" t="s">
        <v>59</v>
      </c>
      <c r="C439" s="132" t="s">
        <v>59</v>
      </c>
      <c r="D439" s="132" t="s">
        <v>59</v>
      </c>
      <c r="E439" s="132" t="s">
        <v>59</v>
      </c>
      <c r="F439" s="132" t="s">
        <v>59</v>
      </c>
      <c r="G439" s="132" t="s">
        <v>59</v>
      </c>
      <c r="H439" s="132" t="s">
        <v>59</v>
      </c>
      <c r="I439" s="132" t="s">
        <v>59</v>
      </c>
      <c r="J439" s="132" t="s">
        <v>59</v>
      </c>
    </row>
    <row r="440" spans="1:10" s="144" customFormat="1" ht="12.75" customHeight="1">
      <c r="A440" s="132" t="s">
        <v>59</v>
      </c>
      <c r="B440" s="132" t="s">
        <v>59</v>
      </c>
      <c r="C440" s="132" t="s">
        <v>59</v>
      </c>
      <c r="D440" s="132" t="s">
        <v>59</v>
      </c>
      <c r="E440" s="132" t="s">
        <v>59</v>
      </c>
      <c r="F440" s="132" t="s">
        <v>59</v>
      </c>
      <c r="G440" s="132" t="s">
        <v>59</v>
      </c>
      <c r="H440" s="132" t="s">
        <v>59</v>
      </c>
      <c r="I440" s="132" t="s">
        <v>59</v>
      </c>
      <c r="J440" s="132" t="s">
        <v>59</v>
      </c>
    </row>
    <row r="441" spans="1:10" s="144" customFormat="1" ht="12.75" customHeight="1">
      <c r="A441" s="132" t="s">
        <v>59</v>
      </c>
      <c r="B441" s="132" t="s">
        <v>59</v>
      </c>
      <c r="C441" s="132" t="s">
        <v>59</v>
      </c>
      <c r="D441" s="132" t="s">
        <v>59</v>
      </c>
      <c r="E441" s="132" t="s">
        <v>59</v>
      </c>
      <c r="F441" s="132" t="s">
        <v>59</v>
      </c>
      <c r="G441" s="132" t="s">
        <v>59</v>
      </c>
      <c r="H441" s="132" t="s">
        <v>59</v>
      </c>
      <c r="I441" s="132" t="s">
        <v>59</v>
      </c>
      <c r="J441" s="132" t="s">
        <v>59</v>
      </c>
    </row>
    <row r="442" spans="1:10" s="144" customFormat="1" ht="12.75" customHeight="1">
      <c r="A442" s="132" t="s">
        <v>59</v>
      </c>
      <c r="B442" s="132" t="s">
        <v>59</v>
      </c>
      <c r="C442" s="132" t="s">
        <v>59</v>
      </c>
      <c r="D442" s="132" t="s">
        <v>59</v>
      </c>
      <c r="E442" s="132" t="s">
        <v>59</v>
      </c>
      <c r="F442" s="132" t="s">
        <v>59</v>
      </c>
      <c r="G442" s="132" t="s">
        <v>59</v>
      </c>
      <c r="H442" s="132" t="s">
        <v>59</v>
      </c>
      <c r="I442" s="132" t="s">
        <v>59</v>
      </c>
      <c r="J442" s="132" t="s">
        <v>59</v>
      </c>
    </row>
    <row r="443" spans="1:10" s="144" customFormat="1" ht="12.75" customHeight="1">
      <c r="A443" s="132" t="s">
        <v>59</v>
      </c>
      <c r="B443" s="132" t="s">
        <v>59</v>
      </c>
      <c r="C443" s="132" t="s">
        <v>59</v>
      </c>
      <c r="D443" s="132" t="s">
        <v>59</v>
      </c>
      <c r="E443" s="132" t="s">
        <v>59</v>
      </c>
      <c r="F443" s="132" t="s">
        <v>59</v>
      </c>
      <c r="G443" s="132" t="s">
        <v>59</v>
      </c>
      <c r="H443" s="132" t="s">
        <v>59</v>
      </c>
      <c r="I443" s="132" t="s">
        <v>59</v>
      </c>
      <c r="J443" s="132" t="s">
        <v>59</v>
      </c>
    </row>
    <row r="444" spans="1:10" s="144" customFormat="1" ht="12.75" customHeight="1">
      <c r="A444" s="132" t="s">
        <v>59</v>
      </c>
      <c r="B444" s="132" t="s">
        <v>59</v>
      </c>
      <c r="C444" s="132" t="s">
        <v>59</v>
      </c>
      <c r="D444" s="132" t="s">
        <v>59</v>
      </c>
      <c r="E444" s="132" t="s">
        <v>59</v>
      </c>
      <c r="F444" s="132" t="s">
        <v>59</v>
      </c>
      <c r="G444" s="132" t="s">
        <v>59</v>
      </c>
      <c r="H444" s="132" t="s">
        <v>59</v>
      </c>
      <c r="I444" s="132" t="s">
        <v>59</v>
      </c>
      <c r="J444" s="132" t="s">
        <v>59</v>
      </c>
    </row>
    <row r="445" spans="1:10" s="144" customFormat="1" ht="12.75" customHeight="1">
      <c r="A445" s="132" t="s">
        <v>59</v>
      </c>
      <c r="B445" s="132" t="s">
        <v>59</v>
      </c>
      <c r="C445" s="132" t="s">
        <v>59</v>
      </c>
      <c r="D445" s="132" t="s">
        <v>59</v>
      </c>
      <c r="E445" s="132" t="s">
        <v>59</v>
      </c>
      <c r="F445" s="132" t="s">
        <v>59</v>
      </c>
      <c r="G445" s="132" t="s">
        <v>59</v>
      </c>
      <c r="H445" s="132" t="s">
        <v>59</v>
      </c>
      <c r="I445" s="132" t="s">
        <v>59</v>
      </c>
      <c r="J445" s="132" t="s">
        <v>59</v>
      </c>
    </row>
    <row r="446" spans="1:10" s="144" customFormat="1" ht="12.75" customHeight="1">
      <c r="A446" s="132" t="s">
        <v>59</v>
      </c>
      <c r="B446" s="132" t="s">
        <v>59</v>
      </c>
      <c r="C446" s="132" t="s">
        <v>59</v>
      </c>
      <c r="D446" s="132" t="s">
        <v>59</v>
      </c>
      <c r="E446" s="132" t="s">
        <v>59</v>
      </c>
      <c r="F446" s="132" t="s">
        <v>59</v>
      </c>
      <c r="G446" s="132" t="s">
        <v>59</v>
      </c>
      <c r="H446" s="132" t="s">
        <v>59</v>
      </c>
      <c r="I446" s="132" t="s">
        <v>59</v>
      </c>
      <c r="J446" s="132" t="s">
        <v>59</v>
      </c>
    </row>
    <row r="447" spans="1:10" s="144" customFormat="1" ht="12.75" customHeight="1">
      <c r="A447" s="132" t="s">
        <v>59</v>
      </c>
      <c r="B447" s="132" t="s">
        <v>59</v>
      </c>
      <c r="C447" s="132" t="s">
        <v>59</v>
      </c>
      <c r="D447" s="132" t="s">
        <v>59</v>
      </c>
      <c r="E447" s="132" t="s">
        <v>59</v>
      </c>
      <c r="F447" s="132" t="s">
        <v>59</v>
      </c>
      <c r="G447" s="132" t="s">
        <v>59</v>
      </c>
      <c r="H447" s="132" t="s">
        <v>59</v>
      </c>
      <c r="I447" s="132" t="s">
        <v>59</v>
      </c>
      <c r="J447" s="132" t="s">
        <v>59</v>
      </c>
    </row>
    <row r="448" spans="1:10" ht="12.75" customHeight="1">
      <c r="A448" s="151"/>
    </row>
  </sheetData>
  <mergeCells count="1">
    <mergeCell ref="M45:T47"/>
  </mergeCells>
  <pageMargins left="0.7" right="0.7" top="0.75" bottom="0.75" header="0.3" footer="0.3"/>
  <drawing r:id="rId1"/>
</worksheet>
</file>

<file path=xl/worksheets/sheet7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7635F10-EB4E-DE41-A8C4-FA2B744DF023}">
  <dimension ref="A1:T448"/>
  <sheetViews>
    <sheetView workbookViewId="0">
      <selection activeCell="A2" sqref="A2"/>
    </sheetView>
  </sheetViews>
  <sheetFormatPr baseColWidth="10" defaultColWidth="9.1640625" defaultRowHeight="11"/>
  <cols>
    <col min="1" max="1" width="9.83203125" style="132" customWidth="1"/>
    <col min="2" max="2" width="28.33203125" style="132" bestFit="1" customWidth="1"/>
    <col min="3" max="4" width="11.1640625" style="132" customWidth="1"/>
    <col min="5" max="8" width="9.1640625" style="132"/>
    <col min="9" max="9" width="10" style="132" bestFit="1" customWidth="1"/>
    <col min="10" max="256" width="9.1640625" style="132"/>
    <col min="257" max="257" width="9.83203125" style="132" customWidth="1"/>
    <col min="258" max="258" width="28.33203125" style="132" bestFit="1" customWidth="1"/>
    <col min="259" max="260" width="11.1640625" style="132" customWidth="1"/>
    <col min="261" max="264" width="9.1640625" style="132"/>
    <col min="265" max="265" width="10" style="132" bestFit="1" customWidth="1"/>
    <col min="266" max="512" width="9.1640625" style="132"/>
    <col min="513" max="513" width="9.83203125" style="132" customWidth="1"/>
    <col min="514" max="514" width="28.33203125" style="132" bestFit="1" customWidth="1"/>
    <col min="515" max="516" width="11.1640625" style="132" customWidth="1"/>
    <col min="517" max="520" width="9.1640625" style="132"/>
    <col min="521" max="521" width="10" style="132" bestFit="1" customWidth="1"/>
    <col min="522" max="768" width="9.1640625" style="132"/>
    <col min="769" max="769" width="9.83203125" style="132" customWidth="1"/>
    <col min="770" max="770" width="28.33203125" style="132" bestFit="1" customWidth="1"/>
    <col min="771" max="772" width="11.1640625" style="132" customWidth="1"/>
    <col min="773" max="776" width="9.1640625" style="132"/>
    <col min="777" max="777" width="10" style="132" bestFit="1" customWidth="1"/>
    <col min="778" max="1024" width="9.1640625" style="132"/>
    <col min="1025" max="1025" width="9.83203125" style="132" customWidth="1"/>
    <col min="1026" max="1026" width="28.33203125" style="132" bestFit="1" customWidth="1"/>
    <col min="1027" max="1028" width="11.1640625" style="132" customWidth="1"/>
    <col min="1029" max="1032" width="9.1640625" style="132"/>
    <col min="1033" max="1033" width="10" style="132" bestFit="1" customWidth="1"/>
    <col min="1034" max="1280" width="9.1640625" style="132"/>
    <col min="1281" max="1281" width="9.83203125" style="132" customWidth="1"/>
    <col min="1282" max="1282" width="28.33203125" style="132" bestFit="1" customWidth="1"/>
    <col min="1283" max="1284" width="11.1640625" style="132" customWidth="1"/>
    <col min="1285" max="1288" width="9.1640625" style="132"/>
    <col min="1289" max="1289" width="10" style="132" bestFit="1" customWidth="1"/>
    <col min="1290" max="1536" width="9.1640625" style="132"/>
    <col min="1537" max="1537" width="9.83203125" style="132" customWidth="1"/>
    <col min="1538" max="1538" width="28.33203125" style="132" bestFit="1" customWidth="1"/>
    <col min="1539" max="1540" width="11.1640625" style="132" customWidth="1"/>
    <col min="1541" max="1544" width="9.1640625" style="132"/>
    <col min="1545" max="1545" width="10" style="132" bestFit="1" customWidth="1"/>
    <col min="1546" max="1792" width="9.1640625" style="132"/>
    <col min="1793" max="1793" width="9.83203125" style="132" customWidth="1"/>
    <col min="1794" max="1794" width="28.33203125" style="132" bestFit="1" customWidth="1"/>
    <col min="1795" max="1796" width="11.1640625" style="132" customWidth="1"/>
    <col min="1797" max="1800" width="9.1640625" style="132"/>
    <col min="1801" max="1801" width="10" style="132" bestFit="1" customWidth="1"/>
    <col min="1802" max="2048" width="9.1640625" style="132"/>
    <col min="2049" max="2049" width="9.83203125" style="132" customWidth="1"/>
    <col min="2050" max="2050" width="28.33203125" style="132" bestFit="1" customWidth="1"/>
    <col min="2051" max="2052" width="11.1640625" style="132" customWidth="1"/>
    <col min="2053" max="2056" width="9.1640625" style="132"/>
    <col min="2057" max="2057" width="10" style="132" bestFit="1" customWidth="1"/>
    <col min="2058" max="2304" width="9.1640625" style="132"/>
    <col min="2305" max="2305" width="9.83203125" style="132" customWidth="1"/>
    <col min="2306" max="2306" width="28.33203125" style="132" bestFit="1" customWidth="1"/>
    <col min="2307" max="2308" width="11.1640625" style="132" customWidth="1"/>
    <col min="2309" max="2312" width="9.1640625" style="132"/>
    <col min="2313" max="2313" width="10" style="132" bestFit="1" customWidth="1"/>
    <col min="2314" max="2560" width="9.1640625" style="132"/>
    <col min="2561" max="2561" width="9.83203125" style="132" customWidth="1"/>
    <col min="2562" max="2562" width="28.33203125" style="132" bestFit="1" customWidth="1"/>
    <col min="2563" max="2564" width="11.1640625" style="132" customWidth="1"/>
    <col min="2565" max="2568" width="9.1640625" style="132"/>
    <col min="2569" max="2569" width="10" style="132" bestFit="1" customWidth="1"/>
    <col min="2570" max="2816" width="9.1640625" style="132"/>
    <col min="2817" max="2817" width="9.83203125" style="132" customWidth="1"/>
    <col min="2818" max="2818" width="28.33203125" style="132" bestFit="1" customWidth="1"/>
    <col min="2819" max="2820" width="11.1640625" style="132" customWidth="1"/>
    <col min="2821" max="2824" width="9.1640625" style="132"/>
    <col min="2825" max="2825" width="10" style="132" bestFit="1" customWidth="1"/>
    <col min="2826" max="3072" width="9.1640625" style="132"/>
    <col min="3073" max="3073" width="9.83203125" style="132" customWidth="1"/>
    <col min="3074" max="3074" width="28.33203125" style="132" bestFit="1" customWidth="1"/>
    <col min="3075" max="3076" width="11.1640625" style="132" customWidth="1"/>
    <col min="3077" max="3080" width="9.1640625" style="132"/>
    <col min="3081" max="3081" width="10" style="132" bestFit="1" customWidth="1"/>
    <col min="3082" max="3328" width="9.1640625" style="132"/>
    <col min="3329" max="3329" width="9.83203125" style="132" customWidth="1"/>
    <col min="3330" max="3330" width="28.33203125" style="132" bestFit="1" customWidth="1"/>
    <col min="3331" max="3332" width="11.1640625" style="132" customWidth="1"/>
    <col min="3333" max="3336" width="9.1640625" style="132"/>
    <col min="3337" max="3337" width="10" style="132" bestFit="1" customWidth="1"/>
    <col min="3338" max="3584" width="9.1640625" style="132"/>
    <col min="3585" max="3585" width="9.83203125" style="132" customWidth="1"/>
    <col min="3586" max="3586" width="28.33203125" style="132" bestFit="1" customWidth="1"/>
    <col min="3587" max="3588" width="11.1640625" style="132" customWidth="1"/>
    <col min="3589" max="3592" width="9.1640625" style="132"/>
    <col min="3593" max="3593" width="10" style="132" bestFit="1" customWidth="1"/>
    <col min="3594" max="3840" width="9.1640625" style="132"/>
    <col min="3841" max="3841" width="9.83203125" style="132" customWidth="1"/>
    <col min="3842" max="3842" width="28.33203125" style="132" bestFit="1" customWidth="1"/>
    <col min="3843" max="3844" width="11.1640625" style="132" customWidth="1"/>
    <col min="3845" max="3848" width="9.1640625" style="132"/>
    <col min="3849" max="3849" width="10" style="132" bestFit="1" customWidth="1"/>
    <col min="3850" max="4096" width="9.1640625" style="132"/>
    <col min="4097" max="4097" width="9.83203125" style="132" customWidth="1"/>
    <col min="4098" max="4098" width="28.33203125" style="132" bestFit="1" customWidth="1"/>
    <col min="4099" max="4100" width="11.1640625" style="132" customWidth="1"/>
    <col min="4101" max="4104" width="9.1640625" style="132"/>
    <col min="4105" max="4105" width="10" style="132" bestFit="1" customWidth="1"/>
    <col min="4106" max="4352" width="9.1640625" style="132"/>
    <col min="4353" max="4353" width="9.83203125" style="132" customWidth="1"/>
    <col min="4354" max="4354" width="28.33203125" style="132" bestFit="1" customWidth="1"/>
    <col min="4355" max="4356" width="11.1640625" style="132" customWidth="1"/>
    <col min="4357" max="4360" width="9.1640625" style="132"/>
    <col min="4361" max="4361" width="10" style="132" bestFit="1" customWidth="1"/>
    <col min="4362" max="4608" width="9.1640625" style="132"/>
    <col min="4609" max="4609" width="9.83203125" style="132" customWidth="1"/>
    <col min="4610" max="4610" width="28.33203125" style="132" bestFit="1" customWidth="1"/>
    <col min="4611" max="4612" width="11.1640625" style="132" customWidth="1"/>
    <col min="4613" max="4616" width="9.1640625" style="132"/>
    <col min="4617" max="4617" width="10" style="132" bestFit="1" customWidth="1"/>
    <col min="4618" max="4864" width="9.1640625" style="132"/>
    <col min="4865" max="4865" width="9.83203125" style="132" customWidth="1"/>
    <col min="4866" max="4866" width="28.33203125" style="132" bestFit="1" customWidth="1"/>
    <col min="4867" max="4868" width="11.1640625" style="132" customWidth="1"/>
    <col min="4869" max="4872" width="9.1640625" style="132"/>
    <col min="4873" max="4873" width="10" style="132" bestFit="1" customWidth="1"/>
    <col min="4874" max="5120" width="9.1640625" style="132"/>
    <col min="5121" max="5121" width="9.83203125" style="132" customWidth="1"/>
    <col min="5122" max="5122" width="28.33203125" style="132" bestFit="1" customWidth="1"/>
    <col min="5123" max="5124" width="11.1640625" style="132" customWidth="1"/>
    <col min="5125" max="5128" width="9.1640625" style="132"/>
    <col min="5129" max="5129" width="10" style="132" bestFit="1" customWidth="1"/>
    <col min="5130" max="5376" width="9.1640625" style="132"/>
    <col min="5377" max="5377" width="9.83203125" style="132" customWidth="1"/>
    <col min="5378" max="5378" width="28.33203125" style="132" bestFit="1" customWidth="1"/>
    <col min="5379" max="5380" width="11.1640625" style="132" customWidth="1"/>
    <col min="5381" max="5384" width="9.1640625" style="132"/>
    <col min="5385" max="5385" width="10" style="132" bestFit="1" customWidth="1"/>
    <col min="5386" max="5632" width="9.1640625" style="132"/>
    <col min="5633" max="5633" width="9.83203125" style="132" customWidth="1"/>
    <col min="5634" max="5634" width="28.33203125" style="132" bestFit="1" customWidth="1"/>
    <col min="5635" max="5636" width="11.1640625" style="132" customWidth="1"/>
    <col min="5637" max="5640" width="9.1640625" style="132"/>
    <col min="5641" max="5641" width="10" style="132" bestFit="1" customWidth="1"/>
    <col min="5642" max="5888" width="9.1640625" style="132"/>
    <col min="5889" max="5889" width="9.83203125" style="132" customWidth="1"/>
    <col min="5890" max="5890" width="28.33203125" style="132" bestFit="1" customWidth="1"/>
    <col min="5891" max="5892" width="11.1640625" style="132" customWidth="1"/>
    <col min="5893" max="5896" width="9.1640625" style="132"/>
    <col min="5897" max="5897" width="10" style="132" bestFit="1" customWidth="1"/>
    <col min="5898" max="6144" width="9.1640625" style="132"/>
    <col min="6145" max="6145" width="9.83203125" style="132" customWidth="1"/>
    <col min="6146" max="6146" width="28.33203125" style="132" bestFit="1" customWidth="1"/>
    <col min="6147" max="6148" width="11.1640625" style="132" customWidth="1"/>
    <col min="6149" max="6152" width="9.1640625" style="132"/>
    <col min="6153" max="6153" width="10" style="132" bestFit="1" customWidth="1"/>
    <col min="6154" max="6400" width="9.1640625" style="132"/>
    <col min="6401" max="6401" width="9.83203125" style="132" customWidth="1"/>
    <col min="6402" max="6402" width="28.33203125" style="132" bestFit="1" customWidth="1"/>
    <col min="6403" max="6404" width="11.1640625" style="132" customWidth="1"/>
    <col min="6405" max="6408" width="9.1640625" style="132"/>
    <col min="6409" max="6409" width="10" style="132" bestFit="1" customWidth="1"/>
    <col min="6410" max="6656" width="9.1640625" style="132"/>
    <col min="6657" max="6657" width="9.83203125" style="132" customWidth="1"/>
    <col min="6658" max="6658" width="28.33203125" style="132" bestFit="1" customWidth="1"/>
    <col min="6659" max="6660" width="11.1640625" style="132" customWidth="1"/>
    <col min="6661" max="6664" width="9.1640625" style="132"/>
    <col min="6665" max="6665" width="10" style="132" bestFit="1" customWidth="1"/>
    <col min="6666" max="6912" width="9.1640625" style="132"/>
    <col min="6913" max="6913" width="9.83203125" style="132" customWidth="1"/>
    <col min="6914" max="6914" width="28.33203125" style="132" bestFit="1" customWidth="1"/>
    <col min="6915" max="6916" width="11.1640625" style="132" customWidth="1"/>
    <col min="6917" max="6920" width="9.1640625" style="132"/>
    <col min="6921" max="6921" width="10" style="132" bestFit="1" customWidth="1"/>
    <col min="6922" max="7168" width="9.1640625" style="132"/>
    <col min="7169" max="7169" width="9.83203125" style="132" customWidth="1"/>
    <col min="7170" max="7170" width="28.33203125" style="132" bestFit="1" customWidth="1"/>
    <col min="7171" max="7172" width="11.1640625" style="132" customWidth="1"/>
    <col min="7173" max="7176" width="9.1640625" style="132"/>
    <col min="7177" max="7177" width="10" style="132" bestFit="1" customWidth="1"/>
    <col min="7178" max="7424" width="9.1640625" style="132"/>
    <col min="7425" max="7425" width="9.83203125" style="132" customWidth="1"/>
    <col min="7426" max="7426" width="28.33203125" style="132" bestFit="1" customWidth="1"/>
    <col min="7427" max="7428" width="11.1640625" style="132" customWidth="1"/>
    <col min="7429" max="7432" width="9.1640625" style="132"/>
    <col min="7433" max="7433" width="10" style="132" bestFit="1" customWidth="1"/>
    <col min="7434" max="7680" width="9.1640625" style="132"/>
    <col min="7681" max="7681" width="9.83203125" style="132" customWidth="1"/>
    <col min="7682" max="7682" width="28.33203125" style="132" bestFit="1" customWidth="1"/>
    <col min="7683" max="7684" width="11.1640625" style="132" customWidth="1"/>
    <col min="7685" max="7688" width="9.1640625" style="132"/>
    <col min="7689" max="7689" width="10" style="132" bestFit="1" customWidth="1"/>
    <col min="7690" max="7936" width="9.1640625" style="132"/>
    <col min="7937" max="7937" width="9.83203125" style="132" customWidth="1"/>
    <col min="7938" max="7938" width="28.33203125" style="132" bestFit="1" customWidth="1"/>
    <col min="7939" max="7940" width="11.1640625" style="132" customWidth="1"/>
    <col min="7941" max="7944" width="9.1640625" style="132"/>
    <col min="7945" max="7945" width="10" style="132" bestFit="1" customWidth="1"/>
    <col min="7946" max="8192" width="9.1640625" style="132"/>
    <col min="8193" max="8193" width="9.83203125" style="132" customWidth="1"/>
    <col min="8194" max="8194" width="28.33203125" style="132" bestFit="1" customWidth="1"/>
    <col min="8195" max="8196" width="11.1640625" style="132" customWidth="1"/>
    <col min="8197" max="8200" width="9.1640625" style="132"/>
    <col min="8201" max="8201" width="10" style="132" bestFit="1" customWidth="1"/>
    <col min="8202" max="8448" width="9.1640625" style="132"/>
    <col min="8449" max="8449" width="9.83203125" style="132" customWidth="1"/>
    <col min="8450" max="8450" width="28.33203125" style="132" bestFit="1" customWidth="1"/>
    <col min="8451" max="8452" width="11.1640625" style="132" customWidth="1"/>
    <col min="8453" max="8456" width="9.1640625" style="132"/>
    <col min="8457" max="8457" width="10" style="132" bestFit="1" customWidth="1"/>
    <col min="8458" max="8704" width="9.1640625" style="132"/>
    <col min="8705" max="8705" width="9.83203125" style="132" customWidth="1"/>
    <col min="8706" max="8706" width="28.33203125" style="132" bestFit="1" customWidth="1"/>
    <col min="8707" max="8708" width="11.1640625" style="132" customWidth="1"/>
    <col min="8709" max="8712" width="9.1640625" style="132"/>
    <col min="8713" max="8713" width="10" style="132" bestFit="1" customWidth="1"/>
    <col min="8714" max="8960" width="9.1640625" style="132"/>
    <col min="8961" max="8961" width="9.83203125" style="132" customWidth="1"/>
    <col min="8962" max="8962" width="28.33203125" style="132" bestFit="1" customWidth="1"/>
    <col min="8963" max="8964" width="11.1640625" style="132" customWidth="1"/>
    <col min="8965" max="8968" width="9.1640625" style="132"/>
    <col min="8969" max="8969" width="10" style="132" bestFit="1" customWidth="1"/>
    <col min="8970" max="9216" width="9.1640625" style="132"/>
    <col min="9217" max="9217" width="9.83203125" style="132" customWidth="1"/>
    <col min="9218" max="9218" width="28.33203125" style="132" bestFit="1" customWidth="1"/>
    <col min="9219" max="9220" width="11.1640625" style="132" customWidth="1"/>
    <col min="9221" max="9224" width="9.1640625" style="132"/>
    <col min="9225" max="9225" width="10" style="132" bestFit="1" customWidth="1"/>
    <col min="9226" max="9472" width="9.1640625" style="132"/>
    <col min="9473" max="9473" width="9.83203125" style="132" customWidth="1"/>
    <col min="9474" max="9474" width="28.33203125" style="132" bestFit="1" customWidth="1"/>
    <col min="9475" max="9476" width="11.1640625" style="132" customWidth="1"/>
    <col min="9477" max="9480" width="9.1640625" style="132"/>
    <col min="9481" max="9481" width="10" style="132" bestFit="1" customWidth="1"/>
    <col min="9482" max="9728" width="9.1640625" style="132"/>
    <col min="9729" max="9729" width="9.83203125" style="132" customWidth="1"/>
    <col min="9730" max="9730" width="28.33203125" style="132" bestFit="1" customWidth="1"/>
    <col min="9731" max="9732" width="11.1640625" style="132" customWidth="1"/>
    <col min="9733" max="9736" width="9.1640625" style="132"/>
    <col min="9737" max="9737" width="10" style="132" bestFit="1" customWidth="1"/>
    <col min="9738" max="9984" width="9.1640625" style="132"/>
    <col min="9985" max="9985" width="9.83203125" style="132" customWidth="1"/>
    <col min="9986" max="9986" width="28.33203125" style="132" bestFit="1" customWidth="1"/>
    <col min="9987" max="9988" width="11.1640625" style="132" customWidth="1"/>
    <col min="9989" max="9992" width="9.1640625" style="132"/>
    <col min="9993" max="9993" width="10" style="132" bestFit="1" customWidth="1"/>
    <col min="9994" max="10240" width="9.1640625" style="132"/>
    <col min="10241" max="10241" width="9.83203125" style="132" customWidth="1"/>
    <col min="10242" max="10242" width="28.33203125" style="132" bestFit="1" customWidth="1"/>
    <col min="10243" max="10244" width="11.1640625" style="132" customWidth="1"/>
    <col min="10245" max="10248" width="9.1640625" style="132"/>
    <col min="10249" max="10249" width="10" style="132" bestFit="1" customWidth="1"/>
    <col min="10250" max="10496" width="9.1640625" style="132"/>
    <col min="10497" max="10497" width="9.83203125" style="132" customWidth="1"/>
    <col min="10498" max="10498" width="28.33203125" style="132" bestFit="1" customWidth="1"/>
    <col min="10499" max="10500" width="11.1640625" style="132" customWidth="1"/>
    <col min="10501" max="10504" width="9.1640625" style="132"/>
    <col min="10505" max="10505" width="10" style="132" bestFit="1" customWidth="1"/>
    <col min="10506" max="10752" width="9.1640625" style="132"/>
    <col min="10753" max="10753" width="9.83203125" style="132" customWidth="1"/>
    <col min="10754" max="10754" width="28.33203125" style="132" bestFit="1" customWidth="1"/>
    <col min="10755" max="10756" width="11.1640625" style="132" customWidth="1"/>
    <col min="10757" max="10760" width="9.1640625" style="132"/>
    <col min="10761" max="10761" width="10" style="132" bestFit="1" customWidth="1"/>
    <col min="10762" max="11008" width="9.1640625" style="132"/>
    <col min="11009" max="11009" width="9.83203125" style="132" customWidth="1"/>
    <col min="11010" max="11010" width="28.33203125" style="132" bestFit="1" customWidth="1"/>
    <col min="11011" max="11012" width="11.1640625" style="132" customWidth="1"/>
    <col min="11013" max="11016" width="9.1640625" style="132"/>
    <col min="11017" max="11017" width="10" style="132" bestFit="1" customWidth="1"/>
    <col min="11018" max="11264" width="9.1640625" style="132"/>
    <col min="11265" max="11265" width="9.83203125" style="132" customWidth="1"/>
    <col min="11266" max="11266" width="28.33203125" style="132" bestFit="1" customWidth="1"/>
    <col min="11267" max="11268" width="11.1640625" style="132" customWidth="1"/>
    <col min="11269" max="11272" width="9.1640625" style="132"/>
    <col min="11273" max="11273" width="10" style="132" bestFit="1" customWidth="1"/>
    <col min="11274" max="11520" width="9.1640625" style="132"/>
    <col min="11521" max="11521" width="9.83203125" style="132" customWidth="1"/>
    <col min="11522" max="11522" width="28.33203125" style="132" bestFit="1" customWidth="1"/>
    <col min="11523" max="11524" width="11.1640625" style="132" customWidth="1"/>
    <col min="11525" max="11528" width="9.1640625" style="132"/>
    <col min="11529" max="11529" width="10" style="132" bestFit="1" customWidth="1"/>
    <col min="11530" max="11776" width="9.1640625" style="132"/>
    <col min="11777" max="11777" width="9.83203125" style="132" customWidth="1"/>
    <col min="11778" max="11778" width="28.33203125" style="132" bestFit="1" customWidth="1"/>
    <col min="11779" max="11780" width="11.1640625" style="132" customWidth="1"/>
    <col min="11781" max="11784" width="9.1640625" style="132"/>
    <col min="11785" max="11785" width="10" style="132" bestFit="1" customWidth="1"/>
    <col min="11786" max="12032" width="9.1640625" style="132"/>
    <col min="12033" max="12033" width="9.83203125" style="132" customWidth="1"/>
    <col min="12034" max="12034" width="28.33203125" style="132" bestFit="1" customWidth="1"/>
    <col min="12035" max="12036" width="11.1640625" style="132" customWidth="1"/>
    <col min="12037" max="12040" width="9.1640625" style="132"/>
    <col min="12041" max="12041" width="10" style="132" bestFit="1" customWidth="1"/>
    <col min="12042" max="12288" width="9.1640625" style="132"/>
    <col min="12289" max="12289" width="9.83203125" style="132" customWidth="1"/>
    <col min="12290" max="12290" width="28.33203125" style="132" bestFit="1" customWidth="1"/>
    <col min="12291" max="12292" width="11.1640625" style="132" customWidth="1"/>
    <col min="12293" max="12296" width="9.1640625" style="132"/>
    <col min="12297" max="12297" width="10" style="132" bestFit="1" customWidth="1"/>
    <col min="12298" max="12544" width="9.1640625" style="132"/>
    <col min="12545" max="12545" width="9.83203125" style="132" customWidth="1"/>
    <col min="12546" max="12546" width="28.33203125" style="132" bestFit="1" customWidth="1"/>
    <col min="12547" max="12548" width="11.1640625" style="132" customWidth="1"/>
    <col min="12549" max="12552" width="9.1640625" style="132"/>
    <col min="12553" max="12553" width="10" style="132" bestFit="1" customWidth="1"/>
    <col min="12554" max="12800" width="9.1640625" style="132"/>
    <col min="12801" max="12801" width="9.83203125" style="132" customWidth="1"/>
    <col min="12802" max="12802" width="28.33203125" style="132" bestFit="1" customWidth="1"/>
    <col min="12803" max="12804" width="11.1640625" style="132" customWidth="1"/>
    <col min="12805" max="12808" width="9.1640625" style="132"/>
    <col min="12809" max="12809" width="10" style="132" bestFit="1" customWidth="1"/>
    <col min="12810" max="13056" width="9.1640625" style="132"/>
    <col min="13057" max="13057" width="9.83203125" style="132" customWidth="1"/>
    <col min="13058" max="13058" width="28.33203125" style="132" bestFit="1" customWidth="1"/>
    <col min="13059" max="13060" width="11.1640625" style="132" customWidth="1"/>
    <col min="13061" max="13064" width="9.1640625" style="132"/>
    <col min="13065" max="13065" width="10" style="132" bestFit="1" customWidth="1"/>
    <col min="13066" max="13312" width="9.1640625" style="132"/>
    <col min="13313" max="13313" width="9.83203125" style="132" customWidth="1"/>
    <col min="13314" max="13314" width="28.33203125" style="132" bestFit="1" customWidth="1"/>
    <col min="13315" max="13316" width="11.1640625" style="132" customWidth="1"/>
    <col min="13317" max="13320" width="9.1640625" style="132"/>
    <col min="13321" max="13321" width="10" style="132" bestFit="1" customWidth="1"/>
    <col min="13322" max="13568" width="9.1640625" style="132"/>
    <col min="13569" max="13569" width="9.83203125" style="132" customWidth="1"/>
    <col min="13570" max="13570" width="28.33203125" style="132" bestFit="1" customWidth="1"/>
    <col min="13571" max="13572" width="11.1640625" style="132" customWidth="1"/>
    <col min="13573" max="13576" width="9.1640625" style="132"/>
    <col min="13577" max="13577" width="10" style="132" bestFit="1" customWidth="1"/>
    <col min="13578" max="13824" width="9.1640625" style="132"/>
    <col min="13825" max="13825" width="9.83203125" style="132" customWidth="1"/>
    <col min="13826" max="13826" width="28.33203125" style="132" bestFit="1" customWidth="1"/>
    <col min="13827" max="13828" width="11.1640625" style="132" customWidth="1"/>
    <col min="13829" max="13832" width="9.1640625" style="132"/>
    <col min="13833" max="13833" width="10" style="132" bestFit="1" customWidth="1"/>
    <col min="13834" max="14080" width="9.1640625" style="132"/>
    <col min="14081" max="14081" width="9.83203125" style="132" customWidth="1"/>
    <col min="14082" max="14082" width="28.33203125" style="132" bestFit="1" customWidth="1"/>
    <col min="14083" max="14084" width="11.1640625" style="132" customWidth="1"/>
    <col min="14085" max="14088" width="9.1640625" style="132"/>
    <col min="14089" max="14089" width="10" style="132" bestFit="1" customWidth="1"/>
    <col min="14090" max="14336" width="9.1640625" style="132"/>
    <col min="14337" max="14337" width="9.83203125" style="132" customWidth="1"/>
    <col min="14338" max="14338" width="28.33203125" style="132" bestFit="1" customWidth="1"/>
    <col min="14339" max="14340" width="11.1640625" style="132" customWidth="1"/>
    <col min="14341" max="14344" width="9.1640625" style="132"/>
    <col min="14345" max="14345" width="10" style="132" bestFit="1" customWidth="1"/>
    <col min="14346" max="14592" width="9.1640625" style="132"/>
    <col min="14593" max="14593" width="9.83203125" style="132" customWidth="1"/>
    <col min="14594" max="14594" width="28.33203125" style="132" bestFit="1" customWidth="1"/>
    <col min="14595" max="14596" width="11.1640625" style="132" customWidth="1"/>
    <col min="14597" max="14600" width="9.1640625" style="132"/>
    <col min="14601" max="14601" width="10" style="132" bestFit="1" customWidth="1"/>
    <col min="14602" max="14848" width="9.1640625" style="132"/>
    <col min="14849" max="14849" width="9.83203125" style="132" customWidth="1"/>
    <col min="14850" max="14850" width="28.33203125" style="132" bestFit="1" customWidth="1"/>
    <col min="14851" max="14852" width="11.1640625" style="132" customWidth="1"/>
    <col min="14853" max="14856" width="9.1640625" style="132"/>
    <col min="14857" max="14857" width="10" style="132" bestFit="1" customWidth="1"/>
    <col min="14858" max="15104" width="9.1640625" style="132"/>
    <col min="15105" max="15105" width="9.83203125" style="132" customWidth="1"/>
    <col min="15106" max="15106" width="28.33203125" style="132" bestFit="1" customWidth="1"/>
    <col min="15107" max="15108" width="11.1640625" style="132" customWidth="1"/>
    <col min="15109" max="15112" width="9.1640625" style="132"/>
    <col min="15113" max="15113" width="10" style="132" bestFit="1" customWidth="1"/>
    <col min="15114" max="15360" width="9.1640625" style="132"/>
    <col min="15361" max="15361" width="9.83203125" style="132" customWidth="1"/>
    <col min="15362" max="15362" width="28.33203125" style="132" bestFit="1" customWidth="1"/>
    <col min="15363" max="15364" width="11.1640625" style="132" customWidth="1"/>
    <col min="15365" max="15368" width="9.1640625" style="132"/>
    <col min="15369" max="15369" width="10" style="132" bestFit="1" customWidth="1"/>
    <col min="15370" max="15616" width="9.1640625" style="132"/>
    <col min="15617" max="15617" width="9.83203125" style="132" customWidth="1"/>
    <col min="15618" max="15618" width="28.33203125" style="132" bestFit="1" customWidth="1"/>
    <col min="15619" max="15620" width="11.1640625" style="132" customWidth="1"/>
    <col min="15621" max="15624" width="9.1640625" style="132"/>
    <col min="15625" max="15625" width="10" style="132" bestFit="1" customWidth="1"/>
    <col min="15626" max="15872" width="9.1640625" style="132"/>
    <col min="15873" max="15873" width="9.83203125" style="132" customWidth="1"/>
    <col min="15874" max="15874" width="28.33203125" style="132" bestFit="1" customWidth="1"/>
    <col min="15875" max="15876" width="11.1640625" style="132" customWidth="1"/>
    <col min="15877" max="15880" width="9.1640625" style="132"/>
    <col min="15881" max="15881" width="10" style="132" bestFit="1" customWidth="1"/>
    <col min="15882" max="16128" width="9.1640625" style="132"/>
    <col min="16129" max="16129" width="9.83203125" style="132" customWidth="1"/>
    <col min="16130" max="16130" width="28.33203125" style="132" bestFit="1" customWidth="1"/>
    <col min="16131" max="16132" width="11.1640625" style="132" customWidth="1"/>
    <col min="16133" max="16136" width="9.1640625" style="132"/>
    <col min="16137" max="16137" width="10" style="132" bestFit="1" customWidth="1"/>
    <col min="16138" max="16384" width="9.1640625" style="132"/>
  </cols>
  <sheetData>
    <row r="1" spans="1:11" ht="27" customHeight="1">
      <c r="A1" s="164" t="s">
        <v>2823</v>
      </c>
    </row>
    <row r="2" spans="1:11" ht="12.75" customHeight="1"/>
    <row r="3" spans="1:11" s="1" customFormat="1" ht="12.75" customHeight="1">
      <c r="A3" s="21" t="s">
        <v>1602</v>
      </c>
      <c r="C3" s="133"/>
      <c r="D3" s="134"/>
    </row>
    <row r="4" spans="1:11" ht="12.75" customHeight="1">
      <c r="A4" s="135"/>
    </row>
    <row r="5" spans="1:11" s="138" customFormat="1" ht="49.5" customHeight="1">
      <c r="A5" s="136" t="s">
        <v>1603</v>
      </c>
      <c r="B5" s="136" t="s">
        <v>1604</v>
      </c>
      <c r="C5" s="137" t="s">
        <v>1605</v>
      </c>
      <c r="D5" s="137" t="s">
        <v>1606</v>
      </c>
      <c r="F5" s="139" t="s">
        <v>1369</v>
      </c>
      <c r="G5" s="139" t="s">
        <v>1607</v>
      </c>
      <c r="H5" s="140" t="s">
        <v>1608</v>
      </c>
      <c r="I5" s="138" t="s">
        <v>1609</v>
      </c>
      <c r="J5" s="138" t="s">
        <v>1610</v>
      </c>
      <c r="K5" s="138" t="s">
        <v>1611</v>
      </c>
    </row>
    <row r="6" spans="1:11" s="144" customFormat="1" ht="12.75" customHeight="1">
      <c r="A6" s="132" t="s">
        <v>1612</v>
      </c>
      <c r="B6" s="132" t="s">
        <v>1613</v>
      </c>
      <c r="C6" s="141">
        <v>127</v>
      </c>
      <c r="D6" s="141">
        <v>111180</v>
      </c>
      <c r="E6" s="142">
        <f t="shared" ref="E6:E69" si="0">C6/D6</f>
        <v>1.1000000000000001E-3</v>
      </c>
      <c r="F6" s="139">
        <v>411</v>
      </c>
      <c r="G6" s="139">
        <v>282</v>
      </c>
      <c r="H6" s="140">
        <v>64.849999999999994</v>
      </c>
      <c r="I6" s="143">
        <f t="shared" ref="I6:I69" si="1">D6*H6/100</f>
        <v>72100</v>
      </c>
      <c r="J6" s="144">
        <f>INT(K6/K$331*5+0.99999)</f>
        <v>1</v>
      </c>
      <c r="K6" s="145">
        <f>D6</f>
        <v>111180</v>
      </c>
    </row>
    <row r="7" spans="1:11" s="144" customFormat="1" ht="12.75" customHeight="1">
      <c r="A7" s="132" t="s">
        <v>1614</v>
      </c>
      <c r="B7" s="132" t="s">
        <v>1615</v>
      </c>
      <c r="C7" s="141">
        <v>126</v>
      </c>
      <c r="D7" s="141">
        <v>98069</v>
      </c>
      <c r="E7" s="142">
        <f t="shared" si="0"/>
        <v>1.2999999999999999E-3</v>
      </c>
      <c r="F7" s="139">
        <v>349</v>
      </c>
      <c r="G7" s="139">
        <v>320</v>
      </c>
      <c r="H7" s="140">
        <v>64.73</v>
      </c>
      <c r="I7" s="143">
        <f t="shared" si="1"/>
        <v>63480</v>
      </c>
      <c r="J7" s="144">
        <f t="shared" ref="J7:J70" si="2">INT(K7/K$331*5+0.99999)</f>
        <v>1</v>
      </c>
      <c r="K7" s="145">
        <f>D7+K6</f>
        <v>209249</v>
      </c>
    </row>
    <row r="8" spans="1:11" s="144" customFormat="1" ht="12.75" customHeight="1">
      <c r="A8" s="132" t="s">
        <v>1616</v>
      </c>
      <c r="B8" s="132" t="s">
        <v>1617</v>
      </c>
      <c r="C8" s="141">
        <v>92</v>
      </c>
      <c r="D8" s="141">
        <v>69307</v>
      </c>
      <c r="E8" s="142">
        <f t="shared" si="0"/>
        <v>1.2999999999999999E-3</v>
      </c>
      <c r="F8" s="139">
        <v>227</v>
      </c>
      <c r="G8" s="139">
        <v>175</v>
      </c>
      <c r="H8" s="140">
        <v>62</v>
      </c>
      <c r="I8" s="143">
        <f t="shared" si="1"/>
        <v>42970</v>
      </c>
      <c r="J8" s="144">
        <f t="shared" si="2"/>
        <v>1</v>
      </c>
      <c r="K8" s="145">
        <f t="shared" ref="K8:K71" si="3">D8+K7</f>
        <v>278556</v>
      </c>
    </row>
    <row r="9" spans="1:11" s="144" customFormat="1" ht="12.75" customHeight="1">
      <c r="A9" s="132" t="s">
        <v>1618</v>
      </c>
      <c r="B9" s="132" t="s">
        <v>1619</v>
      </c>
      <c r="C9" s="141">
        <v>115</v>
      </c>
      <c r="D9" s="141">
        <v>85670</v>
      </c>
      <c r="E9" s="142">
        <f t="shared" si="0"/>
        <v>1.2999999999999999E-3</v>
      </c>
      <c r="F9" s="139">
        <v>271</v>
      </c>
      <c r="G9" s="139">
        <v>221</v>
      </c>
      <c r="H9" s="140">
        <v>66.61</v>
      </c>
      <c r="I9" s="143">
        <f t="shared" si="1"/>
        <v>57065</v>
      </c>
      <c r="J9" s="144">
        <f t="shared" si="2"/>
        <v>1</v>
      </c>
      <c r="K9" s="145">
        <f t="shared" si="3"/>
        <v>364226</v>
      </c>
    </row>
    <row r="10" spans="1:11" s="144" customFormat="1" ht="12.75" customHeight="1">
      <c r="A10" s="132" t="s">
        <v>1620</v>
      </c>
      <c r="B10" s="132" t="s">
        <v>1621</v>
      </c>
      <c r="C10" s="141">
        <v>138</v>
      </c>
      <c r="D10" s="141">
        <v>100423</v>
      </c>
      <c r="E10" s="142">
        <f t="shared" si="0"/>
        <v>1.4E-3</v>
      </c>
      <c r="F10" s="139">
        <v>369</v>
      </c>
      <c r="G10" s="139">
        <v>298</v>
      </c>
      <c r="H10" s="140">
        <v>62.78</v>
      </c>
      <c r="I10" s="143">
        <f t="shared" si="1"/>
        <v>63046</v>
      </c>
      <c r="J10" s="144">
        <f t="shared" si="2"/>
        <v>1</v>
      </c>
      <c r="K10" s="145">
        <f t="shared" si="3"/>
        <v>464649</v>
      </c>
    </row>
    <row r="11" spans="1:11" s="144" customFormat="1" ht="12.75" customHeight="1">
      <c r="A11" s="132" t="s">
        <v>1622</v>
      </c>
      <c r="B11" s="132" t="s">
        <v>1623</v>
      </c>
      <c r="C11" s="141">
        <v>215</v>
      </c>
      <c r="D11" s="141">
        <v>147915</v>
      </c>
      <c r="E11" s="142">
        <f t="shared" si="0"/>
        <v>1.5E-3</v>
      </c>
      <c r="F11" s="139">
        <v>515</v>
      </c>
      <c r="G11" s="139">
        <v>423</v>
      </c>
      <c r="H11" s="140">
        <v>51.56</v>
      </c>
      <c r="I11" s="143">
        <f t="shared" si="1"/>
        <v>76265</v>
      </c>
      <c r="J11" s="144">
        <f t="shared" si="2"/>
        <v>1</v>
      </c>
      <c r="K11" s="145">
        <f t="shared" si="3"/>
        <v>612564</v>
      </c>
    </row>
    <row r="12" spans="1:11" s="144" customFormat="1" ht="12.75" customHeight="1">
      <c r="A12" s="132" t="s">
        <v>1624</v>
      </c>
      <c r="B12" s="132" t="s">
        <v>1625</v>
      </c>
      <c r="C12" s="141">
        <v>481</v>
      </c>
      <c r="D12" s="141">
        <v>316002</v>
      </c>
      <c r="E12" s="142">
        <f t="shared" si="0"/>
        <v>1.5E-3</v>
      </c>
      <c r="F12" s="139">
        <v>1161</v>
      </c>
      <c r="G12" s="139">
        <v>1027</v>
      </c>
      <c r="H12" s="140">
        <v>54.11</v>
      </c>
      <c r="I12" s="143">
        <f t="shared" si="1"/>
        <v>170989</v>
      </c>
      <c r="J12" s="144">
        <f t="shared" si="2"/>
        <v>1</v>
      </c>
      <c r="K12" s="145">
        <f t="shared" si="3"/>
        <v>928566</v>
      </c>
    </row>
    <row r="13" spans="1:11" s="144" customFormat="1" ht="12.75" customHeight="1">
      <c r="A13" s="132" t="s">
        <v>1626</v>
      </c>
      <c r="B13" s="132" t="s">
        <v>1627</v>
      </c>
      <c r="C13" s="141">
        <v>194</v>
      </c>
      <c r="D13" s="141">
        <v>124645</v>
      </c>
      <c r="E13" s="142">
        <f t="shared" si="0"/>
        <v>1.6000000000000001E-3</v>
      </c>
      <c r="F13" s="139">
        <v>387</v>
      </c>
      <c r="G13" s="139">
        <v>339</v>
      </c>
      <c r="H13" s="140">
        <v>60.28</v>
      </c>
      <c r="I13" s="143">
        <f t="shared" si="1"/>
        <v>75136</v>
      </c>
      <c r="J13" s="144">
        <f t="shared" si="2"/>
        <v>1</v>
      </c>
      <c r="K13" s="145">
        <f t="shared" si="3"/>
        <v>1053211</v>
      </c>
    </row>
    <row r="14" spans="1:11" s="144" customFormat="1" ht="12.75" customHeight="1">
      <c r="A14" s="132" t="s">
        <v>1628</v>
      </c>
      <c r="B14" s="132" t="s">
        <v>1629</v>
      </c>
      <c r="C14" s="141">
        <v>140</v>
      </c>
      <c r="D14" s="141">
        <v>89731</v>
      </c>
      <c r="E14" s="142">
        <f t="shared" si="0"/>
        <v>1.6000000000000001E-3</v>
      </c>
      <c r="F14" s="139">
        <v>324</v>
      </c>
      <c r="G14" s="139">
        <v>307</v>
      </c>
      <c r="H14" s="140">
        <v>72.7</v>
      </c>
      <c r="I14" s="143">
        <f t="shared" si="1"/>
        <v>65234</v>
      </c>
      <c r="J14" s="144">
        <f t="shared" si="2"/>
        <v>1</v>
      </c>
      <c r="K14" s="145">
        <f t="shared" si="3"/>
        <v>1142942</v>
      </c>
    </row>
    <row r="15" spans="1:11" s="144" customFormat="1" ht="12.75" customHeight="1">
      <c r="A15" s="132" t="s">
        <v>1630</v>
      </c>
      <c r="B15" s="132" t="s">
        <v>1631</v>
      </c>
      <c r="C15" s="141">
        <v>182</v>
      </c>
      <c r="D15" s="141">
        <v>114891</v>
      </c>
      <c r="E15" s="142">
        <f t="shared" si="0"/>
        <v>1.6000000000000001E-3</v>
      </c>
      <c r="F15" s="139">
        <v>356</v>
      </c>
      <c r="G15" s="139">
        <v>298</v>
      </c>
      <c r="H15" s="140">
        <v>61.23</v>
      </c>
      <c r="I15" s="143">
        <f t="shared" si="1"/>
        <v>70348</v>
      </c>
      <c r="J15" s="144">
        <f t="shared" si="2"/>
        <v>1</v>
      </c>
      <c r="K15" s="145">
        <f t="shared" si="3"/>
        <v>1257833</v>
      </c>
    </row>
    <row r="16" spans="1:11" s="144" customFormat="1" ht="12.75" customHeight="1">
      <c r="A16" s="132" t="s">
        <v>1632</v>
      </c>
      <c r="B16" s="132" t="s">
        <v>1633</v>
      </c>
      <c r="C16" s="141">
        <v>114</v>
      </c>
      <c r="D16" s="141">
        <v>69886</v>
      </c>
      <c r="E16" s="142">
        <f t="shared" si="0"/>
        <v>1.6000000000000001E-3</v>
      </c>
      <c r="F16" s="139">
        <v>220</v>
      </c>
      <c r="G16" s="139">
        <v>181</v>
      </c>
      <c r="H16" s="140">
        <v>60.68</v>
      </c>
      <c r="I16" s="143">
        <f t="shared" si="1"/>
        <v>42407</v>
      </c>
      <c r="J16" s="144">
        <f t="shared" si="2"/>
        <v>1</v>
      </c>
      <c r="K16" s="145">
        <f t="shared" si="3"/>
        <v>1327719</v>
      </c>
    </row>
    <row r="17" spans="1:11" s="144" customFormat="1" ht="12.75" customHeight="1">
      <c r="A17" s="132" t="s">
        <v>1634</v>
      </c>
      <c r="B17" s="132" t="s">
        <v>1635</v>
      </c>
      <c r="C17" s="141">
        <v>113</v>
      </c>
      <c r="D17" s="141">
        <v>67321</v>
      </c>
      <c r="E17" s="146">
        <f t="shared" si="0"/>
        <v>2E-3</v>
      </c>
      <c r="F17" s="139">
        <v>259</v>
      </c>
      <c r="G17" s="139">
        <v>190</v>
      </c>
      <c r="H17" s="140">
        <v>60.62</v>
      </c>
      <c r="I17" s="143">
        <f t="shared" si="1"/>
        <v>40810</v>
      </c>
      <c r="J17" s="144">
        <f t="shared" si="2"/>
        <v>1</v>
      </c>
      <c r="K17" s="145">
        <f t="shared" si="3"/>
        <v>1395040</v>
      </c>
    </row>
    <row r="18" spans="1:11" s="144" customFormat="1" ht="12.75" customHeight="1">
      <c r="A18" s="132" t="s">
        <v>1636</v>
      </c>
      <c r="B18" s="132" t="s">
        <v>1637</v>
      </c>
      <c r="C18" s="141">
        <v>176</v>
      </c>
      <c r="D18" s="141">
        <v>100334</v>
      </c>
      <c r="E18" s="146">
        <f t="shared" si="0"/>
        <v>2E-3</v>
      </c>
      <c r="F18" s="139">
        <v>271</v>
      </c>
      <c r="G18" s="139">
        <v>246</v>
      </c>
      <c r="H18" s="140">
        <v>60.35</v>
      </c>
      <c r="I18" s="143">
        <f t="shared" si="1"/>
        <v>60552</v>
      </c>
      <c r="J18" s="144">
        <f t="shared" si="2"/>
        <v>1</v>
      </c>
      <c r="K18" s="145">
        <f t="shared" si="3"/>
        <v>1495374</v>
      </c>
    </row>
    <row r="19" spans="1:11" s="144" customFormat="1" ht="12.75" customHeight="1">
      <c r="A19" s="132" t="s">
        <v>1638</v>
      </c>
      <c r="B19" s="132" t="s">
        <v>1639</v>
      </c>
      <c r="C19" s="141">
        <v>173</v>
      </c>
      <c r="D19" s="141">
        <v>98534</v>
      </c>
      <c r="E19" s="146">
        <f t="shared" si="0"/>
        <v>2E-3</v>
      </c>
      <c r="F19" s="139">
        <v>286</v>
      </c>
      <c r="G19" s="139">
        <v>264</v>
      </c>
      <c r="H19" s="140">
        <v>68.86</v>
      </c>
      <c r="I19" s="143">
        <f t="shared" si="1"/>
        <v>67851</v>
      </c>
      <c r="J19" s="144">
        <f t="shared" si="2"/>
        <v>1</v>
      </c>
      <c r="K19" s="145">
        <f t="shared" si="3"/>
        <v>1593908</v>
      </c>
    </row>
    <row r="20" spans="1:11" s="144" customFormat="1" ht="12.75" customHeight="1">
      <c r="A20" s="132" t="s">
        <v>1640</v>
      </c>
      <c r="B20" s="132" t="s">
        <v>1641</v>
      </c>
      <c r="C20" s="141">
        <v>232</v>
      </c>
      <c r="D20" s="141">
        <v>127455</v>
      </c>
      <c r="E20" s="146">
        <f t="shared" si="0"/>
        <v>2E-3</v>
      </c>
      <c r="F20" s="139">
        <v>475</v>
      </c>
      <c r="G20" s="139">
        <v>394</v>
      </c>
      <c r="H20" s="140">
        <v>54.37</v>
      </c>
      <c r="I20" s="143">
        <f t="shared" si="1"/>
        <v>69297</v>
      </c>
      <c r="J20" s="144">
        <f t="shared" si="2"/>
        <v>1</v>
      </c>
      <c r="K20" s="145">
        <f t="shared" si="3"/>
        <v>1721363</v>
      </c>
    </row>
    <row r="21" spans="1:11" s="144" customFormat="1" ht="12.75" customHeight="1">
      <c r="A21" s="132" t="s">
        <v>1642</v>
      </c>
      <c r="B21" s="132" t="s">
        <v>1643</v>
      </c>
      <c r="C21" s="141">
        <v>180</v>
      </c>
      <c r="D21" s="141">
        <v>96769</v>
      </c>
      <c r="E21" s="146">
        <f t="shared" si="0"/>
        <v>2E-3</v>
      </c>
      <c r="F21" s="139">
        <v>327</v>
      </c>
      <c r="G21" s="139">
        <v>305</v>
      </c>
      <c r="H21" s="140">
        <v>55.37</v>
      </c>
      <c r="I21" s="143">
        <f t="shared" si="1"/>
        <v>53581</v>
      </c>
      <c r="J21" s="144">
        <f t="shared" si="2"/>
        <v>1</v>
      </c>
      <c r="K21" s="145">
        <f t="shared" si="3"/>
        <v>1818132</v>
      </c>
    </row>
    <row r="22" spans="1:11" s="144" customFormat="1" ht="12.75" customHeight="1">
      <c r="A22" s="132" t="s">
        <v>1644</v>
      </c>
      <c r="B22" s="132" t="s">
        <v>1645</v>
      </c>
      <c r="C22" s="141">
        <v>194</v>
      </c>
      <c r="D22" s="141">
        <v>99902</v>
      </c>
      <c r="E22" s="146">
        <f t="shared" si="0"/>
        <v>2E-3</v>
      </c>
      <c r="F22" s="139">
        <v>372</v>
      </c>
      <c r="G22" s="139">
        <v>290</v>
      </c>
      <c r="H22" s="140">
        <v>63.15</v>
      </c>
      <c r="I22" s="143">
        <f t="shared" si="1"/>
        <v>63088</v>
      </c>
      <c r="J22" s="144">
        <f t="shared" si="2"/>
        <v>1</v>
      </c>
      <c r="K22" s="145">
        <f t="shared" si="3"/>
        <v>1918034</v>
      </c>
    </row>
    <row r="23" spans="1:11" s="144" customFormat="1" ht="12.75" customHeight="1">
      <c r="A23" s="132" t="s">
        <v>1646</v>
      </c>
      <c r="B23" s="132" t="s">
        <v>1647</v>
      </c>
      <c r="C23" s="141">
        <v>215</v>
      </c>
      <c r="D23" s="141">
        <v>110118</v>
      </c>
      <c r="E23" s="146">
        <f t="shared" si="0"/>
        <v>2E-3</v>
      </c>
      <c r="F23" s="139">
        <v>335</v>
      </c>
      <c r="G23" s="139">
        <v>280</v>
      </c>
      <c r="H23" s="140">
        <v>58.56</v>
      </c>
      <c r="I23" s="143">
        <f t="shared" si="1"/>
        <v>64485</v>
      </c>
      <c r="J23" s="144">
        <f t="shared" si="2"/>
        <v>1</v>
      </c>
      <c r="K23" s="145">
        <f t="shared" si="3"/>
        <v>2028152</v>
      </c>
    </row>
    <row r="24" spans="1:11" s="144" customFormat="1" ht="12.75" customHeight="1">
      <c r="A24" s="132" t="s">
        <v>1648</v>
      </c>
      <c r="B24" s="132" t="s">
        <v>1649</v>
      </c>
      <c r="C24" s="141">
        <v>205</v>
      </c>
      <c r="D24" s="141">
        <v>104440</v>
      </c>
      <c r="E24" s="146">
        <f t="shared" si="0"/>
        <v>2E-3</v>
      </c>
      <c r="F24" s="139">
        <v>365</v>
      </c>
      <c r="G24" s="139">
        <v>299</v>
      </c>
      <c r="H24" s="140">
        <v>60.04</v>
      </c>
      <c r="I24" s="143">
        <f t="shared" si="1"/>
        <v>62706</v>
      </c>
      <c r="J24" s="144">
        <f t="shared" si="2"/>
        <v>1</v>
      </c>
      <c r="K24" s="145">
        <f t="shared" si="3"/>
        <v>2132592</v>
      </c>
    </row>
    <row r="25" spans="1:11" s="144" customFormat="1" ht="12.75" customHeight="1">
      <c r="A25" s="132" t="s">
        <v>1650</v>
      </c>
      <c r="B25" s="132" t="s">
        <v>1651</v>
      </c>
      <c r="C25" s="141">
        <v>182</v>
      </c>
      <c r="D25" s="141">
        <v>91662</v>
      </c>
      <c r="E25" s="146">
        <f t="shared" si="0"/>
        <v>2E-3</v>
      </c>
      <c r="F25" s="139">
        <v>273</v>
      </c>
      <c r="G25" s="139">
        <v>245</v>
      </c>
      <c r="H25" s="140">
        <v>50.55</v>
      </c>
      <c r="I25" s="143">
        <f t="shared" si="1"/>
        <v>46335</v>
      </c>
      <c r="J25" s="144">
        <f t="shared" si="2"/>
        <v>1</v>
      </c>
      <c r="K25" s="145">
        <f t="shared" si="3"/>
        <v>2224254</v>
      </c>
    </row>
    <row r="26" spans="1:11" s="144" customFormat="1" ht="12.75" customHeight="1">
      <c r="A26" s="132" t="s">
        <v>1652</v>
      </c>
      <c r="B26" s="132" t="s">
        <v>1653</v>
      </c>
      <c r="C26" s="141">
        <v>144</v>
      </c>
      <c r="D26" s="141">
        <v>71288</v>
      </c>
      <c r="E26" s="146">
        <f t="shared" si="0"/>
        <v>2E-3</v>
      </c>
      <c r="F26" s="139">
        <v>253</v>
      </c>
      <c r="G26" s="139">
        <v>225</v>
      </c>
      <c r="H26" s="140">
        <v>51.56</v>
      </c>
      <c r="I26" s="143">
        <f t="shared" si="1"/>
        <v>36756</v>
      </c>
      <c r="J26" s="144">
        <f t="shared" si="2"/>
        <v>1</v>
      </c>
      <c r="K26" s="145">
        <f t="shared" si="3"/>
        <v>2295542</v>
      </c>
    </row>
    <row r="27" spans="1:11" s="144" customFormat="1" ht="12.75" customHeight="1">
      <c r="A27" s="132" t="s">
        <v>1654</v>
      </c>
      <c r="B27" s="132" t="s">
        <v>1655</v>
      </c>
      <c r="C27" s="141">
        <v>131</v>
      </c>
      <c r="D27" s="141">
        <v>63229</v>
      </c>
      <c r="E27" s="146">
        <f t="shared" si="0"/>
        <v>2E-3</v>
      </c>
      <c r="F27" s="139">
        <v>229</v>
      </c>
      <c r="G27" s="139">
        <v>210</v>
      </c>
      <c r="H27" s="140">
        <v>66.88</v>
      </c>
      <c r="I27" s="143">
        <f t="shared" si="1"/>
        <v>42288</v>
      </c>
      <c r="J27" s="144">
        <f t="shared" si="2"/>
        <v>1</v>
      </c>
      <c r="K27" s="145">
        <f t="shared" si="3"/>
        <v>2358771</v>
      </c>
    </row>
    <row r="28" spans="1:11" s="144" customFormat="1" ht="12.75" customHeight="1">
      <c r="A28" s="132" t="s">
        <v>1656</v>
      </c>
      <c r="B28" s="132" t="s">
        <v>1657</v>
      </c>
      <c r="C28" s="141">
        <v>244</v>
      </c>
      <c r="D28" s="141">
        <v>116501</v>
      </c>
      <c r="E28" s="146">
        <f t="shared" si="0"/>
        <v>2E-3</v>
      </c>
      <c r="F28" s="139">
        <v>390</v>
      </c>
      <c r="G28" s="139">
        <v>290</v>
      </c>
      <c r="H28" s="140">
        <v>55.55</v>
      </c>
      <c r="I28" s="143">
        <f t="shared" si="1"/>
        <v>64716</v>
      </c>
      <c r="J28" s="144">
        <f t="shared" si="2"/>
        <v>1</v>
      </c>
      <c r="K28" s="145">
        <f t="shared" si="3"/>
        <v>2475272</v>
      </c>
    </row>
    <row r="29" spans="1:11" s="144" customFormat="1" ht="12.75" customHeight="1">
      <c r="A29" s="132" t="s">
        <v>1658</v>
      </c>
      <c r="B29" s="132" t="s">
        <v>1659</v>
      </c>
      <c r="C29" s="141">
        <v>268</v>
      </c>
      <c r="D29" s="141">
        <v>126903</v>
      </c>
      <c r="E29" s="146">
        <f t="shared" si="0"/>
        <v>2E-3</v>
      </c>
      <c r="F29" s="139">
        <v>391</v>
      </c>
      <c r="G29" s="139">
        <v>319</v>
      </c>
      <c r="H29" s="140">
        <v>57.42</v>
      </c>
      <c r="I29" s="143">
        <f t="shared" si="1"/>
        <v>72868</v>
      </c>
      <c r="J29" s="144">
        <f t="shared" si="2"/>
        <v>1</v>
      </c>
      <c r="K29" s="145">
        <f t="shared" si="3"/>
        <v>2602175</v>
      </c>
    </row>
    <row r="30" spans="1:11" s="144" customFormat="1" ht="12.75" customHeight="1">
      <c r="A30" s="132" t="s">
        <v>1660</v>
      </c>
      <c r="B30" s="132" t="s">
        <v>1661</v>
      </c>
      <c r="C30" s="141">
        <v>208</v>
      </c>
      <c r="D30" s="141">
        <v>96956</v>
      </c>
      <c r="E30" s="146">
        <f t="shared" si="0"/>
        <v>2E-3</v>
      </c>
      <c r="F30" s="139">
        <v>314</v>
      </c>
      <c r="G30" s="139">
        <v>300</v>
      </c>
      <c r="H30" s="140">
        <v>58.65</v>
      </c>
      <c r="I30" s="143">
        <f t="shared" si="1"/>
        <v>56865</v>
      </c>
      <c r="J30" s="144">
        <f t="shared" si="2"/>
        <v>1</v>
      </c>
      <c r="K30" s="145">
        <f t="shared" si="3"/>
        <v>2699131</v>
      </c>
    </row>
    <row r="31" spans="1:11" s="144" customFormat="1" ht="12.75" customHeight="1">
      <c r="A31" s="132" t="s">
        <v>1662</v>
      </c>
      <c r="B31" s="132" t="s">
        <v>1663</v>
      </c>
      <c r="C31" s="141">
        <v>321</v>
      </c>
      <c r="D31" s="141">
        <v>149418</v>
      </c>
      <c r="E31" s="146">
        <f t="shared" si="0"/>
        <v>2E-3</v>
      </c>
      <c r="F31" s="139">
        <v>564</v>
      </c>
      <c r="G31" s="139">
        <v>438</v>
      </c>
      <c r="H31" s="140">
        <v>62.05</v>
      </c>
      <c r="I31" s="143">
        <f t="shared" si="1"/>
        <v>92714</v>
      </c>
      <c r="J31" s="144">
        <f t="shared" si="2"/>
        <v>1</v>
      </c>
      <c r="K31" s="145">
        <f t="shared" si="3"/>
        <v>2848549</v>
      </c>
    </row>
    <row r="32" spans="1:11" s="144" customFormat="1" ht="12.75" customHeight="1">
      <c r="A32" s="132" t="s">
        <v>1664</v>
      </c>
      <c r="B32" s="132" t="s">
        <v>1665</v>
      </c>
      <c r="C32" s="141">
        <v>211</v>
      </c>
      <c r="D32" s="141">
        <v>97703</v>
      </c>
      <c r="E32" s="146">
        <f t="shared" si="0"/>
        <v>2E-3</v>
      </c>
      <c r="F32" s="139">
        <v>262</v>
      </c>
      <c r="G32" s="139">
        <v>217</v>
      </c>
      <c r="H32" s="140">
        <v>59.47</v>
      </c>
      <c r="I32" s="143">
        <f t="shared" si="1"/>
        <v>58104</v>
      </c>
      <c r="J32" s="144">
        <f t="shared" si="2"/>
        <v>1</v>
      </c>
      <c r="K32" s="145">
        <f t="shared" si="3"/>
        <v>2946252</v>
      </c>
    </row>
    <row r="33" spans="1:20" s="144" customFormat="1" ht="12.75" customHeight="1">
      <c r="A33" s="132" t="s">
        <v>1666</v>
      </c>
      <c r="B33" s="132" t="s">
        <v>1667</v>
      </c>
      <c r="C33" s="141">
        <v>218</v>
      </c>
      <c r="D33" s="141">
        <v>100014</v>
      </c>
      <c r="E33" s="146">
        <f t="shared" si="0"/>
        <v>2E-3</v>
      </c>
      <c r="F33" s="139">
        <v>318</v>
      </c>
      <c r="G33" s="139">
        <v>244</v>
      </c>
      <c r="H33" s="140">
        <v>55.23</v>
      </c>
      <c r="I33" s="143">
        <f t="shared" si="1"/>
        <v>55238</v>
      </c>
      <c r="J33" s="144">
        <f t="shared" si="2"/>
        <v>1</v>
      </c>
      <c r="K33" s="145">
        <f t="shared" si="3"/>
        <v>3046266</v>
      </c>
    </row>
    <row r="34" spans="1:20" s="144" customFormat="1" ht="12.75" customHeight="1">
      <c r="A34" s="132" t="s">
        <v>1668</v>
      </c>
      <c r="B34" s="132" t="s">
        <v>1669</v>
      </c>
      <c r="C34" s="141">
        <v>703</v>
      </c>
      <c r="D34" s="141">
        <v>321238</v>
      </c>
      <c r="E34" s="146">
        <f t="shared" si="0"/>
        <v>2E-3</v>
      </c>
      <c r="F34" s="139">
        <v>1098</v>
      </c>
      <c r="G34" s="139">
        <v>1056</v>
      </c>
      <c r="H34" s="140">
        <v>48.3</v>
      </c>
      <c r="I34" s="143">
        <f t="shared" si="1"/>
        <v>155158</v>
      </c>
      <c r="J34" s="144">
        <f t="shared" si="2"/>
        <v>1</v>
      </c>
      <c r="K34" s="145">
        <f t="shared" si="3"/>
        <v>3367504</v>
      </c>
    </row>
    <row r="35" spans="1:20" s="144" customFormat="1" ht="12.75" customHeight="1">
      <c r="A35" s="132" t="s">
        <v>1670</v>
      </c>
      <c r="B35" s="132" t="s">
        <v>1671</v>
      </c>
      <c r="C35" s="141">
        <v>274</v>
      </c>
      <c r="D35" s="141">
        <v>123640</v>
      </c>
      <c r="E35" s="146">
        <f t="shared" si="0"/>
        <v>2E-3</v>
      </c>
      <c r="F35" s="139">
        <v>423</v>
      </c>
      <c r="G35" s="139">
        <v>378</v>
      </c>
      <c r="H35" s="140">
        <v>62.36</v>
      </c>
      <c r="I35" s="143">
        <f t="shared" si="1"/>
        <v>77102</v>
      </c>
      <c r="J35" s="144">
        <f t="shared" si="2"/>
        <v>1</v>
      </c>
      <c r="K35" s="145">
        <f t="shared" si="3"/>
        <v>3491144</v>
      </c>
    </row>
    <row r="36" spans="1:20" s="144" customFormat="1" ht="12.75" customHeight="1">
      <c r="A36" s="132" t="s">
        <v>1672</v>
      </c>
      <c r="B36" s="132" t="s">
        <v>1673</v>
      </c>
      <c r="C36" s="141">
        <v>319</v>
      </c>
      <c r="D36" s="141">
        <v>142598</v>
      </c>
      <c r="E36" s="146">
        <f t="shared" si="0"/>
        <v>2E-3</v>
      </c>
      <c r="F36" s="139">
        <v>658</v>
      </c>
      <c r="G36" s="139">
        <v>617</v>
      </c>
      <c r="H36" s="140">
        <v>69.5</v>
      </c>
      <c r="I36" s="143">
        <f t="shared" si="1"/>
        <v>99106</v>
      </c>
      <c r="J36" s="144">
        <f t="shared" si="2"/>
        <v>1</v>
      </c>
      <c r="K36" s="145">
        <f t="shared" si="3"/>
        <v>3633742</v>
      </c>
    </row>
    <row r="37" spans="1:20" s="144" customFormat="1" ht="12.75" customHeight="1">
      <c r="A37" s="132" t="s">
        <v>1674</v>
      </c>
      <c r="B37" s="132" t="s">
        <v>1675</v>
      </c>
      <c r="C37" s="141">
        <v>211</v>
      </c>
      <c r="D37" s="141">
        <v>93734</v>
      </c>
      <c r="E37" s="146">
        <f t="shared" si="0"/>
        <v>2E-3</v>
      </c>
      <c r="F37" s="139">
        <v>340</v>
      </c>
      <c r="G37" s="139">
        <v>257</v>
      </c>
      <c r="H37" s="140">
        <v>61.82</v>
      </c>
      <c r="I37" s="143">
        <f t="shared" si="1"/>
        <v>57946</v>
      </c>
      <c r="J37" s="144">
        <f t="shared" si="2"/>
        <v>1</v>
      </c>
      <c r="K37" s="145">
        <f t="shared" si="3"/>
        <v>3727476</v>
      </c>
    </row>
    <row r="38" spans="1:20" s="144" customFormat="1" ht="12.75" customHeight="1">
      <c r="A38" s="132" t="s">
        <v>1676</v>
      </c>
      <c r="B38" s="132" t="s">
        <v>1677</v>
      </c>
      <c r="C38" s="141">
        <v>145</v>
      </c>
      <c r="D38" s="141">
        <v>63350</v>
      </c>
      <c r="E38" s="146">
        <f t="shared" si="0"/>
        <v>2E-3</v>
      </c>
      <c r="F38" s="139">
        <v>234</v>
      </c>
      <c r="G38" s="139">
        <v>168</v>
      </c>
      <c r="H38" s="140">
        <v>62.58</v>
      </c>
      <c r="I38" s="143">
        <f t="shared" si="1"/>
        <v>39644</v>
      </c>
      <c r="J38" s="144">
        <f t="shared" si="2"/>
        <v>1</v>
      </c>
      <c r="K38" s="145">
        <f t="shared" si="3"/>
        <v>3790826</v>
      </c>
    </row>
    <row r="39" spans="1:20" s="144" customFormat="1" ht="12.75" customHeight="1">
      <c r="A39" s="132" t="s">
        <v>1678</v>
      </c>
      <c r="B39" s="132" t="s">
        <v>1679</v>
      </c>
      <c r="C39" s="141">
        <v>260</v>
      </c>
      <c r="D39" s="141">
        <v>113297</v>
      </c>
      <c r="E39" s="146">
        <f t="shared" si="0"/>
        <v>2E-3</v>
      </c>
      <c r="F39" s="139">
        <v>402</v>
      </c>
      <c r="G39" s="139">
        <v>291</v>
      </c>
      <c r="H39" s="140">
        <v>62.26</v>
      </c>
      <c r="I39" s="143">
        <f t="shared" si="1"/>
        <v>70539</v>
      </c>
      <c r="J39" s="144">
        <f t="shared" si="2"/>
        <v>1</v>
      </c>
      <c r="K39" s="145">
        <f t="shared" si="3"/>
        <v>3904123</v>
      </c>
    </row>
    <row r="40" spans="1:20" s="144" customFormat="1" ht="12.75" customHeight="1">
      <c r="A40" s="132" t="s">
        <v>1680</v>
      </c>
      <c r="B40" s="132" t="s">
        <v>1681</v>
      </c>
      <c r="C40" s="141">
        <v>209</v>
      </c>
      <c r="D40" s="141">
        <v>90416</v>
      </c>
      <c r="E40" s="146">
        <f t="shared" si="0"/>
        <v>2E-3</v>
      </c>
      <c r="F40" s="139">
        <v>249</v>
      </c>
      <c r="G40" s="139">
        <v>207</v>
      </c>
      <c r="H40" s="140">
        <v>50.75</v>
      </c>
      <c r="I40" s="143">
        <f t="shared" si="1"/>
        <v>45886</v>
      </c>
      <c r="J40" s="144">
        <f t="shared" si="2"/>
        <v>1</v>
      </c>
      <c r="K40" s="145">
        <f t="shared" si="3"/>
        <v>3994539</v>
      </c>
    </row>
    <row r="41" spans="1:20" s="144" customFormat="1" ht="12.75" customHeight="1">
      <c r="A41" s="132" t="s">
        <v>1682</v>
      </c>
      <c r="B41" s="132" t="s">
        <v>1683</v>
      </c>
      <c r="C41" s="141">
        <v>413</v>
      </c>
      <c r="D41" s="141">
        <v>178455</v>
      </c>
      <c r="E41" s="146">
        <f t="shared" si="0"/>
        <v>2E-3</v>
      </c>
      <c r="F41" s="139">
        <v>563</v>
      </c>
      <c r="G41" s="139">
        <v>512</v>
      </c>
      <c r="H41" s="140">
        <v>58.02</v>
      </c>
      <c r="I41" s="143">
        <f t="shared" si="1"/>
        <v>103540</v>
      </c>
      <c r="J41" s="144">
        <f t="shared" si="2"/>
        <v>1</v>
      </c>
      <c r="K41" s="145">
        <f t="shared" si="3"/>
        <v>4172994</v>
      </c>
    </row>
    <row r="42" spans="1:20" s="144" customFormat="1" ht="12.75" customHeight="1">
      <c r="A42" s="132" t="s">
        <v>1684</v>
      </c>
      <c r="B42" s="132" t="s">
        <v>1685</v>
      </c>
      <c r="C42" s="141">
        <v>207</v>
      </c>
      <c r="D42" s="141">
        <v>89093</v>
      </c>
      <c r="E42" s="146">
        <f t="shared" si="0"/>
        <v>2E-3</v>
      </c>
      <c r="F42" s="139">
        <v>344</v>
      </c>
      <c r="G42" s="139">
        <v>322</v>
      </c>
      <c r="H42" s="140">
        <v>57.62</v>
      </c>
      <c r="I42" s="143">
        <f t="shared" si="1"/>
        <v>51335</v>
      </c>
      <c r="J42" s="144">
        <f t="shared" si="2"/>
        <v>1</v>
      </c>
      <c r="K42" s="145">
        <f t="shared" si="3"/>
        <v>4262087</v>
      </c>
    </row>
    <row r="43" spans="1:20" s="144" customFormat="1" ht="12.75" customHeight="1">
      <c r="A43" s="132" t="s">
        <v>1686</v>
      </c>
      <c r="B43" s="132" t="s">
        <v>1687</v>
      </c>
      <c r="C43" s="141">
        <v>266</v>
      </c>
      <c r="D43" s="141">
        <v>114351</v>
      </c>
      <c r="E43" s="146">
        <f t="shared" si="0"/>
        <v>2E-3</v>
      </c>
      <c r="F43" s="139">
        <v>335</v>
      </c>
      <c r="G43" s="139">
        <v>295</v>
      </c>
      <c r="H43" s="140">
        <v>56.83</v>
      </c>
      <c r="I43" s="143">
        <f t="shared" si="1"/>
        <v>64986</v>
      </c>
      <c r="J43" s="144">
        <f t="shared" si="2"/>
        <v>1</v>
      </c>
      <c r="K43" s="145">
        <f t="shared" si="3"/>
        <v>4376438</v>
      </c>
    </row>
    <row r="44" spans="1:20" s="144" customFormat="1" ht="12.75" customHeight="1">
      <c r="A44" s="132" t="s">
        <v>1688</v>
      </c>
      <c r="B44" s="132" t="s">
        <v>1689</v>
      </c>
      <c r="C44" s="141">
        <v>743</v>
      </c>
      <c r="D44" s="141">
        <v>317634</v>
      </c>
      <c r="E44" s="146">
        <f t="shared" si="0"/>
        <v>2E-3</v>
      </c>
      <c r="F44" s="139">
        <v>1025</v>
      </c>
      <c r="G44" s="139">
        <v>838</v>
      </c>
      <c r="H44" s="140">
        <v>67.599999999999994</v>
      </c>
      <c r="I44" s="143">
        <f t="shared" si="1"/>
        <v>214721</v>
      </c>
      <c r="J44" s="144">
        <f t="shared" si="2"/>
        <v>1</v>
      </c>
      <c r="K44" s="145">
        <f t="shared" si="3"/>
        <v>4694072</v>
      </c>
    </row>
    <row r="45" spans="1:20" s="144" customFormat="1" ht="12.75" customHeight="1">
      <c r="A45" s="132" t="s">
        <v>1690</v>
      </c>
      <c r="B45" s="132" t="s">
        <v>1691</v>
      </c>
      <c r="C45" s="141">
        <v>200</v>
      </c>
      <c r="D45" s="141">
        <v>85363</v>
      </c>
      <c r="E45" s="146">
        <f t="shared" si="0"/>
        <v>2E-3</v>
      </c>
      <c r="F45" s="139">
        <v>279</v>
      </c>
      <c r="G45" s="139">
        <v>219</v>
      </c>
      <c r="H45" s="140">
        <v>63.86</v>
      </c>
      <c r="I45" s="143">
        <f t="shared" si="1"/>
        <v>54513</v>
      </c>
      <c r="J45" s="144">
        <f t="shared" si="2"/>
        <v>1</v>
      </c>
      <c r="K45" s="145">
        <f t="shared" si="3"/>
        <v>4779435</v>
      </c>
      <c r="N45" s="244" t="s">
        <v>2271</v>
      </c>
      <c r="O45" s="244"/>
      <c r="P45" s="244"/>
      <c r="Q45" s="244"/>
      <c r="R45" s="244"/>
      <c r="S45" s="244"/>
      <c r="T45" s="244"/>
    </row>
    <row r="46" spans="1:20" s="144" customFormat="1" ht="12.75" customHeight="1">
      <c r="A46" s="132" t="s">
        <v>1692</v>
      </c>
      <c r="B46" s="132" t="s">
        <v>1693</v>
      </c>
      <c r="C46" s="141">
        <v>318</v>
      </c>
      <c r="D46" s="141">
        <v>135404</v>
      </c>
      <c r="E46" s="146">
        <f t="shared" si="0"/>
        <v>2E-3</v>
      </c>
      <c r="F46" s="139">
        <v>512</v>
      </c>
      <c r="G46" s="139">
        <v>408</v>
      </c>
      <c r="H46" s="140">
        <v>66.19</v>
      </c>
      <c r="I46" s="143">
        <f t="shared" si="1"/>
        <v>89624</v>
      </c>
      <c r="J46" s="144">
        <f t="shared" si="2"/>
        <v>1</v>
      </c>
      <c r="K46" s="145">
        <f t="shared" si="3"/>
        <v>4914839</v>
      </c>
      <c r="N46" s="244"/>
      <c r="O46" s="244"/>
      <c r="P46" s="244"/>
      <c r="Q46" s="244"/>
      <c r="R46" s="244"/>
      <c r="S46" s="244"/>
      <c r="T46" s="244"/>
    </row>
    <row r="47" spans="1:20" s="144" customFormat="1" ht="12.75" customHeight="1">
      <c r="A47" s="132" t="s">
        <v>1694</v>
      </c>
      <c r="B47" s="132" t="s">
        <v>1695</v>
      </c>
      <c r="C47" s="141">
        <v>295</v>
      </c>
      <c r="D47" s="141">
        <v>124482</v>
      </c>
      <c r="E47" s="146">
        <f t="shared" si="0"/>
        <v>2E-3</v>
      </c>
      <c r="F47" s="139">
        <v>378</v>
      </c>
      <c r="G47" s="139">
        <v>346</v>
      </c>
      <c r="H47" s="140">
        <v>69.84</v>
      </c>
      <c r="I47" s="143">
        <f t="shared" si="1"/>
        <v>86938</v>
      </c>
      <c r="J47" s="144">
        <f t="shared" si="2"/>
        <v>1</v>
      </c>
      <c r="K47" s="145">
        <f t="shared" si="3"/>
        <v>5039321</v>
      </c>
      <c r="N47" s="244"/>
      <c r="O47" s="244"/>
      <c r="P47" s="244"/>
      <c r="Q47" s="244"/>
      <c r="R47" s="244"/>
      <c r="S47" s="244"/>
      <c r="T47" s="244"/>
    </row>
    <row r="48" spans="1:20" s="144" customFormat="1" ht="12.75" customHeight="1">
      <c r="A48" s="132" t="s">
        <v>1696</v>
      </c>
      <c r="B48" s="132" t="s">
        <v>1697</v>
      </c>
      <c r="C48" s="141">
        <v>264</v>
      </c>
      <c r="D48" s="141">
        <v>110261</v>
      </c>
      <c r="E48" s="146">
        <f t="shared" si="0"/>
        <v>2E-3</v>
      </c>
      <c r="F48" s="139">
        <v>516</v>
      </c>
      <c r="G48" s="139">
        <v>421</v>
      </c>
      <c r="H48" s="140">
        <v>63.77</v>
      </c>
      <c r="I48" s="143">
        <f t="shared" si="1"/>
        <v>70313</v>
      </c>
      <c r="J48" s="144">
        <f t="shared" si="2"/>
        <v>1</v>
      </c>
      <c r="K48" s="145">
        <f t="shared" si="3"/>
        <v>5149582</v>
      </c>
      <c r="N48" s="244"/>
      <c r="O48" s="244"/>
      <c r="P48" s="244"/>
      <c r="Q48" s="244"/>
      <c r="R48" s="244"/>
      <c r="S48" s="244"/>
      <c r="T48" s="244"/>
    </row>
    <row r="49" spans="1:20" s="144" customFormat="1" ht="12.75" customHeight="1">
      <c r="A49" s="132" t="s">
        <v>1698</v>
      </c>
      <c r="B49" s="132" t="s">
        <v>1699</v>
      </c>
      <c r="C49" s="141">
        <v>245</v>
      </c>
      <c r="D49" s="141">
        <v>98644</v>
      </c>
      <c r="E49" s="146">
        <f t="shared" si="0"/>
        <v>2E-3</v>
      </c>
      <c r="F49" s="139">
        <v>284</v>
      </c>
      <c r="G49" s="139">
        <v>239</v>
      </c>
      <c r="H49" s="140">
        <v>60.7</v>
      </c>
      <c r="I49" s="143">
        <f t="shared" si="1"/>
        <v>59877</v>
      </c>
      <c r="J49" s="144">
        <f t="shared" si="2"/>
        <v>1</v>
      </c>
      <c r="K49" s="145">
        <f t="shared" si="3"/>
        <v>5248226</v>
      </c>
      <c r="N49" s="244"/>
      <c r="O49" s="244"/>
      <c r="P49" s="244"/>
      <c r="Q49" s="244"/>
      <c r="R49" s="244"/>
      <c r="S49" s="244"/>
      <c r="T49" s="244"/>
    </row>
    <row r="50" spans="1:20" s="144" customFormat="1" ht="12.75" customHeight="1">
      <c r="A50" s="132" t="s">
        <v>1700</v>
      </c>
      <c r="B50" s="132" t="s">
        <v>1701</v>
      </c>
      <c r="C50" s="141">
        <v>296</v>
      </c>
      <c r="D50" s="141">
        <v>116514</v>
      </c>
      <c r="E50" s="146">
        <f t="shared" si="0"/>
        <v>3.0000000000000001E-3</v>
      </c>
      <c r="F50" s="139">
        <v>489</v>
      </c>
      <c r="G50" s="139">
        <v>380</v>
      </c>
      <c r="H50" s="140">
        <v>62.9</v>
      </c>
      <c r="I50" s="143">
        <f t="shared" si="1"/>
        <v>73287</v>
      </c>
      <c r="J50" s="144">
        <f t="shared" si="2"/>
        <v>1</v>
      </c>
      <c r="K50" s="145">
        <f t="shared" si="3"/>
        <v>5364740</v>
      </c>
      <c r="N50" s="244"/>
      <c r="O50" s="244"/>
      <c r="P50" s="244"/>
      <c r="Q50" s="244"/>
      <c r="R50" s="244"/>
      <c r="S50" s="244"/>
      <c r="T50" s="244"/>
    </row>
    <row r="51" spans="1:20" s="144" customFormat="1" ht="12.75" customHeight="1">
      <c r="A51" s="132" t="s">
        <v>1702</v>
      </c>
      <c r="B51" s="132" t="s">
        <v>1703</v>
      </c>
      <c r="C51" s="141">
        <v>331</v>
      </c>
      <c r="D51" s="141">
        <v>129856</v>
      </c>
      <c r="E51" s="146">
        <f t="shared" si="0"/>
        <v>3.0000000000000001E-3</v>
      </c>
      <c r="F51" s="139">
        <v>509</v>
      </c>
      <c r="G51" s="139">
        <v>416</v>
      </c>
      <c r="H51" s="140">
        <v>53.9</v>
      </c>
      <c r="I51" s="143">
        <f t="shared" si="1"/>
        <v>69992</v>
      </c>
      <c r="J51" s="144">
        <f t="shared" si="2"/>
        <v>1</v>
      </c>
      <c r="K51" s="145">
        <f t="shared" si="3"/>
        <v>5494596</v>
      </c>
      <c r="N51" s="244"/>
      <c r="O51" s="244"/>
      <c r="P51" s="244"/>
      <c r="Q51" s="244"/>
      <c r="R51" s="244"/>
      <c r="S51" s="244"/>
      <c r="T51" s="244"/>
    </row>
    <row r="52" spans="1:20" s="144" customFormat="1" ht="12.75" customHeight="1">
      <c r="A52" s="132" t="s">
        <v>1704</v>
      </c>
      <c r="B52" s="132" t="s">
        <v>1705</v>
      </c>
      <c r="C52" s="141">
        <v>283</v>
      </c>
      <c r="D52" s="141">
        <v>110102</v>
      </c>
      <c r="E52" s="146">
        <f t="shared" si="0"/>
        <v>3.0000000000000001E-3</v>
      </c>
      <c r="F52" s="139">
        <v>337</v>
      </c>
      <c r="G52" s="139">
        <v>286</v>
      </c>
      <c r="H52" s="140">
        <v>60.33</v>
      </c>
      <c r="I52" s="143">
        <f t="shared" si="1"/>
        <v>66425</v>
      </c>
      <c r="J52" s="144">
        <f t="shared" si="2"/>
        <v>1</v>
      </c>
      <c r="K52" s="145">
        <f t="shared" si="3"/>
        <v>5604698</v>
      </c>
      <c r="N52" s="244"/>
      <c r="O52" s="244"/>
      <c r="P52" s="244"/>
      <c r="Q52" s="244"/>
      <c r="R52" s="244"/>
      <c r="S52" s="244"/>
      <c r="T52" s="244"/>
    </row>
    <row r="53" spans="1:20" s="144" customFormat="1" ht="12.75" customHeight="1">
      <c r="A53" s="132" t="s">
        <v>1706</v>
      </c>
      <c r="B53" s="132" t="s">
        <v>1707</v>
      </c>
      <c r="C53" s="141">
        <v>337</v>
      </c>
      <c r="D53" s="141">
        <v>129635</v>
      </c>
      <c r="E53" s="146">
        <f t="shared" si="0"/>
        <v>3.0000000000000001E-3</v>
      </c>
      <c r="F53" s="139">
        <v>319</v>
      </c>
      <c r="G53" s="139">
        <v>295</v>
      </c>
      <c r="H53" s="140">
        <v>52.45</v>
      </c>
      <c r="I53" s="143">
        <f t="shared" si="1"/>
        <v>67994</v>
      </c>
      <c r="J53" s="144">
        <f t="shared" si="2"/>
        <v>1</v>
      </c>
      <c r="K53" s="145">
        <f t="shared" si="3"/>
        <v>5734333</v>
      </c>
    </row>
    <row r="54" spans="1:20" s="144" customFormat="1" ht="12.75" customHeight="1">
      <c r="A54" s="132" t="s">
        <v>1708</v>
      </c>
      <c r="B54" s="132" t="s">
        <v>1709</v>
      </c>
      <c r="C54" s="141">
        <v>175</v>
      </c>
      <c r="D54" s="141">
        <v>66977</v>
      </c>
      <c r="E54" s="146">
        <f t="shared" si="0"/>
        <v>3.0000000000000001E-3</v>
      </c>
      <c r="F54" s="139">
        <v>265</v>
      </c>
      <c r="G54" s="139">
        <v>222</v>
      </c>
      <c r="H54" s="140">
        <v>60.83</v>
      </c>
      <c r="I54" s="143">
        <f t="shared" si="1"/>
        <v>40742</v>
      </c>
      <c r="J54" s="144">
        <f t="shared" si="2"/>
        <v>1</v>
      </c>
      <c r="K54" s="145">
        <f t="shared" si="3"/>
        <v>5801310</v>
      </c>
    </row>
    <row r="55" spans="1:20" s="144" customFormat="1" ht="12.75" customHeight="1">
      <c r="A55" s="132" t="s">
        <v>1710</v>
      </c>
      <c r="B55" s="132" t="s">
        <v>1711</v>
      </c>
      <c r="C55" s="141">
        <v>228</v>
      </c>
      <c r="D55" s="141">
        <v>85385</v>
      </c>
      <c r="E55" s="146">
        <f t="shared" si="0"/>
        <v>3.0000000000000001E-3</v>
      </c>
      <c r="F55" s="139">
        <v>284</v>
      </c>
      <c r="G55" s="139">
        <v>277</v>
      </c>
      <c r="H55" s="140">
        <v>58.58</v>
      </c>
      <c r="I55" s="143">
        <f t="shared" si="1"/>
        <v>50019</v>
      </c>
      <c r="J55" s="144">
        <f t="shared" si="2"/>
        <v>1</v>
      </c>
      <c r="K55" s="145">
        <f t="shared" si="3"/>
        <v>5886695</v>
      </c>
    </row>
    <row r="56" spans="1:20" s="144" customFormat="1" ht="12.75" customHeight="1">
      <c r="A56" s="132" t="s">
        <v>1712</v>
      </c>
      <c r="B56" s="132" t="s">
        <v>1713</v>
      </c>
      <c r="C56" s="141">
        <v>315</v>
      </c>
      <c r="D56" s="141">
        <v>117381</v>
      </c>
      <c r="E56" s="146">
        <f t="shared" si="0"/>
        <v>3.0000000000000001E-3</v>
      </c>
      <c r="F56" s="139">
        <v>368</v>
      </c>
      <c r="G56" s="139">
        <v>339</v>
      </c>
      <c r="H56" s="140">
        <v>45.39</v>
      </c>
      <c r="I56" s="143">
        <f t="shared" si="1"/>
        <v>53279</v>
      </c>
      <c r="J56" s="144">
        <f t="shared" si="2"/>
        <v>1</v>
      </c>
      <c r="K56" s="145">
        <f t="shared" si="3"/>
        <v>6004076</v>
      </c>
    </row>
    <row r="57" spans="1:20" s="144" customFormat="1" ht="12.75" customHeight="1">
      <c r="A57" s="132" t="s">
        <v>1714</v>
      </c>
      <c r="B57" s="132" t="s">
        <v>1715</v>
      </c>
      <c r="C57" s="141">
        <v>374</v>
      </c>
      <c r="D57" s="141">
        <v>138443</v>
      </c>
      <c r="E57" s="146">
        <f t="shared" si="0"/>
        <v>3.0000000000000001E-3</v>
      </c>
      <c r="F57" s="139">
        <v>598</v>
      </c>
      <c r="G57" s="139">
        <v>490</v>
      </c>
      <c r="H57" s="140">
        <v>70.650000000000006</v>
      </c>
      <c r="I57" s="143">
        <f t="shared" si="1"/>
        <v>97810</v>
      </c>
      <c r="J57" s="144">
        <f t="shared" si="2"/>
        <v>1</v>
      </c>
      <c r="K57" s="145">
        <f t="shared" si="3"/>
        <v>6142519</v>
      </c>
    </row>
    <row r="58" spans="1:20" s="144" customFormat="1" ht="12.75" customHeight="1">
      <c r="A58" s="132" t="s">
        <v>1716</v>
      </c>
      <c r="B58" s="132" t="s">
        <v>1717</v>
      </c>
      <c r="C58" s="141">
        <v>159</v>
      </c>
      <c r="D58" s="141">
        <v>58826</v>
      </c>
      <c r="E58" s="146">
        <f t="shared" si="0"/>
        <v>3.0000000000000001E-3</v>
      </c>
      <c r="F58" s="139">
        <v>190</v>
      </c>
      <c r="G58" s="139">
        <v>164</v>
      </c>
      <c r="H58" s="140">
        <v>56.39</v>
      </c>
      <c r="I58" s="143">
        <f t="shared" si="1"/>
        <v>33172</v>
      </c>
      <c r="J58" s="144">
        <f t="shared" si="2"/>
        <v>1</v>
      </c>
      <c r="K58" s="145">
        <f t="shared" si="3"/>
        <v>6201345</v>
      </c>
    </row>
    <row r="59" spans="1:20" s="144" customFormat="1" ht="12.75" customHeight="1">
      <c r="A59" s="132" t="s">
        <v>1718</v>
      </c>
      <c r="B59" s="132" t="s">
        <v>1719</v>
      </c>
      <c r="C59" s="141">
        <v>312</v>
      </c>
      <c r="D59" s="141">
        <v>115423</v>
      </c>
      <c r="E59" s="146">
        <f t="shared" si="0"/>
        <v>3.0000000000000001E-3</v>
      </c>
      <c r="F59" s="139">
        <v>352</v>
      </c>
      <c r="G59" s="139">
        <v>356</v>
      </c>
      <c r="H59" s="140">
        <v>55.1</v>
      </c>
      <c r="I59" s="143">
        <f t="shared" si="1"/>
        <v>63598</v>
      </c>
      <c r="J59" s="144">
        <f t="shared" si="2"/>
        <v>1</v>
      </c>
      <c r="K59" s="145">
        <f t="shared" si="3"/>
        <v>6316768</v>
      </c>
    </row>
    <row r="60" spans="1:20" s="144" customFormat="1" ht="12.75" customHeight="1">
      <c r="A60" s="132" t="s">
        <v>1720</v>
      </c>
      <c r="B60" s="132" t="s">
        <v>1721</v>
      </c>
      <c r="C60" s="141">
        <v>138</v>
      </c>
      <c r="D60" s="141">
        <v>50878</v>
      </c>
      <c r="E60" s="146">
        <f t="shared" si="0"/>
        <v>3.0000000000000001E-3</v>
      </c>
      <c r="F60" s="139">
        <v>155</v>
      </c>
      <c r="G60" s="139">
        <v>117</v>
      </c>
      <c r="H60" s="140">
        <v>58.11</v>
      </c>
      <c r="I60" s="143">
        <f t="shared" si="1"/>
        <v>29565</v>
      </c>
      <c r="J60" s="144">
        <f t="shared" si="2"/>
        <v>1</v>
      </c>
      <c r="K60" s="145">
        <f t="shared" si="3"/>
        <v>6367646</v>
      </c>
    </row>
    <row r="61" spans="1:20" s="144" customFormat="1" ht="12.75" customHeight="1">
      <c r="A61" s="132" t="s">
        <v>1722</v>
      </c>
      <c r="B61" s="132" t="s">
        <v>1723</v>
      </c>
      <c r="C61" s="141">
        <v>136</v>
      </c>
      <c r="D61" s="141">
        <v>49481</v>
      </c>
      <c r="E61" s="146">
        <f t="shared" si="0"/>
        <v>3.0000000000000001E-3</v>
      </c>
      <c r="F61" s="139">
        <v>226</v>
      </c>
      <c r="G61" s="139">
        <v>185</v>
      </c>
      <c r="H61" s="140">
        <v>58.83</v>
      </c>
      <c r="I61" s="143">
        <f t="shared" si="1"/>
        <v>29110</v>
      </c>
      <c r="J61" s="144">
        <f t="shared" si="2"/>
        <v>1</v>
      </c>
      <c r="K61" s="145">
        <f t="shared" si="3"/>
        <v>6417127</v>
      </c>
    </row>
    <row r="62" spans="1:20" s="144" customFormat="1" ht="12.75" customHeight="1">
      <c r="A62" s="132" t="s">
        <v>1724</v>
      </c>
      <c r="B62" s="132" t="s">
        <v>1725</v>
      </c>
      <c r="C62" s="141">
        <v>367</v>
      </c>
      <c r="D62" s="141">
        <v>132837</v>
      </c>
      <c r="E62" s="146">
        <f t="shared" si="0"/>
        <v>3.0000000000000001E-3</v>
      </c>
      <c r="F62" s="139">
        <v>411</v>
      </c>
      <c r="G62" s="139">
        <v>336</v>
      </c>
      <c r="H62" s="140">
        <v>51.69</v>
      </c>
      <c r="I62" s="143">
        <f t="shared" si="1"/>
        <v>68663</v>
      </c>
      <c r="J62" s="144">
        <f t="shared" si="2"/>
        <v>1</v>
      </c>
      <c r="K62" s="145">
        <f t="shared" si="3"/>
        <v>6549964</v>
      </c>
    </row>
    <row r="63" spans="1:20" s="144" customFormat="1" ht="12.75" customHeight="1">
      <c r="A63" s="132" t="s">
        <v>1726</v>
      </c>
      <c r="B63" s="132" t="s">
        <v>1727</v>
      </c>
      <c r="C63" s="141">
        <v>601</v>
      </c>
      <c r="D63" s="141">
        <v>211763</v>
      </c>
      <c r="E63" s="146">
        <f t="shared" si="0"/>
        <v>3.0000000000000001E-3</v>
      </c>
      <c r="F63" s="139">
        <v>651</v>
      </c>
      <c r="G63" s="139">
        <v>577</v>
      </c>
      <c r="H63" s="140">
        <v>56.16</v>
      </c>
      <c r="I63" s="143">
        <f t="shared" si="1"/>
        <v>118926</v>
      </c>
      <c r="J63" s="144">
        <f t="shared" si="2"/>
        <v>1</v>
      </c>
      <c r="K63" s="145">
        <f t="shared" si="3"/>
        <v>6761727</v>
      </c>
    </row>
    <row r="64" spans="1:20" s="144" customFormat="1" ht="12.75" customHeight="1">
      <c r="A64" s="132" t="s">
        <v>1728</v>
      </c>
      <c r="B64" s="132" t="s">
        <v>1729</v>
      </c>
      <c r="C64" s="141">
        <v>963</v>
      </c>
      <c r="D64" s="141">
        <v>337696</v>
      </c>
      <c r="E64" s="146">
        <f t="shared" si="0"/>
        <v>3.0000000000000001E-3</v>
      </c>
      <c r="F64" s="139">
        <v>1264</v>
      </c>
      <c r="G64" s="139">
        <v>1058</v>
      </c>
      <c r="H64" s="140">
        <v>60.4</v>
      </c>
      <c r="I64" s="143">
        <f t="shared" si="1"/>
        <v>203968</v>
      </c>
      <c r="J64" s="144">
        <f t="shared" si="2"/>
        <v>1</v>
      </c>
      <c r="K64" s="145">
        <f t="shared" si="3"/>
        <v>7099423</v>
      </c>
    </row>
    <row r="65" spans="1:11" s="144" customFormat="1" ht="12.75" customHeight="1">
      <c r="A65" s="132" t="s">
        <v>1730</v>
      </c>
      <c r="B65" s="132" t="s">
        <v>1731</v>
      </c>
      <c r="C65" s="141">
        <v>260</v>
      </c>
      <c r="D65" s="141">
        <v>90537</v>
      </c>
      <c r="E65" s="146">
        <f t="shared" si="0"/>
        <v>3.0000000000000001E-3</v>
      </c>
      <c r="F65" s="139">
        <v>262</v>
      </c>
      <c r="G65" s="139">
        <v>258</v>
      </c>
      <c r="H65" s="140">
        <v>53.66</v>
      </c>
      <c r="I65" s="143">
        <f t="shared" si="1"/>
        <v>48582</v>
      </c>
      <c r="J65" s="144">
        <f t="shared" si="2"/>
        <v>1</v>
      </c>
      <c r="K65" s="145">
        <f t="shared" si="3"/>
        <v>7189960</v>
      </c>
    </row>
    <row r="66" spans="1:11" s="144" customFormat="1" ht="12.75" customHeight="1">
      <c r="A66" s="132" t="s">
        <v>1732</v>
      </c>
      <c r="B66" s="132" t="s">
        <v>1733</v>
      </c>
      <c r="C66" s="141">
        <v>225</v>
      </c>
      <c r="D66" s="141">
        <v>77990</v>
      </c>
      <c r="E66" s="146">
        <f t="shared" si="0"/>
        <v>3.0000000000000001E-3</v>
      </c>
      <c r="F66" s="139">
        <v>356</v>
      </c>
      <c r="G66" s="139">
        <v>287</v>
      </c>
      <c r="H66" s="140">
        <v>56.96</v>
      </c>
      <c r="I66" s="143">
        <f t="shared" si="1"/>
        <v>44423</v>
      </c>
      <c r="J66" s="144">
        <f t="shared" si="2"/>
        <v>1</v>
      </c>
      <c r="K66" s="145">
        <f t="shared" si="3"/>
        <v>7267950</v>
      </c>
    </row>
    <row r="67" spans="1:11" s="144" customFormat="1" ht="12.75" customHeight="1">
      <c r="A67" s="132" t="s">
        <v>1734</v>
      </c>
      <c r="B67" s="132" t="s">
        <v>1735</v>
      </c>
      <c r="C67" s="141">
        <v>404</v>
      </c>
      <c r="D67" s="141">
        <v>139908</v>
      </c>
      <c r="E67" s="146">
        <f t="shared" si="0"/>
        <v>3.0000000000000001E-3</v>
      </c>
      <c r="F67" s="139">
        <v>586</v>
      </c>
      <c r="G67" s="139">
        <v>541</v>
      </c>
      <c r="H67" s="140">
        <v>54.11</v>
      </c>
      <c r="I67" s="143">
        <f t="shared" si="1"/>
        <v>75704</v>
      </c>
      <c r="J67" s="144">
        <f t="shared" si="2"/>
        <v>1</v>
      </c>
      <c r="K67" s="145">
        <f t="shared" si="3"/>
        <v>7407858</v>
      </c>
    </row>
    <row r="68" spans="1:11" s="144" customFormat="1" ht="12.75" customHeight="1">
      <c r="A68" s="132" t="s">
        <v>1736</v>
      </c>
      <c r="B68" s="132" t="s">
        <v>1737</v>
      </c>
      <c r="C68" s="141">
        <v>298</v>
      </c>
      <c r="D68" s="141">
        <v>103061</v>
      </c>
      <c r="E68" s="146">
        <f t="shared" si="0"/>
        <v>3.0000000000000001E-3</v>
      </c>
      <c r="F68" s="139">
        <v>373</v>
      </c>
      <c r="G68" s="139">
        <v>282</v>
      </c>
      <c r="H68" s="140">
        <v>58.81</v>
      </c>
      <c r="I68" s="143">
        <f t="shared" si="1"/>
        <v>60610</v>
      </c>
      <c r="J68" s="144">
        <f t="shared" si="2"/>
        <v>1</v>
      </c>
      <c r="K68" s="145">
        <f t="shared" si="3"/>
        <v>7510919</v>
      </c>
    </row>
    <row r="69" spans="1:11" s="144" customFormat="1" ht="12.75" customHeight="1">
      <c r="A69" s="132" t="s">
        <v>1738</v>
      </c>
      <c r="B69" s="132" t="s">
        <v>1739</v>
      </c>
      <c r="C69" s="141">
        <v>405</v>
      </c>
      <c r="D69" s="141">
        <v>139798</v>
      </c>
      <c r="E69" s="146">
        <f t="shared" si="0"/>
        <v>3.0000000000000001E-3</v>
      </c>
      <c r="F69" s="139">
        <v>542</v>
      </c>
      <c r="G69" s="139">
        <v>448</v>
      </c>
      <c r="H69" s="140">
        <v>61.95</v>
      </c>
      <c r="I69" s="143">
        <f t="shared" si="1"/>
        <v>86605</v>
      </c>
      <c r="J69" s="144">
        <f t="shared" si="2"/>
        <v>1</v>
      </c>
      <c r="K69" s="145">
        <f t="shared" si="3"/>
        <v>7650717</v>
      </c>
    </row>
    <row r="70" spans="1:11" s="144" customFormat="1" ht="12.75" customHeight="1">
      <c r="A70" s="132" t="s">
        <v>1740</v>
      </c>
      <c r="B70" s="132" t="s">
        <v>1741</v>
      </c>
      <c r="C70" s="141">
        <v>845</v>
      </c>
      <c r="D70" s="141">
        <v>290557</v>
      </c>
      <c r="E70" s="146">
        <f t="shared" ref="E70:E133" si="4">C70/D70</f>
        <v>3.0000000000000001E-3</v>
      </c>
      <c r="F70" s="139">
        <v>820</v>
      </c>
      <c r="G70" s="139">
        <v>705</v>
      </c>
      <c r="H70" s="140">
        <v>47.67</v>
      </c>
      <c r="I70" s="143">
        <f t="shared" ref="I70:I133" si="5">D70*H70/100</f>
        <v>138509</v>
      </c>
      <c r="J70" s="144">
        <f t="shared" si="2"/>
        <v>1</v>
      </c>
      <c r="K70" s="145">
        <f t="shared" si="3"/>
        <v>7941274</v>
      </c>
    </row>
    <row r="71" spans="1:11" s="144" customFormat="1" ht="12.75" customHeight="1">
      <c r="A71" s="132" t="s">
        <v>1742</v>
      </c>
      <c r="B71" s="132" t="s">
        <v>1743</v>
      </c>
      <c r="C71" s="141">
        <v>273</v>
      </c>
      <c r="D71" s="141">
        <v>92817</v>
      </c>
      <c r="E71" s="146">
        <f t="shared" si="4"/>
        <v>3.0000000000000001E-3</v>
      </c>
      <c r="F71" s="139">
        <v>312</v>
      </c>
      <c r="G71" s="139">
        <v>266</v>
      </c>
      <c r="H71" s="140">
        <v>69.569999999999993</v>
      </c>
      <c r="I71" s="143">
        <f t="shared" si="5"/>
        <v>64573</v>
      </c>
      <c r="J71" s="144">
        <f t="shared" ref="J71:J134" si="6">INT(K71/K$331*5+0.99999)</f>
        <v>1</v>
      </c>
      <c r="K71" s="145">
        <f t="shared" si="3"/>
        <v>8034091</v>
      </c>
    </row>
    <row r="72" spans="1:11" s="144" customFormat="1" ht="12.75" customHeight="1">
      <c r="A72" s="132" t="s">
        <v>1744</v>
      </c>
      <c r="B72" s="132" t="s">
        <v>1745</v>
      </c>
      <c r="C72" s="141">
        <v>339</v>
      </c>
      <c r="D72" s="141">
        <v>115204</v>
      </c>
      <c r="E72" s="146">
        <f t="shared" si="4"/>
        <v>3.0000000000000001E-3</v>
      </c>
      <c r="F72" s="139">
        <v>327</v>
      </c>
      <c r="G72" s="139">
        <v>293</v>
      </c>
      <c r="H72" s="140">
        <v>42.45</v>
      </c>
      <c r="I72" s="143">
        <f t="shared" si="5"/>
        <v>48904</v>
      </c>
      <c r="J72" s="144">
        <f t="shared" si="6"/>
        <v>1</v>
      </c>
      <c r="K72" s="145">
        <f t="shared" ref="K72:K135" si="7">D72+K71</f>
        <v>8149295</v>
      </c>
    </row>
    <row r="73" spans="1:11" s="144" customFormat="1" ht="12.75" customHeight="1">
      <c r="A73" s="132" t="s">
        <v>1746</v>
      </c>
      <c r="B73" s="132" t="s">
        <v>1747</v>
      </c>
      <c r="C73" s="141">
        <v>814</v>
      </c>
      <c r="D73" s="141">
        <v>274261</v>
      </c>
      <c r="E73" s="146">
        <f t="shared" si="4"/>
        <v>3.0000000000000001E-3</v>
      </c>
      <c r="F73" s="139">
        <v>1013</v>
      </c>
      <c r="G73" s="139">
        <v>898</v>
      </c>
      <c r="H73" s="140">
        <v>48.13</v>
      </c>
      <c r="I73" s="143">
        <f t="shared" si="5"/>
        <v>132002</v>
      </c>
      <c r="J73" s="144">
        <f t="shared" si="6"/>
        <v>1</v>
      </c>
      <c r="K73" s="145">
        <f t="shared" si="7"/>
        <v>8423556</v>
      </c>
    </row>
    <row r="74" spans="1:11" s="144" customFormat="1" ht="12.75" customHeight="1">
      <c r="A74" s="132" t="s">
        <v>1748</v>
      </c>
      <c r="B74" s="132" t="s">
        <v>1749</v>
      </c>
      <c r="C74" s="141">
        <v>240</v>
      </c>
      <c r="D74" s="141">
        <v>80537</v>
      </c>
      <c r="E74" s="146">
        <f t="shared" si="4"/>
        <v>3.0000000000000001E-3</v>
      </c>
      <c r="F74" s="139">
        <v>248</v>
      </c>
      <c r="G74" s="139">
        <v>230</v>
      </c>
      <c r="H74" s="140">
        <v>66.19</v>
      </c>
      <c r="I74" s="143">
        <f t="shared" si="5"/>
        <v>53307</v>
      </c>
      <c r="J74" s="144">
        <f t="shared" si="6"/>
        <v>1</v>
      </c>
      <c r="K74" s="145">
        <f t="shared" si="7"/>
        <v>8504093</v>
      </c>
    </row>
    <row r="75" spans="1:11" s="144" customFormat="1" ht="12.75" customHeight="1">
      <c r="A75" s="132" t="s">
        <v>1750</v>
      </c>
      <c r="B75" s="132" t="s">
        <v>1751</v>
      </c>
      <c r="C75" s="141">
        <v>233</v>
      </c>
      <c r="D75" s="141">
        <v>76955</v>
      </c>
      <c r="E75" s="146">
        <f t="shared" si="4"/>
        <v>3.0000000000000001E-3</v>
      </c>
      <c r="F75" s="139">
        <v>180</v>
      </c>
      <c r="G75" s="139">
        <v>182</v>
      </c>
      <c r="H75" s="140">
        <v>67.47</v>
      </c>
      <c r="I75" s="143">
        <f t="shared" si="5"/>
        <v>51922</v>
      </c>
      <c r="J75" s="144">
        <f t="shared" si="6"/>
        <v>1</v>
      </c>
      <c r="K75" s="145">
        <f t="shared" si="7"/>
        <v>8581048</v>
      </c>
    </row>
    <row r="76" spans="1:11" s="144" customFormat="1" ht="12.75" customHeight="1">
      <c r="A76" s="132" t="s">
        <v>1752</v>
      </c>
      <c r="B76" s="132" t="s">
        <v>1753</v>
      </c>
      <c r="C76" s="141">
        <v>385</v>
      </c>
      <c r="D76" s="141">
        <v>127019</v>
      </c>
      <c r="E76" s="146">
        <f t="shared" si="4"/>
        <v>3.0000000000000001E-3</v>
      </c>
      <c r="F76" s="139">
        <v>407</v>
      </c>
      <c r="G76" s="139">
        <v>333</v>
      </c>
      <c r="H76" s="140">
        <v>66.010000000000005</v>
      </c>
      <c r="I76" s="143">
        <f t="shared" si="5"/>
        <v>83845</v>
      </c>
      <c r="J76" s="144">
        <f t="shared" si="6"/>
        <v>1</v>
      </c>
      <c r="K76" s="145">
        <f t="shared" si="7"/>
        <v>8708067</v>
      </c>
    </row>
    <row r="77" spans="1:11" s="144" customFormat="1" ht="12.75" customHeight="1">
      <c r="A77" s="132" t="s">
        <v>1754</v>
      </c>
      <c r="B77" s="132" t="s">
        <v>1755</v>
      </c>
      <c r="C77" s="141">
        <v>193</v>
      </c>
      <c r="D77" s="141">
        <v>63506</v>
      </c>
      <c r="E77" s="146">
        <f t="shared" si="4"/>
        <v>3.0000000000000001E-3</v>
      </c>
      <c r="F77" s="139">
        <v>236</v>
      </c>
      <c r="G77" s="139">
        <v>175</v>
      </c>
      <c r="H77" s="140">
        <v>54.57</v>
      </c>
      <c r="I77" s="143">
        <f t="shared" si="5"/>
        <v>34655</v>
      </c>
      <c r="J77" s="144">
        <f t="shared" si="6"/>
        <v>1</v>
      </c>
      <c r="K77" s="145">
        <f t="shared" si="7"/>
        <v>8771573</v>
      </c>
    </row>
    <row r="78" spans="1:11" s="144" customFormat="1" ht="12.75" customHeight="1">
      <c r="A78" s="132" t="s">
        <v>1756</v>
      </c>
      <c r="B78" s="132" t="s">
        <v>1757</v>
      </c>
      <c r="C78" s="141">
        <v>275</v>
      </c>
      <c r="D78" s="141">
        <v>89498</v>
      </c>
      <c r="E78" s="146">
        <f t="shared" si="4"/>
        <v>3.0000000000000001E-3</v>
      </c>
      <c r="F78" s="139">
        <v>295</v>
      </c>
      <c r="G78" s="139">
        <v>279</v>
      </c>
      <c r="H78" s="140">
        <v>54.19</v>
      </c>
      <c r="I78" s="143">
        <f t="shared" si="5"/>
        <v>48499</v>
      </c>
      <c r="J78" s="144">
        <f t="shared" si="6"/>
        <v>1</v>
      </c>
      <c r="K78" s="145">
        <f t="shared" si="7"/>
        <v>8861071</v>
      </c>
    </row>
    <row r="79" spans="1:11" s="144" customFormat="1" ht="12.75" customHeight="1">
      <c r="A79" s="132" t="s">
        <v>1758</v>
      </c>
      <c r="B79" s="132" t="s">
        <v>1759</v>
      </c>
      <c r="C79" s="141">
        <v>292</v>
      </c>
      <c r="D79" s="141">
        <v>94615</v>
      </c>
      <c r="E79" s="146">
        <f t="shared" si="4"/>
        <v>3.0000000000000001E-3</v>
      </c>
      <c r="F79" s="139">
        <v>383</v>
      </c>
      <c r="G79" s="139">
        <v>289</v>
      </c>
      <c r="H79" s="140">
        <v>57.04</v>
      </c>
      <c r="I79" s="143">
        <f t="shared" si="5"/>
        <v>53968</v>
      </c>
      <c r="J79" s="144">
        <f t="shared" si="6"/>
        <v>1</v>
      </c>
      <c r="K79" s="145">
        <f t="shared" si="7"/>
        <v>8955686</v>
      </c>
    </row>
    <row r="80" spans="1:11" s="144" customFormat="1" ht="12.75" customHeight="1">
      <c r="A80" s="132" t="s">
        <v>1760</v>
      </c>
      <c r="B80" s="132" t="s">
        <v>1761</v>
      </c>
      <c r="C80" s="141">
        <v>290</v>
      </c>
      <c r="D80" s="141">
        <v>93551</v>
      </c>
      <c r="E80" s="146">
        <f t="shared" si="4"/>
        <v>3.0000000000000001E-3</v>
      </c>
      <c r="F80" s="139">
        <v>405</v>
      </c>
      <c r="G80" s="139">
        <v>369</v>
      </c>
      <c r="H80" s="140">
        <v>58.53</v>
      </c>
      <c r="I80" s="143">
        <f t="shared" si="5"/>
        <v>54755</v>
      </c>
      <c r="J80" s="144">
        <f t="shared" si="6"/>
        <v>1</v>
      </c>
      <c r="K80" s="145">
        <f t="shared" si="7"/>
        <v>9049237</v>
      </c>
    </row>
    <row r="81" spans="1:11" s="144" customFormat="1" ht="12.75" customHeight="1">
      <c r="A81" s="132" t="s">
        <v>1762</v>
      </c>
      <c r="B81" s="132" t="s">
        <v>1763</v>
      </c>
      <c r="C81" s="141">
        <v>507</v>
      </c>
      <c r="D81" s="141">
        <v>159144</v>
      </c>
      <c r="E81" s="146">
        <f t="shared" si="4"/>
        <v>3.0000000000000001E-3</v>
      </c>
      <c r="F81" s="139">
        <v>489</v>
      </c>
      <c r="G81" s="139">
        <v>478</v>
      </c>
      <c r="H81" s="140">
        <v>69.87</v>
      </c>
      <c r="I81" s="143">
        <f t="shared" si="5"/>
        <v>111194</v>
      </c>
      <c r="J81" s="144">
        <f t="shared" si="6"/>
        <v>1</v>
      </c>
      <c r="K81" s="145">
        <f t="shared" si="7"/>
        <v>9208381</v>
      </c>
    </row>
    <row r="82" spans="1:11" s="144" customFormat="1" ht="12.75" customHeight="1">
      <c r="A82" s="132" t="s">
        <v>1764</v>
      </c>
      <c r="B82" s="132" t="s">
        <v>1765</v>
      </c>
      <c r="C82" s="141">
        <v>287</v>
      </c>
      <c r="D82" s="141">
        <v>89959</v>
      </c>
      <c r="E82" s="146">
        <f t="shared" si="4"/>
        <v>3.0000000000000001E-3</v>
      </c>
      <c r="F82" s="139">
        <v>244</v>
      </c>
      <c r="G82" s="139">
        <v>199</v>
      </c>
      <c r="H82" s="140">
        <v>54.34</v>
      </c>
      <c r="I82" s="143">
        <f t="shared" si="5"/>
        <v>48884</v>
      </c>
      <c r="J82" s="144">
        <f t="shared" si="6"/>
        <v>1</v>
      </c>
      <c r="K82" s="145">
        <f t="shared" si="7"/>
        <v>9298340</v>
      </c>
    </row>
    <row r="83" spans="1:11" s="144" customFormat="1" ht="12.75" customHeight="1">
      <c r="A83" s="132" t="s">
        <v>1766</v>
      </c>
      <c r="B83" s="132" t="s">
        <v>1767</v>
      </c>
      <c r="C83" s="141">
        <v>483</v>
      </c>
      <c r="D83" s="141">
        <v>150999</v>
      </c>
      <c r="E83" s="146">
        <f t="shared" si="4"/>
        <v>3.0000000000000001E-3</v>
      </c>
      <c r="F83" s="139">
        <v>463</v>
      </c>
      <c r="G83" s="139">
        <v>383</v>
      </c>
      <c r="H83" s="140">
        <v>61.13</v>
      </c>
      <c r="I83" s="143">
        <f t="shared" si="5"/>
        <v>92306</v>
      </c>
      <c r="J83" s="144">
        <f t="shared" si="6"/>
        <v>1</v>
      </c>
      <c r="K83" s="145">
        <f t="shared" si="7"/>
        <v>9449339</v>
      </c>
    </row>
    <row r="84" spans="1:11" s="144" customFormat="1" ht="12.75" customHeight="1">
      <c r="A84" s="132" t="s">
        <v>1768</v>
      </c>
      <c r="B84" s="132" t="s">
        <v>1769</v>
      </c>
      <c r="C84" s="141">
        <v>175</v>
      </c>
      <c r="D84" s="141">
        <v>54582</v>
      </c>
      <c r="E84" s="146">
        <f t="shared" si="4"/>
        <v>3.0000000000000001E-3</v>
      </c>
      <c r="F84" s="139">
        <v>221</v>
      </c>
      <c r="G84" s="139">
        <v>201</v>
      </c>
      <c r="H84" s="140">
        <v>53.2</v>
      </c>
      <c r="I84" s="143">
        <f t="shared" si="5"/>
        <v>29038</v>
      </c>
      <c r="J84" s="144">
        <f t="shared" si="6"/>
        <v>1</v>
      </c>
      <c r="K84" s="145">
        <f t="shared" si="7"/>
        <v>9503921</v>
      </c>
    </row>
    <row r="85" spans="1:11" s="144" customFormat="1" ht="12.75" customHeight="1">
      <c r="A85" s="132" t="s">
        <v>1770</v>
      </c>
      <c r="B85" s="132" t="s">
        <v>1771</v>
      </c>
      <c r="C85" s="141">
        <v>182</v>
      </c>
      <c r="D85" s="141">
        <v>56308</v>
      </c>
      <c r="E85" s="146">
        <f t="shared" si="4"/>
        <v>3.0000000000000001E-3</v>
      </c>
      <c r="F85" s="139">
        <v>194</v>
      </c>
      <c r="G85" s="139">
        <v>182</v>
      </c>
      <c r="H85" s="140">
        <v>52.83</v>
      </c>
      <c r="I85" s="143">
        <f t="shared" si="5"/>
        <v>29748</v>
      </c>
      <c r="J85" s="144">
        <f t="shared" si="6"/>
        <v>1</v>
      </c>
      <c r="K85" s="145">
        <f t="shared" si="7"/>
        <v>9560229</v>
      </c>
    </row>
    <row r="86" spans="1:11" s="144" customFormat="1" ht="12.75" customHeight="1">
      <c r="A86" s="132" t="s">
        <v>1772</v>
      </c>
      <c r="B86" s="132" t="s">
        <v>1773</v>
      </c>
      <c r="C86" s="141">
        <v>847</v>
      </c>
      <c r="D86" s="141">
        <v>261930</v>
      </c>
      <c r="E86" s="146">
        <f t="shared" si="4"/>
        <v>3.0000000000000001E-3</v>
      </c>
      <c r="F86" s="139">
        <v>762</v>
      </c>
      <c r="G86" s="139">
        <v>701</v>
      </c>
      <c r="H86" s="140">
        <v>67.89</v>
      </c>
      <c r="I86" s="143">
        <f t="shared" si="5"/>
        <v>177824</v>
      </c>
      <c r="J86" s="144">
        <f t="shared" si="6"/>
        <v>1</v>
      </c>
      <c r="K86" s="145">
        <f t="shared" si="7"/>
        <v>9822159</v>
      </c>
    </row>
    <row r="87" spans="1:11" s="144" customFormat="1" ht="12.75" customHeight="1">
      <c r="A87" s="132" t="s">
        <v>1774</v>
      </c>
      <c r="B87" s="132" t="s">
        <v>1775</v>
      </c>
      <c r="C87" s="141">
        <v>342</v>
      </c>
      <c r="D87" s="141">
        <v>105646</v>
      </c>
      <c r="E87" s="146">
        <f t="shared" si="4"/>
        <v>3.0000000000000001E-3</v>
      </c>
      <c r="F87" s="139">
        <v>350</v>
      </c>
      <c r="G87" s="139">
        <v>303</v>
      </c>
      <c r="H87" s="140">
        <v>56.18</v>
      </c>
      <c r="I87" s="143">
        <f t="shared" si="5"/>
        <v>59352</v>
      </c>
      <c r="J87" s="144">
        <f t="shared" si="6"/>
        <v>1</v>
      </c>
      <c r="K87" s="145">
        <f t="shared" si="7"/>
        <v>9927805</v>
      </c>
    </row>
    <row r="88" spans="1:11" s="144" customFormat="1" ht="12.75" customHeight="1">
      <c r="A88" s="132" t="s">
        <v>1776</v>
      </c>
      <c r="B88" s="132" t="s">
        <v>1777</v>
      </c>
      <c r="C88" s="141">
        <v>1037</v>
      </c>
      <c r="D88" s="141">
        <v>313373</v>
      </c>
      <c r="E88" s="146">
        <f t="shared" si="4"/>
        <v>3.0000000000000001E-3</v>
      </c>
      <c r="F88" s="139">
        <v>1052</v>
      </c>
      <c r="G88" s="139">
        <v>886</v>
      </c>
      <c r="H88" s="140">
        <v>56.87</v>
      </c>
      <c r="I88" s="143">
        <f t="shared" si="5"/>
        <v>178215</v>
      </c>
      <c r="J88" s="144">
        <f t="shared" si="6"/>
        <v>1</v>
      </c>
      <c r="K88" s="145">
        <f t="shared" si="7"/>
        <v>10241178</v>
      </c>
    </row>
    <row r="89" spans="1:11" s="144" customFormat="1" ht="12.75" customHeight="1">
      <c r="A89" s="132" t="s">
        <v>1778</v>
      </c>
      <c r="B89" s="132" t="s">
        <v>1779</v>
      </c>
      <c r="C89" s="141">
        <v>367</v>
      </c>
      <c r="D89" s="141">
        <v>108409</v>
      </c>
      <c r="E89" s="146">
        <f t="shared" si="4"/>
        <v>3.0000000000000001E-3</v>
      </c>
      <c r="F89" s="139">
        <v>353</v>
      </c>
      <c r="G89" s="139">
        <v>303</v>
      </c>
      <c r="H89" s="140">
        <v>60.14</v>
      </c>
      <c r="I89" s="143">
        <f t="shared" si="5"/>
        <v>65197</v>
      </c>
      <c r="J89" s="144">
        <f t="shared" si="6"/>
        <v>1</v>
      </c>
      <c r="K89" s="145">
        <f t="shared" si="7"/>
        <v>10349587</v>
      </c>
    </row>
    <row r="90" spans="1:11" s="144" customFormat="1" ht="12.75" customHeight="1">
      <c r="A90" s="132" t="s">
        <v>1780</v>
      </c>
      <c r="B90" s="132" t="s">
        <v>1781</v>
      </c>
      <c r="C90" s="141">
        <v>534</v>
      </c>
      <c r="D90" s="141">
        <v>157575</v>
      </c>
      <c r="E90" s="146">
        <f t="shared" si="4"/>
        <v>3.0000000000000001E-3</v>
      </c>
      <c r="F90" s="139">
        <v>557</v>
      </c>
      <c r="G90" s="139">
        <v>434</v>
      </c>
      <c r="H90" s="140">
        <v>54.5</v>
      </c>
      <c r="I90" s="143">
        <f t="shared" si="5"/>
        <v>85878</v>
      </c>
      <c r="J90" s="144">
        <f t="shared" si="6"/>
        <v>1</v>
      </c>
      <c r="K90" s="145">
        <f t="shared" si="7"/>
        <v>10507162</v>
      </c>
    </row>
    <row r="91" spans="1:11" s="144" customFormat="1" ht="12.75" customHeight="1">
      <c r="A91" s="132" t="s">
        <v>1782</v>
      </c>
      <c r="B91" s="132" t="s">
        <v>1783</v>
      </c>
      <c r="C91" s="141">
        <v>222</v>
      </c>
      <c r="D91" s="141">
        <v>65371</v>
      </c>
      <c r="E91" s="146">
        <f t="shared" si="4"/>
        <v>3.0000000000000001E-3</v>
      </c>
      <c r="F91" s="139">
        <v>246</v>
      </c>
      <c r="G91" s="139">
        <v>196</v>
      </c>
      <c r="H91" s="140">
        <v>61.04</v>
      </c>
      <c r="I91" s="143">
        <f t="shared" si="5"/>
        <v>39902</v>
      </c>
      <c r="J91" s="144">
        <f t="shared" si="6"/>
        <v>1</v>
      </c>
      <c r="K91" s="145">
        <f t="shared" si="7"/>
        <v>10572533</v>
      </c>
    </row>
    <row r="92" spans="1:11" s="144" customFormat="1" ht="12.75" customHeight="1">
      <c r="A92" s="132" t="s">
        <v>1784</v>
      </c>
      <c r="B92" s="132" t="s">
        <v>1785</v>
      </c>
      <c r="C92" s="141">
        <v>158</v>
      </c>
      <c r="D92" s="141">
        <v>46336</v>
      </c>
      <c r="E92" s="146">
        <f t="shared" si="4"/>
        <v>3.0000000000000001E-3</v>
      </c>
      <c r="F92" s="139">
        <v>156</v>
      </c>
      <c r="G92" s="139">
        <v>137</v>
      </c>
      <c r="H92" s="140">
        <v>59.07</v>
      </c>
      <c r="I92" s="143">
        <f t="shared" si="5"/>
        <v>27371</v>
      </c>
      <c r="J92" s="144">
        <f t="shared" si="6"/>
        <v>1</v>
      </c>
      <c r="K92" s="145">
        <f t="shared" si="7"/>
        <v>10618869</v>
      </c>
    </row>
    <row r="93" spans="1:11" s="144" customFormat="1" ht="12.75" customHeight="1">
      <c r="A93" s="132" t="s">
        <v>1786</v>
      </c>
      <c r="B93" s="132" t="s">
        <v>1787</v>
      </c>
      <c r="C93" s="141">
        <v>302</v>
      </c>
      <c r="D93" s="141">
        <v>87522</v>
      </c>
      <c r="E93" s="146">
        <f t="shared" si="4"/>
        <v>3.0000000000000001E-3</v>
      </c>
      <c r="F93" s="139">
        <v>277</v>
      </c>
      <c r="G93" s="139">
        <v>242</v>
      </c>
      <c r="H93" s="140">
        <v>66.61</v>
      </c>
      <c r="I93" s="143">
        <f t="shared" si="5"/>
        <v>58298</v>
      </c>
      <c r="J93" s="144">
        <f t="shared" si="6"/>
        <v>1</v>
      </c>
      <c r="K93" s="145">
        <f t="shared" si="7"/>
        <v>10706391</v>
      </c>
    </row>
    <row r="94" spans="1:11" s="144" customFormat="1" ht="12.75" customHeight="1">
      <c r="A94" s="132" t="s">
        <v>1788</v>
      </c>
      <c r="B94" s="132" t="s">
        <v>1789</v>
      </c>
      <c r="C94" s="141">
        <v>461</v>
      </c>
      <c r="D94" s="141">
        <v>132747</v>
      </c>
      <c r="E94" s="146">
        <f t="shared" si="4"/>
        <v>3.0000000000000001E-3</v>
      </c>
      <c r="F94" s="139">
        <v>397</v>
      </c>
      <c r="G94" s="139">
        <v>316</v>
      </c>
      <c r="H94" s="140">
        <v>45.63</v>
      </c>
      <c r="I94" s="143">
        <f t="shared" si="5"/>
        <v>60572</v>
      </c>
      <c r="J94" s="144">
        <f t="shared" si="6"/>
        <v>1</v>
      </c>
      <c r="K94" s="145">
        <f t="shared" si="7"/>
        <v>10839138</v>
      </c>
    </row>
    <row r="95" spans="1:11" s="144" customFormat="1" ht="12.75" customHeight="1">
      <c r="A95" s="132" t="s">
        <v>1790</v>
      </c>
      <c r="B95" s="132" t="s">
        <v>1791</v>
      </c>
      <c r="C95" s="141">
        <v>707</v>
      </c>
      <c r="D95" s="141">
        <v>203307</v>
      </c>
      <c r="E95" s="146">
        <f t="shared" si="4"/>
        <v>3.0000000000000001E-3</v>
      </c>
      <c r="F95" s="139">
        <v>677</v>
      </c>
      <c r="G95" s="139">
        <v>572</v>
      </c>
      <c r="H95" s="140">
        <v>53.4</v>
      </c>
      <c r="I95" s="143">
        <f t="shared" si="5"/>
        <v>108566</v>
      </c>
      <c r="J95" s="144">
        <f t="shared" si="6"/>
        <v>1</v>
      </c>
      <c r="K95" s="145">
        <f t="shared" si="7"/>
        <v>11042445</v>
      </c>
    </row>
    <row r="96" spans="1:11" s="144" customFormat="1" ht="12.75" customHeight="1">
      <c r="A96" s="132" t="s">
        <v>1792</v>
      </c>
      <c r="B96" s="132" t="s">
        <v>1793</v>
      </c>
      <c r="C96" s="141">
        <v>353</v>
      </c>
      <c r="D96" s="141">
        <v>101381</v>
      </c>
      <c r="E96" s="146">
        <f t="shared" si="4"/>
        <v>3.0000000000000001E-3</v>
      </c>
      <c r="F96" s="139">
        <v>349</v>
      </c>
      <c r="G96" s="139">
        <v>318</v>
      </c>
      <c r="H96" s="140">
        <v>47.93</v>
      </c>
      <c r="I96" s="143">
        <f t="shared" si="5"/>
        <v>48592</v>
      </c>
      <c r="J96" s="144">
        <f t="shared" si="6"/>
        <v>2</v>
      </c>
      <c r="K96" s="145">
        <f t="shared" si="7"/>
        <v>11143826</v>
      </c>
    </row>
    <row r="97" spans="1:11" s="144" customFormat="1" ht="12.75" customHeight="1">
      <c r="A97" s="132" t="s">
        <v>1794</v>
      </c>
      <c r="B97" s="132" t="s">
        <v>1795</v>
      </c>
      <c r="C97" s="141">
        <v>651</v>
      </c>
      <c r="D97" s="141">
        <v>183378</v>
      </c>
      <c r="E97" s="146">
        <f t="shared" si="4"/>
        <v>4.0000000000000001E-3</v>
      </c>
      <c r="F97" s="139">
        <v>497</v>
      </c>
      <c r="G97" s="139">
        <v>404</v>
      </c>
      <c r="H97" s="140">
        <v>68.62</v>
      </c>
      <c r="I97" s="143">
        <f t="shared" si="5"/>
        <v>125834</v>
      </c>
      <c r="J97" s="144">
        <f t="shared" si="6"/>
        <v>2</v>
      </c>
      <c r="K97" s="145">
        <f t="shared" si="7"/>
        <v>11327204</v>
      </c>
    </row>
    <row r="98" spans="1:11" s="144" customFormat="1" ht="12.75" customHeight="1">
      <c r="A98" s="132" t="s">
        <v>1796</v>
      </c>
      <c r="B98" s="132" t="s">
        <v>1797</v>
      </c>
      <c r="C98" s="141">
        <v>309</v>
      </c>
      <c r="D98" s="141">
        <v>86667</v>
      </c>
      <c r="E98" s="146">
        <f t="shared" si="4"/>
        <v>4.0000000000000001E-3</v>
      </c>
      <c r="F98" s="139">
        <v>258</v>
      </c>
      <c r="G98" s="139">
        <v>227</v>
      </c>
      <c r="H98" s="140">
        <v>59.17</v>
      </c>
      <c r="I98" s="143">
        <f t="shared" si="5"/>
        <v>51281</v>
      </c>
      <c r="J98" s="144">
        <f t="shared" si="6"/>
        <v>2</v>
      </c>
      <c r="K98" s="145">
        <f t="shared" si="7"/>
        <v>11413871</v>
      </c>
    </row>
    <row r="99" spans="1:11" s="144" customFormat="1" ht="12.75" customHeight="1">
      <c r="A99" s="132" t="s">
        <v>1798</v>
      </c>
      <c r="B99" s="132" t="s">
        <v>1799</v>
      </c>
      <c r="C99" s="141">
        <v>386</v>
      </c>
      <c r="D99" s="141">
        <v>107824</v>
      </c>
      <c r="E99" s="146">
        <f t="shared" si="4"/>
        <v>4.0000000000000001E-3</v>
      </c>
      <c r="F99" s="139">
        <v>429</v>
      </c>
      <c r="G99" s="139">
        <v>338</v>
      </c>
      <c r="H99" s="140">
        <v>61.99</v>
      </c>
      <c r="I99" s="143">
        <f t="shared" si="5"/>
        <v>66840</v>
      </c>
      <c r="J99" s="144">
        <f t="shared" si="6"/>
        <v>2</v>
      </c>
      <c r="K99" s="145">
        <f t="shared" si="7"/>
        <v>11521695</v>
      </c>
    </row>
    <row r="100" spans="1:11" s="144" customFormat="1" ht="12.75" customHeight="1">
      <c r="A100" s="132" t="s">
        <v>1800</v>
      </c>
      <c r="B100" s="132" t="s">
        <v>1801</v>
      </c>
      <c r="C100" s="141">
        <v>190</v>
      </c>
      <c r="D100" s="141">
        <v>52639</v>
      </c>
      <c r="E100" s="146">
        <f t="shared" si="4"/>
        <v>4.0000000000000001E-3</v>
      </c>
      <c r="F100" s="139">
        <v>165</v>
      </c>
      <c r="G100" s="139">
        <v>151</v>
      </c>
      <c r="H100" s="140">
        <v>53.32</v>
      </c>
      <c r="I100" s="143">
        <f t="shared" si="5"/>
        <v>28067</v>
      </c>
      <c r="J100" s="144">
        <f t="shared" si="6"/>
        <v>2</v>
      </c>
      <c r="K100" s="145">
        <f t="shared" si="7"/>
        <v>11574334</v>
      </c>
    </row>
    <row r="101" spans="1:11" s="144" customFormat="1" ht="12.75" customHeight="1">
      <c r="A101" s="132" t="s">
        <v>1802</v>
      </c>
      <c r="B101" s="132" t="s">
        <v>1803</v>
      </c>
      <c r="C101" s="141">
        <v>649</v>
      </c>
      <c r="D101" s="141">
        <v>179236</v>
      </c>
      <c r="E101" s="146">
        <f t="shared" si="4"/>
        <v>4.0000000000000001E-3</v>
      </c>
      <c r="F101" s="139">
        <v>662</v>
      </c>
      <c r="G101" s="139">
        <v>560</v>
      </c>
      <c r="H101" s="140">
        <v>57.76</v>
      </c>
      <c r="I101" s="143">
        <f t="shared" si="5"/>
        <v>103527</v>
      </c>
      <c r="J101" s="144">
        <f t="shared" si="6"/>
        <v>2</v>
      </c>
      <c r="K101" s="145">
        <f t="shared" si="7"/>
        <v>11753570</v>
      </c>
    </row>
    <row r="102" spans="1:11" s="144" customFormat="1" ht="12.75" customHeight="1">
      <c r="A102" s="132" t="s">
        <v>1804</v>
      </c>
      <c r="B102" s="132" t="s">
        <v>1805</v>
      </c>
      <c r="C102" s="141">
        <v>403</v>
      </c>
      <c r="D102" s="141">
        <v>111190</v>
      </c>
      <c r="E102" s="146">
        <f t="shared" si="4"/>
        <v>4.0000000000000001E-3</v>
      </c>
      <c r="F102" s="139">
        <v>432</v>
      </c>
      <c r="G102" s="139">
        <v>345</v>
      </c>
      <c r="H102" s="140">
        <v>62.25</v>
      </c>
      <c r="I102" s="143">
        <f t="shared" si="5"/>
        <v>69216</v>
      </c>
      <c r="J102" s="144">
        <f t="shared" si="6"/>
        <v>2</v>
      </c>
      <c r="K102" s="145">
        <f t="shared" si="7"/>
        <v>11864760</v>
      </c>
    </row>
    <row r="103" spans="1:11" s="144" customFormat="1" ht="12.75" customHeight="1">
      <c r="A103" s="132" t="s">
        <v>1806</v>
      </c>
      <c r="B103" s="132" t="s">
        <v>1807</v>
      </c>
      <c r="C103" s="141">
        <v>813</v>
      </c>
      <c r="D103" s="141">
        <v>223189</v>
      </c>
      <c r="E103" s="146">
        <f t="shared" si="4"/>
        <v>4.0000000000000001E-3</v>
      </c>
      <c r="F103" s="139">
        <v>727</v>
      </c>
      <c r="G103" s="139">
        <v>587</v>
      </c>
      <c r="H103" s="140">
        <v>61.14</v>
      </c>
      <c r="I103" s="143">
        <f t="shared" si="5"/>
        <v>136458</v>
      </c>
      <c r="J103" s="144">
        <f t="shared" si="6"/>
        <v>2</v>
      </c>
      <c r="K103" s="145">
        <f t="shared" si="7"/>
        <v>12087949</v>
      </c>
    </row>
    <row r="104" spans="1:11" s="144" customFormat="1" ht="12.75" customHeight="1">
      <c r="A104" s="132" t="s">
        <v>1808</v>
      </c>
      <c r="B104" s="132" t="s">
        <v>1809</v>
      </c>
      <c r="C104" s="141">
        <v>311</v>
      </c>
      <c r="D104" s="141">
        <v>84306</v>
      </c>
      <c r="E104" s="146">
        <f t="shared" si="4"/>
        <v>4.0000000000000001E-3</v>
      </c>
      <c r="F104" s="139">
        <v>277</v>
      </c>
      <c r="G104" s="139">
        <v>273</v>
      </c>
      <c r="H104" s="140">
        <v>47.15</v>
      </c>
      <c r="I104" s="143">
        <f t="shared" si="5"/>
        <v>39750</v>
      </c>
      <c r="J104" s="144">
        <f t="shared" si="6"/>
        <v>2</v>
      </c>
      <c r="K104" s="145">
        <f t="shared" si="7"/>
        <v>12172255</v>
      </c>
    </row>
    <row r="105" spans="1:11" s="144" customFormat="1" ht="12.75" customHeight="1">
      <c r="A105" s="132" t="s">
        <v>1810</v>
      </c>
      <c r="B105" s="132" t="s">
        <v>1811</v>
      </c>
      <c r="C105" s="141">
        <v>374</v>
      </c>
      <c r="D105" s="141">
        <v>101382</v>
      </c>
      <c r="E105" s="146">
        <f t="shared" si="4"/>
        <v>4.0000000000000001E-3</v>
      </c>
      <c r="F105" s="139">
        <v>421</v>
      </c>
      <c r="G105" s="139">
        <v>410</v>
      </c>
      <c r="H105" s="140">
        <v>51.03</v>
      </c>
      <c r="I105" s="143">
        <f t="shared" si="5"/>
        <v>51735</v>
      </c>
      <c r="J105" s="144">
        <f t="shared" si="6"/>
        <v>2</v>
      </c>
      <c r="K105" s="145">
        <f t="shared" si="7"/>
        <v>12273637</v>
      </c>
    </row>
    <row r="106" spans="1:11" s="144" customFormat="1" ht="12.75" customHeight="1">
      <c r="A106" s="132" t="s">
        <v>1812</v>
      </c>
      <c r="B106" s="132" t="s">
        <v>1813</v>
      </c>
      <c r="C106" s="141">
        <v>465</v>
      </c>
      <c r="D106" s="141">
        <v>125955</v>
      </c>
      <c r="E106" s="146">
        <f t="shared" si="4"/>
        <v>4.0000000000000001E-3</v>
      </c>
      <c r="F106" s="139">
        <v>508</v>
      </c>
      <c r="G106" s="139">
        <v>374</v>
      </c>
      <c r="H106" s="140">
        <v>53</v>
      </c>
      <c r="I106" s="143">
        <f t="shared" si="5"/>
        <v>66756</v>
      </c>
      <c r="J106" s="144">
        <f t="shared" si="6"/>
        <v>2</v>
      </c>
      <c r="K106" s="145">
        <f t="shared" si="7"/>
        <v>12399592</v>
      </c>
    </row>
    <row r="107" spans="1:11" s="144" customFormat="1" ht="12.75" customHeight="1">
      <c r="A107" s="132" t="s">
        <v>1814</v>
      </c>
      <c r="B107" s="132" t="s">
        <v>1815</v>
      </c>
      <c r="C107" s="141">
        <v>200</v>
      </c>
      <c r="D107" s="141">
        <v>53486</v>
      </c>
      <c r="E107" s="146">
        <f t="shared" si="4"/>
        <v>4.0000000000000001E-3</v>
      </c>
      <c r="F107" s="139">
        <v>193</v>
      </c>
      <c r="G107" s="139">
        <v>162</v>
      </c>
      <c r="H107" s="140">
        <v>55.26</v>
      </c>
      <c r="I107" s="143">
        <f t="shared" si="5"/>
        <v>29556</v>
      </c>
      <c r="J107" s="144">
        <f t="shared" si="6"/>
        <v>2</v>
      </c>
      <c r="K107" s="145">
        <f t="shared" si="7"/>
        <v>12453078</v>
      </c>
    </row>
    <row r="108" spans="1:11" s="144" customFormat="1" ht="12.75" customHeight="1">
      <c r="A108" s="132" t="s">
        <v>1816</v>
      </c>
      <c r="B108" s="132" t="s">
        <v>1817</v>
      </c>
      <c r="C108" s="141">
        <v>341</v>
      </c>
      <c r="D108" s="141">
        <v>90999</v>
      </c>
      <c r="E108" s="146">
        <f t="shared" si="4"/>
        <v>4.0000000000000001E-3</v>
      </c>
      <c r="F108" s="139">
        <v>276</v>
      </c>
      <c r="G108" s="139">
        <v>222</v>
      </c>
      <c r="H108" s="140">
        <v>58.76</v>
      </c>
      <c r="I108" s="143">
        <f t="shared" si="5"/>
        <v>53471</v>
      </c>
      <c r="J108" s="144">
        <f t="shared" si="6"/>
        <v>2</v>
      </c>
      <c r="K108" s="145">
        <f t="shared" si="7"/>
        <v>12544077</v>
      </c>
    </row>
    <row r="109" spans="1:11" s="144" customFormat="1" ht="12.75" customHeight="1">
      <c r="A109" s="132" t="s">
        <v>1818</v>
      </c>
      <c r="B109" s="132" t="s">
        <v>1819</v>
      </c>
      <c r="C109" s="141">
        <v>503</v>
      </c>
      <c r="D109" s="141">
        <v>133883</v>
      </c>
      <c r="E109" s="146">
        <f t="shared" si="4"/>
        <v>4.0000000000000001E-3</v>
      </c>
      <c r="F109" s="139">
        <v>575</v>
      </c>
      <c r="G109" s="139">
        <v>527</v>
      </c>
      <c r="H109" s="140">
        <v>63.16</v>
      </c>
      <c r="I109" s="143">
        <f t="shared" si="5"/>
        <v>84561</v>
      </c>
      <c r="J109" s="144">
        <f t="shared" si="6"/>
        <v>2</v>
      </c>
      <c r="K109" s="145">
        <f t="shared" si="7"/>
        <v>12677960</v>
      </c>
    </row>
    <row r="110" spans="1:11" s="144" customFormat="1" ht="12.75" customHeight="1">
      <c r="A110" s="132" t="s">
        <v>1820</v>
      </c>
      <c r="B110" s="132" t="s">
        <v>1821</v>
      </c>
      <c r="C110" s="141">
        <v>306</v>
      </c>
      <c r="D110" s="141">
        <v>79789</v>
      </c>
      <c r="E110" s="146">
        <f t="shared" si="4"/>
        <v>4.0000000000000001E-3</v>
      </c>
      <c r="F110" s="139">
        <v>257</v>
      </c>
      <c r="G110" s="139">
        <v>223</v>
      </c>
      <c r="H110" s="140">
        <v>53.34</v>
      </c>
      <c r="I110" s="143">
        <f t="shared" si="5"/>
        <v>42559</v>
      </c>
      <c r="J110" s="144">
        <f t="shared" si="6"/>
        <v>2</v>
      </c>
      <c r="K110" s="145">
        <f t="shared" si="7"/>
        <v>12757749</v>
      </c>
    </row>
    <row r="111" spans="1:11" s="144" customFormat="1" ht="12.75" customHeight="1">
      <c r="A111" s="132" t="s">
        <v>1822</v>
      </c>
      <c r="B111" s="132" t="s">
        <v>1823</v>
      </c>
      <c r="C111" s="141">
        <v>813</v>
      </c>
      <c r="D111" s="141">
        <v>211681</v>
      </c>
      <c r="E111" s="146">
        <f t="shared" si="4"/>
        <v>4.0000000000000001E-3</v>
      </c>
      <c r="F111" s="139">
        <v>723</v>
      </c>
      <c r="G111" s="139">
        <v>646</v>
      </c>
      <c r="H111" s="140">
        <v>52.17</v>
      </c>
      <c r="I111" s="143">
        <f t="shared" si="5"/>
        <v>110434</v>
      </c>
      <c r="J111" s="144">
        <f t="shared" si="6"/>
        <v>2</v>
      </c>
      <c r="K111" s="145">
        <f t="shared" si="7"/>
        <v>12969430</v>
      </c>
    </row>
    <row r="112" spans="1:11" s="144" customFormat="1" ht="12.75" customHeight="1">
      <c r="A112" s="132" t="s">
        <v>1824</v>
      </c>
      <c r="B112" s="132" t="s">
        <v>1825</v>
      </c>
      <c r="C112" s="141">
        <v>334</v>
      </c>
      <c r="D112" s="141">
        <v>86665</v>
      </c>
      <c r="E112" s="146">
        <f t="shared" si="4"/>
        <v>4.0000000000000001E-3</v>
      </c>
      <c r="F112" s="139">
        <v>246</v>
      </c>
      <c r="G112" s="139">
        <v>211</v>
      </c>
      <c r="H112" s="140">
        <v>52.84</v>
      </c>
      <c r="I112" s="143">
        <f t="shared" si="5"/>
        <v>45794</v>
      </c>
      <c r="J112" s="144">
        <f t="shared" si="6"/>
        <v>2</v>
      </c>
      <c r="K112" s="145">
        <f t="shared" si="7"/>
        <v>13056095</v>
      </c>
    </row>
    <row r="113" spans="1:11" s="144" customFormat="1" ht="12.75" customHeight="1">
      <c r="A113" s="132" t="s">
        <v>1826</v>
      </c>
      <c r="B113" s="132" t="s">
        <v>1827</v>
      </c>
      <c r="C113" s="141">
        <v>455</v>
      </c>
      <c r="D113" s="141">
        <v>117955</v>
      </c>
      <c r="E113" s="146">
        <f t="shared" si="4"/>
        <v>4.0000000000000001E-3</v>
      </c>
      <c r="F113" s="139">
        <v>389</v>
      </c>
      <c r="G113" s="139">
        <v>310</v>
      </c>
      <c r="H113" s="140">
        <v>49.48</v>
      </c>
      <c r="I113" s="143">
        <f t="shared" si="5"/>
        <v>58364</v>
      </c>
      <c r="J113" s="144">
        <f t="shared" si="6"/>
        <v>2</v>
      </c>
      <c r="K113" s="145">
        <f t="shared" si="7"/>
        <v>13174050</v>
      </c>
    </row>
    <row r="114" spans="1:11" s="144" customFormat="1" ht="12.75" customHeight="1">
      <c r="A114" s="132" t="s">
        <v>1828</v>
      </c>
      <c r="B114" s="132" t="s">
        <v>1829</v>
      </c>
      <c r="C114" s="141">
        <v>153</v>
      </c>
      <c r="D114" s="141">
        <v>38606</v>
      </c>
      <c r="E114" s="146">
        <f t="shared" si="4"/>
        <v>4.0000000000000001E-3</v>
      </c>
      <c r="F114" s="139">
        <v>138</v>
      </c>
      <c r="G114" s="139">
        <v>86</v>
      </c>
      <c r="H114" s="140">
        <v>50.57</v>
      </c>
      <c r="I114" s="143">
        <f t="shared" si="5"/>
        <v>19523</v>
      </c>
      <c r="J114" s="144">
        <f t="shared" si="6"/>
        <v>2</v>
      </c>
      <c r="K114" s="145">
        <f t="shared" si="7"/>
        <v>13212656</v>
      </c>
    </row>
    <row r="115" spans="1:11" s="144" customFormat="1" ht="12.75" customHeight="1">
      <c r="A115" s="132" t="s">
        <v>1830</v>
      </c>
      <c r="B115" s="132" t="s">
        <v>1831</v>
      </c>
      <c r="C115" s="141">
        <v>475</v>
      </c>
      <c r="D115" s="141">
        <v>119570</v>
      </c>
      <c r="E115" s="146">
        <f t="shared" si="4"/>
        <v>4.0000000000000001E-3</v>
      </c>
      <c r="F115" s="139">
        <v>392</v>
      </c>
      <c r="G115" s="139">
        <v>304</v>
      </c>
      <c r="H115" s="140">
        <v>60.39</v>
      </c>
      <c r="I115" s="143">
        <f t="shared" si="5"/>
        <v>72208</v>
      </c>
      <c r="J115" s="144">
        <f t="shared" si="6"/>
        <v>2</v>
      </c>
      <c r="K115" s="145">
        <f t="shared" si="7"/>
        <v>13332226</v>
      </c>
    </row>
    <row r="116" spans="1:11" s="144" customFormat="1" ht="12.75" customHeight="1">
      <c r="A116" s="132" t="s">
        <v>1832</v>
      </c>
      <c r="B116" s="132" t="s">
        <v>1833</v>
      </c>
      <c r="C116" s="141">
        <v>2079</v>
      </c>
      <c r="D116" s="141">
        <v>522143</v>
      </c>
      <c r="E116" s="146">
        <f t="shared" si="4"/>
        <v>4.0000000000000001E-3</v>
      </c>
      <c r="F116" s="139">
        <v>1697</v>
      </c>
      <c r="G116" s="139">
        <v>1583</v>
      </c>
      <c r="H116" s="140">
        <v>57.55</v>
      </c>
      <c r="I116" s="143">
        <f t="shared" si="5"/>
        <v>300493</v>
      </c>
      <c r="J116" s="144">
        <f t="shared" si="6"/>
        <v>2</v>
      </c>
      <c r="K116" s="145">
        <f t="shared" si="7"/>
        <v>13854369</v>
      </c>
    </row>
    <row r="117" spans="1:11" s="144" customFormat="1" ht="12.75" customHeight="1">
      <c r="A117" s="132" t="s">
        <v>1834</v>
      </c>
      <c r="B117" s="132" t="s">
        <v>1835</v>
      </c>
      <c r="C117" s="141">
        <v>1304</v>
      </c>
      <c r="D117" s="141">
        <v>323060</v>
      </c>
      <c r="E117" s="146">
        <f t="shared" si="4"/>
        <v>4.0000000000000001E-3</v>
      </c>
      <c r="F117" s="139">
        <v>971</v>
      </c>
      <c r="G117" s="139">
        <v>877</v>
      </c>
      <c r="H117" s="140">
        <v>63.9</v>
      </c>
      <c r="I117" s="143">
        <f t="shared" si="5"/>
        <v>206435</v>
      </c>
      <c r="J117" s="144">
        <f t="shared" si="6"/>
        <v>2</v>
      </c>
      <c r="K117" s="145">
        <f t="shared" si="7"/>
        <v>14177429</v>
      </c>
    </row>
    <row r="118" spans="1:11" s="144" customFormat="1" ht="12.75" customHeight="1">
      <c r="A118" s="132" t="s">
        <v>1836</v>
      </c>
      <c r="B118" s="132" t="s">
        <v>1837</v>
      </c>
      <c r="C118" s="141">
        <v>2244</v>
      </c>
      <c r="D118" s="141">
        <v>553687</v>
      </c>
      <c r="E118" s="146">
        <f t="shared" si="4"/>
        <v>4.0000000000000001E-3</v>
      </c>
      <c r="F118" s="139">
        <v>2033</v>
      </c>
      <c r="G118" s="139">
        <v>1655</v>
      </c>
      <c r="H118" s="140">
        <v>56.52</v>
      </c>
      <c r="I118" s="143">
        <f t="shared" si="5"/>
        <v>312944</v>
      </c>
      <c r="J118" s="144">
        <f t="shared" si="6"/>
        <v>2</v>
      </c>
      <c r="K118" s="145">
        <f t="shared" si="7"/>
        <v>14731116</v>
      </c>
    </row>
    <row r="119" spans="1:11" s="144" customFormat="1" ht="12.75" customHeight="1">
      <c r="A119" s="132" t="s">
        <v>1838</v>
      </c>
      <c r="B119" s="132" t="s">
        <v>1839</v>
      </c>
      <c r="C119" s="141">
        <v>516</v>
      </c>
      <c r="D119" s="141">
        <v>127293</v>
      </c>
      <c r="E119" s="146">
        <f t="shared" si="4"/>
        <v>4.0000000000000001E-3</v>
      </c>
      <c r="F119" s="139">
        <v>342</v>
      </c>
      <c r="G119" s="139">
        <v>273</v>
      </c>
      <c r="H119" s="140">
        <v>55.7</v>
      </c>
      <c r="I119" s="143">
        <f t="shared" si="5"/>
        <v>70902</v>
      </c>
      <c r="J119" s="144">
        <f t="shared" si="6"/>
        <v>2</v>
      </c>
      <c r="K119" s="145">
        <f t="shared" si="7"/>
        <v>14858409</v>
      </c>
    </row>
    <row r="120" spans="1:11" s="144" customFormat="1" ht="12.75" customHeight="1">
      <c r="A120" s="132" t="s">
        <v>1840</v>
      </c>
      <c r="B120" s="132" t="s">
        <v>1841</v>
      </c>
      <c r="C120" s="141">
        <v>852</v>
      </c>
      <c r="D120" s="141">
        <v>209770</v>
      </c>
      <c r="E120" s="146">
        <f t="shared" si="4"/>
        <v>4.0000000000000001E-3</v>
      </c>
      <c r="F120" s="139">
        <v>629</v>
      </c>
      <c r="G120" s="139">
        <v>537</v>
      </c>
      <c r="H120" s="140">
        <v>55.68</v>
      </c>
      <c r="I120" s="143">
        <f t="shared" si="5"/>
        <v>116800</v>
      </c>
      <c r="J120" s="144">
        <f t="shared" si="6"/>
        <v>2</v>
      </c>
      <c r="K120" s="145">
        <f t="shared" si="7"/>
        <v>15068179</v>
      </c>
    </row>
    <row r="121" spans="1:11" s="144" customFormat="1" ht="12.75" customHeight="1">
      <c r="A121" s="132" t="s">
        <v>1842</v>
      </c>
      <c r="B121" s="132" t="s">
        <v>1843</v>
      </c>
      <c r="C121" s="141">
        <v>380</v>
      </c>
      <c r="D121" s="141">
        <v>92533</v>
      </c>
      <c r="E121" s="146">
        <f t="shared" si="4"/>
        <v>4.0000000000000001E-3</v>
      </c>
      <c r="F121" s="139">
        <v>258</v>
      </c>
      <c r="G121" s="139">
        <v>206</v>
      </c>
      <c r="H121" s="140">
        <v>51.27</v>
      </c>
      <c r="I121" s="143">
        <f t="shared" si="5"/>
        <v>47442</v>
      </c>
      <c r="J121" s="144">
        <f t="shared" si="6"/>
        <v>2</v>
      </c>
      <c r="K121" s="145">
        <f t="shared" si="7"/>
        <v>15160712</v>
      </c>
    </row>
    <row r="122" spans="1:11" s="144" customFormat="1" ht="12.75" customHeight="1">
      <c r="A122" s="132" t="s">
        <v>1844</v>
      </c>
      <c r="B122" s="132" t="s">
        <v>1845</v>
      </c>
      <c r="C122" s="141">
        <v>355</v>
      </c>
      <c r="D122" s="141">
        <v>86188</v>
      </c>
      <c r="E122" s="146">
        <f t="shared" si="4"/>
        <v>4.0000000000000001E-3</v>
      </c>
      <c r="F122" s="139">
        <v>225</v>
      </c>
      <c r="G122" s="139">
        <v>198</v>
      </c>
      <c r="H122" s="140">
        <v>50.68</v>
      </c>
      <c r="I122" s="143">
        <f t="shared" si="5"/>
        <v>43680</v>
      </c>
      <c r="J122" s="144">
        <f t="shared" si="6"/>
        <v>2</v>
      </c>
      <c r="K122" s="145">
        <f t="shared" si="7"/>
        <v>15246900</v>
      </c>
    </row>
    <row r="123" spans="1:11" s="144" customFormat="1" ht="12.75" customHeight="1">
      <c r="A123" s="132" t="s">
        <v>1846</v>
      </c>
      <c r="B123" s="132" t="s">
        <v>1847</v>
      </c>
      <c r="C123" s="141">
        <v>478</v>
      </c>
      <c r="D123" s="141">
        <v>114847</v>
      </c>
      <c r="E123" s="146">
        <f t="shared" si="4"/>
        <v>4.0000000000000001E-3</v>
      </c>
      <c r="F123" s="139">
        <v>366</v>
      </c>
      <c r="G123" s="139">
        <v>354</v>
      </c>
      <c r="H123" s="140">
        <v>67.83</v>
      </c>
      <c r="I123" s="143">
        <f t="shared" si="5"/>
        <v>77901</v>
      </c>
      <c r="J123" s="144">
        <f t="shared" si="6"/>
        <v>2</v>
      </c>
      <c r="K123" s="145">
        <f t="shared" si="7"/>
        <v>15361747</v>
      </c>
    </row>
    <row r="124" spans="1:11" s="144" customFormat="1" ht="12.75" customHeight="1">
      <c r="A124" s="132" t="s">
        <v>1848</v>
      </c>
      <c r="B124" s="132" t="s">
        <v>1849</v>
      </c>
      <c r="C124" s="141">
        <v>395</v>
      </c>
      <c r="D124" s="141">
        <v>94250</v>
      </c>
      <c r="E124" s="146">
        <f t="shared" si="4"/>
        <v>4.0000000000000001E-3</v>
      </c>
      <c r="F124" s="139">
        <v>233</v>
      </c>
      <c r="G124" s="139">
        <v>186</v>
      </c>
      <c r="H124" s="140">
        <v>47.6</v>
      </c>
      <c r="I124" s="143">
        <f t="shared" si="5"/>
        <v>44863</v>
      </c>
      <c r="J124" s="144">
        <f t="shared" si="6"/>
        <v>2</v>
      </c>
      <c r="K124" s="145">
        <f t="shared" si="7"/>
        <v>15455997</v>
      </c>
    </row>
    <row r="125" spans="1:11" s="144" customFormat="1" ht="12.75" customHeight="1">
      <c r="A125" s="132" t="s">
        <v>1850</v>
      </c>
      <c r="B125" s="132" t="s">
        <v>1851</v>
      </c>
      <c r="C125" s="141">
        <v>1186</v>
      </c>
      <c r="D125" s="141">
        <v>278715</v>
      </c>
      <c r="E125" s="146">
        <f t="shared" si="4"/>
        <v>4.0000000000000001E-3</v>
      </c>
      <c r="F125" s="139">
        <v>888</v>
      </c>
      <c r="G125" s="139">
        <v>784</v>
      </c>
      <c r="H125" s="140">
        <v>67.86</v>
      </c>
      <c r="I125" s="143">
        <f t="shared" si="5"/>
        <v>189136</v>
      </c>
      <c r="J125" s="144">
        <f t="shared" si="6"/>
        <v>2</v>
      </c>
      <c r="K125" s="145">
        <f t="shared" si="7"/>
        <v>15734712</v>
      </c>
    </row>
    <row r="126" spans="1:11" s="144" customFormat="1" ht="12.75" customHeight="1">
      <c r="A126" s="132" t="s">
        <v>1852</v>
      </c>
      <c r="B126" s="132" t="s">
        <v>1853</v>
      </c>
      <c r="C126" s="141">
        <v>525</v>
      </c>
      <c r="D126" s="141">
        <v>122044</v>
      </c>
      <c r="E126" s="146">
        <f t="shared" si="4"/>
        <v>4.0000000000000001E-3</v>
      </c>
      <c r="F126" s="139">
        <v>331</v>
      </c>
      <c r="G126" s="139">
        <v>302</v>
      </c>
      <c r="H126" s="140">
        <v>51.94</v>
      </c>
      <c r="I126" s="143">
        <f t="shared" si="5"/>
        <v>63390</v>
      </c>
      <c r="J126" s="144">
        <f t="shared" si="6"/>
        <v>2</v>
      </c>
      <c r="K126" s="145">
        <f t="shared" si="7"/>
        <v>15856756</v>
      </c>
    </row>
    <row r="127" spans="1:11" s="144" customFormat="1" ht="12.75" customHeight="1">
      <c r="A127" s="132" t="s">
        <v>1854</v>
      </c>
      <c r="B127" s="132" t="s">
        <v>1855</v>
      </c>
      <c r="C127" s="141">
        <v>233</v>
      </c>
      <c r="D127" s="141">
        <v>53732</v>
      </c>
      <c r="E127" s="146">
        <f t="shared" si="4"/>
        <v>4.0000000000000001E-3</v>
      </c>
      <c r="F127" s="139">
        <v>170</v>
      </c>
      <c r="G127" s="139">
        <v>117</v>
      </c>
      <c r="H127" s="140">
        <v>56.78</v>
      </c>
      <c r="I127" s="143">
        <f t="shared" si="5"/>
        <v>30509</v>
      </c>
      <c r="J127" s="144">
        <f t="shared" si="6"/>
        <v>2</v>
      </c>
      <c r="K127" s="145">
        <f t="shared" si="7"/>
        <v>15910488</v>
      </c>
    </row>
    <row r="128" spans="1:11" s="144" customFormat="1" ht="12.75" customHeight="1">
      <c r="A128" s="132" t="s">
        <v>1856</v>
      </c>
      <c r="B128" s="132" t="s">
        <v>1857</v>
      </c>
      <c r="C128" s="141">
        <v>332</v>
      </c>
      <c r="D128" s="141">
        <v>76386</v>
      </c>
      <c r="E128" s="146">
        <f t="shared" si="4"/>
        <v>4.0000000000000001E-3</v>
      </c>
      <c r="F128" s="139">
        <v>234</v>
      </c>
      <c r="G128" s="139">
        <v>186</v>
      </c>
      <c r="H128" s="140">
        <v>59.15</v>
      </c>
      <c r="I128" s="143">
        <f t="shared" si="5"/>
        <v>45182</v>
      </c>
      <c r="J128" s="144">
        <f t="shared" si="6"/>
        <v>2</v>
      </c>
      <c r="K128" s="145">
        <f t="shared" si="7"/>
        <v>15986874</v>
      </c>
    </row>
    <row r="129" spans="1:11" s="144" customFormat="1" ht="12.75" customHeight="1">
      <c r="A129" s="132" t="s">
        <v>1858</v>
      </c>
      <c r="B129" s="132" t="s">
        <v>1859</v>
      </c>
      <c r="C129" s="141">
        <v>518</v>
      </c>
      <c r="D129" s="141">
        <v>119142</v>
      </c>
      <c r="E129" s="146">
        <f t="shared" si="4"/>
        <v>4.0000000000000001E-3</v>
      </c>
      <c r="F129" s="139">
        <v>339</v>
      </c>
      <c r="G129" s="139">
        <v>257</v>
      </c>
      <c r="H129" s="140">
        <v>54.38</v>
      </c>
      <c r="I129" s="143">
        <f t="shared" si="5"/>
        <v>64789</v>
      </c>
      <c r="J129" s="144">
        <f t="shared" si="6"/>
        <v>2</v>
      </c>
      <c r="K129" s="145">
        <f t="shared" si="7"/>
        <v>16106016</v>
      </c>
    </row>
    <row r="130" spans="1:11" s="144" customFormat="1" ht="12.75" customHeight="1">
      <c r="A130" s="132" t="s">
        <v>1860</v>
      </c>
      <c r="B130" s="132" t="s">
        <v>1861</v>
      </c>
      <c r="C130" s="141">
        <v>415</v>
      </c>
      <c r="D130" s="141">
        <v>95103</v>
      </c>
      <c r="E130" s="146">
        <f t="shared" si="4"/>
        <v>4.0000000000000001E-3</v>
      </c>
      <c r="F130" s="139">
        <v>251</v>
      </c>
      <c r="G130" s="139">
        <v>220</v>
      </c>
      <c r="H130" s="140">
        <v>44.98</v>
      </c>
      <c r="I130" s="143">
        <f t="shared" si="5"/>
        <v>42777</v>
      </c>
      <c r="J130" s="144">
        <f t="shared" si="6"/>
        <v>2</v>
      </c>
      <c r="K130" s="145">
        <f t="shared" si="7"/>
        <v>16201119</v>
      </c>
    </row>
    <row r="131" spans="1:11" s="144" customFormat="1" ht="12.75" customHeight="1">
      <c r="A131" s="132" t="s">
        <v>1862</v>
      </c>
      <c r="B131" s="132" t="s">
        <v>1863</v>
      </c>
      <c r="C131" s="141">
        <v>609</v>
      </c>
      <c r="D131" s="141">
        <v>139195</v>
      </c>
      <c r="E131" s="146">
        <f t="shared" si="4"/>
        <v>4.0000000000000001E-3</v>
      </c>
      <c r="F131" s="139">
        <v>597</v>
      </c>
      <c r="G131" s="139">
        <v>515</v>
      </c>
      <c r="H131" s="140">
        <v>67.459999999999994</v>
      </c>
      <c r="I131" s="143">
        <f t="shared" si="5"/>
        <v>93901</v>
      </c>
      <c r="J131" s="144">
        <f t="shared" si="6"/>
        <v>2</v>
      </c>
      <c r="K131" s="145">
        <f t="shared" si="7"/>
        <v>16340314</v>
      </c>
    </row>
    <row r="132" spans="1:11" s="144" customFormat="1" ht="12.75" customHeight="1">
      <c r="A132" s="132" t="s">
        <v>1864</v>
      </c>
      <c r="B132" s="132" t="s">
        <v>1865</v>
      </c>
      <c r="C132" s="141">
        <v>1652</v>
      </c>
      <c r="D132" s="141">
        <v>376695</v>
      </c>
      <c r="E132" s="146">
        <f t="shared" si="4"/>
        <v>4.0000000000000001E-3</v>
      </c>
      <c r="F132" s="139">
        <v>1330</v>
      </c>
      <c r="G132" s="139">
        <v>1107</v>
      </c>
      <c r="H132" s="140">
        <v>51.18</v>
      </c>
      <c r="I132" s="143">
        <f t="shared" si="5"/>
        <v>192793</v>
      </c>
      <c r="J132" s="144">
        <f t="shared" si="6"/>
        <v>2</v>
      </c>
      <c r="K132" s="145">
        <f t="shared" si="7"/>
        <v>16717009</v>
      </c>
    </row>
    <row r="133" spans="1:11" s="144" customFormat="1" ht="12.75" customHeight="1">
      <c r="A133" s="132" t="s">
        <v>1866</v>
      </c>
      <c r="B133" s="132" t="s">
        <v>1867</v>
      </c>
      <c r="C133" s="141">
        <v>358</v>
      </c>
      <c r="D133" s="141">
        <v>81316</v>
      </c>
      <c r="E133" s="146">
        <f t="shared" si="4"/>
        <v>4.0000000000000001E-3</v>
      </c>
      <c r="F133" s="139">
        <v>249</v>
      </c>
      <c r="G133" s="139">
        <v>200</v>
      </c>
      <c r="H133" s="140">
        <v>58.6</v>
      </c>
      <c r="I133" s="143">
        <f t="shared" si="5"/>
        <v>47651</v>
      </c>
      <c r="J133" s="144">
        <f t="shared" si="6"/>
        <v>2</v>
      </c>
      <c r="K133" s="145">
        <f t="shared" si="7"/>
        <v>16798325</v>
      </c>
    </row>
    <row r="134" spans="1:11" s="144" customFormat="1" ht="12.75" customHeight="1">
      <c r="A134" s="132" t="s">
        <v>1868</v>
      </c>
      <c r="B134" s="132" t="s">
        <v>1869</v>
      </c>
      <c r="C134" s="141">
        <v>608</v>
      </c>
      <c r="D134" s="141">
        <v>138018</v>
      </c>
      <c r="E134" s="146">
        <f t="shared" ref="E134:E197" si="8">C134/D134</f>
        <v>4.0000000000000001E-3</v>
      </c>
      <c r="F134" s="139">
        <v>371</v>
      </c>
      <c r="G134" s="139">
        <v>341</v>
      </c>
      <c r="H134" s="140">
        <v>48.54</v>
      </c>
      <c r="I134" s="143">
        <f t="shared" ref="I134:I197" si="9">D134*H134/100</f>
        <v>66994</v>
      </c>
      <c r="J134" s="144">
        <f t="shared" si="6"/>
        <v>2</v>
      </c>
      <c r="K134" s="145">
        <f t="shared" si="7"/>
        <v>16936343</v>
      </c>
    </row>
    <row r="135" spans="1:11" s="144" customFormat="1" ht="12.75" customHeight="1">
      <c r="A135" s="132" t="s">
        <v>1870</v>
      </c>
      <c r="B135" s="132" t="s">
        <v>1871</v>
      </c>
      <c r="C135" s="141">
        <v>461</v>
      </c>
      <c r="D135" s="141">
        <v>103752</v>
      </c>
      <c r="E135" s="146">
        <f t="shared" si="8"/>
        <v>4.0000000000000001E-3</v>
      </c>
      <c r="F135" s="139">
        <v>456</v>
      </c>
      <c r="G135" s="139">
        <v>392</v>
      </c>
      <c r="H135" s="140">
        <v>58.91</v>
      </c>
      <c r="I135" s="143">
        <f t="shared" si="9"/>
        <v>61120</v>
      </c>
      <c r="J135" s="144">
        <f t="shared" ref="J135:J198" si="10">INT(K135/K$331*5+0.99999)</f>
        <v>2</v>
      </c>
      <c r="K135" s="145">
        <f t="shared" si="7"/>
        <v>17040095</v>
      </c>
    </row>
    <row r="136" spans="1:11" s="144" customFormat="1" ht="12.75" customHeight="1">
      <c r="A136" s="132" t="s">
        <v>1872</v>
      </c>
      <c r="B136" s="132" t="s">
        <v>1873</v>
      </c>
      <c r="C136" s="141">
        <v>321</v>
      </c>
      <c r="D136" s="141">
        <v>71064</v>
      </c>
      <c r="E136" s="146">
        <f t="shared" si="8"/>
        <v>5.0000000000000001E-3</v>
      </c>
      <c r="F136" s="139">
        <v>249</v>
      </c>
      <c r="G136" s="139">
        <v>188</v>
      </c>
      <c r="H136" s="140">
        <v>56.4</v>
      </c>
      <c r="I136" s="143">
        <f t="shared" si="9"/>
        <v>40080</v>
      </c>
      <c r="J136" s="144">
        <f t="shared" si="10"/>
        <v>2</v>
      </c>
      <c r="K136" s="145">
        <f t="shared" ref="K136:K199" si="11">D136+K135</f>
        <v>17111159</v>
      </c>
    </row>
    <row r="137" spans="1:11" s="144" customFormat="1" ht="12.75" customHeight="1">
      <c r="A137" s="132" t="s">
        <v>1874</v>
      </c>
      <c r="B137" s="132" t="s">
        <v>1875</v>
      </c>
      <c r="C137" s="141">
        <v>1519</v>
      </c>
      <c r="D137" s="141">
        <v>335680</v>
      </c>
      <c r="E137" s="146">
        <f t="shared" si="8"/>
        <v>5.0000000000000001E-3</v>
      </c>
      <c r="F137" s="139">
        <v>1005</v>
      </c>
      <c r="G137" s="139">
        <v>958</v>
      </c>
      <c r="H137" s="140">
        <v>50.68</v>
      </c>
      <c r="I137" s="143">
        <f t="shared" si="9"/>
        <v>170123</v>
      </c>
      <c r="J137" s="144">
        <f t="shared" si="10"/>
        <v>2</v>
      </c>
      <c r="K137" s="145">
        <f t="shared" si="11"/>
        <v>17446839</v>
      </c>
    </row>
    <row r="138" spans="1:11" s="144" customFormat="1" ht="12.75" customHeight="1">
      <c r="A138" s="132" t="s">
        <v>1876</v>
      </c>
      <c r="B138" s="132" t="s">
        <v>1877</v>
      </c>
      <c r="C138" s="141">
        <v>512</v>
      </c>
      <c r="D138" s="141">
        <v>112938</v>
      </c>
      <c r="E138" s="146">
        <f t="shared" si="8"/>
        <v>5.0000000000000001E-3</v>
      </c>
      <c r="F138" s="139">
        <v>342</v>
      </c>
      <c r="G138" s="139">
        <v>315</v>
      </c>
      <c r="H138" s="140">
        <v>56.62</v>
      </c>
      <c r="I138" s="143">
        <f t="shared" si="9"/>
        <v>63945</v>
      </c>
      <c r="J138" s="144">
        <f t="shared" si="10"/>
        <v>2</v>
      </c>
      <c r="K138" s="145">
        <f t="shared" si="11"/>
        <v>17559777</v>
      </c>
    </row>
    <row r="139" spans="1:11" s="144" customFormat="1" ht="12.75" customHeight="1">
      <c r="A139" s="132" t="s">
        <v>1878</v>
      </c>
      <c r="B139" s="132" t="s">
        <v>1879</v>
      </c>
      <c r="C139" s="141">
        <v>156</v>
      </c>
      <c r="D139" s="141">
        <v>34306</v>
      </c>
      <c r="E139" s="146">
        <f t="shared" si="8"/>
        <v>5.0000000000000001E-3</v>
      </c>
      <c r="F139" s="139">
        <v>156</v>
      </c>
      <c r="G139" s="139">
        <v>149</v>
      </c>
      <c r="H139" s="140">
        <v>60.59</v>
      </c>
      <c r="I139" s="143">
        <f t="shared" si="9"/>
        <v>20786</v>
      </c>
      <c r="J139" s="144">
        <f t="shared" si="10"/>
        <v>2</v>
      </c>
      <c r="K139" s="145">
        <f t="shared" si="11"/>
        <v>17594083</v>
      </c>
    </row>
    <row r="140" spans="1:11" s="144" customFormat="1" ht="12.75" customHeight="1">
      <c r="A140" s="132" t="s">
        <v>1880</v>
      </c>
      <c r="B140" s="132" t="s">
        <v>1881</v>
      </c>
      <c r="C140" s="141">
        <v>757</v>
      </c>
      <c r="D140" s="141">
        <v>165645</v>
      </c>
      <c r="E140" s="146">
        <f t="shared" si="8"/>
        <v>5.0000000000000001E-3</v>
      </c>
      <c r="F140" s="139">
        <v>595</v>
      </c>
      <c r="G140" s="139">
        <v>495</v>
      </c>
      <c r="H140" s="140">
        <v>57.25</v>
      </c>
      <c r="I140" s="143">
        <f t="shared" si="9"/>
        <v>94832</v>
      </c>
      <c r="J140" s="144">
        <f t="shared" si="10"/>
        <v>2</v>
      </c>
      <c r="K140" s="145">
        <f t="shared" si="11"/>
        <v>17759728</v>
      </c>
    </row>
    <row r="141" spans="1:11" s="144" customFormat="1" ht="12.75" customHeight="1">
      <c r="A141" s="132" t="s">
        <v>1882</v>
      </c>
      <c r="B141" s="132" t="s">
        <v>1883</v>
      </c>
      <c r="C141" s="141">
        <v>357</v>
      </c>
      <c r="D141" s="141">
        <v>78082</v>
      </c>
      <c r="E141" s="146">
        <f t="shared" si="8"/>
        <v>5.0000000000000001E-3</v>
      </c>
      <c r="F141" s="139">
        <v>263</v>
      </c>
      <c r="G141" s="139">
        <v>209</v>
      </c>
      <c r="H141" s="140">
        <v>70.83</v>
      </c>
      <c r="I141" s="143">
        <f t="shared" si="9"/>
        <v>55305</v>
      </c>
      <c r="J141" s="144">
        <f t="shared" si="10"/>
        <v>2</v>
      </c>
      <c r="K141" s="145">
        <f t="shared" si="11"/>
        <v>17837810</v>
      </c>
    </row>
    <row r="142" spans="1:11" s="144" customFormat="1" ht="12.75" customHeight="1">
      <c r="A142" s="132" t="s">
        <v>1884</v>
      </c>
      <c r="B142" s="132" t="s">
        <v>1885</v>
      </c>
      <c r="C142" s="141">
        <v>642</v>
      </c>
      <c r="D142" s="141">
        <v>140193</v>
      </c>
      <c r="E142" s="146">
        <f t="shared" si="8"/>
        <v>5.0000000000000001E-3</v>
      </c>
      <c r="F142" s="139">
        <v>475</v>
      </c>
      <c r="G142" s="139">
        <v>397</v>
      </c>
      <c r="H142" s="140">
        <v>59.93</v>
      </c>
      <c r="I142" s="143">
        <f t="shared" si="9"/>
        <v>84018</v>
      </c>
      <c r="J142" s="144">
        <f t="shared" si="10"/>
        <v>2</v>
      </c>
      <c r="K142" s="145">
        <f t="shared" si="11"/>
        <v>17978003</v>
      </c>
    </row>
    <row r="143" spans="1:11" s="144" customFormat="1" ht="12.75" customHeight="1">
      <c r="A143" s="132" t="s">
        <v>1886</v>
      </c>
      <c r="B143" s="132" t="s">
        <v>1887</v>
      </c>
      <c r="C143" s="141">
        <v>2240</v>
      </c>
      <c r="D143" s="141">
        <v>488409</v>
      </c>
      <c r="E143" s="146">
        <f t="shared" si="8"/>
        <v>5.0000000000000001E-3</v>
      </c>
      <c r="F143" s="139">
        <v>1447</v>
      </c>
      <c r="G143" s="139">
        <v>1252</v>
      </c>
      <c r="H143" s="140">
        <v>52.49</v>
      </c>
      <c r="I143" s="143">
        <f t="shared" si="9"/>
        <v>256366</v>
      </c>
      <c r="J143" s="144">
        <f t="shared" si="10"/>
        <v>2</v>
      </c>
      <c r="K143" s="145">
        <f t="shared" si="11"/>
        <v>18466412</v>
      </c>
    </row>
    <row r="144" spans="1:11" s="144" customFormat="1" ht="12.75" customHeight="1">
      <c r="A144" s="132" t="s">
        <v>1888</v>
      </c>
      <c r="B144" s="132" t="s">
        <v>1889</v>
      </c>
      <c r="C144" s="141">
        <v>410</v>
      </c>
      <c r="D144" s="141">
        <v>88589</v>
      </c>
      <c r="E144" s="146">
        <f t="shared" si="8"/>
        <v>5.0000000000000001E-3</v>
      </c>
      <c r="F144" s="139">
        <v>246</v>
      </c>
      <c r="G144" s="139">
        <v>246</v>
      </c>
      <c r="H144" s="140">
        <v>53.25</v>
      </c>
      <c r="I144" s="143">
        <f t="shared" si="9"/>
        <v>47174</v>
      </c>
      <c r="J144" s="144">
        <f t="shared" si="10"/>
        <v>2</v>
      </c>
      <c r="K144" s="145">
        <f t="shared" si="11"/>
        <v>18555001</v>
      </c>
    </row>
    <row r="145" spans="1:11" s="144" customFormat="1" ht="12.75" customHeight="1">
      <c r="A145" s="132" t="s">
        <v>1890</v>
      </c>
      <c r="B145" s="132" t="s">
        <v>1891</v>
      </c>
      <c r="C145" s="141">
        <v>510</v>
      </c>
      <c r="D145" s="141">
        <v>108605</v>
      </c>
      <c r="E145" s="146">
        <f t="shared" si="8"/>
        <v>5.0000000000000001E-3</v>
      </c>
      <c r="F145" s="139">
        <v>434</v>
      </c>
      <c r="G145" s="139">
        <v>377</v>
      </c>
      <c r="H145" s="140">
        <v>52.99</v>
      </c>
      <c r="I145" s="143">
        <f t="shared" si="9"/>
        <v>57550</v>
      </c>
      <c r="J145" s="144">
        <f t="shared" si="10"/>
        <v>2</v>
      </c>
      <c r="K145" s="145">
        <f t="shared" si="11"/>
        <v>18663606</v>
      </c>
    </row>
    <row r="146" spans="1:11" s="144" customFormat="1" ht="12.75" customHeight="1">
      <c r="A146" s="132" t="s">
        <v>1892</v>
      </c>
      <c r="B146" s="132" t="s">
        <v>1893</v>
      </c>
      <c r="C146" s="141">
        <v>845</v>
      </c>
      <c r="D146" s="141">
        <v>179799</v>
      </c>
      <c r="E146" s="146">
        <f t="shared" si="8"/>
        <v>5.0000000000000001E-3</v>
      </c>
      <c r="F146" s="139">
        <v>621</v>
      </c>
      <c r="G146" s="139">
        <v>526</v>
      </c>
      <c r="H146" s="140">
        <v>58.08</v>
      </c>
      <c r="I146" s="143">
        <f t="shared" si="9"/>
        <v>104427</v>
      </c>
      <c r="J146" s="144">
        <f t="shared" si="10"/>
        <v>2</v>
      </c>
      <c r="K146" s="145">
        <f t="shared" si="11"/>
        <v>18843405</v>
      </c>
    </row>
    <row r="147" spans="1:11" s="144" customFormat="1" ht="12.75" customHeight="1">
      <c r="A147" s="132" t="s">
        <v>1894</v>
      </c>
      <c r="B147" s="132" t="s">
        <v>1895</v>
      </c>
      <c r="C147" s="141">
        <v>539</v>
      </c>
      <c r="D147" s="141">
        <v>114227</v>
      </c>
      <c r="E147" s="146">
        <f t="shared" si="8"/>
        <v>5.0000000000000001E-3</v>
      </c>
      <c r="F147" s="139">
        <v>390</v>
      </c>
      <c r="G147" s="139">
        <v>340</v>
      </c>
      <c r="H147" s="140">
        <v>62.15</v>
      </c>
      <c r="I147" s="143">
        <f t="shared" si="9"/>
        <v>70992</v>
      </c>
      <c r="J147" s="144">
        <f t="shared" si="10"/>
        <v>2</v>
      </c>
      <c r="K147" s="145">
        <f t="shared" si="11"/>
        <v>18957632</v>
      </c>
    </row>
    <row r="148" spans="1:11" s="144" customFormat="1" ht="12.75" customHeight="1">
      <c r="A148" s="132" t="s">
        <v>1896</v>
      </c>
      <c r="B148" s="132" t="s">
        <v>1897</v>
      </c>
      <c r="C148" s="141">
        <v>616</v>
      </c>
      <c r="D148" s="141">
        <v>130321</v>
      </c>
      <c r="E148" s="146">
        <f t="shared" si="8"/>
        <v>5.0000000000000001E-3</v>
      </c>
      <c r="F148" s="139">
        <v>396</v>
      </c>
      <c r="G148" s="139">
        <v>352</v>
      </c>
      <c r="H148" s="140">
        <v>62.69</v>
      </c>
      <c r="I148" s="143">
        <f t="shared" si="9"/>
        <v>81698</v>
      </c>
      <c r="J148" s="144">
        <f t="shared" si="10"/>
        <v>2</v>
      </c>
      <c r="K148" s="145">
        <f t="shared" si="11"/>
        <v>19087953</v>
      </c>
    </row>
    <row r="149" spans="1:11" s="144" customFormat="1" ht="12.75" customHeight="1">
      <c r="A149" s="132" t="s">
        <v>1898</v>
      </c>
      <c r="B149" s="132" t="s">
        <v>1899</v>
      </c>
      <c r="C149" s="141">
        <v>534</v>
      </c>
      <c r="D149" s="141">
        <v>112545</v>
      </c>
      <c r="E149" s="146">
        <f t="shared" si="8"/>
        <v>5.0000000000000001E-3</v>
      </c>
      <c r="F149" s="139">
        <v>335</v>
      </c>
      <c r="G149" s="139">
        <v>311</v>
      </c>
      <c r="H149" s="140">
        <v>48.93</v>
      </c>
      <c r="I149" s="143">
        <f t="shared" si="9"/>
        <v>55068</v>
      </c>
      <c r="J149" s="144">
        <f t="shared" si="10"/>
        <v>2</v>
      </c>
      <c r="K149" s="145">
        <f t="shared" si="11"/>
        <v>19200498</v>
      </c>
    </row>
    <row r="150" spans="1:11" s="144" customFormat="1" ht="12.75" customHeight="1">
      <c r="A150" s="132" t="s">
        <v>1900</v>
      </c>
      <c r="B150" s="132" t="s">
        <v>1901</v>
      </c>
      <c r="C150" s="141">
        <v>595</v>
      </c>
      <c r="D150" s="141">
        <v>121436</v>
      </c>
      <c r="E150" s="146">
        <f t="shared" si="8"/>
        <v>5.0000000000000001E-3</v>
      </c>
      <c r="F150" s="139">
        <v>395</v>
      </c>
      <c r="G150" s="139">
        <v>319</v>
      </c>
      <c r="H150" s="140">
        <v>61.2</v>
      </c>
      <c r="I150" s="143">
        <f t="shared" si="9"/>
        <v>74319</v>
      </c>
      <c r="J150" s="144">
        <f t="shared" si="10"/>
        <v>2</v>
      </c>
      <c r="K150" s="145">
        <f t="shared" si="11"/>
        <v>19321934</v>
      </c>
    </row>
    <row r="151" spans="1:11" s="144" customFormat="1" ht="12.75" customHeight="1">
      <c r="A151" s="132" t="s">
        <v>1902</v>
      </c>
      <c r="B151" s="132" t="s">
        <v>1903</v>
      </c>
      <c r="C151" s="141">
        <v>375</v>
      </c>
      <c r="D151" s="141">
        <v>76130</v>
      </c>
      <c r="E151" s="146">
        <f t="shared" si="8"/>
        <v>5.0000000000000001E-3</v>
      </c>
      <c r="F151" s="139">
        <v>309</v>
      </c>
      <c r="G151" s="139">
        <v>254</v>
      </c>
      <c r="H151" s="140">
        <v>52.16</v>
      </c>
      <c r="I151" s="143">
        <f t="shared" si="9"/>
        <v>39709</v>
      </c>
      <c r="J151" s="144">
        <f t="shared" si="10"/>
        <v>2</v>
      </c>
      <c r="K151" s="145">
        <f t="shared" si="11"/>
        <v>19398064</v>
      </c>
    </row>
    <row r="152" spans="1:11" s="144" customFormat="1" ht="12.75" customHeight="1">
      <c r="A152" s="132" t="s">
        <v>1904</v>
      </c>
      <c r="B152" s="132" t="s">
        <v>1905</v>
      </c>
      <c r="C152" s="141">
        <v>427</v>
      </c>
      <c r="D152" s="141">
        <v>86223</v>
      </c>
      <c r="E152" s="146">
        <f t="shared" si="8"/>
        <v>5.0000000000000001E-3</v>
      </c>
      <c r="F152" s="139">
        <v>243</v>
      </c>
      <c r="G152" s="139">
        <v>221</v>
      </c>
      <c r="H152" s="140">
        <v>46.92</v>
      </c>
      <c r="I152" s="143">
        <f t="shared" si="9"/>
        <v>40456</v>
      </c>
      <c r="J152" s="144">
        <f t="shared" si="10"/>
        <v>2</v>
      </c>
      <c r="K152" s="145">
        <f t="shared" si="11"/>
        <v>19484287</v>
      </c>
    </row>
    <row r="153" spans="1:11" s="144" customFormat="1" ht="12.75" customHeight="1">
      <c r="A153" s="132" t="s">
        <v>1906</v>
      </c>
      <c r="B153" s="132" t="s">
        <v>1907</v>
      </c>
      <c r="C153" s="141">
        <v>878</v>
      </c>
      <c r="D153" s="141">
        <v>175666</v>
      </c>
      <c r="E153" s="146">
        <f t="shared" si="8"/>
        <v>5.0000000000000001E-3</v>
      </c>
      <c r="F153" s="139">
        <v>510</v>
      </c>
      <c r="G153" s="139">
        <v>367</v>
      </c>
      <c r="H153" s="140">
        <v>54.24</v>
      </c>
      <c r="I153" s="143">
        <f t="shared" si="9"/>
        <v>95281</v>
      </c>
      <c r="J153" s="144">
        <f t="shared" si="10"/>
        <v>2</v>
      </c>
      <c r="K153" s="145">
        <f t="shared" si="11"/>
        <v>19659953</v>
      </c>
    </row>
    <row r="154" spans="1:11" s="144" customFormat="1" ht="12.75" customHeight="1">
      <c r="A154" s="132" t="s">
        <v>1908</v>
      </c>
      <c r="B154" s="132" t="s">
        <v>1909</v>
      </c>
      <c r="C154" s="141">
        <v>546</v>
      </c>
      <c r="D154" s="141">
        <v>108674</v>
      </c>
      <c r="E154" s="146">
        <f t="shared" si="8"/>
        <v>5.0000000000000001E-3</v>
      </c>
      <c r="F154" s="139">
        <v>345</v>
      </c>
      <c r="G154" s="139">
        <v>275</v>
      </c>
      <c r="H154" s="140">
        <v>46.34</v>
      </c>
      <c r="I154" s="143">
        <f t="shared" si="9"/>
        <v>50360</v>
      </c>
      <c r="J154" s="144">
        <f t="shared" si="10"/>
        <v>2</v>
      </c>
      <c r="K154" s="145">
        <f t="shared" si="11"/>
        <v>19768627</v>
      </c>
    </row>
    <row r="155" spans="1:11" s="144" customFormat="1" ht="12.75" customHeight="1">
      <c r="A155" s="132" t="s">
        <v>1910</v>
      </c>
      <c r="B155" s="132" t="s">
        <v>1911</v>
      </c>
      <c r="C155" s="141">
        <v>570</v>
      </c>
      <c r="D155" s="141">
        <v>113401</v>
      </c>
      <c r="E155" s="146">
        <f t="shared" si="8"/>
        <v>5.0000000000000001E-3</v>
      </c>
      <c r="F155" s="139">
        <v>419</v>
      </c>
      <c r="G155" s="139">
        <v>294</v>
      </c>
      <c r="H155" s="140">
        <v>55.31</v>
      </c>
      <c r="I155" s="143">
        <f t="shared" si="9"/>
        <v>62722</v>
      </c>
      <c r="J155" s="144">
        <f t="shared" si="10"/>
        <v>2</v>
      </c>
      <c r="K155" s="145">
        <f t="shared" si="11"/>
        <v>19882028</v>
      </c>
    </row>
    <row r="156" spans="1:11" s="144" customFormat="1" ht="12.75" customHeight="1">
      <c r="A156" s="132" t="s">
        <v>1912</v>
      </c>
      <c r="B156" s="132" t="s">
        <v>1913</v>
      </c>
      <c r="C156" s="141">
        <v>1706</v>
      </c>
      <c r="D156" s="141">
        <v>336834</v>
      </c>
      <c r="E156" s="146">
        <f t="shared" si="8"/>
        <v>5.0000000000000001E-3</v>
      </c>
      <c r="F156" s="139">
        <v>1030</v>
      </c>
      <c r="G156" s="139">
        <v>908</v>
      </c>
      <c r="H156" s="140">
        <v>66.36</v>
      </c>
      <c r="I156" s="143">
        <f t="shared" si="9"/>
        <v>223523</v>
      </c>
      <c r="J156" s="144">
        <f t="shared" si="10"/>
        <v>2</v>
      </c>
      <c r="K156" s="145">
        <f t="shared" si="11"/>
        <v>20218862</v>
      </c>
    </row>
    <row r="157" spans="1:11" s="144" customFormat="1" ht="12.75" customHeight="1">
      <c r="A157" s="132" t="s">
        <v>1914</v>
      </c>
      <c r="B157" s="132" t="s">
        <v>1915</v>
      </c>
      <c r="C157" s="141">
        <v>491</v>
      </c>
      <c r="D157" s="141">
        <v>96779</v>
      </c>
      <c r="E157" s="146">
        <f t="shared" si="8"/>
        <v>5.0000000000000001E-3</v>
      </c>
      <c r="F157" s="139">
        <v>250</v>
      </c>
      <c r="G157" s="139">
        <v>213</v>
      </c>
      <c r="H157" s="140">
        <v>66.260000000000005</v>
      </c>
      <c r="I157" s="143">
        <f t="shared" si="9"/>
        <v>64126</v>
      </c>
      <c r="J157" s="144">
        <f t="shared" si="10"/>
        <v>2</v>
      </c>
      <c r="K157" s="145">
        <f t="shared" si="11"/>
        <v>20315641</v>
      </c>
    </row>
    <row r="158" spans="1:11" s="144" customFormat="1" ht="12.75" customHeight="1">
      <c r="A158" s="132" t="s">
        <v>1916</v>
      </c>
      <c r="B158" s="132" t="s">
        <v>1917</v>
      </c>
      <c r="C158" s="141">
        <v>886</v>
      </c>
      <c r="D158" s="141">
        <v>172976</v>
      </c>
      <c r="E158" s="146">
        <f t="shared" si="8"/>
        <v>5.0000000000000001E-3</v>
      </c>
      <c r="F158" s="139">
        <v>453</v>
      </c>
      <c r="G158" s="139">
        <v>392</v>
      </c>
      <c r="H158" s="140">
        <v>63.22</v>
      </c>
      <c r="I158" s="143">
        <f t="shared" si="9"/>
        <v>109355</v>
      </c>
      <c r="J158" s="144">
        <f t="shared" si="10"/>
        <v>2</v>
      </c>
      <c r="K158" s="145">
        <f t="shared" si="11"/>
        <v>20488617</v>
      </c>
    </row>
    <row r="159" spans="1:11" s="144" customFormat="1" ht="12.75" customHeight="1">
      <c r="A159" s="132" t="s">
        <v>1918</v>
      </c>
      <c r="B159" s="132" t="s">
        <v>1919</v>
      </c>
      <c r="C159" s="141">
        <v>1203</v>
      </c>
      <c r="D159" s="141">
        <v>234673</v>
      </c>
      <c r="E159" s="146">
        <f t="shared" si="8"/>
        <v>5.0000000000000001E-3</v>
      </c>
      <c r="F159" s="139">
        <v>571</v>
      </c>
      <c r="G159" s="139">
        <v>528</v>
      </c>
      <c r="H159" s="140">
        <v>42.31</v>
      </c>
      <c r="I159" s="143">
        <f t="shared" si="9"/>
        <v>99290</v>
      </c>
      <c r="J159" s="144">
        <f t="shared" si="10"/>
        <v>2</v>
      </c>
      <c r="K159" s="145">
        <f t="shared" si="11"/>
        <v>20723290</v>
      </c>
    </row>
    <row r="160" spans="1:11" s="144" customFormat="1" ht="12.75" customHeight="1">
      <c r="A160" s="132" t="s">
        <v>1920</v>
      </c>
      <c r="B160" s="132" t="s">
        <v>1921</v>
      </c>
      <c r="C160" s="141">
        <v>1241</v>
      </c>
      <c r="D160" s="141">
        <v>241218</v>
      </c>
      <c r="E160" s="146">
        <f t="shared" si="8"/>
        <v>5.0000000000000001E-3</v>
      </c>
      <c r="F160" s="139">
        <v>795</v>
      </c>
      <c r="G160" s="139">
        <v>674</v>
      </c>
      <c r="H160" s="140">
        <v>68.31</v>
      </c>
      <c r="I160" s="143">
        <f t="shared" si="9"/>
        <v>164776</v>
      </c>
      <c r="J160" s="144">
        <f t="shared" si="10"/>
        <v>2</v>
      </c>
      <c r="K160" s="145">
        <f t="shared" si="11"/>
        <v>20964508</v>
      </c>
    </row>
    <row r="161" spans="1:11" s="144" customFormat="1" ht="12.75" customHeight="1">
      <c r="A161" s="132" t="s">
        <v>1922</v>
      </c>
      <c r="B161" s="132" t="s">
        <v>1923</v>
      </c>
      <c r="C161" s="141">
        <v>453</v>
      </c>
      <c r="D161" s="141">
        <v>87081</v>
      </c>
      <c r="E161" s="146">
        <f t="shared" si="8"/>
        <v>5.0000000000000001E-3</v>
      </c>
      <c r="F161" s="139">
        <v>233</v>
      </c>
      <c r="G161" s="139">
        <v>200</v>
      </c>
      <c r="H161" s="140">
        <v>59.25</v>
      </c>
      <c r="I161" s="143">
        <f t="shared" si="9"/>
        <v>51595</v>
      </c>
      <c r="J161" s="144">
        <f t="shared" si="10"/>
        <v>2</v>
      </c>
      <c r="K161" s="145">
        <f t="shared" si="11"/>
        <v>21051589</v>
      </c>
    </row>
    <row r="162" spans="1:11" s="144" customFormat="1" ht="12.75" customHeight="1">
      <c r="A162" s="132" t="s">
        <v>1924</v>
      </c>
      <c r="B162" s="132" t="s">
        <v>1925</v>
      </c>
      <c r="C162" s="141">
        <v>897</v>
      </c>
      <c r="D162" s="141">
        <v>170786</v>
      </c>
      <c r="E162" s="146">
        <f t="shared" si="8"/>
        <v>5.0000000000000001E-3</v>
      </c>
      <c r="F162" s="139">
        <v>570</v>
      </c>
      <c r="G162" s="139">
        <v>489</v>
      </c>
      <c r="H162" s="140">
        <v>66.3</v>
      </c>
      <c r="I162" s="143">
        <f t="shared" si="9"/>
        <v>113231</v>
      </c>
      <c r="J162" s="144">
        <f t="shared" si="10"/>
        <v>2</v>
      </c>
      <c r="K162" s="145">
        <f t="shared" si="11"/>
        <v>21222375</v>
      </c>
    </row>
    <row r="163" spans="1:11" s="144" customFormat="1" ht="12.75" customHeight="1">
      <c r="A163" s="132" t="s">
        <v>1926</v>
      </c>
      <c r="B163" s="132" t="s">
        <v>1927</v>
      </c>
      <c r="C163" s="141">
        <v>774</v>
      </c>
      <c r="D163" s="141">
        <v>147089</v>
      </c>
      <c r="E163" s="146">
        <f t="shared" si="8"/>
        <v>5.0000000000000001E-3</v>
      </c>
      <c r="F163" s="139">
        <v>434</v>
      </c>
      <c r="G163" s="139">
        <v>379</v>
      </c>
      <c r="H163" s="140">
        <v>46.91</v>
      </c>
      <c r="I163" s="143">
        <f t="shared" si="9"/>
        <v>68999</v>
      </c>
      <c r="J163" s="144">
        <f t="shared" si="10"/>
        <v>2</v>
      </c>
      <c r="K163" s="145">
        <f t="shared" si="11"/>
        <v>21369464</v>
      </c>
    </row>
    <row r="164" spans="1:11" s="144" customFormat="1" ht="12.75" customHeight="1">
      <c r="A164" s="132" t="s">
        <v>1928</v>
      </c>
      <c r="B164" s="132" t="s">
        <v>1929</v>
      </c>
      <c r="C164" s="141">
        <v>1299</v>
      </c>
      <c r="D164" s="141">
        <v>244760</v>
      </c>
      <c r="E164" s="146">
        <f t="shared" si="8"/>
        <v>5.0000000000000001E-3</v>
      </c>
      <c r="F164" s="139">
        <v>642</v>
      </c>
      <c r="G164" s="139">
        <v>507</v>
      </c>
      <c r="H164" s="140">
        <v>62.95</v>
      </c>
      <c r="I164" s="143">
        <f t="shared" si="9"/>
        <v>154076</v>
      </c>
      <c r="J164" s="144">
        <f t="shared" si="10"/>
        <v>2</v>
      </c>
      <c r="K164" s="145">
        <f t="shared" si="11"/>
        <v>21614224</v>
      </c>
    </row>
    <row r="165" spans="1:11" s="144" customFormat="1" ht="12.75" customHeight="1">
      <c r="A165" s="132" t="s">
        <v>1930</v>
      </c>
      <c r="B165" s="132" t="s">
        <v>1931</v>
      </c>
      <c r="C165" s="141">
        <v>617</v>
      </c>
      <c r="D165" s="141">
        <v>115515</v>
      </c>
      <c r="E165" s="146">
        <f t="shared" si="8"/>
        <v>5.0000000000000001E-3</v>
      </c>
      <c r="F165" s="139">
        <v>410</v>
      </c>
      <c r="G165" s="139">
        <v>386</v>
      </c>
      <c r="H165" s="140">
        <v>52.92</v>
      </c>
      <c r="I165" s="143">
        <f t="shared" si="9"/>
        <v>61131</v>
      </c>
      <c r="J165" s="144">
        <f t="shared" si="10"/>
        <v>2</v>
      </c>
      <c r="K165" s="145">
        <f t="shared" si="11"/>
        <v>21729739</v>
      </c>
    </row>
    <row r="166" spans="1:11" s="144" customFormat="1" ht="12.75" customHeight="1">
      <c r="A166" s="132" t="s">
        <v>1932</v>
      </c>
      <c r="B166" s="132" t="s">
        <v>1933</v>
      </c>
      <c r="C166" s="141">
        <v>722</v>
      </c>
      <c r="D166" s="141">
        <v>134155</v>
      </c>
      <c r="E166" s="146">
        <f t="shared" si="8"/>
        <v>5.0000000000000001E-3</v>
      </c>
      <c r="F166" s="139">
        <v>454</v>
      </c>
      <c r="G166" s="139">
        <v>337</v>
      </c>
      <c r="H166" s="140">
        <v>55.99</v>
      </c>
      <c r="I166" s="143">
        <f t="shared" si="9"/>
        <v>75113</v>
      </c>
      <c r="J166" s="144">
        <f t="shared" si="10"/>
        <v>2</v>
      </c>
      <c r="K166" s="145">
        <f t="shared" si="11"/>
        <v>21863894</v>
      </c>
    </row>
    <row r="167" spans="1:11" s="144" customFormat="1" ht="12.75" customHeight="1">
      <c r="A167" s="132" t="s">
        <v>1934</v>
      </c>
      <c r="B167" s="132" t="s">
        <v>1935</v>
      </c>
      <c r="C167" s="141">
        <v>825</v>
      </c>
      <c r="D167" s="141">
        <v>152692</v>
      </c>
      <c r="E167" s="146">
        <f t="shared" si="8"/>
        <v>5.0000000000000001E-3</v>
      </c>
      <c r="F167" s="139">
        <v>391</v>
      </c>
      <c r="G167" s="139">
        <v>319</v>
      </c>
      <c r="H167" s="140">
        <v>50.67</v>
      </c>
      <c r="I167" s="143">
        <f t="shared" si="9"/>
        <v>77369</v>
      </c>
      <c r="J167" s="144">
        <f t="shared" si="10"/>
        <v>2</v>
      </c>
      <c r="K167" s="145">
        <f t="shared" si="11"/>
        <v>22016586</v>
      </c>
    </row>
    <row r="168" spans="1:11" s="144" customFormat="1" ht="12.75" customHeight="1">
      <c r="A168" s="132" t="s">
        <v>1936</v>
      </c>
      <c r="B168" s="132" t="s">
        <v>1937</v>
      </c>
      <c r="C168" s="141">
        <v>479</v>
      </c>
      <c r="D168" s="141">
        <v>88387</v>
      </c>
      <c r="E168" s="146">
        <f t="shared" si="8"/>
        <v>5.0000000000000001E-3</v>
      </c>
      <c r="F168" s="139">
        <v>237</v>
      </c>
      <c r="G168" s="139">
        <v>186</v>
      </c>
      <c r="H168" s="140">
        <v>50.98</v>
      </c>
      <c r="I168" s="143">
        <f t="shared" si="9"/>
        <v>45060</v>
      </c>
      <c r="J168" s="144">
        <f t="shared" si="10"/>
        <v>2</v>
      </c>
      <c r="K168" s="145">
        <f t="shared" si="11"/>
        <v>22104973</v>
      </c>
    </row>
    <row r="169" spans="1:11" s="144" customFormat="1" ht="12.75" customHeight="1">
      <c r="A169" s="132" t="s">
        <v>1938</v>
      </c>
      <c r="B169" s="132" t="s">
        <v>1939</v>
      </c>
      <c r="C169" s="141">
        <v>1094</v>
      </c>
      <c r="D169" s="141">
        <v>201592</v>
      </c>
      <c r="E169" s="146">
        <f t="shared" si="8"/>
        <v>5.0000000000000001E-3</v>
      </c>
      <c r="F169" s="139">
        <v>666</v>
      </c>
      <c r="G169" s="139">
        <v>569</v>
      </c>
      <c r="H169" s="140">
        <v>56.85</v>
      </c>
      <c r="I169" s="143">
        <f t="shared" si="9"/>
        <v>114605</v>
      </c>
      <c r="J169" s="144">
        <f t="shared" si="10"/>
        <v>3</v>
      </c>
      <c r="K169" s="145">
        <f t="shared" si="11"/>
        <v>22306565</v>
      </c>
    </row>
    <row r="170" spans="1:11" s="144" customFormat="1" ht="12.75" customHeight="1">
      <c r="A170" s="132" t="s">
        <v>1940</v>
      </c>
      <c r="B170" s="132" t="s">
        <v>1941</v>
      </c>
      <c r="C170" s="141">
        <v>857</v>
      </c>
      <c r="D170" s="141">
        <v>156837</v>
      </c>
      <c r="E170" s="146">
        <f t="shared" si="8"/>
        <v>5.0000000000000001E-3</v>
      </c>
      <c r="F170" s="139">
        <v>347</v>
      </c>
      <c r="G170" s="139">
        <v>310</v>
      </c>
      <c r="H170" s="140">
        <v>48.22</v>
      </c>
      <c r="I170" s="143">
        <f t="shared" si="9"/>
        <v>75627</v>
      </c>
      <c r="J170" s="144">
        <f t="shared" si="10"/>
        <v>3</v>
      </c>
      <c r="K170" s="145">
        <f t="shared" si="11"/>
        <v>22463402</v>
      </c>
    </row>
    <row r="171" spans="1:11" s="144" customFormat="1" ht="12.75" customHeight="1">
      <c r="A171" s="132" t="s">
        <v>1942</v>
      </c>
      <c r="B171" s="132" t="s">
        <v>1943</v>
      </c>
      <c r="C171" s="141">
        <v>1146</v>
      </c>
      <c r="D171" s="141">
        <v>208809</v>
      </c>
      <c r="E171" s="146">
        <f t="shared" si="8"/>
        <v>5.0000000000000001E-3</v>
      </c>
      <c r="F171" s="139">
        <v>575</v>
      </c>
      <c r="G171" s="139">
        <v>516</v>
      </c>
      <c r="H171" s="140">
        <v>54.27</v>
      </c>
      <c r="I171" s="143">
        <f t="shared" si="9"/>
        <v>113321</v>
      </c>
      <c r="J171" s="144">
        <f t="shared" si="10"/>
        <v>3</v>
      </c>
      <c r="K171" s="145">
        <f t="shared" si="11"/>
        <v>22672211</v>
      </c>
    </row>
    <row r="172" spans="1:11" s="144" customFormat="1" ht="12.75" customHeight="1">
      <c r="A172" s="132" t="s">
        <v>1944</v>
      </c>
      <c r="B172" s="132" t="s">
        <v>1945</v>
      </c>
      <c r="C172" s="141">
        <v>858</v>
      </c>
      <c r="D172" s="141">
        <v>156312</v>
      </c>
      <c r="E172" s="146">
        <f t="shared" si="8"/>
        <v>5.0000000000000001E-3</v>
      </c>
      <c r="F172" s="139">
        <v>546</v>
      </c>
      <c r="G172" s="139">
        <v>431</v>
      </c>
      <c r="H172" s="140">
        <v>49.03</v>
      </c>
      <c r="I172" s="143">
        <f t="shared" si="9"/>
        <v>76640</v>
      </c>
      <c r="J172" s="144">
        <f t="shared" si="10"/>
        <v>3</v>
      </c>
      <c r="K172" s="145">
        <f t="shared" si="11"/>
        <v>22828523</v>
      </c>
    </row>
    <row r="173" spans="1:11" s="144" customFormat="1" ht="12.75" customHeight="1">
      <c r="A173" s="132" t="s">
        <v>1946</v>
      </c>
      <c r="B173" s="132" t="s">
        <v>1947</v>
      </c>
      <c r="C173" s="141">
        <v>957</v>
      </c>
      <c r="D173" s="141">
        <v>174089</v>
      </c>
      <c r="E173" s="146">
        <f t="shared" si="8"/>
        <v>5.0000000000000001E-3</v>
      </c>
      <c r="F173" s="139">
        <v>417</v>
      </c>
      <c r="G173" s="139">
        <v>382</v>
      </c>
      <c r="H173" s="140">
        <v>52.83</v>
      </c>
      <c r="I173" s="143">
        <f t="shared" si="9"/>
        <v>91971</v>
      </c>
      <c r="J173" s="144">
        <f t="shared" si="10"/>
        <v>3</v>
      </c>
      <c r="K173" s="145">
        <f t="shared" si="11"/>
        <v>23002612</v>
      </c>
    </row>
    <row r="174" spans="1:11" s="144" customFormat="1" ht="12.75" customHeight="1">
      <c r="A174" s="132" t="s">
        <v>1948</v>
      </c>
      <c r="B174" s="132" t="s">
        <v>1949</v>
      </c>
      <c r="C174" s="141">
        <v>765</v>
      </c>
      <c r="D174" s="141">
        <v>138128</v>
      </c>
      <c r="E174" s="146">
        <f t="shared" si="8"/>
        <v>6.0000000000000001E-3</v>
      </c>
      <c r="F174" s="139">
        <v>388</v>
      </c>
      <c r="G174" s="139">
        <v>310</v>
      </c>
      <c r="H174" s="140">
        <v>45.02</v>
      </c>
      <c r="I174" s="143">
        <f t="shared" si="9"/>
        <v>62185</v>
      </c>
      <c r="J174" s="144">
        <f t="shared" si="10"/>
        <v>3</v>
      </c>
      <c r="K174" s="145">
        <f t="shared" si="11"/>
        <v>23140740</v>
      </c>
    </row>
    <row r="175" spans="1:11" s="144" customFormat="1" ht="12.75" customHeight="1">
      <c r="A175" s="132" t="s">
        <v>1950</v>
      </c>
      <c r="B175" s="132" t="s">
        <v>1951</v>
      </c>
      <c r="C175" s="141">
        <v>1401</v>
      </c>
      <c r="D175" s="141">
        <v>252783</v>
      </c>
      <c r="E175" s="146">
        <f t="shared" si="8"/>
        <v>6.0000000000000001E-3</v>
      </c>
      <c r="F175" s="139">
        <v>720</v>
      </c>
      <c r="G175" s="139">
        <v>676</v>
      </c>
      <c r="H175" s="140">
        <v>69.66</v>
      </c>
      <c r="I175" s="143">
        <f t="shared" si="9"/>
        <v>176089</v>
      </c>
      <c r="J175" s="144">
        <f t="shared" si="10"/>
        <v>3</v>
      </c>
      <c r="K175" s="145">
        <f t="shared" si="11"/>
        <v>23393523</v>
      </c>
    </row>
    <row r="176" spans="1:11" s="144" customFormat="1" ht="12.75" customHeight="1">
      <c r="A176" s="132" t="s">
        <v>1952</v>
      </c>
      <c r="B176" s="132" t="s">
        <v>1953</v>
      </c>
      <c r="C176" s="141">
        <v>310</v>
      </c>
      <c r="D176" s="141">
        <v>55825</v>
      </c>
      <c r="E176" s="146">
        <f t="shared" si="8"/>
        <v>6.0000000000000001E-3</v>
      </c>
      <c r="F176" s="139">
        <v>164</v>
      </c>
      <c r="G176" s="139">
        <v>155</v>
      </c>
      <c r="H176" s="140">
        <v>54.58</v>
      </c>
      <c r="I176" s="143">
        <f t="shared" si="9"/>
        <v>30469</v>
      </c>
      <c r="J176" s="144">
        <f t="shared" si="10"/>
        <v>3</v>
      </c>
      <c r="K176" s="145">
        <f t="shared" si="11"/>
        <v>23449348</v>
      </c>
    </row>
    <row r="177" spans="1:11" s="144" customFormat="1" ht="12.75" customHeight="1">
      <c r="A177" s="132" t="s">
        <v>1954</v>
      </c>
      <c r="B177" s="132" t="s">
        <v>1955</v>
      </c>
      <c r="C177" s="141">
        <v>553</v>
      </c>
      <c r="D177" s="141">
        <v>99002</v>
      </c>
      <c r="E177" s="146">
        <f t="shared" si="8"/>
        <v>6.0000000000000001E-3</v>
      </c>
      <c r="F177" s="139">
        <v>268</v>
      </c>
      <c r="G177" s="139">
        <v>235</v>
      </c>
      <c r="H177" s="140">
        <v>60.99</v>
      </c>
      <c r="I177" s="143">
        <f t="shared" si="9"/>
        <v>60381</v>
      </c>
      <c r="J177" s="144">
        <f t="shared" si="10"/>
        <v>3</v>
      </c>
      <c r="K177" s="145">
        <f t="shared" si="11"/>
        <v>23548350</v>
      </c>
    </row>
    <row r="178" spans="1:11" s="144" customFormat="1" ht="12.75" customHeight="1">
      <c r="A178" s="132" t="s">
        <v>1956</v>
      </c>
      <c r="B178" s="132" t="s">
        <v>1957</v>
      </c>
      <c r="C178" s="141">
        <v>1055</v>
      </c>
      <c r="D178" s="141">
        <v>188669</v>
      </c>
      <c r="E178" s="146">
        <f t="shared" si="8"/>
        <v>6.0000000000000001E-3</v>
      </c>
      <c r="F178" s="139">
        <v>537</v>
      </c>
      <c r="G178" s="139">
        <v>484</v>
      </c>
      <c r="H178" s="140">
        <v>54.12</v>
      </c>
      <c r="I178" s="143">
        <f t="shared" si="9"/>
        <v>102108</v>
      </c>
      <c r="J178" s="144">
        <f t="shared" si="10"/>
        <v>3</v>
      </c>
      <c r="K178" s="145">
        <f t="shared" si="11"/>
        <v>23737019</v>
      </c>
    </row>
    <row r="179" spans="1:11" s="144" customFormat="1" ht="12.75" customHeight="1">
      <c r="A179" s="132" t="s">
        <v>1958</v>
      </c>
      <c r="B179" s="132" t="s">
        <v>1959</v>
      </c>
      <c r="C179" s="141">
        <v>579</v>
      </c>
      <c r="D179" s="141">
        <v>103274</v>
      </c>
      <c r="E179" s="146">
        <f t="shared" si="8"/>
        <v>6.0000000000000001E-3</v>
      </c>
      <c r="F179" s="139">
        <v>384</v>
      </c>
      <c r="G179" s="139">
        <v>325</v>
      </c>
      <c r="H179" s="140">
        <v>47.14</v>
      </c>
      <c r="I179" s="143">
        <f t="shared" si="9"/>
        <v>48683</v>
      </c>
      <c r="J179" s="144">
        <f t="shared" si="10"/>
        <v>3</v>
      </c>
      <c r="K179" s="145">
        <f t="shared" si="11"/>
        <v>23840293</v>
      </c>
    </row>
    <row r="180" spans="1:11" s="144" customFormat="1" ht="12.75" customHeight="1">
      <c r="A180" s="132" t="s">
        <v>1960</v>
      </c>
      <c r="B180" s="132" t="s">
        <v>1961</v>
      </c>
      <c r="C180" s="141">
        <v>851</v>
      </c>
      <c r="D180" s="141">
        <v>151500</v>
      </c>
      <c r="E180" s="146">
        <f t="shared" si="8"/>
        <v>6.0000000000000001E-3</v>
      </c>
      <c r="F180" s="139">
        <v>477</v>
      </c>
      <c r="G180" s="139">
        <v>438</v>
      </c>
      <c r="H180" s="140">
        <v>58.17</v>
      </c>
      <c r="I180" s="143">
        <f t="shared" si="9"/>
        <v>88128</v>
      </c>
      <c r="J180" s="144">
        <f t="shared" si="10"/>
        <v>3</v>
      </c>
      <c r="K180" s="145">
        <f t="shared" si="11"/>
        <v>23991793</v>
      </c>
    </row>
    <row r="181" spans="1:11" s="144" customFormat="1" ht="12.75" customHeight="1">
      <c r="A181" s="132" t="s">
        <v>1962</v>
      </c>
      <c r="B181" s="132" t="s">
        <v>1963</v>
      </c>
      <c r="C181" s="141">
        <v>712</v>
      </c>
      <c r="D181" s="141">
        <v>126151</v>
      </c>
      <c r="E181" s="146">
        <f t="shared" si="8"/>
        <v>6.0000000000000001E-3</v>
      </c>
      <c r="F181" s="139">
        <v>341</v>
      </c>
      <c r="G181" s="139">
        <v>299</v>
      </c>
      <c r="H181" s="140">
        <v>59.43</v>
      </c>
      <c r="I181" s="143">
        <f t="shared" si="9"/>
        <v>74972</v>
      </c>
      <c r="J181" s="144">
        <f t="shared" si="10"/>
        <v>3</v>
      </c>
      <c r="K181" s="145">
        <f t="shared" si="11"/>
        <v>24117944</v>
      </c>
    </row>
    <row r="182" spans="1:11" s="144" customFormat="1" ht="12.75" customHeight="1">
      <c r="A182" s="132" t="s">
        <v>1964</v>
      </c>
      <c r="B182" s="132" t="s">
        <v>1965</v>
      </c>
      <c r="C182" s="141">
        <v>1845</v>
      </c>
      <c r="D182" s="141">
        <v>326889</v>
      </c>
      <c r="E182" s="146">
        <f t="shared" si="8"/>
        <v>6.0000000000000001E-3</v>
      </c>
      <c r="F182" s="139">
        <v>867</v>
      </c>
      <c r="G182" s="139">
        <v>699</v>
      </c>
      <c r="H182" s="140">
        <v>49.35</v>
      </c>
      <c r="I182" s="143">
        <f t="shared" si="9"/>
        <v>161320</v>
      </c>
      <c r="J182" s="144">
        <f t="shared" si="10"/>
        <v>3</v>
      </c>
      <c r="K182" s="145">
        <f t="shared" si="11"/>
        <v>24444833</v>
      </c>
    </row>
    <row r="183" spans="1:11" s="144" customFormat="1" ht="12.75" customHeight="1">
      <c r="A183" s="132" t="s">
        <v>1966</v>
      </c>
      <c r="B183" s="132" t="s">
        <v>1967</v>
      </c>
      <c r="C183" s="141">
        <v>598</v>
      </c>
      <c r="D183" s="141">
        <v>105543</v>
      </c>
      <c r="E183" s="146">
        <f t="shared" si="8"/>
        <v>6.0000000000000001E-3</v>
      </c>
      <c r="F183" s="139">
        <v>265</v>
      </c>
      <c r="G183" s="139">
        <v>237</v>
      </c>
      <c r="H183" s="140">
        <v>64.22</v>
      </c>
      <c r="I183" s="143">
        <f t="shared" si="9"/>
        <v>67780</v>
      </c>
      <c r="J183" s="144">
        <f t="shared" si="10"/>
        <v>3</v>
      </c>
      <c r="K183" s="145">
        <f t="shared" si="11"/>
        <v>24550376</v>
      </c>
    </row>
    <row r="184" spans="1:11" s="144" customFormat="1" ht="12.75" customHeight="1">
      <c r="A184" s="132" t="s">
        <v>1968</v>
      </c>
      <c r="B184" s="132" t="s">
        <v>1969</v>
      </c>
      <c r="C184" s="141">
        <v>487</v>
      </c>
      <c r="D184" s="141">
        <v>85756</v>
      </c>
      <c r="E184" s="146">
        <f t="shared" si="8"/>
        <v>6.0000000000000001E-3</v>
      </c>
      <c r="F184" s="139">
        <v>295</v>
      </c>
      <c r="G184" s="139">
        <v>244</v>
      </c>
      <c r="H184" s="140">
        <v>48.9</v>
      </c>
      <c r="I184" s="143">
        <f t="shared" si="9"/>
        <v>41935</v>
      </c>
      <c r="J184" s="144">
        <f t="shared" si="10"/>
        <v>3</v>
      </c>
      <c r="K184" s="145">
        <f t="shared" si="11"/>
        <v>24636132</v>
      </c>
    </row>
    <row r="185" spans="1:11" s="144" customFormat="1" ht="12.75" customHeight="1">
      <c r="A185" s="132" t="s">
        <v>1970</v>
      </c>
      <c r="B185" s="132" t="s">
        <v>1971</v>
      </c>
      <c r="C185" s="141">
        <v>1114</v>
      </c>
      <c r="D185" s="141">
        <v>195681</v>
      </c>
      <c r="E185" s="146">
        <f t="shared" si="8"/>
        <v>6.0000000000000001E-3</v>
      </c>
      <c r="F185" s="139">
        <v>616</v>
      </c>
      <c r="G185" s="139">
        <v>506</v>
      </c>
      <c r="H185" s="140">
        <v>61.73</v>
      </c>
      <c r="I185" s="143">
        <f t="shared" si="9"/>
        <v>120794</v>
      </c>
      <c r="J185" s="144">
        <f t="shared" si="10"/>
        <v>3</v>
      </c>
      <c r="K185" s="145">
        <f t="shared" si="11"/>
        <v>24831813</v>
      </c>
    </row>
    <row r="186" spans="1:11" s="144" customFormat="1" ht="12.75" customHeight="1">
      <c r="A186" s="132" t="s">
        <v>1972</v>
      </c>
      <c r="B186" s="132" t="s">
        <v>1973</v>
      </c>
      <c r="C186" s="141">
        <v>865</v>
      </c>
      <c r="D186" s="141">
        <v>151589</v>
      </c>
      <c r="E186" s="146">
        <f t="shared" si="8"/>
        <v>6.0000000000000001E-3</v>
      </c>
      <c r="F186" s="139">
        <v>575</v>
      </c>
      <c r="G186" s="139">
        <v>467</v>
      </c>
      <c r="H186" s="140">
        <v>66.400000000000006</v>
      </c>
      <c r="I186" s="143">
        <f t="shared" si="9"/>
        <v>100655</v>
      </c>
      <c r="J186" s="144">
        <f t="shared" si="10"/>
        <v>3</v>
      </c>
      <c r="K186" s="145">
        <f t="shared" si="11"/>
        <v>24983402</v>
      </c>
    </row>
    <row r="187" spans="1:11" s="144" customFormat="1" ht="12.75" customHeight="1">
      <c r="A187" s="132" t="s">
        <v>1974</v>
      </c>
      <c r="B187" s="132" t="s">
        <v>1975</v>
      </c>
      <c r="C187" s="141">
        <v>1006</v>
      </c>
      <c r="D187" s="141">
        <v>174588</v>
      </c>
      <c r="E187" s="146">
        <f t="shared" si="8"/>
        <v>6.0000000000000001E-3</v>
      </c>
      <c r="F187" s="139">
        <v>448</v>
      </c>
      <c r="G187" s="139">
        <v>373</v>
      </c>
      <c r="H187" s="140">
        <v>51.9</v>
      </c>
      <c r="I187" s="143">
        <f t="shared" si="9"/>
        <v>90611</v>
      </c>
      <c r="J187" s="144">
        <f t="shared" si="10"/>
        <v>3</v>
      </c>
      <c r="K187" s="145">
        <f t="shared" si="11"/>
        <v>25157990</v>
      </c>
    </row>
    <row r="188" spans="1:11" s="144" customFormat="1" ht="12.75" customHeight="1">
      <c r="A188" s="132" t="s">
        <v>1976</v>
      </c>
      <c r="B188" s="132" t="s">
        <v>1977</v>
      </c>
      <c r="C188" s="141">
        <v>846</v>
      </c>
      <c r="D188" s="141">
        <v>145648</v>
      </c>
      <c r="E188" s="146">
        <f t="shared" si="8"/>
        <v>6.0000000000000001E-3</v>
      </c>
      <c r="F188" s="139">
        <v>420</v>
      </c>
      <c r="G188" s="139">
        <v>384</v>
      </c>
      <c r="H188" s="140">
        <v>50.49</v>
      </c>
      <c r="I188" s="143">
        <f t="shared" si="9"/>
        <v>73538</v>
      </c>
      <c r="J188" s="144">
        <f t="shared" si="10"/>
        <v>3</v>
      </c>
      <c r="K188" s="145">
        <f t="shared" si="11"/>
        <v>25303638</v>
      </c>
    </row>
    <row r="189" spans="1:11" s="144" customFormat="1" ht="12.75" customHeight="1">
      <c r="A189" s="132" t="s">
        <v>1978</v>
      </c>
      <c r="B189" s="132" t="s">
        <v>1979</v>
      </c>
      <c r="C189" s="141">
        <v>1617</v>
      </c>
      <c r="D189" s="141">
        <v>277962</v>
      </c>
      <c r="E189" s="146">
        <f t="shared" si="8"/>
        <v>6.0000000000000001E-3</v>
      </c>
      <c r="F189" s="139">
        <v>931</v>
      </c>
      <c r="G189" s="139">
        <v>809</v>
      </c>
      <c r="H189" s="140">
        <v>61.34</v>
      </c>
      <c r="I189" s="143">
        <f t="shared" si="9"/>
        <v>170502</v>
      </c>
      <c r="J189" s="144">
        <f t="shared" si="10"/>
        <v>3</v>
      </c>
      <c r="K189" s="145">
        <f t="shared" si="11"/>
        <v>25581600</v>
      </c>
    </row>
    <row r="190" spans="1:11" s="144" customFormat="1" ht="12.75" customHeight="1">
      <c r="A190" s="132" t="s">
        <v>1980</v>
      </c>
      <c r="B190" s="132" t="s">
        <v>1981</v>
      </c>
      <c r="C190" s="141">
        <v>1621</v>
      </c>
      <c r="D190" s="141">
        <v>278542</v>
      </c>
      <c r="E190" s="146">
        <f t="shared" si="8"/>
        <v>6.0000000000000001E-3</v>
      </c>
      <c r="F190" s="139">
        <v>659</v>
      </c>
      <c r="G190" s="139">
        <v>588</v>
      </c>
      <c r="H190" s="140">
        <v>64.08</v>
      </c>
      <c r="I190" s="143">
        <f t="shared" si="9"/>
        <v>178490</v>
      </c>
      <c r="J190" s="144">
        <f t="shared" si="10"/>
        <v>3</v>
      </c>
      <c r="K190" s="145">
        <f t="shared" si="11"/>
        <v>25860142</v>
      </c>
    </row>
    <row r="191" spans="1:11" s="144" customFormat="1" ht="12.75" customHeight="1">
      <c r="A191" s="132" t="s">
        <v>1982</v>
      </c>
      <c r="B191" s="132" t="s">
        <v>1983</v>
      </c>
      <c r="C191" s="141">
        <v>756</v>
      </c>
      <c r="D191" s="141">
        <v>128467</v>
      </c>
      <c r="E191" s="146">
        <f t="shared" si="8"/>
        <v>6.0000000000000001E-3</v>
      </c>
      <c r="F191" s="139">
        <v>435</v>
      </c>
      <c r="G191" s="139">
        <v>349</v>
      </c>
      <c r="H191" s="140">
        <v>63.04</v>
      </c>
      <c r="I191" s="143">
        <f t="shared" si="9"/>
        <v>80986</v>
      </c>
      <c r="J191" s="144">
        <f t="shared" si="10"/>
        <v>3</v>
      </c>
      <c r="K191" s="145">
        <f t="shared" si="11"/>
        <v>25988609</v>
      </c>
    </row>
    <row r="192" spans="1:11" s="144" customFormat="1" ht="12.75" customHeight="1">
      <c r="A192" s="132" t="s">
        <v>1984</v>
      </c>
      <c r="B192" s="132" t="s">
        <v>1985</v>
      </c>
      <c r="C192" s="141">
        <v>1196</v>
      </c>
      <c r="D192" s="141">
        <v>202220</v>
      </c>
      <c r="E192" s="146">
        <f t="shared" si="8"/>
        <v>6.0000000000000001E-3</v>
      </c>
      <c r="F192" s="139">
        <v>492</v>
      </c>
      <c r="G192" s="139">
        <v>444</v>
      </c>
      <c r="H192" s="140">
        <v>53.72</v>
      </c>
      <c r="I192" s="143">
        <f t="shared" si="9"/>
        <v>108633</v>
      </c>
      <c r="J192" s="144">
        <f t="shared" si="10"/>
        <v>3</v>
      </c>
      <c r="K192" s="145">
        <f t="shared" si="11"/>
        <v>26190829</v>
      </c>
    </row>
    <row r="193" spans="1:11" s="144" customFormat="1" ht="12.75" customHeight="1">
      <c r="A193" s="132" t="s">
        <v>1986</v>
      </c>
      <c r="B193" s="132" t="s">
        <v>1987</v>
      </c>
      <c r="C193" s="141">
        <v>868</v>
      </c>
      <c r="D193" s="141">
        <v>146309</v>
      </c>
      <c r="E193" s="146">
        <f t="shared" si="8"/>
        <v>6.0000000000000001E-3</v>
      </c>
      <c r="F193" s="139">
        <v>329</v>
      </c>
      <c r="G193" s="139">
        <v>296</v>
      </c>
      <c r="H193" s="140">
        <v>50.36</v>
      </c>
      <c r="I193" s="143">
        <f t="shared" si="9"/>
        <v>73681</v>
      </c>
      <c r="J193" s="144">
        <f t="shared" si="10"/>
        <v>3</v>
      </c>
      <c r="K193" s="145">
        <f t="shared" si="11"/>
        <v>26337138</v>
      </c>
    </row>
    <row r="194" spans="1:11" s="144" customFormat="1" ht="12.75" customHeight="1">
      <c r="A194" s="132" t="s">
        <v>1988</v>
      </c>
      <c r="B194" s="132" t="s">
        <v>1989</v>
      </c>
      <c r="C194" s="141">
        <v>872</v>
      </c>
      <c r="D194" s="141">
        <v>146282</v>
      </c>
      <c r="E194" s="146">
        <f t="shared" si="8"/>
        <v>6.0000000000000001E-3</v>
      </c>
      <c r="F194" s="139">
        <v>324</v>
      </c>
      <c r="G194" s="139">
        <v>257</v>
      </c>
      <c r="H194" s="140">
        <v>37.29</v>
      </c>
      <c r="I194" s="143">
        <f t="shared" si="9"/>
        <v>54549</v>
      </c>
      <c r="J194" s="144">
        <f t="shared" si="10"/>
        <v>3</v>
      </c>
      <c r="K194" s="145">
        <f t="shared" si="11"/>
        <v>26483420</v>
      </c>
    </row>
    <row r="195" spans="1:11" s="144" customFormat="1" ht="12.75" customHeight="1">
      <c r="A195" s="132" t="s">
        <v>1990</v>
      </c>
      <c r="B195" s="132" t="s">
        <v>1991</v>
      </c>
      <c r="C195" s="141">
        <v>676</v>
      </c>
      <c r="D195" s="141">
        <v>112671</v>
      </c>
      <c r="E195" s="146">
        <f t="shared" si="8"/>
        <v>6.0000000000000001E-3</v>
      </c>
      <c r="F195" s="139">
        <v>382</v>
      </c>
      <c r="G195" s="139">
        <v>302</v>
      </c>
      <c r="H195" s="140">
        <v>54.65</v>
      </c>
      <c r="I195" s="143">
        <f t="shared" si="9"/>
        <v>61575</v>
      </c>
      <c r="J195" s="144">
        <f t="shared" si="10"/>
        <v>3</v>
      </c>
      <c r="K195" s="145">
        <f t="shared" si="11"/>
        <v>26596091</v>
      </c>
    </row>
    <row r="196" spans="1:11" s="144" customFormat="1" ht="12.75" customHeight="1">
      <c r="A196" s="132" t="s">
        <v>1992</v>
      </c>
      <c r="B196" s="132" t="s">
        <v>1993</v>
      </c>
      <c r="C196" s="141">
        <v>419</v>
      </c>
      <c r="D196" s="141">
        <v>69636</v>
      </c>
      <c r="E196" s="146">
        <f t="shared" si="8"/>
        <v>6.0000000000000001E-3</v>
      </c>
      <c r="F196" s="139">
        <v>192</v>
      </c>
      <c r="G196" s="139">
        <v>193</v>
      </c>
      <c r="H196" s="140">
        <v>50.7</v>
      </c>
      <c r="I196" s="143">
        <f t="shared" si="9"/>
        <v>35305</v>
      </c>
      <c r="J196" s="144">
        <f t="shared" si="10"/>
        <v>3</v>
      </c>
      <c r="K196" s="145">
        <f t="shared" si="11"/>
        <v>26665727</v>
      </c>
    </row>
    <row r="197" spans="1:11" s="144" customFormat="1" ht="12.75" customHeight="1">
      <c r="A197" s="132" t="s">
        <v>1994</v>
      </c>
      <c r="B197" s="132" t="s">
        <v>1995</v>
      </c>
      <c r="C197" s="141">
        <v>857</v>
      </c>
      <c r="D197" s="141">
        <v>140652</v>
      </c>
      <c r="E197" s="146">
        <f t="shared" si="8"/>
        <v>6.0000000000000001E-3</v>
      </c>
      <c r="F197" s="139">
        <v>546</v>
      </c>
      <c r="G197" s="139">
        <v>483</v>
      </c>
      <c r="H197" s="140">
        <v>63.85</v>
      </c>
      <c r="I197" s="143">
        <f t="shared" si="9"/>
        <v>89806</v>
      </c>
      <c r="J197" s="144">
        <f t="shared" si="10"/>
        <v>3</v>
      </c>
      <c r="K197" s="145">
        <f t="shared" si="11"/>
        <v>26806379</v>
      </c>
    </row>
    <row r="198" spans="1:11" s="144" customFormat="1" ht="12.75" customHeight="1">
      <c r="A198" s="132" t="s">
        <v>1996</v>
      </c>
      <c r="B198" s="132" t="s">
        <v>1997</v>
      </c>
      <c r="C198" s="141">
        <v>1869</v>
      </c>
      <c r="D198" s="141">
        <v>306397</v>
      </c>
      <c r="E198" s="146">
        <f t="shared" ref="E198:E261" si="12">C198/D198</f>
        <v>6.0000000000000001E-3</v>
      </c>
      <c r="F198" s="139">
        <v>971</v>
      </c>
      <c r="G198" s="139">
        <v>889</v>
      </c>
      <c r="H198" s="140">
        <v>68.959999999999994</v>
      </c>
      <c r="I198" s="143">
        <f t="shared" ref="I198:I261" si="13">D198*H198/100</f>
        <v>211291</v>
      </c>
      <c r="J198" s="144">
        <f t="shared" si="10"/>
        <v>3</v>
      </c>
      <c r="K198" s="145">
        <f t="shared" si="11"/>
        <v>27112776</v>
      </c>
    </row>
    <row r="199" spans="1:11" s="144" customFormat="1" ht="12.75" customHeight="1">
      <c r="A199" s="132" t="s">
        <v>1998</v>
      </c>
      <c r="B199" s="132" t="s">
        <v>1999</v>
      </c>
      <c r="C199" s="141">
        <v>566</v>
      </c>
      <c r="D199" s="141">
        <v>92236</v>
      </c>
      <c r="E199" s="146">
        <f t="shared" si="12"/>
        <v>6.0000000000000001E-3</v>
      </c>
      <c r="F199" s="139">
        <v>283</v>
      </c>
      <c r="G199" s="139">
        <v>258</v>
      </c>
      <c r="H199" s="140">
        <v>54.88</v>
      </c>
      <c r="I199" s="143">
        <f t="shared" si="13"/>
        <v>50619</v>
      </c>
      <c r="J199" s="144">
        <f t="shared" ref="J199:J262" si="14">INT(K199/K$331*5+0.99999)</f>
        <v>3</v>
      </c>
      <c r="K199" s="145">
        <f t="shared" si="11"/>
        <v>27205012</v>
      </c>
    </row>
    <row r="200" spans="1:11" s="144" customFormat="1" ht="12.75" customHeight="1">
      <c r="A200" s="132" t="s">
        <v>2000</v>
      </c>
      <c r="B200" s="132" t="s">
        <v>2001</v>
      </c>
      <c r="C200" s="141">
        <v>766</v>
      </c>
      <c r="D200" s="141">
        <v>123768</v>
      </c>
      <c r="E200" s="146">
        <f t="shared" si="12"/>
        <v>6.0000000000000001E-3</v>
      </c>
      <c r="F200" s="139">
        <v>364</v>
      </c>
      <c r="G200" s="139">
        <v>310</v>
      </c>
      <c r="H200" s="140">
        <v>41.61</v>
      </c>
      <c r="I200" s="143">
        <f t="shared" si="13"/>
        <v>51500</v>
      </c>
      <c r="J200" s="144">
        <f t="shared" si="14"/>
        <v>3</v>
      </c>
      <c r="K200" s="145">
        <f t="shared" ref="K200:K263" si="15">D200+K199</f>
        <v>27328780</v>
      </c>
    </row>
    <row r="201" spans="1:11" s="144" customFormat="1" ht="12.75" customHeight="1">
      <c r="A201" s="132" t="s">
        <v>2002</v>
      </c>
      <c r="B201" s="132" t="s">
        <v>2003</v>
      </c>
      <c r="C201" s="141">
        <v>982</v>
      </c>
      <c r="D201" s="141">
        <v>156997</v>
      </c>
      <c r="E201" s="146">
        <f t="shared" si="12"/>
        <v>6.0000000000000001E-3</v>
      </c>
      <c r="F201" s="139">
        <v>714</v>
      </c>
      <c r="G201" s="139">
        <v>633</v>
      </c>
      <c r="H201" s="140">
        <v>62.48</v>
      </c>
      <c r="I201" s="143">
        <f t="shared" si="13"/>
        <v>98092</v>
      </c>
      <c r="J201" s="144">
        <f t="shared" si="14"/>
        <v>3</v>
      </c>
      <c r="K201" s="145">
        <f t="shared" si="15"/>
        <v>27485777</v>
      </c>
    </row>
    <row r="202" spans="1:11" s="144" customFormat="1" ht="12.75" customHeight="1">
      <c r="A202" s="132" t="s">
        <v>2004</v>
      </c>
      <c r="B202" s="132" t="s">
        <v>2005</v>
      </c>
      <c r="C202" s="141">
        <v>766</v>
      </c>
      <c r="D202" s="141">
        <v>122276</v>
      </c>
      <c r="E202" s="146">
        <f t="shared" si="12"/>
        <v>6.0000000000000001E-3</v>
      </c>
      <c r="F202" s="139">
        <v>439</v>
      </c>
      <c r="G202" s="139">
        <v>361</v>
      </c>
      <c r="H202" s="140">
        <v>51.56</v>
      </c>
      <c r="I202" s="143">
        <f t="shared" si="13"/>
        <v>63046</v>
      </c>
      <c r="J202" s="144">
        <f t="shared" si="14"/>
        <v>3</v>
      </c>
      <c r="K202" s="145">
        <f t="shared" si="15"/>
        <v>27608053</v>
      </c>
    </row>
    <row r="203" spans="1:11" s="144" customFormat="1" ht="12.75" customHeight="1">
      <c r="A203" s="132" t="s">
        <v>2006</v>
      </c>
      <c r="B203" s="132" t="s">
        <v>2007</v>
      </c>
      <c r="C203" s="141">
        <v>1751</v>
      </c>
      <c r="D203" s="141">
        <v>277623</v>
      </c>
      <c r="E203" s="146">
        <f t="shared" si="12"/>
        <v>6.0000000000000001E-3</v>
      </c>
      <c r="F203" s="139">
        <v>738</v>
      </c>
      <c r="G203" s="139">
        <v>604</v>
      </c>
      <c r="H203" s="140">
        <v>52.68</v>
      </c>
      <c r="I203" s="143">
        <f t="shared" si="13"/>
        <v>146252</v>
      </c>
      <c r="J203" s="144">
        <f t="shared" si="14"/>
        <v>3</v>
      </c>
      <c r="K203" s="145">
        <f t="shared" si="15"/>
        <v>27885676</v>
      </c>
    </row>
    <row r="204" spans="1:11" s="144" customFormat="1" ht="12.75" customHeight="1">
      <c r="A204" s="132" t="s">
        <v>2008</v>
      </c>
      <c r="B204" s="132" t="s">
        <v>2009</v>
      </c>
      <c r="C204" s="141">
        <v>1783</v>
      </c>
      <c r="D204" s="141">
        <v>278937</v>
      </c>
      <c r="E204" s="146">
        <f t="shared" si="12"/>
        <v>6.0000000000000001E-3</v>
      </c>
      <c r="F204" s="139">
        <v>687</v>
      </c>
      <c r="G204" s="139">
        <v>516</v>
      </c>
      <c r="H204" s="140">
        <v>56.13</v>
      </c>
      <c r="I204" s="143">
        <f t="shared" si="13"/>
        <v>156567</v>
      </c>
      <c r="J204" s="144">
        <f t="shared" si="14"/>
        <v>3</v>
      </c>
      <c r="K204" s="145">
        <f t="shared" si="15"/>
        <v>28164613</v>
      </c>
    </row>
    <row r="205" spans="1:11" s="144" customFormat="1" ht="12.75" customHeight="1">
      <c r="A205" s="132" t="s">
        <v>2010</v>
      </c>
      <c r="B205" s="132" t="s">
        <v>2011</v>
      </c>
      <c r="C205" s="141">
        <v>2796</v>
      </c>
      <c r="D205" s="141">
        <v>437047</v>
      </c>
      <c r="E205" s="146">
        <f t="shared" si="12"/>
        <v>6.0000000000000001E-3</v>
      </c>
      <c r="F205" s="139">
        <v>1179</v>
      </c>
      <c r="G205" s="139">
        <v>1074</v>
      </c>
      <c r="H205" s="140">
        <v>54.67</v>
      </c>
      <c r="I205" s="143">
        <f t="shared" si="13"/>
        <v>238934</v>
      </c>
      <c r="J205" s="144">
        <f t="shared" si="14"/>
        <v>3</v>
      </c>
      <c r="K205" s="145">
        <f t="shared" si="15"/>
        <v>28601660</v>
      </c>
    </row>
    <row r="206" spans="1:11" s="144" customFormat="1" ht="12.75" customHeight="1">
      <c r="A206" s="132" t="s">
        <v>2012</v>
      </c>
      <c r="B206" s="132" t="s">
        <v>2013</v>
      </c>
      <c r="C206" s="141">
        <v>1006</v>
      </c>
      <c r="D206" s="141">
        <v>156468</v>
      </c>
      <c r="E206" s="146">
        <f t="shared" si="12"/>
        <v>6.0000000000000001E-3</v>
      </c>
      <c r="F206" s="139">
        <v>348</v>
      </c>
      <c r="G206" s="139">
        <v>311</v>
      </c>
      <c r="H206" s="140">
        <v>39.770000000000003</v>
      </c>
      <c r="I206" s="143">
        <f t="shared" si="13"/>
        <v>62227</v>
      </c>
      <c r="J206" s="144">
        <f t="shared" si="14"/>
        <v>3</v>
      </c>
      <c r="K206" s="145">
        <f t="shared" si="15"/>
        <v>28758128</v>
      </c>
    </row>
    <row r="207" spans="1:11" s="144" customFormat="1" ht="12.75" customHeight="1">
      <c r="A207" s="132" t="s">
        <v>2014</v>
      </c>
      <c r="B207" s="132" t="s">
        <v>2015</v>
      </c>
      <c r="C207" s="141">
        <v>638</v>
      </c>
      <c r="D207" s="141">
        <v>98902</v>
      </c>
      <c r="E207" s="146">
        <f t="shared" si="12"/>
        <v>6.0000000000000001E-3</v>
      </c>
      <c r="F207" s="139">
        <v>274</v>
      </c>
      <c r="G207" s="139">
        <v>212</v>
      </c>
      <c r="H207" s="140">
        <v>60.3</v>
      </c>
      <c r="I207" s="143">
        <f t="shared" si="13"/>
        <v>59638</v>
      </c>
      <c r="J207" s="144">
        <f t="shared" si="14"/>
        <v>3</v>
      </c>
      <c r="K207" s="145">
        <f t="shared" si="15"/>
        <v>28857030</v>
      </c>
    </row>
    <row r="208" spans="1:11" s="144" customFormat="1" ht="12.75" customHeight="1">
      <c r="A208" s="132" t="s">
        <v>2016</v>
      </c>
      <c r="B208" s="132" t="s">
        <v>2017</v>
      </c>
      <c r="C208" s="141">
        <v>520</v>
      </c>
      <c r="D208" s="141">
        <v>79588</v>
      </c>
      <c r="E208" s="146">
        <f t="shared" si="12"/>
        <v>7.0000000000000001E-3</v>
      </c>
      <c r="F208" s="139">
        <v>160</v>
      </c>
      <c r="G208" s="139">
        <v>171</v>
      </c>
      <c r="H208" s="140">
        <v>47.92</v>
      </c>
      <c r="I208" s="143">
        <f t="shared" si="13"/>
        <v>38139</v>
      </c>
      <c r="J208" s="144">
        <f t="shared" si="14"/>
        <v>3</v>
      </c>
      <c r="K208" s="145">
        <f t="shared" si="15"/>
        <v>28936618</v>
      </c>
    </row>
    <row r="209" spans="1:11" s="144" customFormat="1" ht="12.75" customHeight="1">
      <c r="A209" s="132" t="s">
        <v>2018</v>
      </c>
      <c r="B209" s="132" t="s">
        <v>2019</v>
      </c>
      <c r="C209" s="141">
        <v>962</v>
      </c>
      <c r="D209" s="141">
        <v>145042</v>
      </c>
      <c r="E209" s="146">
        <f t="shared" si="12"/>
        <v>7.0000000000000001E-3</v>
      </c>
      <c r="F209" s="139">
        <v>423</v>
      </c>
      <c r="G209" s="139">
        <v>360</v>
      </c>
      <c r="H209" s="140">
        <v>62.46</v>
      </c>
      <c r="I209" s="143">
        <f t="shared" si="13"/>
        <v>90593</v>
      </c>
      <c r="J209" s="144">
        <f t="shared" si="14"/>
        <v>3</v>
      </c>
      <c r="K209" s="145">
        <f t="shared" si="15"/>
        <v>29081660</v>
      </c>
    </row>
    <row r="210" spans="1:11" s="144" customFormat="1" ht="12.75" customHeight="1">
      <c r="A210" s="132" t="s">
        <v>2020</v>
      </c>
      <c r="B210" s="132" t="s">
        <v>2021</v>
      </c>
      <c r="C210" s="141">
        <v>992</v>
      </c>
      <c r="D210" s="141">
        <v>147049</v>
      </c>
      <c r="E210" s="146">
        <f t="shared" si="12"/>
        <v>7.0000000000000001E-3</v>
      </c>
      <c r="F210" s="139">
        <v>375</v>
      </c>
      <c r="G210" s="139">
        <v>345</v>
      </c>
      <c r="H210" s="140">
        <v>56.34</v>
      </c>
      <c r="I210" s="143">
        <f t="shared" si="13"/>
        <v>82847</v>
      </c>
      <c r="J210" s="144">
        <f t="shared" si="14"/>
        <v>3</v>
      </c>
      <c r="K210" s="145">
        <f t="shared" si="15"/>
        <v>29228709</v>
      </c>
    </row>
    <row r="211" spans="1:11" s="144" customFormat="1" ht="12.75" customHeight="1">
      <c r="A211" s="132" t="s">
        <v>2022</v>
      </c>
      <c r="B211" s="132" t="s">
        <v>2023</v>
      </c>
      <c r="C211" s="141">
        <v>823</v>
      </c>
      <c r="D211" s="141">
        <v>121965</v>
      </c>
      <c r="E211" s="146">
        <f t="shared" si="12"/>
        <v>7.0000000000000001E-3</v>
      </c>
      <c r="F211" s="139">
        <v>360</v>
      </c>
      <c r="G211" s="139">
        <v>287</v>
      </c>
      <c r="H211" s="140">
        <v>41.07</v>
      </c>
      <c r="I211" s="143">
        <f t="shared" si="13"/>
        <v>50091</v>
      </c>
      <c r="J211" s="144">
        <f t="shared" si="14"/>
        <v>3</v>
      </c>
      <c r="K211" s="145">
        <f t="shared" si="15"/>
        <v>29350674</v>
      </c>
    </row>
    <row r="212" spans="1:11" s="144" customFormat="1" ht="12.75" customHeight="1">
      <c r="A212" s="132" t="s">
        <v>2024</v>
      </c>
      <c r="B212" s="132" t="s">
        <v>2025</v>
      </c>
      <c r="C212" s="141">
        <v>835</v>
      </c>
      <c r="D212" s="141">
        <v>122943</v>
      </c>
      <c r="E212" s="146">
        <f t="shared" si="12"/>
        <v>7.0000000000000001E-3</v>
      </c>
      <c r="F212" s="139">
        <v>385</v>
      </c>
      <c r="G212" s="139">
        <v>305</v>
      </c>
      <c r="H212" s="140">
        <v>57.86</v>
      </c>
      <c r="I212" s="143">
        <f t="shared" si="13"/>
        <v>71135</v>
      </c>
      <c r="J212" s="144">
        <f t="shared" si="14"/>
        <v>3</v>
      </c>
      <c r="K212" s="145">
        <f t="shared" si="15"/>
        <v>29473617</v>
      </c>
    </row>
    <row r="213" spans="1:11" s="144" customFormat="1" ht="12.75" customHeight="1">
      <c r="A213" s="132" t="s">
        <v>2026</v>
      </c>
      <c r="B213" s="132" t="s">
        <v>2027</v>
      </c>
      <c r="C213" s="141">
        <v>943</v>
      </c>
      <c r="D213" s="141">
        <v>137032</v>
      </c>
      <c r="E213" s="146">
        <f t="shared" si="12"/>
        <v>7.0000000000000001E-3</v>
      </c>
      <c r="F213" s="139">
        <v>538</v>
      </c>
      <c r="G213" s="139">
        <v>438</v>
      </c>
      <c r="H213" s="140">
        <v>64.22</v>
      </c>
      <c r="I213" s="143">
        <f t="shared" si="13"/>
        <v>88002</v>
      </c>
      <c r="J213" s="144">
        <f t="shared" si="14"/>
        <v>3</v>
      </c>
      <c r="K213" s="145">
        <f t="shared" si="15"/>
        <v>29610649</v>
      </c>
    </row>
    <row r="214" spans="1:11" s="144" customFormat="1" ht="12.75" customHeight="1">
      <c r="A214" s="132" t="s">
        <v>2028</v>
      </c>
      <c r="B214" s="132" t="s">
        <v>2029</v>
      </c>
      <c r="C214" s="141">
        <v>816</v>
      </c>
      <c r="D214" s="141">
        <v>117069</v>
      </c>
      <c r="E214" s="146">
        <f t="shared" si="12"/>
        <v>7.0000000000000001E-3</v>
      </c>
      <c r="F214" s="139">
        <v>338</v>
      </c>
      <c r="G214" s="139">
        <v>265</v>
      </c>
      <c r="H214" s="140">
        <v>45.11</v>
      </c>
      <c r="I214" s="143">
        <f t="shared" si="13"/>
        <v>52810</v>
      </c>
      <c r="J214" s="144">
        <f t="shared" si="14"/>
        <v>3</v>
      </c>
      <c r="K214" s="145">
        <f t="shared" si="15"/>
        <v>29727718</v>
      </c>
    </row>
    <row r="215" spans="1:11" s="144" customFormat="1" ht="12.75" customHeight="1">
      <c r="A215" s="132" t="s">
        <v>2030</v>
      </c>
      <c r="B215" s="132" t="s">
        <v>2031</v>
      </c>
      <c r="C215" s="141">
        <v>1239</v>
      </c>
      <c r="D215" s="141">
        <v>176868</v>
      </c>
      <c r="E215" s="146">
        <f t="shared" si="12"/>
        <v>7.0000000000000001E-3</v>
      </c>
      <c r="F215" s="139">
        <v>431</v>
      </c>
      <c r="G215" s="139">
        <v>321</v>
      </c>
      <c r="H215" s="140">
        <v>48.03</v>
      </c>
      <c r="I215" s="143">
        <f t="shared" si="13"/>
        <v>84950</v>
      </c>
      <c r="J215" s="144">
        <f t="shared" si="14"/>
        <v>3</v>
      </c>
      <c r="K215" s="145">
        <f t="shared" si="15"/>
        <v>29904586</v>
      </c>
    </row>
    <row r="216" spans="1:11" s="144" customFormat="1" ht="12.75" customHeight="1">
      <c r="A216" s="132" t="s">
        <v>2032</v>
      </c>
      <c r="B216" s="132" t="s">
        <v>2033</v>
      </c>
      <c r="C216" s="141">
        <v>902</v>
      </c>
      <c r="D216" s="141">
        <v>128738</v>
      </c>
      <c r="E216" s="146">
        <f t="shared" si="12"/>
        <v>7.0000000000000001E-3</v>
      </c>
      <c r="F216" s="139">
        <v>357</v>
      </c>
      <c r="G216" s="139">
        <v>278</v>
      </c>
      <c r="H216" s="140">
        <v>43.3</v>
      </c>
      <c r="I216" s="143">
        <f t="shared" si="13"/>
        <v>55744</v>
      </c>
      <c r="J216" s="144">
        <f t="shared" si="14"/>
        <v>3</v>
      </c>
      <c r="K216" s="145">
        <f t="shared" si="15"/>
        <v>30033324</v>
      </c>
    </row>
    <row r="217" spans="1:11" s="144" customFormat="1" ht="12.75" customHeight="1">
      <c r="A217" s="132" t="s">
        <v>2034</v>
      </c>
      <c r="B217" s="132" t="s">
        <v>2035</v>
      </c>
      <c r="C217" s="141">
        <v>1181</v>
      </c>
      <c r="D217" s="141">
        <v>167025</v>
      </c>
      <c r="E217" s="146">
        <f t="shared" si="12"/>
        <v>7.0000000000000001E-3</v>
      </c>
      <c r="F217" s="139">
        <v>370</v>
      </c>
      <c r="G217" s="139">
        <v>332</v>
      </c>
      <c r="H217" s="140">
        <v>72.28</v>
      </c>
      <c r="I217" s="143">
        <f t="shared" si="13"/>
        <v>120726</v>
      </c>
      <c r="J217" s="144">
        <f t="shared" si="14"/>
        <v>3</v>
      </c>
      <c r="K217" s="145">
        <f t="shared" si="15"/>
        <v>30200349</v>
      </c>
    </row>
    <row r="218" spans="1:11" s="144" customFormat="1" ht="12.75" customHeight="1">
      <c r="A218" s="132" t="s">
        <v>2036</v>
      </c>
      <c r="B218" s="132" t="s">
        <v>2037</v>
      </c>
      <c r="C218" s="141">
        <v>607</v>
      </c>
      <c r="D218" s="141">
        <v>84971</v>
      </c>
      <c r="E218" s="146">
        <f t="shared" si="12"/>
        <v>7.0000000000000001E-3</v>
      </c>
      <c r="F218" s="139">
        <v>202</v>
      </c>
      <c r="G218" s="139">
        <v>186</v>
      </c>
      <c r="H218" s="140">
        <v>62.29</v>
      </c>
      <c r="I218" s="143">
        <f t="shared" si="13"/>
        <v>52928</v>
      </c>
      <c r="J218" s="144">
        <f t="shared" si="14"/>
        <v>3</v>
      </c>
      <c r="K218" s="145">
        <f t="shared" si="15"/>
        <v>30285320</v>
      </c>
    </row>
    <row r="219" spans="1:11" s="144" customFormat="1" ht="12.75" customHeight="1">
      <c r="A219" s="132" t="s">
        <v>2038</v>
      </c>
      <c r="B219" s="132" t="s">
        <v>2039</v>
      </c>
      <c r="C219" s="141">
        <v>462</v>
      </c>
      <c r="D219" s="141">
        <v>64447</v>
      </c>
      <c r="E219" s="146">
        <f t="shared" si="12"/>
        <v>7.0000000000000001E-3</v>
      </c>
      <c r="F219" s="139">
        <v>191</v>
      </c>
      <c r="G219" s="139">
        <v>155</v>
      </c>
      <c r="H219" s="140">
        <v>64.97</v>
      </c>
      <c r="I219" s="143">
        <f t="shared" si="13"/>
        <v>41871</v>
      </c>
      <c r="J219" s="144">
        <f t="shared" si="14"/>
        <v>3</v>
      </c>
      <c r="K219" s="145">
        <f t="shared" si="15"/>
        <v>30349767</v>
      </c>
    </row>
    <row r="220" spans="1:11" s="144" customFormat="1" ht="12.75" customHeight="1">
      <c r="A220" s="132" t="s">
        <v>2040</v>
      </c>
      <c r="B220" s="132" t="s">
        <v>2041</v>
      </c>
      <c r="C220" s="141">
        <v>717</v>
      </c>
      <c r="D220" s="141">
        <v>99164</v>
      </c>
      <c r="E220" s="146">
        <f t="shared" si="12"/>
        <v>7.0000000000000001E-3</v>
      </c>
      <c r="F220" s="139">
        <v>380</v>
      </c>
      <c r="G220" s="139">
        <v>308</v>
      </c>
      <c r="H220" s="140">
        <v>71.5</v>
      </c>
      <c r="I220" s="143">
        <f t="shared" si="13"/>
        <v>70902</v>
      </c>
      <c r="J220" s="144">
        <f t="shared" si="14"/>
        <v>3</v>
      </c>
      <c r="K220" s="145">
        <f t="shared" si="15"/>
        <v>30448931</v>
      </c>
    </row>
    <row r="221" spans="1:11" s="144" customFormat="1" ht="12.75" customHeight="1">
      <c r="A221" s="132" t="s">
        <v>2042</v>
      </c>
      <c r="B221" s="132" t="s">
        <v>2043</v>
      </c>
      <c r="C221" s="141">
        <v>757</v>
      </c>
      <c r="D221" s="141">
        <v>103528</v>
      </c>
      <c r="E221" s="146">
        <f t="shared" si="12"/>
        <v>7.0000000000000001E-3</v>
      </c>
      <c r="F221" s="139">
        <v>289</v>
      </c>
      <c r="G221" s="139">
        <v>226</v>
      </c>
      <c r="H221" s="140">
        <v>50.84</v>
      </c>
      <c r="I221" s="143">
        <f t="shared" si="13"/>
        <v>52634</v>
      </c>
      <c r="J221" s="144">
        <f t="shared" si="14"/>
        <v>3</v>
      </c>
      <c r="K221" s="145">
        <f t="shared" si="15"/>
        <v>30552459</v>
      </c>
    </row>
    <row r="222" spans="1:11" s="144" customFormat="1" ht="12.75" customHeight="1">
      <c r="A222" s="132" t="s">
        <v>2044</v>
      </c>
      <c r="B222" s="132" t="s">
        <v>2045</v>
      </c>
      <c r="C222" s="141">
        <v>1197</v>
      </c>
      <c r="D222" s="141">
        <v>161878</v>
      </c>
      <c r="E222" s="146">
        <f t="shared" si="12"/>
        <v>7.0000000000000001E-3</v>
      </c>
      <c r="F222" s="139">
        <v>352</v>
      </c>
      <c r="G222" s="139">
        <v>315</v>
      </c>
      <c r="H222" s="140">
        <v>43.31</v>
      </c>
      <c r="I222" s="143">
        <f t="shared" si="13"/>
        <v>70109</v>
      </c>
      <c r="J222" s="144">
        <f t="shared" si="14"/>
        <v>3</v>
      </c>
      <c r="K222" s="145">
        <f t="shared" si="15"/>
        <v>30714337</v>
      </c>
    </row>
    <row r="223" spans="1:11" s="144" customFormat="1" ht="12.75" customHeight="1">
      <c r="A223" s="132" t="s">
        <v>2046</v>
      </c>
      <c r="B223" s="132" t="s">
        <v>2047</v>
      </c>
      <c r="C223" s="141">
        <v>875</v>
      </c>
      <c r="D223" s="141">
        <v>118175</v>
      </c>
      <c r="E223" s="146">
        <f t="shared" si="12"/>
        <v>7.0000000000000001E-3</v>
      </c>
      <c r="F223" s="139">
        <v>476</v>
      </c>
      <c r="G223" s="139">
        <v>376</v>
      </c>
      <c r="H223" s="140">
        <v>50.92</v>
      </c>
      <c r="I223" s="143">
        <f t="shared" si="13"/>
        <v>60175</v>
      </c>
      <c r="J223" s="144">
        <f t="shared" si="14"/>
        <v>3</v>
      </c>
      <c r="K223" s="145">
        <f t="shared" si="15"/>
        <v>30832512</v>
      </c>
    </row>
    <row r="224" spans="1:11" s="144" customFormat="1" ht="12.75" customHeight="1">
      <c r="A224" s="132" t="s">
        <v>2048</v>
      </c>
      <c r="B224" s="132" t="s">
        <v>2049</v>
      </c>
      <c r="C224" s="141">
        <v>797</v>
      </c>
      <c r="D224" s="141">
        <v>107435</v>
      </c>
      <c r="E224" s="146">
        <f t="shared" si="12"/>
        <v>7.0000000000000001E-3</v>
      </c>
      <c r="F224" s="139">
        <v>351</v>
      </c>
      <c r="G224" s="139">
        <v>284</v>
      </c>
      <c r="H224" s="140">
        <v>70.86</v>
      </c>
      <c r="I224" s="143">
        <f t="shared" si="13"/>
        <v>76128</v>
      </c>
      <c r="J224" s="144">
        <f t="shared" si="14"/>
        <v>3</v>
      </c>
      <c r="K224" s="145">
        <f t="shared" si="15"/>
        <v>30939947</v>
      </c>
    </row>
    <row r="225" spans="1:11" s="144" customFormat="1" ht="12.75" customHeight="1">
      <c r="A225" s="132" t="s">
        <v>2050</v>
      </c>
      <c r="B225" s="132" t="s">
        <v>2051</v>
      </c>
      <c r="C225" s="141">
        <v>1612</v>
      </c>
      <c r="D225" s="141">
        <v>216165</v>
      </c>
      <c r="E225" s="146">
        <f t="shared" si="12"/>
        <v>7.0000000000000001E-3</v>
      </c>
      <c r="F225" s="139">
        <v>646</v>
      </c>
      <c r="G225" s="139">
        <v>559</v>
      </c>
      <c r="H225" s="140">
        <v>60.07</v>
      </c>
      <c r="I225" s="143">
        <f t="shared" si="13"/>
        <v>129850</v>
      </c>
      <c r="J225" s="144">
        <f t="shared" si="14"/>
        <v>3</v>
      </c>
      <c r="K225" s="145">
        <f t="shared" si="15"/>
        <v>31156112</v>
      </c>
    </row>
    <row r="226" spans="1:11" s="144" customFormat="1" ht="12.75" customHeight="1">
      <c r="A226" s="132" t="s">
        <v>2052</v>
      </c>
      <c r="B226" s="132" t="s">
        <v>2053</v>
      </c>
      <c r="C226" s="141">
        <v>719</v>
      </c>
      <c r="D226" s="141">
        <v>96327</v>
      </c>
      <c r="E226" s="146">
        <f t="shared" si="12"/>
        <v>7.0000000000000001E-3</v>
      </c>
      <c r="F226" s="139">
        <v>221</v>
      </c>
      <c r="G226" s="139">
        <v>195</v>
      </c>
      <c r="H226" s="140">
        <v>58.21</v>
      </c>
      <c r="I226" s="143">
        <f t="shared" si="13"/>
        <v>56072</v>
      </c>
      <c r="J226" s="144">
        <f t="shared" si="14"/>
        <v>3</v>
      </c>
      <c r="K226" s="145">
        <f t="shared" si="15"/>
        <v>31252439</v>
      </c>
    </row>
    <row r="227" spans="1:11" s="144" customFormat="1" ht="12.75" customHeight="1">
      <c r="A227" s="132" t="s">
        <v>2054</v>
      </c>
      <c r="B227" s="132" t="s">
        <v>2055</v>
      </c>
      <c r="C227" s="141">
        <v>773</v>
      </c>
      <c r="D227" s="141">
        <v>103054</v>
      </c>
      <c r="E227" s="146">
        <f t="shared" si="12"/>
        <v>8.0000000000000002E-3</v>
      </c>
      <c r="F227" s="139">
        <v>460</v>
      </c>
      <c r="G227" s="139">
        <v>354</v>
      </c>
      <c r="H227" s="140">
        <v>57.33</v>
      </c>
      <c r="I227" s="143">
        <f t="shared" si="13"/>
        <v>59081</v>
      </c>
      <c r="J227" s="144">
        <f t="shared" si="14"/>
        <v>3</v>
      </c>
      <c r="K227" s="145">
        <f t="shared" si="15"/>
        <v>31355493</v>
      </c>
    </row>
    <row r="228" spans="1:11" s="144" customFormat="1" ht="12.75" customHeight="1">
      <c r="A228" s="132" t="s">
        <v>2056</v>
      </c>
      <c r="B228" s="132" t="s">
        <v>2057</v>
      </c>
      <c r="C228" s="141">
        <v>680</v>
      </c>
      <c r="D228" s="141">
        <v>90588</v>
      </c>
      <c r="E228" s="146">
        <f t="shared" si="12"/>
        <v>8.0000000000000002E-3</v>
      </c>
      <c r="F228" s="139">
        <v>274</v>
      </c>
      <c r="G228" s="139">
        <v>198</v>
      </c>
      <c r="H228" s="140">
        <v>63.15</v>
      </c>
      <c r="I228" s="143">
        <f t="shared" si="13"/>
        <v>57206</v>
      </c>
      <c r="J228" s="144">
        <f t="shared" si="14"/>
        <v>3</v>
      </c>
      <c r="K228" s="145">
        <f t="shared" si="15"/>
        <v>31446081</v>
      </c>
    </row>
    <row r="229" spans="1:11" s="144" customFormat="1" ht="12.75" customHeight="1">
      <c r="A229" s="132" t="s">
        <v>2058</v>
      </c>
      <c r="B229" s="132" t="s">
        <v>2059</v>
      </c>
      <c r="C229" s="141">
        <v>811</v>
      </c>
      <c r="D229" s="141">
        <v>106808</v>
      </c>
      <c r="E229" s="146">
        <f t="shared" si="12"/>
        <v>8.0000000000000002E-3</v>
      </c>
      <c r="F229" s="139">
        <v>266</v>
      </c>
      <c r="G229" s="139">
        <v>245</v>
      </c>
      <c r="H229" s="140">
        <v>65.38</v>
      </c>
      <c r="I229" s="143">
        <f t="shared" si="13"/>
        <v>69831</v>
      </c>
      <c r="J229" s="144">
        <f t="shared" si="14"/>
        <v>3</v>
      </c>
      <c r="K229" s="145">
        <f t="shared" si="15"/>
        <v>31552889</v>
      </c>
    </row>
    <row r="230" spans="1:11" s="144" customFormat="1" ht="12.75" customHeight="1">
      <c r="A230" s="132" t="s">
        <v>2060</v>
      </c>
      <c r="B230" s="132" t="s">
        <v>2061</v>
      </c>
      <c r="C230" s="141">
        <v>889</v>
      </c>
      <c r="D230" s="141">
        <v>116701</v>
      </c>
      <c r="E230" s="146">
        <f t="shared" si="12"/>
        <v>8.0000000000000002E-3</v>
      </c>
      <c r="F230" s="139">
        <v>362</v>
      </c>
      <c r="G230" s="139">
        <v>299</v>
      </c>
      <c r="H230" s="140">
        <v>63.21</v>
      </c>
      <c r="I230" s="143">
        <f t="shared" si="13"/>
        <v>73767</v>
      </c>
      <c r="J230" s="144">
        <f t="shared" si="14"/>
        <v>3</v>
      </c>
      <c r="K230" s="145">
        <f t="shared" si="15"/>
        <v>31669590</v>
      </c>
    </row>
    <row r="231" spans="1:11" s="144" customFormat="1" ht="12.75" customHeight="1">
      <c r="A231" s="132" t="s">
        <v>2062</v>
      </c>
      <c r="B231" s="132" t="s">
        <v>2063</v>
      </c>
      <c r="C231" s="141">
        <v>2174</v>
      </c>
      <c r="D231" s="141">
        <v>283115</v>
      </c>
      <c r="E231" s="146">
        <f t="shared" si="12"/>
        <v>8.0000000000000002E-3</v>
      </c>
      <c r="F231" s="139">
        <v>803</v>
      </c>
      <c r="G231" s="139">
        <v>681</v>
      </c>
      <c r="H231" s="140">
        <v>58.29</v>
      </c>
      <c r="I231" s="143">
        <f t="shared" si="13"/>
        <v>165028</v>
      </c>
      <c r="J231" s="144">
        <f t="shared" si="14"/>
        <v>3</v>
      </c>
      <c r="K231" s="145">
        <f t="shared" si="15"/>
        <v>31952705</v>
      </c>
    </row>
    <row r="232" spans="1:11" s="144" customFormat="1" ht="12.75" customHeight="1">
      <c r="A232" s="132" t="s">
        <v>2064</v>
      </c>
      <c r="B232" s="132" t="s">
        <v>2065</v>
      </c>
      <c r="C232" s="141">
        <v>1801</v>
      </c>
      <c r="D232" s="141">
        <v>232724</v>
      </c>
      <c r="E232" s="146">
        <f t="shared" si="12"/>
        <v>8.0000000000000002E-3</v>
      </c>
      <c r="F232" s="139">
        <v>619</v>
      </c>
      <c r="G232" s="139">
        <v>563</v>
      </c>
      <c r="H232" s="140">
        <v>60.86</v>
      </c>
      <c r="I232" s="143">
        <f t="shared" si="13"/>
        <v>141636</v>
      </c>
      <c r="J232" s="144">
        <f t="shared" si="14"/>
        <v>3</v>
      </c>
      <c r="K232" s="145">
        <f t="shared" si="15"/>
        <v>32185429</v>
      </c>
    </row>
    <row r="233" spans="1:11" s="144" customFormat="1" ht="12.75" customHeight="1">
      <c r="A233" s="132" t="s">
        <v>2066</v>
      </c>
      <c r="B233" s="132" t="s">
        <v>2067</v>
      </c>
      <c r="C233" s="141">
        <v>804</v>
      </c>
      <c r="D233" s="141">
        <v>102338</v>
      </c>
      <c r="E233" s="146">
        <f t="shared" si="12"/>
        <v>8.0000000000000002E-3</v>
      </c>
      <c r="F233" s="139">
        <v>308</v>
      </c>
      <c r="G233" s="139">
        <v>217</v>
      </c>
      <c r="H233" s="140">
        <v>53.68</v>
      </c>
      <c r="I233" s="143">
        <f t="shared" si="13"/>
        <v>54935</v>
      </c>
      <c r="J233" s="144">
        <f t="shared" si="14"/>
        <v>3</v>
      </c>
      <c r="K233" s="145">
        <f t="shared" si="15"/>
        <v>32287767</v>
      </c>
    </row>
    <row r="234" spans="1:11" s="144" customFormat="1" ht="12.75" customHeight="1">
      <c r="A234" s="132" t="s">
        <v>2068</v>
      </c>
      <c r="B234" s="132" t="s">
        <v>2069</v>
      </c>
      <c r="C234" s="141">
        <v>1015</v>
      </c>
      <c r="D234" s="141">
        <v>128488</v>
      </c>
      <c r="E234" s="146">
        <f t="shared" si="12"/>
        <v>8.0000000000000002E-3</v>
      </c>
      <c r="F234" s="139">
        <v>332</v>
      </c>
      <c r="G234" s="139">
        <v>299</v>
      </c>
      <c r="H234" s="140">
        <v>58.5</v>
      </c>
      <c r="I234" s="143">
        <f t="shared" si="13"/>
        <v>75165</v>
      </c>
      <c r="J234" s="144">
        <f t="shared" si="14"/>
        <v>3</v>
      </c>
      <c r="K234" s="145">
        <f t="shared" si="15"/>
        <v>32416255</v>
      </c>
    </row>
    <row r="235" spans="1:11" s="144" customFormat="1" ht="12.75" customHeight="1">
      <c r="A235" s="132" t="s">
        <v>2070</v>
      </c>
      <c r="B235" s="132" t="s">
        <v>2071</v>
      </c>
      <c r="C235" s="141">
        <v>947</v>
      </c>
      <c r="D235" s="141">
        <v>119447</v>
      </c>
      <c r="E235" s="146">
        <f t="shared" si="12"/>
        <v>8.0000000000000002E-3</v>
      </c>
      <c r="F235" s="139">
        <v>222</v>
      </c>
      <c r="G235" s="139">
        <v>198</v>
      </c>
      <c r="H235" s="140">
        <v>53.94</v>
      </c>
      <c r="I235" s="143">
        <f t="shared" si="13"/>
        <v>64430</v>
      </c>
      <c r="J235" s="144">
        <f t="shared" si="14"/>
        <v>3</v>
      </c>
      <c r="K235" s="145">
        <f t="shared" si="15"/>
        <v>32535702</v>
      </c>
    </row>
    <row r="236" spans="1:11" s="144" customFormat="1" ht="12.75" customHeight="1">
      <c r="A236" s="132" t="s">
        <v>2072</v>
      </c>
      <c r="B236" s="132" t="s">
        <v>2073</v>
      </c>
      <c r="C236" s="141">
        <v>1168</v>
      </c>
      <c r="D236" s="141">
        <v>146338</v>
      </c>
      <c r="E236" s="146">
        <f t="shared" si="12"/>
        <v>8.0000000000000002E-3</v>
      </c>
      <c r="F236" s="139">
        <v>402</v>
      </c>
      <c r="G236" s="139">
        <v>319</v>
      </c>
      <c r="H236" s="140">
        <v>50.31</v>
      </c>
      <c r="I236" s="143">
        <f t="shared" si="13"/>
        <v>73623</v>
      </c>
      <c r="J236" s="144">
        <f t="shared" si="14"/>
        <v>3</v>
      </c>
      <c r="K236" s="145">
        <f t="shared" si="15"/>
        <v>32682040</v>
      </c>
    </row>
    <row r="237" spans="1:11" s="144" customFormat="1" ht="12.75" customHeight="1">
      <c r="A237" s="132" t="s">
        <v>2074</v>
      </c>
      <c r="B237" s="132" t="s">
        <v>2075</v>
      </c>
      <c r="C237" s="141">
        <v>2137</v>
      </c>
      <c r="D237" s="141">
        <v>264199</v>
      </c>
      <c r="E237" s="146">
        <f t="shared" si="12"/>
        <v>8.0000000000000002E-3</v>
      </c>
      <c r="F237" s="139">
        <v>796</v>
      </c>
      <c r="G237" s="139">
        <v>672</v>
      </c>
      <c r="H237" s="140">
        <v>59.94</v>
      </c>
      <c r="I237" s="143">
        <f t="shared" si="13"/>
        <v>158361</v>
      </c>
      <c r="J237" s="144">
        <f t="shared" si="14"/>
        <v>3</v>
      </c>
      <c r="K237" s="145">
        <f t="shared" si="15"/>
        <v>32946239</v>
      </c>
    </row>
    <row r="238" spans="1:11" s="144" customFormat="1" ht="12.75" customHeight="1">
      <c r="A238" s="132" t="s">
        <v>2076</v>
      </c>
      <c r="B238" s="132" t="s">
        <v>2077</v>
      </c>
      <c r="C238" s="141">
        <v>19</v>
      </c>
      <c r="D238" s="141">
        <v>2308</v>
      </c>
      <c r="E238" s="146">
        <f t="shared" si="12"/>
        <v>8.0000000000000002E-3</v>
      </c>
      <c r="F238" s="139">
        <v>6</v>
      </c>
      <c r="G238" s="139">
        <v>8</v>
      </c>
      <c r="H238" s="140">
        <v>43.61</v>
      </c>
      <c r="I238" s="143">
        <f t="shared" si="13"/>
        <v>1007</v>
      </c>
      <c r="J238" s="144">
        <f t="shared" si="14"/>
        <v>3</v>
      </c>
      <c r="K238" s="145">
        <f t="shared" si="15"/>
        <v>32948547</v>
      </c>
    </row>
    <row r="239" spans="1:11" s="144" customFormat="1" ht="12.75" customHeight="1">
      <c r="A239" s="132" t="s">
        <v>2078</v>
      </c>
      <c r="B239" s="132" t="s">
        <v>2079</v>
      </c>
      <c r="C239" s="141">
        <v>729</v>
      </c>
      <c r="D239" s="141">
        <v>87825</v>
      </c>
      <c r="E239" s="146">
        <f t="shared" si="12"/>
        <v>8.0000000000000002E-3</v>
      </c>
      <c r="F239" s="139">
        <v>235</v>
      </c>
      <c r="G239" s="139">
        <v>201</v>
      </c>
      <c r="H239" s="140">
        <v>50.92</v>
      </c>
      <c r="I239" s="143">
        <f t="shared" si="13"/>
        <v>44720</v>
      </c>
      <c r="J239" s="144">
        <f t="shared" si="14"/>
        <v>3</v>
      </c>
      <c r="K239" s="145">
        <f t="shared" si="15"/>
        <v>33036372</v>
      </c>
    </row>
    <row r="240" spans="1:11" s="144" customFormat="1" ht="12.75" customHeight="1">
      <c r="A240" s="132" t="s">
        <v>2080</v>
      </c>
      <c r="B240" s="132" t="s">
        <v>2081</v>
      </c>
      <c r="C240" s="141">
        <v>1112</v>
      </c>
      <c r="D240" s="141">
        <v>132764</v>
      </c>
      <c r="E240" s="146">
        <f t="shared" si="12"/>
        <v>8.0000000000000002E-3</v>
      </c>
      <c r="F240" s="139">
        <v>338</v>
      </c>
      <c r="G240" s="139">
        <v>279</v>
      </c>
      <c r="H240" s="140">
        <v>40.47</v>
      </c>
      <c r="I240" s="143">
        <f t="shared" si="13"/>
        <v>53730</v>
      </c>
      <c r="J240" s="144">
        <f t="shared" si="14"/>
        <v>4</v>
      </c>
      <c r="K240" s="145">
        <f t="shared" si="15"/>
        <v>33169136</v>
      </c>
    </row>
    <row r="241" spans="1:11" s="144" customFormat="1" ht="12.75" customHeight="1">
      <c r="A241" s="132" t="s">
        <v>2082</v>
      </c>
      <c r="B241" s="132" t="s">
        <v>2083</v>
      </c>
      <c r="C241" s="141">
        <v>2125</v>
      </c>
      <c r="D241" s="141">
        <v>253226</v>
      </c>
      <c r="E241" s="146">
        <f t="shared" si="12"/>
        <v>8.0000000000000002E-3</v>
      </c>
      <c r="F241" s="139">
        <v>883</v>
      </c>
      <c r="G241" s="139">
        <v>678</v>
      </c>
      <c r="H241" s="140">
        <v>69.36</v>
      </c>
      <c r="I241" s="143">
        <f t="shared" si="13"/>
        <v>175638</v>
      </c>
      <c r="J241" s="144">
        <f t="shared" si="14"/>
        <v>4</v>
      </c>
      <c r="K241" s="145">
        <f t="shared" si="15"/>
        <v>33422362</v>
      </c>
    </row>
    <row r="242" spans="1:11" s="144" customFormat="1" ht="12.75" customHeight="1">
      <c r="A242" s="132" t="s">
        <v>2084</v>
      </c>
      <c r="B242" s="132" t="s">
        <v>2085</v>
      </c>
      <c r="C242" s="141">
        <v>4578</v>
      </c>
      <c r="D242" s="141">
        <v>534279</v>
      </c>
      <c r="E242" s="146">
        <f t="shared" si="12"/>
        <v>8.9999999999999993E-3</v>
      </c>
      <c r="F242" s="139">
        <v>1352</v>
      </c>
      <c r="G242" s="139">
        <v>1237</v>
      </c>
      <c r="H242" s="140">
        <v>54.23</v>
      </c>
      <c r="I242" s="143">
        <f t="shared" si="13"/>
        <v>289740</v>
      </c>
      <c r="J242" s="144">
        <f t="shared" si="14"/>
        <v>4</v>
      </c>
      <c r="K242" s="145">
        <f t="shared" si="15"/>
        <v>33956641</v>
      </c>
    </row>
    <row r="243" spans="1:11" s="144" customFormat="1" ht="12.75" customHeight="1">
      <c r="A243" s="132" t="s">
        <v>2086</v>
      </c>
      <c r="B243" s="132" t="s">
        <v>2087</v>
      </c>
      <c r="C243" s="141">
        <v>1656</v>
      </c>
      <c r="D243" s="141">
        <v>193113</v>
      </c>
      <c r="E243" s="146">
        <f t="shared" si="12"/>
        <v>8.9999999999999993E-3</v>
      </c>
      <c r="F243" s="139">
        <v>456</v>
      </c>
      <c r="G243" s="139">
        <v>376</v>
      </c>
      <c r="H243" s="140">
        <v>50.5</v>
      </c>
      <c r="I243" s="143">
        <f t="shared" si="13"/>
        <v>97522</v>
      </c>
      <c r="J243" s="144">
        <f t="shared" si="14"/>
        <v>4</v>
      </c>
      <c r="K243" s="145">
        <f t="shared" si="15"/>
        <v>34149754</v>
      </c>
    </row>
    <row r="244" spans="1:11" s="144" customFormat="1" ht="12.75" customHeight="1">
      <c r="A244" s="132" t="s">
        <v>2088</v>
      </c>
      <c r="B244" s="132" t="s">
        <v>2089</v>
      </c>
      <c r="C244" s="141">
        <v>740</v>
      </c>
      <c r="D244" s="141">
        <v>85995</v>
      </c>
      <c r="E244" s="146">
        <f t="shared" si="12"/>
        <v>8.9999999999999993E-3</v>
      </c>
      <c r="F244" s="139">
        <v>222</v>
      </c>
      <c r="G244" s="139">
        <v>197</v>
      </c>
      <c r="H244" s="140">
        <v>68.099999999999994</v>
      </c>
      <c r="I244" s="143">
        <f t="shared" si="13"/>
        <v>58563</v>
      </c>
      <c r="J244" s="144">
        <f t="shared" si="14"/>
        <v>4</v>
      </c>
      <c r="K244" s="145">
        <f t="shared" si="15"/>
        <v>34235749</v>
      </c>
    </row>
    <row r="245" spans="1:11" s="144" customFormat="1" ht="12.75" customHeight="1">
      <c r="A245" s="132" t="s">
        <v>2090</v>
      </c>
      <c r="B245" s="132" t="s">
        <v>2091</v>
      </c>
      <c r="C245" s="141">
        <v>1311</v>
      </c>
      <c r="D245" s="141">
        <v>148814</v>
      </c>
      <c r="E245" s="146">
        <f t="shared" si="12"/>
        <v>8.9999999999999993E-3</v>
      </c>
      <c r="F245" s="139">
        <v>368</v>
      </c>
      <c r="G245" s="139">
        <v>319</v>
      </c>
      <c r="H245" s="140">
        <v>46.1</v>
      </c>
      <c r="I245" s="143">
        <f t="shared" si="13"/>
        <v>68603</v>
      </c>
      <c r="J245" s="144">
        <f t="shared" si="14"/>
        <v>4</v>
      </c>
      <c r="K245" s="145">
        <f t="shared" si="15"/>
        <v>34384563</v>
      </c>
    </row>
    <row r="246" spans="1:11" s="144" customFormat="1" ht="12.75" customHeight="1">
      <c r="A246" s="132" t="s">
        <v>2092</v>
      </c>
      <c r="B246" s="132" t="s">
        <v>2093</v>
      </c>
      <c r="C246" s="141">
        <v>1926</v>
      </c>
      <c r="D246" s="141">
        <v>217905</v>
      </c>
      <c r="E246" s="146">
        <f t="shared" si="12"/>
        <v>8.9999999999999993E-3</v>
      </c>
      <c r="F246" s="139">
        <v>524</v>
      </c>
      <c r="G246" s="139">
        <v>503</v>
      </c>
      <c r="H246" s="140">
        <v>54.66</v>
      </c>
      <c r="I246" s="143">
        <f t="shared" si="13"/>
        <v>119107</v>
      </c>
      <c r="J246" s="144">
        <f t="shared" si="14"/>
        <v>4</v>
      </c>
      <c r="K246" s="145">
        <f t="shared" si="15"/>
        <v>34602468</v>
      </c>
    </row>
    <row r="247" spans="1:11" s="144" customFormat="1" ht="12.75" customHeight="1">
      <c r="A247" s="132" t="s">
        <v>2094</v>
      </c>
      <c r="B247" s="132" t="s">
        <v>2095</v>
      </c>
      <c r="C247" s="141">
        <v>1047</v>
      </c>
      <c r="D247" s="141">
        <v>117530</v>
      </c>
      <c r="E247" s="146">
        <f t="shared" si="12"/>
        <v>8.9999999999999993E-3</v>
      </c>
      <c r="F247" s="139">
        <v>353</v>
      </c>
      <c r="G247" s="139">
        <v>309</v>
      </c>
      <c r="H247" s="140">
        <v>43.83</v>
      </c>
      <c r="I247" s="143">
        <f t="shared" si="13"/>
        <v>51513</v>
      </c>
      <c r="J247" s="144">
        <f t="shared" si="14"/>
        <v>4</v>
      </c>
      <c r="K247" s="145">
        <f t="shared" si="15"/>
        <v>34719998</v>
      </c>
    </row>
    <row r="248" spans="1:11" s="144" customFormat="1" ht="12.75" customHeight="1">
      <c r="A248" s="132" t="s">
        <v>2096</v>
      </c>
      <c r="B248" s="132" t="s">
        <v>2097</v>
      </c>
      <c r="C248" s="141">
        <v>1494</v>
      </c>
      <c r="D248" s="141">
        <v>166360</v>
      </c>
      <c r="E248" s="146">
        <f t="shared" si="12"/>
        <v>8.9999999999999993E-3</v>
      </c>
      <c r="F248" s="139">
        <v>508</v>
      </c>
      <c r="G248" s="139">
        <v>409</v>
      </c>
      <c r="H248" s="140">
        <v>58.75</v>
      </c>
      <c r="I248" s="143">
        <f t="shared" si="13"/>
        <v>97737</v>
      </c>
      <c r="J248" s="144">
        <f t="shared" si="14"/>
        <v>4</v>
      </c>
      <c r="K248" s="145">
        <f t="shared" si="15"/>
        <v>34886358</v>
      </c>
    </row>
    <row r="249" spans="1:11" s="144" customFormat="1" ht="12.75" customHeight="1">
      <c r="A249" s="132" t="s">
        <v>2098</v>
      </c>
      <c r="B249" s="132" t="s">
        <v>2099</v>
      </c>
      <c r="C249" s="141">
        <v>1617</v>
      </c>
      <c r="D249" s="141">
        <v>179389</v>
      </c>
      <c r="E249" s="146">
        <f t="shared" si="12"/>
        <v>8.9999999999999993E-3</v>
      </c>
      <c r="F249" s="139">
        <v>449</v>
      </c>
      <c r="G249" s="139">
        <v>378</v>
      </c>
      <c r="H249" s="140">
        <v>53.81</v>
      </c>
      <c r="I249" s="143">
        <f t="shared" si="13"/>
        <v>96529</v>
      </c>
      <c r="J249" s="144">
        <f t="shared" si="14"/>
        <v>4</v>
      </c>
      <c r="K249" s="145">
        <f t="shared" si="15"/>
        <v>35065747</v>
      </c>
    </row>
    <row r="250" spans="1:11" s="144" customFormat="1" ht="12.75" customHeight="1">
      <c r="A250" s="132" t="s">
        <v>2100</v>
      </c>
      <c r="B250" s="132" t="s">
        <v>2101</v>
      </c>
      <c r="C250" s="141">
        <v>724</v>
      </c>
      <c r="D250" s="141">
        <v>78191</v>
      </c>
      <c r="E250" s="146">
        <f t="shared" si="12"/>
        <v>8.9999999999999993E-3</v>
      </c>
      <c r="F250" s="139">
        <v>220</v>
      </c>
      <c r="G250" s="139">
        <v>212</v>
      </c>
      <c r="H250" s="140">
        <v>62.42</v>
      </c>
      <c r="I250" s="143">
        <f t="shared" si="13"/>
        <v>48807</v>
      </c>
      <c r="J250" s="144">
        <f t="shared" si="14"/>
        <v>4</v>
      </c>
      <c r="K250" s="145">
        <f t="shared" si="15"/>
        <v>35143938</v>
      </c>
    </row>
    <row r="251" spans="1:11" s="144" customFormat="1" ht="12.75" customHeight="1">
      <c r="A251" s="132" t="s">
        <v>2102</v>
      </c>
      <c r="B251" s="132" t="s">
        <v>2103</v>
      </c>
      <c r="C251" s="141">
        <v>3006</v>
      </c>
      <c r="D251" s="141">
        <v>322712</v>
      </c>
      <c r="E251" s="146">
        <f t="shared" si="12"/>
        <v>8.9999999999999993E-3</v>
      </c>
      <c r="F251" s="139">
        <v>925</v>
      </c>
      <c r="G251" s="139">
        <v>811</v>
      </c>
      <c r="H251" s="140">
        <v>66.72</v>
      </c>
      <c r="I251" s="143">
        <f t="shared" si="13"/>
        <v>215313</v>
      </c>
      <c r="J251" s="144">
        <f t="shared" si="14"/>
        <v>4</v>
      </c>
      <c r="K251" s="145">
        <f t="shared" si="15"/>
        <v>35466650</v>
      </c>
    </row>
    <row r="252" spans="1:11" s="144" customFormat="1" ht="12.75" customHeight="1">
      <c r="A252" s="132" t="s">
        <v>2104</v>
      </c>
      <c r="B252" s="132" t="s">
        <v>2105</v>
      </c>
      <c r="C252" s="141">
        <v>929</v>
      </c>
      <c r="D252" s="141">
        <v>99695</v>
      </c>
      <c r="E252" s="146">
        <f t="shared" si="12"/>
        <v>8.9999999999999993E-3</v>
      </c>
      <c r="F252" s="139">
        <v>229</v>
      </c>
      <c r="G252" s="139">
        <v>210</v>
      </c>
      <c r="H252" s="140">
        <v>43.85</v>
      </c>
      <c r="I252" s="143">
        <f t="shared" si="13"/>
        <v>43716</v>
      </c>
      <c r="J252" s="144">
        <f t="shared" si="14"/>
        <v>4</v>
      </c>
      <c r="K252" s="145">
        <f t="shared" si="15"/>
        <v>35566345</v>
      </c>
    </row>
    <row r="253" spans="1:11" s="144" customFormat="1" ht="12.75" customHeight="1">
      <c r="A253" s="132" t="s">
        <v>2106</v>
      </c>
      <c r="B253" s="132" t="s">
        <v>2107</v>
      </c>
      <c r="C253" s="141">
        <v>994</v>
      </c>
      <c r="D253" s="141">
        <v>103815</v>
      </c>
      <c r="E253" s="146">
        <f t="shared" si="12"/>
        <v>0.01</v>
      </c>
      <c r="F253" s="139">
        <v>299</v>
      </c>
      <c r="G253" s="139">
        <v>264</v>
      </c>
      <c r="H253" s="140">
        <v>56.7</v>
      </c>
      <c r="I253" s="143">
        <f t="shared" si="13"/>
        <v>58863</v>
      </c>
      <c r="J253" s="144">
        <f t="shared" si="14"/>
        <v>4</v>
      </c>
      <c r="K253" s="145">
        <f t="shared" si="15"/>
        <v>35670160</v>
      </c>
    </row>
    <row r="254" spans="1:11" s="144" customFormat="1" ht="12.75" customHeight="1">
      <c r="A254" s="132" t="s">
        <v>2108</v>
      </c>
      <c r="B254" s="132" t="s">
        <v>2109</v>
      </c>
      <c r="C254" s="141">
        <v>1352</v>
      </c>
      <c r="D254" s="141">
        <v>140411</v>
      </c>
      <c r="E254" s="146">
        <f t="shared" si="12"/>
        <v>0.01</v>
      </c>
      <c r="F254" s="139">
        <v>354</v>
      </c>
      <c r="G254" s="139">
        <v>322</v>
      </c>
      <c r="H254" s="140">
        <v>41.22</v>
      </c>
      <c r="I254" s="143">
        <f t="shared" si="13"/>
        <v>57877</v>
      </c>
      <c r="J254" s="144">
        <f t="shared" si="14"/>
        <v>4</v>
      </c>
      <c r="K254" s="145">
        <f t="shared" si="15"/>
        <v>35810571</v>
      </c>
    </row>
    <row r="255" spans="1:11" s="144" customFormat="1" ht="12.75" customHeight="1">
      <c r="A255" s="132" t="s">
        <v>2110</v>
      </c>
      <c r="B255" s="132" t="s">
        <v>2111</v>
      </c>
      <c r="C255" s="141">
        <v>2596</v>
      </c>
      <c r="D255" s="141">
        <v>264479</v>
      </c>
      <c r="E255" s="146">
        <f t="shared" si="12"/>
        <v>0.01</v>
      </c>
      <c r="F255" s="139">
        <v>496</v>
      </c>
      <c r="G255" s="139">
        <v>499</v>
      </c>
      <c r="H255" s="140">
        <v>51.41</v>
      </c>
      <c r="I255" s="143">
        <f t="shared" si="13"/>
        <v>135969</v>
      </c>
      <c r="J255" s="144">
        <f t="shared" si="14"/>
        <v>4</v>
      </c>
      <c r="K255" s="145">
        <f t="shared" si="15"/>
        <v>36075050</v>
      </c>
    </row>
    <row r="256" spans="1:11" s="144" customFormat="1" ht="12.75" customHeight="1">
      <c r="A256" s="132" t="s">
        <v>2112</v>
      </c>
      <c r="B256" s="132" t="s">
        <v>2113</v>
      </c>
      <c r="C256" s="141">
        <v>1861</v>
      </c>
      <c r="D256" s="141">
        <v>189309</v>
      </c>
      <c r="E256" s="146">
        <f t="shared" si="12"/>
        <v>0.01</v>
      </c>
      <c r="F256" s="139">
        <v>706</v>
      </c>
      <c r="G256" s="139">
        <v>609</v>
      </c>
      <c r="H256" s="140">
        <v>59.22</v>
      </c>
      <c r="I256" s="143">
        <f t="shared" si="13"/>
        <v>112109</v>
      </c>
      <c r="J256" s="144">
        <f t="shared" si="14"/>
        <v>4</v>
      </c>
      <c r="K256" s="145">
        <f t="shared" si="15"/>
        <v>36264359</v>
      </c>
    </row>
    <row r="257" spans="1:11" s="144" customFormat="1" ht="12.75" customHeight="1">
      <c r="A257" s="132" t="s">
        <v>2114</v>
      </c>
      <c r="B257" s="132" t="s">
        <v>2115</v>
      </c>
      <c r="C257" s="141">
        <v>2556</v>
      </c>
      <c r="D257" s="141">
        <v>256233</v>
      </c>
      <c r="E257" s="146">
        <f t="shared" si="12"/>
        <v>0.01</v>
      </c>
      <c r="F257" s="139">
        <v>720</v>
      </c>
      <c r="G257" s="139">
        <v>593</v>
      </c>
      <c r="H257" s="140">
        <v>57.22</v>
      </c>
      <c r="I257" s="143">
        <f t="shared" si="13"/>
        <v>146617</v>
      </c>
      <c r="J257" s="144">
        <f t="shared" si="14"/>
        <v>4</v>
      </c>
      <c r="K257" s="145">
        <f t="shared" si="15"/>
        <v>36520592</v>
      </c>
    </row>
    <row r="258" spans="1:11" s="144" customFormat="1" ht="12.75" customHeight="1">
      <c r="A258" s="132" t="s">
        <v>2116</v>
      </c>
      <c r="B258" s="132" t="s">
        <v>2117</v>
      </c>
      <c r="C258" s="141">
        <v>1370</v>
      </c>
      <c r="D258" s="141">
        <v>135908</v>
      </c>
      <c r="E258" s="146">
        <f t="shared" si="12"/>
        <v>0.01</v>
      </c>
      <c r="F258" s="139">
        <v>387</v>
      </c>
      <c r="G258" s="139">
        <v>319</v>
      </c>
      <c r="H258" s="140">
        <v>58.26</v>
      </c>
      <c r="I258" s="143">
        <f t="shared" si="13"/>
        <v>79180</v>
      </c>
      <c r="J258" s="144">
        <f t="shared" si="14"/>
        <v>4</v>
      </c>
      <c r="K258" s="145">
        <f t="shared" si="15"/>
        <v>36656500</v>
      </c>
    </row>
    <row r="259" spans="1:11" s="144" customFormat="1" ht="12.75" customHeight="1">
      <c r="A259" s="132" t="s">
        <v>2118</v>
      </c>
      <c r="B259" s="132" t="s">
        <v>2119</v>
      </c>
      <c r="C259" s="141">
        <v>1713</v>
      </c>
      <c r="D259" s="141">
        <v>168751</v>
      </c>
      <c r="E259" s="146">
        <f t="shared" si="12"/>
        <v>0.01</v>
      </c>
      <c r="F259" s="139">
        <v>446</v>
      </c>
      <c r="G259" s="139">
        <v>397</v>
      </c>
      <c r="H259" s="140">
        <v>51.78</v>
      </c>
      <c r="I259" s="143">
        <f t="shared" si="13"/>
        <v>87379</v>
      </c>
      <c r="J259" s="144">
        <f t="shared" si="14"/>
        <v>4</v>
      </c>
      <c r="K259" s="145">
        <f t="shared" si="15"/>
        <v>36825251</v>
      </c>
    </row>
    <row r="260" spans="1:11" s="144" customFormat="1" ht="12.75" customHeight="1">
      <c r="A260" s="132" t="s">
        <v>2120</v>
      </c>
      <c r="B260" s="132" t="s">
        <v>2121</v>
      </c>
      <c r="C260" s="141">
        <v>1444</v>
      </c>
      <c r="D260" s="141">
        <v>140398</v>
      </c>
      <c r="E260" s="146">
        <f t="shared" si="12"/>
        <v>0.01</v>
      </c>
      <c r="F260" s="139">
        <v>433</v>
      </c>
      <c r="G260" s="139">
        <v>397</v>
      </c>
      <c r="H260" s="140">
        <v>65.48</v>
      </c>
      <c r="I260" s="143">
        <f t="shared" si="13"/>
        <v>91933</v>
      </c>
      <c r="J260" s="144">
        <f t="shared" si="14"/>
        <v>4</v>
      </c>
      <c r="K260" s="145">
        <f t="shared" si="15"/>
        <v>36965649</v>
      </c>
    </row>
    <row r="261" spans="1:11" s="144" customFormat="1" ht="12.75" customHeight="1">
      <c r="A261" s="132" t="s">
        <v>2122</v>
      </c>
      <c r="B261" s="132" t="s">
        <v>2123</v>
      </c>
      <c r="C261" s="141">
        <v>2099</v>
      </c>
      <c r="D261" s="141">
        <v>195846</v>
      </c>
      <c r="E261" s="146">
        <f t="shared" si="12"/>
        <v>1.0999999999999999E-2</v>
      </c>
      <c r="F261" s="139">
        <v>349</v>
      </c>
      <c r="G261" s="139">
        <v>348</v>
      </c>
      <c r="H261" s="140">
        <v>30.71</v>
      </c>
      <c r="I261" s="143">
        <f t="shared" si="13"/>
        <v>60144</v>
      </c>
      <c r="J261" s="144">
        <f t="shared" si="14"/>
        <v>4</v>
      </c>
      <c r="K261" s="145">
        <f t="shared" si="15"/>
        <v>37161495</v>
      </c>
    </row>
    <row r="262" spans="1:11" s="144" customFormat="1" ht="12.75" customHeight="1">
      <c r="A262" s="132" t="s">
        <v>2124</v>
      </c>
      <c r="B262" s="132" t="s">
        <v>2125</v>
      </c>
      <c r="C262" s="141">
        <v>1565</v>
      </c>
      <c r="D262" s="141">
        <v>141801</v>
      </c>
      <c r="E262" s="146">
        <f t="shared" ref="E262:E325" si="16">C262/D262</f>
        <v>1.0999999999999999E-2</v>
      </c>
      <c r="F262" s="139">
        <v>418</v>
      </c>
      <c r="G262" s="139">
        <v>295</v>
      </c>
      <c r="H262" s="140">
        <v>53.31</v>
      </c>
      <c r="I262" s="143">
        <f t="shared" ref="I262:I325" si="17">D262*H262/100</f>
        <v>75594</v>
      </c>
      <c r="J262" s="144">
        <f t="shared" si="14"/>
        <v>4</v>
      </c>
      <c r="K262" s="145">
        <f t="shared" si="15"/>
        <v>37303296</v>
      </c>
    </row>
    <row r="263" spans="1:11" s="144" customFormat="1" ht="12.75" customHeight="1">
      <c r="A263" s="132" t="s">
        <v>2126</v>
      </c>
      <c r="B263" s="132" t="s">
        <v>2127</v>
      </c>
      <c r="C263" s="141">
        <v>2873</v>
      </c>
      <c r="D263" s="141">
        <v>260240</v>
      </c>
      <c r="E263" s="146">
        <f t="shared" si="16"/>
        <v>1.0999999999999999E-2</v>
      </c>
      <c r="F263" s="139">
        <v>750</v>
      </c>
      <c r="G263" s="139">
        <v>702</v>
      </c>
      <c r="H263" s="140">
        <v>67.62</v>
      </c>
      <c r="I263" s="143">
        <f t="shared" si="17"/>
        <v>175974</v>
      </c>
      <c r="J263" s="144">
        <f t="shared" ref="J263:J326" si="18">INT(K263/K$331*5+0.99999)</f>
        <v>4</v>
      </c>
      <c r="K263" s="145">
        <f t="shared" si="15"/>
        <v>37563536</v>
      </c>
    </row>
    <row r="264" spans="1:11" s="144" customFormat="1" ht="12.75" customHeight="1">
      <c r="A264" s="132" t="s">
        <v>2128</v>
      </c>
      <c r="B264" s="132" t="s">
        <v>2129</v>
      </c>
      <c r="C264" s="141">
        <v>1080</v>
      </c>
      <c r="D264" s="141">
        <v>97795</v>
      </c>
      <c r="E264" s="146">
        <f t="shared" si="16"/>
        <v>1.0999999999999999E-2</v>
      </c>
      <c r="F264" s="139">
        <v>282</v>
      </c>
      <c r="G264" s="139">
        <v>213</v>
      </c>
      <c r="H264" s="140">
        <v>56.94</v>
      </c>
      <c r="I264" s="143">
        <f t="shared" si="17"/>
        <v>55684</v>
      </c>
      <c r="J264" s="144">
        <f t="shared" si="18"/>
        <v>4</v>
      </c>
      <c r="K264" s="145">
        <f t="shared" ref="K264:K327" si="19">D264+K263</f>
        <v>37661331</v>
      </c>
    </row>
    <row r="265" spans="1:11" s="144" customFormat="1" ht="12.75" customHeight="1">
      <c r="A265" s="132" t="s">
        <v>2130</v>
      </c>
      <c r="B265" s="132" t="s">
        <v>2131</v>
      </c>
      <c r="C265" s="141">
        <v>8710</v>
      </c>
      <c r="D265" s="141">
        <v>781743</v>
      </c>
      <c r="E265" s="146">
        <f t="shared" si="16"/>
        <v>1.0999999999999999E-2</v>
      </c>
      <c r="F265" s="139">
        <v>2099</v>
      </c>
      <c r="G265" s="139">
        <v>1801</v>
      </c>
      <c r="H265" s="140">
        <v>49.69</v>
      </c>
      <c r="I265" s="143">
        <f t="shared" si="17"/>
        <v>388448</v>
      </c>
      <c r="J265" s="144">
        <f t="shared" si="18"/>
        <v>4</v>
      </c>
      <c r="K265" s="145">
        <f t="shared" si="19"/>
        <v>38443074</v>
      </c>
    </row>
    <row r="266" spans="1:11" s="144" customFormat="1" ht="12.75" customHeight="1">
      <c r="A266" s="132" t="s">
        <v>2132</v>
      </c>
      <c r="B266" s="132" t="s">
        <v>2133</v>
      </c>
      <c r="C266" s="141">
        <v>1120</v>
      </c>
      <c r="D266" s="141">
        <v>100182</v>
      </c>
      <c r="E266" s="146">
        <f t="shared" si="16"/>
        <v>1.0999999999999999E-2</v>
      </c>
      <c r="F266" s="139">
        <v>331</v>
      </c>
      <c r="G266" s="139">
        <v>289</v>
      </c>
      <c r="H266" s="140">
        <v>71.39</v>
      </c>
      <c r="I266" s="143">
        <f t="shared" si="17"/>
        <v>71520</v>
      </c>
      <c r="J266" s="144">
        <f t="shared" si="18"/>
        <v>4</v>
      </c>
      <c r="K266" s="145">
        <f t="shared" si="19"/>
        <v>38543256</v>
      </c>
    </row>
    <row r="267" spans="1:11" s="144" customFormat="1" ht="12.75" customHeight="1">
      <c r="A267" s="132" t="s">
        <v>2134</v>
      </c>
      <c r="B267" s="132" t="s">
        <v>2135</v>
      </c>
      <c r="C267" s="141">
        <v>2151</v>
      </c>
      <c r="D267" s="141">
        <v>186635</v>
      </c>
      <c r="E267" s="146">
        <f t="shared" si="16"/>
        <v>1.2E-2</v>
      </c>
      <c r="F267" s="139">
        <v>444</v>
      </c>
      <c r="G267" s="139">
        <v>468</v>
      </c>
      <c r="H267" s="140">
        <v>53.6</v>
      </c>
      <c r="I267" s="143">
        <f t="shared" si="17"/>
        <v>100036</v>
      </c>
      <c r="J267" s="144">
        <f t="shared" si="18"/>
        <v>4</v>
      </c>
      <c r="K267" s="145">
        <f t="shared" si="19"/>
        <v>38729891</v>
      </c>
    </row>
    <row r="268" spans="1:11" s="144" customFormat="1" ht="12.75" customHeight="1">
      <c r="A268" s="132" t="s">
        <v>2136</v>
      </c>
      <c r="B268" s="132" t="s">
        <v>2137</v>
      </c>
      <c r="C268" s="141">
        <v>1085</v>
      </c>
      <c r="D268" s="141">
        <v>92387</v>
      </c>
      <c r="E268" s="146">
        <f t="shared" si="16"/>
        <v>1.2E-2</v>
      </c>
      <c r="F268" s="139">
        <v>330</v>
      </c>
      <c r="G268" s="139">
        <v>287</v>
      </c>
      <c r="H268" s="140">
        <v>73.59</v>
      </c>
      <c r="I268" s="143">
        <f t="shared" si="17"/>
        <v>67988</v>
      </c>
      <c r="J268" s="144">
        <f t="shared" si="18"/>
        <v>4</v>
      </c>
      <c r="K268" s="145">
        <f t="shared" si="19"/>
        <v>38822278</v>
      </c>
    </row>
    <row r="269" spans="1:11" s="144" customFormat="1" ht="12.75" customHeight="1">
      <c r="A269" s="132" t="s">
        <v>2138</v>
      </c>
      <c r="B269" s="132" t="s">
        <v>2139</v>
      </c>
      <c r="C269" s="141">
        <v>3067</v>
      </c>
      <c r="D269" s="141">
        <v>256621</v>
      </c>
      <c r="E269" s="146">
        <f t="shared" si="16"/>
        <v>1.2E-2</v>
      </c>
      <c r="F269" s="139">
        <v>873</v>
      </c>
      <c r="G269" s="139">
        <v>691</v>
      </c>
      <c r="H269" s="140">
        <v>62.57</v>
      </c>
      <c r="I269" s="143">
        <f t="shared" si="17"/>
        <v>160568</v>
      </c>
      <c r="J269" s="144">
        <f t="shared" si="18"/>
        <v>4</v>
      </c>
      <c r="K269" s="145">
        <f t="shared" si="19"/>
        <v>39078899</v>
      </c>
    </row>
    <row r="270" spans="1:11" s="144" customFormat="1" ht="12.75" customHeight="1">
      <c r="A270" s="132" t="s">
        <v>2140</v>
      </c>
      <c r="B270" s="132" t="s">
        <v>2141</v>
      </c>
      <c r="C270" s="141">
        <v>820</v>
      </c>
      <c r="D270" s="141">
        <v>68187</v>
      </c>
      <c r="E270" s="146">
        <f t="shared" si="16"/>
        <v>1.2E-2</v>
      </c>
      <c r="F270" s="139">
        <v>171</v>
      </c>
      <c r="G270" s="139">
        <v>159</v>
      </c>
      <c r="H270" s="140">
        <v>64.25</v>
      </c>
      <c r="I270" s="143">
        <f t="shared" si="17"/>
        <v>43810</v>
      </c>
      <c r="J270" s="144">
        <f t="shared" si="18"/>
        <v>4</v>
      </c>
      <c r="K270" s="145">
        <f t="shared" si="19"/>
        <v>39147086</v>
      </c>
    </row>
    <row r="271" spans="1:11" s="144" customFormat="1" ht="12.75" customHeight="1">
      <c r="A271" s="132" t="s">
        <v>2142</v>
      </c>
      <c r="B271" s="132" t="s">
        <v>2143</v>
      </c>
      <c r="C271" s="141">
        <v>4762</v>
      </c>
      <c r="D271" s="141">
        <v>382304</v>
      </c>
      <c r="E271" s="146">
        <f t="shared" si="16"/>
        <v>1.2E-2</v>
      </c>
      <c r="F271" s="139">
        <v>771</v>
      </c>
      <c r="G271" s="139">
        <v>677</v>
      </c>
      <c r="H271" s="140">
        <v>45.71</v>
      </c>
      <c r="I271" s="143">
        <f t="shared" si="17"/>
        <v>174751</v>
      </c>
      <c r="J271" s="144">
        <f t="shared" si="18"/>
        <v>4</v>
      </c>
      <c r="K271" s="145">
        <f t="shared" si="19"/>
        <v>39529390</v>
      </c>
    </row>
    <row r="272" spans="1:11" s="144" customFormat="1" ht="12.75" customHeight="1">
      <c r="A272" s="132" t="s">
        <v>2144</v>
      </c>
      <c r="B272" s="132" t="s">
        <v>2145</v>
      </c>
      <c r="C272" s="141">
        <v>1235</v>
      </c>
      <c r="D272" s="141">
        <v>96773</v>
      </c>
      <c r="E272" s="146">
        <f t="shared" si="16"/>
        <v>1.2999999999999999E-2</v>
      </c>
      <c r="F272" s="139">
        <v>203</v>
      </c>
      <c r="G272" s="139">
        <v>184</v>
      </c>
      <c r="H272" s="140">
        <v>50.27</v>
      </c>
      <c r="I272" s="143">
        <f t="shared" si="17"/>
        <v>48648</v>
      </c>
      <c r="J272" s="144">
        <f t="shared" si="18"/>
        <v>4</v>
      </c>
      <c r="K272" s="145">
        <f t="shared" si="19"/>
        <v>39626163</v>
      </c>
    </row>
    <row r="273" spans="1:11" s="144" customFormat="1" ht="12.75" customHeight="1">
      <c r="A273" s="132" t="s">
        <v>2146</v>
      </c>
      <c r="B273" s="132" t="s">
        <v>2147</v>
      </c>
      <c r="C273" s="141">
        <v>2675</v>
      </c>
      <c r="D273" s="141">
        <v>208367</v>
      </c>
      <c r="E273" s="146">
        <f t="shared" si="16"/>
        <v>1.2999999999999999E-2</v>
      </c>
      <c r="F273" s="139">
        <v>604</v>
      </c>
      <c r="G273" s="139">
        <v>504</v>
      </c>
      <c r="H273" s="140">
        <v>41.96</v>
      </c>
      <c r="I273" s="143">
        <f t="shared" si="17"/>
        <v>87431</v>
      </c>
      <c r="J273" s="144">
        <f t="shared" si="18"/>
        <v>4</v>
      </c>
      <c r="K273" s="145">
        <f t="shared" si="19"/>
        <v>39834530</v>
      </c>
    </row>
    <row r="274" spans="1:11" s="144" customFormat="1" ht="12.75" customHeight="1">
      <c r="A274" s="132" t="s">
        <v>2148</v>
      </c>
      <c r="B274" s="132" t="s">
        <v>2149</v>
      </c>
      <c r="C274" s="141">
        <v>1479</v>
      </c>
      <c r="D274" s="141">
        <v>111375</v>
      </c>
      <c r="E274" s="146">
        <f t="shared" si="16"/>
        <v>1.2999999999999999E-2</v>
      </c>
      <c r="F274" s="139">
        <v>240</v>
      </c>
      <c r="G274" s="139">
        <v>183</v>
      </c>
      <c r="H274" s="140">
        <v>58.41</v>
      </c>
      <c r="I274" s="143">
        <f t="shared" si="17"/>
        <v>65054</v>
      </c>
      <c r="J274" s="144">
        <f t="shared" si="18"/>
        <v>4</v>
      </c>
      <c r="K274" s="145">
        <f t="shared" si="19"/>
        <v>39945905</v>
      </c>
    </row>
    <row r="275" spans="1:11" s="144" customFormat="1" ht="12.75" customHeight="1">
      <c r="A275" s="132" t="s">
        <v>2150</v>
      </c>
      <c r="B275" s="132" t="s">
        <v>2151</v>
      </c>
      <c r="C275" s="141">
        <v>7834</v>
      </c>
      <c r="D275" s="141">
        <v>575424</v>
      </c>
      <c r="E275" s="146">
        <f t="shared" si="16"/>
        <v>1.4E-2</v>
      </c>
      <c r="F275" s="139">
        <v>1520</v>
      </c>
      <c r="G275" s="139">
        <v>1287</v>
      </c>
      <c r="H275" s="140">
        <v>50.99</v>
      </c>
      <c r="I275" s="143">
        <f t="shared" si="17"/>
        <v>293409</v>
      </c>
      <c r="J275" s="144">
        <f t="shared" si="18"/>
        <v>4</v>
      </c>
      <c r="K275" s="145">
        <f t="shared" si="19"/>
        <v>40521329</v>
      </c>
    </row>
    <row r="276" spans="1:11" s="144" customFormat="1" ht="12.75" customHeight="1">
      <c r="A276" s="132" t="s">
        <v>2152</v>
      </c>
      <c r="B276" s="132" t="s">
        <v>2153</v>
      </c>
      <c r="C276" s="141">
        <v>15409</v>
      </c>
      <c r="D276" s="141">
        <v>1124569</v>
      </c>
      <c r="E276" s="146">
        <f t="shared" si="16"/>
        <v>1.4E-2</v>
      </c>
      <c r="F276" s="139">
        <v>2557</v>
      </c>
      <c r="G276" s="139">
        <v>2279</v>
      </c>
      <c r="H276" s="140">
        <v>50.42</v>
      </c>
      <c r="I276" s="143">
        <f t="shared" si="17"/>
        <v>567008</v>
      </c>
      <c r="J276" s="144">
        <f t="shared" si="18"/>
        <v>4</v>
      </c>
      <c r="K276" s="145">
        <f t="shared" si="19"/>
        <v>41645898</v>
      </c>
    </row>
    <row r="277" spans="1:11" s="144" customFormat="1" ht="12.75" customHeight="1">
      <c r="A277" s="132" t="s">
        <v>2154</v>
      </c>
      <c r="B277" s="132" t="s">
        <v>2155</v>
      </c>
      <c r="C277" s="141">
        <v>2578</v>
      </c>
      <c r="D277" s="141">
        <v>187751</v>
      </c>
      <c r="E277" s="146">
        <f t="shared" si="16"/>
        <v>1.4E-2</v>
      </c>
      <c r="F277" s="139">
        <v>446</v>
      </c>
      <c r="G277" s="139">
        <v>474</v>
      </c>
      <c r="H277" s="140">
        <v>42.15</v>
      </c>
      <c r="I277" s="143">
        <f t="shared" si="17"/>
        <v>79137</v>
      </c>
      <c r="J277" s="144">
        <f t="shared" si="18"/>
        <v>4</v>
      </c>
      <c r="K277" s="145">
        <f t="shared" si="19"/>
        <v>41833649</v>
      </c>
    </row>
    <row r="278" spans="1:11" s="144" customFormat="1" ht="12.75" customHeight="1">
      <c r="A278" s="132" t="s">
        <v>2156</v>
      </c>
      <c r="B278" s="132" t="s">
        <v>2157</v>
      </c>
      <c r="C278" s="141">
        <v>1981</v>
      </c>
      <c r="D278" s="141">
        <v>143517</v>
      </c>
      <c r="E278" s="146">
        <f t="shared" si="16"/>
        <v>1.4E-2</v>
      </c>
      <c r="F278" s="139">
        <v>442</v>
      </c>
      <c r="G278" s="139">
        <v>417</v>
      </c>
      <c r="H278" s="140">
        <v>51.08</v>
      </c>
      <c r="I278" s="143">
        <f t="shared" si="17"/>
        <v>73308</v>
      </c>
      <c r="J278" s="144">
        <f t="shared" si="18"/>
        <v>4</v>
      </c>
      <c r="K278" s="145">
        <f t="shared" si="19"/>
        <v>41977166</v>
      </c>
    </row>
    <row r="279" spans="1:11" s="144" customFormat="1" ht="12.75" customHeight="1">
      <c r="A279" s="132" t="s">
        <v>2158</v>
      </c>
      <c r="B279" s="132" t="s">
        <v>2159</v>
      </c>
      <c r="C279" s="141">
        <v>2975</v>
      </c>
      <c r="D279" s="141">
        <v>214832</v>
      </c>
      <c r="E279" s="146">
        <f t="shared" si="16"/>
        <v>1.4E-2</v>
      </c>
      <c r="F279" s="139">
        <v>543</v>
      </c>
      <c r="G279" s="139">
        <v>483</v>
      </c>
      <c r="H279" s="140">
        <v>58.08</v>
      </c>
      <c r="I279" s="143">
        <f t="shared" si="17"/>
        <v>124774</v>
      </c>
      <c r="J279" s="144">
        <f t="shared" si="18"/>
        <v>4</v>
      </c>
      <c r="K279" s="145">
        <f t="shared" si="19"/>
        <v>42191998</v>
      </c>
    </row>
    <row r="280" spans="1:11" s="144" customFormat="1" ht="12.75" customHeight="1">
      <c r="A280" s="132" t="s">
        <v>2160</v>
      </c>
      <c r="B280" s="132" t="s">
        <v>2161</v>
      </c>
      <c r="C280" s="141">
        <v>2276</v>
      </c>
      <c r="D280" s="141">
        <v>162416</v>
      </c>
      <c r="E280" s="146">
        <f t="shared" si="16"/>
        <v>1.4E-2</v>
      </c>
      <c r="F280" s="139">
        <v>532</v>
      </c>
      <c r="G280" s="139">
        <v>447</v>
      </c>
      <c r="H280" s="140">
        <v>51.04</v>
      </c>
      <c r="I280" s="143">
        <f t="shared" si="17"/>
        <v>82897</v>
      </c>
      <c r="J280" s="144">
        <f t="shared" si="18"/>
        <v>4</v>
      </c>
      <c r="K280" s="145">
        <f t="shared" si="19"/>
        <v>42354414</v>
      </c>
    </row>
    <row r="281" spans="1:11" s="144" customFormat="1" ht="12.75" customHeight="1">
      <c r="A281" s="132" t="s">
        <v>2162</v>
      </c>
      <c r="B281" s="132" t="s">
        <v>2163</v>
      </c>
      <c r="C281" s="141">
        <v>3578</v>
      </c>
      <c r="D281" s="141">
        <v>248726</v>
      </c>
      <c r="E281" s="146">
        <f t="shared" si="16"/>
        <v>1.4E-2</v>
      </c>
      <c r="F281" s="139">
        <v>699</v>
      </c>
      <c r="G281" s="139">
        <v>580</v>
      </c>
      <c r="H281" s="140">
        <v>56.81</v>
      </c>
      <c r="I281" s="143">
        <f t="shared" si="17"/>
        <v>141301</v>
      </c>
      <c r="J281" s="144">
        <f t="shared" si="18"/>
        <v>4</v>
      </c>
      <c r="K281" s="145">
        <f t="shared" si="19"/>
        <v>42603140</v>
      </c>
    </row>
    <row r="282" spans="1:11" s="144" customFormat="1" ht="12.75" customHeight="1">
      <c r="A282" s="132" t="s">
        <v>2164</v>
      </c>
      <c r="B282" s="132" t="s">
        <v>2165</v>
      </c>
      <c r="C282" s="141">
        <v>4819</v>
      </c>
      <c r="D282" s="141">
        <v>331395</v>
      </c>
      <c r="E282" s="146">
        <f t="shared" si="16"/>
        <v>1.4999999999999999E-2</v>
      </c>
      <c r="F282" s="139">
        <v>600</v>
      </c>
      <c r="G282" s="139">
        <v>575</v>
      </c>
      <c r="H282" s="140">
        <v>44.18</v>
      </c>
      <c r="I282" s="143">
        <f t="shared" si="17"/>
        <v>146410</v>
      </c>
      <c r="J282" s="144">
        <f t="shared" si="18"/>
        <v>4</v>
      </c>
      <c r="K282" s="145">
        <f t="shared" si="19"/>
        <v>42934535</v>
      </c>
    </row>
    <row r="283" spans="1:11" s="144" customFormat="1" ht="12.75" customHeight="1">
      <c r="A283" s="132" t="s">
        <v>2166</v>
      </c>
      <c r="B283" s="132" t="s">
        <v>2167</v>
      </c>
      <c r="C283" s="141">
        <v>1307</v>
      </c>
      <c r="D283" s="141">
        <v>86889</v>
      </c>
      <c r="E283" s="146">
        <f t="shared" si="16"/>
        <v>1.4999999999999999E-2</v>
      </c>
      <c r="F283" s="139">
        <v>195</v>
      </c>
      <c r="G283" s="139">
        <v>194</v>
      </c>
      <c r="H283" s="140">
        <v>54.26</v>
      </c>
      <c r="I283" s="143">
        <f t="shared" si="17"/>
        <v>47146</v>
      </c>
      <c r="J283" s="144">
        <f t="shared" si="18"/>
        <v>4</v>
      </c>
      <c r="K283" s="145">
        <f t="shared" si="19"/>
        <v>43021424</v>
      </c>
    </row>
    <row r="284" spans="1:11" s="144" customFormat="1" ht="12.75" customHeight="1">
      <c r="A284" s="132" t="s">
        <v>2168</v>
      </c>
      <c r="B284" s="132" t="s">
        <v>2169</v>
      </c>
      <c r="C284" s="141">
        <v>2306</v>
      </c>
      <c r="D284" s="141">
        <v>147181</v>
      </c>
      <c r="E284" s="146">
        <f t="shared" si="16"/>
        <v>1.6E-2</v>
      </c>
      <c r="F284" s="139">
        <v>245</v>
      </c>
      <c r="G284" s="139">
        <v>218</v>
      </c>
      <c r="H284" s="140">
        <v>54.33</v>
      </c>
      <c r="I284" s="143">
        <f t="shared" si="17"/>
        <v>79963</v>
      </c>
      <c r="J284" s="144">
        <f t="shared" si="18"/>
        <v>4</v>
      </c>
      <c r="K284" s="145">
        <f t="shared" si="19"/>
        <v>43168605</v>
      </c>
    </row>
    <row r="285" spans="1:11" s="144" customFormat="1" ht="12.75" customHeight="1">
      <c r="A285" s="132" t="s">
        <v>2170</v>
      </c>
      <c r="B285" s="132" t="s">
        <v>2171</v>
      </c>
      <c r="C285" s="141">
        <v>3559</v>
      </c>
      <c r="D285" s="141">
        <v>225474</v>
      </c>
      <c r="E285" s="146">
        <f t="shared" si="16"/>
        <v>1.6E-2</v>
      </c>
      <c r="F285" s="139">
        <v>558</v>
      </c>
      <c r="G285" s="139">
        <v>442</v>
      </c>
      <c r="H285" s="140">
        <v>58.38</v>
      </c>
      <c r="I285" s="143">
        <f t="shared" si="17"/>
        <v>131632</v>
      </c>
      <c r="J285" s="144">
        <f t="shared" si="18"/>
        <v>4</v>
      </c>
      <c r="K285" s="145">
        <f t="shared" si="19"/>
        <v>43394079</v>
      </c>
    </row>
    <row r="286" spans="1:11" s="144" customFormat="1" ht="12.75" customHeight="1">
      <c r="A286" s="132" t="s">
        <v>2172</v>
      </c>
      <c r="B286" s="132" t="s">
        <v>2173</v>
      </c>
      <c r="C286" s="141">
        <v>7729</v>
      </c>
      <c r="D286" s="141">
        <v>484578</v>
      </c>
      <c r="E286" s="146">
        <f t="shared" si="16"/>
        <v>1.6E-2</v>
      </c>
      <c r="F286" s="139">
        <v>1382</v>
      </c>
      <c r="G286" s="139">
        <v>1199</v>
      </c>
      <c r="H286" s="140">
        <v>41.81</v>
      </c>
      <c r="I286" s="143">
        <f t="shared" si="17"/>
        <v>202602</v>
      </c>
      <c r="J286" s="144">
        <f t="shared" si="18"/>
        <v>4</v>
      </c>
      <c r="K286" s="145">
        <f t="shared" si="19"/>
        <v>43878657</v>
      </c>
    </row>
    <row r="287" spans="1:11" s="144" customFormat="1" ht="12.75" customHeight="1">
      <c r="A287" s="132" t="s">
        <v>2174</v>
      </c>
      <c r="B287" s="132" t="s">
        <v>2175</v>
      </c>
      <c r="C287" s="141">
        <v>3174</v>
      </c>
      <c r="D287" s="141">
        <v>197095</v>
      </c>
      <c r="E287" s="146">
        <f t="shared" si="16"/>
        <v>1.6E-2</v>
      </c>
      <c r="F287" s="139">
        <v>468</v>
      </c>
      <c r="G287" s="139">
        <v>402</v>
      </c>
      <c r="H287" s="140">
        <v>60.89</v>
      </c>
      <c r="I287" s="143">
        <f t="shared" si="17"/>
        <v>120011</v>
      </c>
      <c r="J287" s="144">
        <f t="shared" si="18"/>
        <v>4</v>
      </c>
      <c r="K287" s="145">
        <f t="shared" si="19"/>
        <v>44075752</v>
      </c>
    </row>
    <row r="288" spans="1:11" s="144" customFormat="1" ht="12.75" customHeight="1">
      <c r="A288" s="132" t="s">
        <v>2176</v>
      </c>
      <c r="B288" s="132" t="s">
        <v>2177</v>
      </c>
      <c r="C288" s="141">
        <v>7330</v>
      </c>
      <c r="D288" s="141">
        <v>454213</v>
      </c>
      <c r="E288" s="146">
        <f t="shared" si="16"/>
        <v>1.6E-2</v>
      </c>
      <c r="F288" s="139">
        <v>1037</v>
      </c>
      <c r="G288" s="139">
        <v>937</v>
      </c>
      <c r="H288" s="140">
        <v>38.270000000000003</v>
      </c>
      <c r="I288" s="143">
        <f t="shared" si="17"/>
        <v>173827</v>
      </c>
      <c r="J288" s="144">
        <f t="shared" si="18"/>
        <v>5</v>
      </c>
      <c r="K288" s="145">
        <f t="shared" si="19"/>
        <v>44529965</v>
      </c>
    </row>
    <row r="289" spans="1:11" s="144" customFormat="1" ht="12.75" customHeight="1">
      <c r="A289" s="132" t="s">
        <v>2178</v>
      </c>
      <c r="B289" s="132" t="s">
        <v>2179</v>
      </c>
      <c r="C289" s="141">
        <v>2066</v>
      </c>
      <c r="D289" s="141">
        <v>121996</v>
      </c>
      <c r="E289" s="146">
        <f t="shared" si="16"/>
        <v>1.7000000000000001E-2</v>
      </c>
      <c r="F289" s="139">
        <v>311</v>
      </c>
      <c r="G289" s="139">
        <v>267</v>
      </c>
      <c r="H289" s="140">
        <v>52.99</v>
      </c>
      <c r="I289" s="143">
        <f t="shared" si="17"/>
        <v>64646</v>
      </c>
      <c r="J289" s="144">
        <f t="shared" si="18"/>
        <v>5</v>
      </c>
      <c r="K289" s="145">
        <f t="shared" si="19"/>
        <v>44651961</v>
      </c>
    </row>
    <row r="290" spans="1:11" s="144" customFormat="1" ht="12.75" customHeight="1">
      <c r="A290" s="132" t="s">
        <v>2180</v>
      </c>
      <c r="B290" s="132" t="s">
        <v>2181</v>
      </c>
      <c r="C290" s="141">
        <v>4882</v>
      </c>
      <c r="D290" s="141">
        <v>279766</v>
      </c>
      <c r="E290" s="146">
        <f t="shared" si="16"/>
        <v>1.7000000000000001E-2</v>
      </c>
      <c r="F290" s="139">
        <v>488</v>
      </c>
      <c r="G290" s="139">
        <v>449</v>
      </c>
      <c r="H290" s="140">
        <v>44.41</v>
      </c>
      <c r="I290" s="143">
        <f t="shared" si="17"/>
        <v>124244</v>
      </c>
      <c r="J290" s="144">
        <f t="shared" si="18"/>
        <v>5</v>
      </c>
      <c r="K290" s="145">
        <f t="shared" si="19"/>
        <v>44931727</v>
      </c>
    </row>
    <row r="291" spans="1:11" s="144" customFormat="1" ht="12.75" customHeight="1">
      <c r="A291" s="132" t="s">
        <v>2182</v>
      </c>
      <c r="B291" s="132" t="s">
        <v>2183</v>
      </c>
      <c r="C291" s="141">
        <v>5508</v>
      </c>
      <c r="D291" s="141">
        <v>301867</v>
      </c>
      <c r="E291" s="146">
        <f t="shared" si="16"/>
        <v>1.7999999999999999E-2</v>
      </c>
      <c r="F291" s="139">
        <v>477</v>
      </c>
      <c r="G291" s="139">
        <v>395</v>
      </c>
      <c r="H291" s="140">
        <v>30.14</v>
      </c>
      <c r="I291" s="143">
        <f t="shared" si="17"/>
        <v>90983</v>
      </c>
      <c r="J291" s="144">
        <f t="shared" si="18"/>
        <v>5</v>
      </c>
      <c r="K291" s="145">
        <f t="shared" si="19"/>
        <v>45233594</v>
      </c>
    </row>
    <row r="292" spans="1:11" s="144" customFormat="1" ht="12.75" customHeight="1">
      <c r="A292" s="132" t="s">
        <v>2184</v>
      </c>
      <c r="B292" s="132" t="s">
        <v>2185</v>
      </c>
      <c r="C292" s="141">
        <v>2416</v>
      </c>
      <c r="D292" s="141">
        <v>129801</v>
      </c>
      <c r="E292" s="146">
        <f t="shared" si="16"/>
        <v>1.9E-2</v>
      </c>
      <c r="F292" s="139">
        <v>345</v>
      </c>
      <c r="G292" s="139">
        <v>315</v>
      </c>
      <c r="H292" s="140">
        <v>44.72</v>
      </c>
      <c r="I292" s="143">
        <f t="shared" si="17"/>
        <v>58047</v>
      </c>
      <c r="J292" s="144">
        <f t="shared" si="18"/>
        <v>5</v>
      </c>
      <c r="K292" s="145">
        <f t="shared" si="19"/>
        <v>45363395</v>
      </c>
    </row>
    <row r="293" spans="1:11" s="144" customFormat="1" ht="12.75" customHeight="1">
      <c r="A293" s="132" t="s">
        <v>2186</v>
      </c>
      <c r="B293" s="132" t="s">
        <v>2187</v>
      </c>
      <c r="C293" s="141">
        <v>5706</v>
      </c>
      <c r="D293" s="141">
        <v>302471</v>
      </c>
      <c r="E293" s="146">
        <f t="shared" si="16"/>
        <v>1.9E-2</v>
      </c>
      <c r="F293" s="139">
        <v>655</v>
      </c>
      <c r="G293" s="139">
        <v>473</v>
      </c>
      <c r="H293" s="140">
        <v>56.37</v>
      </c>
      <c r="I293" s="143">
        <f t="shared" si="17"/>
        <v>170503</v>
      </c>
      <c r="J293" s="144">
        <f t="shared" si="18"/>
        <v>5</v>
      </c>
      <c r="K293" s="145">
        <f t="shared" si="19"/>
        <v>45665866</v>
      </c>
    </row>
    <row r="294" spans="1:11" s="144" customFormat="1" ht="12.75" customHeight="1">
      <c r="A294" s="132" t="s">
        <v>2188</v>
      </c>
      <c r="B294" s="132" t="s">
        <v>2189</v>
      </c>
      <c r="C294" s="141">
        <v>3753</v>
      </c>
      <c r="D294" s="141">
        <v>197657</v>
      </c>
      <c r="E294" s="146">
        <f t="shared" si="16"/>
        <v>1.9E-2</v>
      </c>
      <c r="F294" s="139">
        <v>595</v>
      </c>
      <c r="G294" s="139">
        <v>530</v>
      </c>
      <c r="H294" s="140">
        <v>54.88</v>
      </c>
      <c r="I294" s="143">
        <f t="shared" si="17"/>
        <v>108474</v>
      </c>
      <c r="J294" s="144">
        <f t="shared" si="18"/>
        <v>5</v>
      </c>
      <c r="K294" s="145">
        <f t="shared" si="19"/>
        <v>45863523</v>
      </c>
    </row>
    <row r="295" spans="1:11" s="144" customFormat="1" ht="12.75" customHeight="1">
      <c r="A295" s="132" t="s">
        <v>2190</v>
      </c>
      <c r="B295" s="132" t="s">
        <v>2191</v>
      </c>
      <c r="C295" s="141">
        <v>2692</v>
      </c>
      <c r="D295" s="141">
        <v>141041</v>
      </c>
      <c r="E295" s="146">
        <f t="shared" si="16"/>
        <v>1.9E-2</v>
      </c>
      <c r="F295" s="139">
        <v>357</v>
      </c>
      <c r="G295" s="139">
        <v>299</v>
      </c>
      <c r="H295" s="140">
        <v>43.76</v>
      </c>
      <c r="I295" s="143">
        <f t="shared" si="17"/>
        <v>61720</v>
      </c>
      <c r="J295" s="144">
        <f t="shared" si="18"/>
        <v>5</v>
      </c>
      <c r="K295" s="145">
        <f t="shared" si="19"/>
        <v>46004564</v>
      </c>
    </row>
    <row r="296" spans="1:11" s="144" customFormat="1" ht="12.75" customHeight="1">
      <c r="A296" s="132" t="s">
        <v>2192</v>
      </c>
      <c r="B296" s="132" t="s">
        <v>2193</v>
      </c>
      <c r="C296" s="141">
        <v>3989</v>
      </c>
      <c r="D296" s="141">
        <v>205029</v>
      </c>
      <c r="E296" s="146">
        <f t="shared" si="16"/>
        <v>1.9E-2</v>
      </c>
      <c r="F296" s="139">
        <v>409</v>
      </c>
      <c r="G296" s="139">
        <v>332</v>
      </c>
      <c r="H296" s="140">
        <v>37.06</v>
      </c>
      <c r="I296" s="143">
        <f t="shared" si="17"/>
        <v>75984</v>
      </c>
      <c r="J296" s="144">
        <f t="shared" si="18"/>
        <v>5</v>
      </c>
      <c r="K296" s="145">
        <f t="shared" si="19"/>
        <v>46209593</v>
      </c>
    </row>
    <row r="297" spans="1:11" s="144" customFormat="1" ht="12.75" customHeight="1">
      <c r="A297" s="132" t="s">
        <v>2194</v>
      </c>
      <c r="B297" s="132" t="s">
        <v>2195</v>
      </c>
      <c r="C297" s="141">
        <v>4226</v>
      </c>
      <c r="D297" s="141">
        <v>216791</v>
      </c>
      <c r="E297" s="146">
        <f t="shared" si="16"/>
        <v>1.9E-2</v>
      </c>
      <c r="F297" s="139">
        <v>466</v>
      </c>
      <c r="G297" s="139">
        <v>404</v>
      </c>
      <c r="H297" s="140">
        <v>56.55</v>
      </c>
      <c r="I297" s="143">
        <f t="shared" si="17"/>
        <v>122595</v>
      </c>
      <c r="J297" s="144">
        <f t="shared" si="18"/>
        <v>5</v>
      </c>
      <c r="K297" s="145">
        <f t="shared" si="19"/>
        <v>46426384</v>
      </c>
    </row>
    <row r="298" spans="1:11" s="144" customFormat="1" ht="12.75" customHeight="1">
      <c r="A298" s="132" t="s">
        <v>2196</v>
      </c>
      <c r="B298" s="132" t="s">
        <v>2197</v>
      </c>
      <c r="C298" s="141">
        <v>5782</v>
      </c>
      <c r="D298" s="141">
        <v>296478</v>
      </c>
      <c r="E298" s="146">
        <f t="shared" si="16"/>
        <v>0.02</v>
      </c>
      <c r="F298" s="139">
        <v>743</v>
      </c>
      <c r="G298" s="139">
        <v>684</v>
      </c>
      <c r="H298" s="140">
        <v>49.3</v>
      </c>
      <c r="I298" s="143">
        <f t="shared" si="17"/>
        <v>146164</v>
      </c>
      <c r="J298" s="144">
        <f t="shared" si="18"/>
        <v>5</v>
      </c>
      <c r="K298" s="145">
        <f t="shared" si="19"/>
        <v>46722862</v>
      </c>
    </row>
    <row r="299" spans="1:11" s="144" customFormat="1" ht="12.75" customHeight="1">
      <c r="A299" s="132" t="s">
        <v>2198</v>
      </c>
      <c r="B299" s="132" t="s">
        <v>2199</v>
      </c>
      <c r="C299" s="141">
        <v>4922</v>
      </c>
      <c r="D299" s="141">
        <v>248752</v>
      </c>
      <c r="E299" s="146">
        <f t="shared" si="16"/>
        <v>0.02</v>
      </c>
      <c r="F299" s="139">
        <v>445</v>
      </c>
      <c r="G299" s="139">
        <v>416</v>
      </c>
      <c r="H299" s="140">
        <v>45.37</v>
      </c>
      <c r="I299" s="143">
        <f t="shared" si="17"/>
        <v>112859</v>
      </c>
      <c r="J299" s="144">
        <f t="shared" si="18"/>
        <v>5</v>
      </c>
      <c r="K299" s="145">
        <f t="shared" si="19"/>
        <v>46971614</v>
      </c>
    </row>
    <row r="300" spans="1:11" s="144" customFormat="1" ht="12.75" customHeight="1">
      <c r="A300" s="132" t="s">
        <v>2200</v>
      </c>
      <c r="B300" s="132" t="s">
        <v>2201</v>
      </c>
      <c r="C300" s="141">
        <v>3494</v>
      </c>
      <c r="D300" s="141">
        <v>176107</v>
      </c>
      <c r="E300" s="146">
        <f t="shared" si="16"/>
        <v>0.02</v>
      </c>
      <c r="F300" s="139">
        <v>333</v>
      </c>
      <c r="G300" s="139">
        <v>317</v>
      </c>
      <c r="H300" s="140">
        <v>38.39</v>
      </c>
      <c r="I300" s="143">
        <f t="shared" si="17"/>
        <v>67607</v>
      </c>
      <c r="J300" s="144">
        <f t="shared" si="18"/>
        <v>5</v>
      </c>
      <c r="K300" s="145">
        <f t="shared" si="19"/>
        <v>47147721</v>
      </c>
    </row>
    <row r="301" spans="1:11" s="144" customFormat="1" ht="12.75" customHeight="1">
      <c r="A301" s="132" t="s">
        <v>2202</v>
      </c>
      <c r="B301" s="132" t="s">
        <v>2203</v>
      </c>
      <c r="C301" s="141">
        <v>2956</v>
      </c>
      <c r="D301" s="141">
        <v>148020</v>
      </c>
      <c r="E301" s="146">
        <f t="shared" si="16"/>
        <v>0.02</v>
      </c>
      <c r="F301" s="139">
        <v>312</v>
      </c>
      <c r="G301" s="139">
        <v>286</v>
      </c>
      <c r="H301" s="140">
        <v>43.83</v>
      </c>
      <c r="I301" s="143">
        <f t="shared" si="17"/>
        <v>64877</v>
      </c>
      <c r="J301" s="144">
        <f t="shared" si="18"/>
        <v>5</v>
      </c>
      <c r="K301" s="145">
        <f t="shared" si="19"/>
        <v>47295741</v>
      </c>
    </row>
    <row r="302" spans="1:11" s="144" customFormat="1" ht="12.75" customHeight="1">
      <c r="A302" s="132" t="s">
        <v>2204</v>
      </c>
      <c r="B302" s="132" t="s">
        <v>2205</v>
      </c>
      <c r="C302" s="141">
        <v>4125</v>
      </c>
      <c r="D302" s="141">
        <v>206460</v>
      </c>
      <c r="E302" s="146">
        <f t="shared" si="16"/>
        <v>0.02</v>
      </c>
      <c r="F302" s="139">
        <v>376</v>
      </c>
      <c r="G302" s="139">
        <v>323</v>
      </c>
      <c r="H302" s="140">
        <v>62.44</v>
      </c>
      <c r="I302" s="143">
        <f t="shared" si="17"/>
        <v>128914</v>
      </c>
      <c r="J302" s="144">
        <f t="shared" si="18"/>
        <v>5</v>
      </c>
      <c r="K302" s="145">
        <f t="shared" si="19"/>
        <v>47502201</v>
      </c>
    </row>
    <row r="303" spans="1:11" s="144" customFormat="1" ht="12.75" customHeight="1">
      <c r="A303" s="132" t="s">
        <v>2206</v>
      </c>
      <c r="B303" s="132" t="s">
        <v>2207</v>
      </c>
      <c r="C303" s="141">
        <v>5996</v>
      </c>
      <c r="D303" s="141">
        <v>299249</v>
      </c>
      <c r="E303" s="146">
        <f t="shared" si="16"/>
        <v>0.02</v>
      </c>
      <c r="F303" s="139">
        <v>525</v>
      </c>
      <c r="G303" s="139">
        <v>488</v>
      </c>
      <c r="H303" s="140">
        <v>46.03</v>
      </c>
      <c r="I303" s="143">
        <f t="shared" si="17"/>
        <v>137744</v>
      </c>
      <c r="J303" s="144">
        <f t="shared" si="18"/>
        <v>5</v>
      </c>
      <c r="K303" s="145">
        <f t="shared" si="19"/>
        <v>47801450</v>
      </c>
    </row>
    <row r="304" spans="1:11" s="144" customFormat="1" ht="12.75" customHeight="1">
      <c r="A304" s="132" t="s">
        <v>2208</v>
      </c>
      <c r="B304" s="132" t="s">
        <v>2209</v>
      </c>
      <c r="C304" s="141">
        <v>5456</v>
      </c>
      <c r="D304" s="141">
        <v>254275</v>
      </c>
      <c r="E304" s="146">
        <f t="shared" si="16"/>
        <v>2.1000000000000001E-2</v>
      </c>
      <c r="F304" s="139">
        <v>560</v>
      </c>
      <c r="G304" s="139">
        <v>508</v>
      </c>
      <c r="H304" s="140">
        <v>53.8</v>
      </c>
      <c r="I304" s="143">
        <f t="shared" si="17"/>
        <v>136800</v>
      </c>
      <c r="J304" s="144">
        <f t="shared" si="18"/>
        <v>5</v>
      </c>
      <c r="K304" s="145">
        <f t="shared" si="19"/>
        <v>48055725</v>
      </c>
    </row>
    <row r="305" spans="1:11" s="144" customFormat="1" ht="12.75" customHeight="1">
      <c r="A305" s="132" t="s">
        <v>2210</v>
      </c>
      <c r="B305" s="132" t="s">
        <v>2211</v>
      </c>
      <c r="C305" s="141">
        <v>6216</v>
      </c>
      <c r="D305" s="141">
        <v>289229</v>
      </c>
      <c r="E305" s="146">
        <f t="shared" si="16"/>
        <v>2.1000000000000001E-2</v>
      </c>
      <c r="F305" s="139">
        <v>693</v>
      </c>
      <c r="G305" s="139">
        <v>592</v>
      </c>
      <c r="H305" s="140">
        <v>31.38</v>
      </c>
      <c r="I305" s="143">
        <f t="shared" si="17"/>
        <v>90760</v>
      </c>
      <c r="J305" s="144">
        <f t="shared" si="18"/>
        <v>5</v>
      </c>
      <c r="K305" s="145">
        <f t="shared" si="19"/>
        <v>48344954</v>
      </c>
    </row>
    <row r="306" spans="1:11" s="144" customFormat="1" ht="12.75" customHeight="1">
      <c r="A306" s="132" t="s">
        <v>2212</v>
      </c>
      <c r="B306" s="132" t="s">
        <v>2213</v>
      </c>
      <c r="C306" s="141">
        <v>5993</v>
      </c>
      <c r="D306" s="141">
        <v>273526</v>
      </c>
      <c r="E306" s="146">
        <f t="shared" si="16"/>
        <v>2.1999999999999999E-2</v>
      </c>
      <c r="F306" s="139">
        <v>298</v>
      </c>
      <c r="G306" s="139">
        <v>318</v>
      </c>
      <c r="H306" s="140">
        <v>21.52</v>
      </c>
      <c r="I306" s="143">
        <f t="shared" si="17"/>
        <v>58863</v>
      </c>
      <c r="J306" s="144">
        <f t="shared" si="18"/>
        <v>5</v>
      </c>
      <c r="K306" s="145">
        <f t="shared" si="19"/>
        <v>48618480</v>
      </c>
    </row>
    <row r="307" spans="1:11" s="144" customFormat="1" ht="12.75" customHeight="1">
      <c r="A307" s="132" t="s">
        <v>2214</v>
      </c>
      <c r="B307" s="132" t="s">
        <v>2215</v>
      </c>
      <c r="C307" s="141">
        <v>8516</v>
      </c>
      <c r="D307" s="141">
        <v>386083</v>
      </c>
      <c r="E307" s="146">
        <f t="shared" si="16"/>
        <v>2.1999999999999999E-2</v>
      </c>
      <c r="F307" s="139">
        <v>728</v>
      </c>
      <c r="G307" s="139">
        <v>622</v>
      </c>
      <c r="H307" s="140">
        <v>37.770000000000003</v>
      </c>
      <c r="I307" s="143">
        <f t="shared" si="17"/>
        <v>145824</v>
      </c>
      <c r="J307" s="144">
        <f t="shared" si="18"/>
        <v>5</v>
      </c>
      <c r="K307" s="145">
        <f t="shared" si="19"/>
        <v>49004563</v>
      </c>
    </row>
    <row r="308" spans="1:11" s="144" customFormat="1" ht="12.75" customHeight="1">
      <c r="A308" s="132" t="s">
        <v>2216</v>
      </c>
      <c r="B308" s="132" t="s">
        <v>2217</v>
      </c>
      <c r="C308" s="141">
        <v>3714</v>
      </c>
      <c r="D308" s="141">
        <v>162666</v>
      </c>
      <c r="E308" s="146">
        <f t="shared" si="16"/>
        <v>2.3E-2</v>
      </c>
      <c r="F308" s="139">
        <v>288</v>
      </c>
      <c r="G308" s="139">
        <v>264</v>
      </c>
      <c r="H308" s="140">
        <v>41.97</v>
      </c>
      <c r="I308" s="143">
        <f t="shared" si="17"/>
        <v>68271</v>
      </c>
      <c r="J308" s="144">
        <f t="shared" si="18"/>
        <v>5</v>
      </c>
      <c r="K308" s="145">
        <f t="shared" si="19"/>
        <v>49167229</v>
      </c>
    </row>
    <row r="309" spans="1:11" s="144" customFormat="1" ht="12.75" customHeight="1">
      <c r="A309" s="132" t="s">
        <v>2218</v>
      </c>
      <c r="B309" s="132" t="s">
        <v>2219</v>
      </c>
      <c r="C309" s="141">
        <v>7464</v>
      </c>
      <c r="D309" s="141">
        <v>325282</v>
      </c>
      <c r="E309" s="146">
        <f t="shared" si="16"/>
        <v>2.3E-2</v>
      </c>
      <c r="F309" s="139">
        <v>717</v>
      </c>
      <c r="G309" s="139">
        <v>634</v>
      </c>
      <c r="H309" s="140">
        <v>50.84</v>
      </c>
      <c r="I309" s="143">
        <f t="shared" si="17"/>
        <v>165373</v>
      </c>
      <c r="J309" s="144">
        <f t="shared" si="18"/>
        <v>5</v>
      </c>
      <c r="K309" s="145">
        <f t="shared" si="19"/>
        <v>49492511</v>
      </c>
    </row>
    <row r="310" spans="1:11" s="144" customFormat="1" ht="12.75" customHeight="1">
      <c r="A310" s="132" t="s">
        <v>2220</v>
      </c>
      <c r="B310" s="132" t="s">
        <v>2221</v>
      </c>
      <c r="C310" s="141">
        <v>8150</v>
      </c>
      <c r="D310" s="141">
        <v>348343</v>
      </c>
      <c r="E310" s="146">
        <f t="shared" si="16"/>
        <v>2.3E-2</v>
      </c>
      <c r="F310" s="139">
        <v>720</v>
      </c>
      <c r="G310" s="139">
        <v>689</v>
      </c>
      <c r="H310" s="140">
        <v>48.92</v>
      </c>
      <c r="I310" s="143">
        <f t="shared" si="17"/>
        <v>170409</v>
      </c>
      <c r="J310" s="144">
        <f t="shared" si="18"/>
        <v>5</v>
      </c>
      <c r="K310" s="145">
        <f t="shared" si="19"/>
        <v>49840854</v>
      </c>
    </row>
    <row r="311" spans="1:11" s="144" customFormat="1" ht="12.75" customHeight="1">
      <c r="A311" s="132" t="s">
        <v>2222</v>
      </c>
      <c r="B311" s="132" t="s">
        <v>2223</v>
      </c>
      <c r="C311" s="141">
        <v>7434</v>
      </c>
      <c r="D311" s="141">
        <v>316096</v>
      </c>
      <c r="E311" s="146">
        <f t="shared" si="16"/>
        <v>2.4E-2</v>
      </c>
      <c r="F311" s="139">
        <v>468</v>
      </c>
      <c r="G311" s="139">
        <v>441</v>
      </c>
      <c r="H311" s="140">
        <v>24.97</v>
      </c>
      <c r="I311" s="143">
        <f t="shared" si="17"/>
        <v>78929</v>
      </c>
      <c r="J311" s="144">
        <f t="shared" si="18"/>
        <v>5</v>
      </c>
      <c r="K311" s="145">
        <f t="shared" si="19"/>
        <v>50156950</v>
      </c>
    </row>
    <row r="312" spans="1:11" s="144" customFormat="1" ht="12.75" customHeight="1">
      <c r="A312" s="132" t="s">
        <v>2224</v>
      </c>
      <c r="B312" s="132" t="s">
        <v>2225</v>
      </c>
      <c r="C312" s="141">
        <v>6490</v>
      </c>
      <c r="D312" s="141">
        <v>271139</v>
      </c>
      <c r="E312" s="146">
        <f t="shared" si="16"/>
        <v>2.4E-2</v>
      </c>
      <c r="F312" s="139">
        <v>428</v>
      </c>
      <c r="G312" s="139">
        <v>428</v>
      </c>
      <c r="H312" s="140">
        <v>48.94</v>
      </c>
      <c r="I312" s="143">
        <f t="shared" si="17"/>
        <v>132695</v>
      </c>
      <c r="J312" s="144">
        <f t="shared" si="18"/>
        <v>5</v>
      </c>
      <c r="K312" s="145">
        <f t="shared" si="19"/>
        <v>50428089</v>
      </c>
    </row>
    <row r="313" spans="1:11" s="144" customFormat="1" ht="12.75" customHeight="1">
      <c r="A313" s="132" t="s">
        <v>2226</v>
      </c>
      <c r="B313" s="132" t="s">
        <v>2227</v>
      </c>
      <c r="C313" s="141">
        <v>1731</v>
      </c>
      <c r="D313" s="141">
        <v>67564</v>
      </c>
      <c r="E313" s="146">
        <f t="shared" si="16"/>
        <v>2.5999999999999999E-2</v>
      </c>
      <c r="F313" s="139">
        <v>261</v>
      </c>
      <c r="G313" s="139">
        <v>196</v>
      </c>
      <c r="H313" s="140">
        <v>75.56</v>
      </c>
      <c r="I313" s="143">
        <f t="shared" si="17"/>
        <v>51051</v>
      </c>
      <c r="J313" s="144">
        <f t="shared" si="18"/>
        <v>5</v>
      </c>
      <c r="K313" s="145">
        <f t="shared" si="19"/>
        <v>50495653</v>
      </c>
    </row>
    <row r="314" spans="1:11" s="144" customFormat="1" ht="12.75" customHeight="1">
      <c r="A314" s="132" t="s">
        <v>2228</v>
      </c>
      <c r="B314" s="132" t="s">
        <v>2229</v>
      </c>
      <c r="C314" s="141">
        <v>8446</v>
      </c>
      <c r="D314" s="141">
        <v>327910</v>
      </c>
      <c r="E314" s="146">
        <f t="shared" si="16"/>
        <v>2.5999999999999999E-2</v>
      </c>
      <c r="F314" s="139">
        <v>451</v>
      </c>
      <c r="G314" s="139">
        <v>390</v>
      </c>
      <c r="H314" s="140">
        <v>21.38</v>
      </c>
      <c r="I314" s="143">
        <f t="shared" si="17"/>
        <v>70107</v>
      </c>
      <c r="J314" s="144">
        <f t="shared" si="18"/>
        <v>5</v>
      </c>
      <c r="K314" s="145">
        <f t="shared" si="19"/>
        <v>50823563</v>
      </c>
    </row>
    <row r="315" spans="1:11" s="144" customFormat="1" ht="12.75" customHeight="1">
      <c r="A315" s="132" t="s">
        <v>2230</v>
      </c>
      <c r="B315" s="132" t="s">
        <v>2231</v>
      </c>
      <c r="C315" s="141">
        <v>9280</v>
      </c>
      <c r="D315" s="141">
        <v>352911</v>
      </c>
      <c r="E315" s="146">
        <f t="shared" si="16"/>
        <v>2.5999999999999999E-2</v>
      </c>
      <c r="F315" s="139">
        <v>905</v>
      </c>
      <c r="G315" s="139">
        <v>754</v>
      </c>
      <c r="H315" s="140">
        <v>55.6</v>
      </c>
      <c r="I315" s="143">
        <f t="shared" si="17"/>
        <v>196219</v>
      </c>
      <c r="J315" s="144">
        <f t="shared" si="18"/>
        <v>5</v>
      </c>
      <c r="K315" s="145">
        <f t="shared" si="19"/>
        <v>51176474</v>
      </c>
    </row>
    <row r="316" spans="1:11" s="144" customFormat="1" ht="12.75" customHeight="1">
      <c r="A316" s="132" t="s">
        <v>2232</v>
      </c>
      <c r="B316" s="132" t="s">
        <v>2233</v>
      </c>
      <c r="C316" s="141">
        <v>14362</v>
      </c>
      <c r="D316" s="141">
        <v>541263</v>
      </c>
      <c r="E316" s="146">
        <f t="shared" si="16"/>
        <v>2.7E-2</v>
      </c>
      <c r="F316" s="139">
        <v>1018</v>
      </c>
      <c r="G316" s="139">
        <v>988</v>
      </c>
      <c r="H316" s="140">
        <v>39.64</v>
      </c>
      <c r="I316" s="143">
        <f t="shared" si="17"/>
        <v>214557</v>
      </c>
      <c r="J316" s="144">
        <f t="shared" si="18"/>
        <v>5</v>
      </c>
      <c r="K316" s="145">
        <f t="shared" si="19"/>
        <v>51717737</v>
      </c>
    </row>
    <row r="317" spans="1:11" s="144" customFormat="1" ht="12.75" customHeight="1">
      <c r="A317" s="132" t="s">
        <v>2234</v>
      </c>
      <c r="B317" s="132" t="s">
        <v>2235</v>
      </c>
      <c r="C317" s="141">
        <v>9295</v>
      </c>
      <c r="D317" s="141">
        <v>343196</v>
      </c>
      <c r="E317" s="146">
        <f t="shared" si="16"/>
        <v>2.7E-2</v>
      </c>
      <c r="F317" s="139">
        <v>555</v>
      </c>
      <c r="G317" s="139">
        <v>552</v>
      </c>
      <c r="H317" s="140">
        <v>39.6</v>
      </c>
      <c r="I317" s="143">
        <f t="shared" si="17"/>
        <v>135906</v>
      </c>
      <c r="J317" s="144">
        <f t="shared" si="18"/>
        <v>5</v>
      </c>
      <c r="K317" s="145">
        <f t="shared" si="19"/>
        <v>52060933</v>
      </c>
    </row>
    <row r="318" spans="1:11" s="144" customFormat="1" ht="12.75" customHeight="1">
      <c r="A318" s="132" t="s">
        <v>2236</v>
      </c>
      <c r="B318" s="132" t="s">
        <v>2237</v>
      </c>
      <c r="C318" s="141">
        <v>9694</v>
      </c>
      <c r="D318" s="141">
        <v>313223</v>
      </c>
      <c r="E318" s="146">
        <f t="shared" si="16"/>
        <v>3.1E-2</v>
      </c>
      <c r="F318" s="139">
        <v>373</v>
      </c>
      <c r="G318" s="139">
        <v>361</v>
      </c>
      <c r="H318" s="140">
        <v>27.19</v>
      </c>
      <c r="I318" s="143">
        <f t="shared" si="17"/>
        <v>85165</v>
      </c>
      <c r="J318" s="144">
        <f t="shared" si="18"/>
        <v>5</v>
      </c>
      <c r="K318" s="145">
        <f t="shared" si="19"/>
        <v>52374156</v>
      </c>
    </row>
    <row r="319" spans="1:11" s="144" customFormat="1" ht="12.75" customHeight="1">
      <c r="A319" s="132" t="s">
        <v>2238</v>
      </c>
      <c r="B319" s="132" t="s">
        <v>2239</v>
      </c>
      <c r="C319" s="141">
        <v>8701</v>
      </c>
      <c r="D319" s="141">
        <v>275843</v>
      </c>
      <c r="E319" s="146">
        <f t="shared" si="16"/>
        <v>3.2000000000000001E-2</v>
      </c>
      <c r="F319" s="139">
        <v>408</v>
      </c>
      <c r="G319" s="139">
        <v>386</v>
      </c>
      <c r="H319" s="140">
        <v>40.9</v>
      </c>
      <c r="I319" s="143">
        <f t="shared" si="17"/>
        <v>112820</v>
      </c>
      <c r="J319" s="144">
        <f t="shared" si="18"/>
        <v>5</v>
      </c>
      <c r="K319" s="145">
        <f t="shared" si="19"/>
        <v>52649999</v>
      </c>
    </row>
    <row r="320" spans="1:11" s="144" customFormat="1" ht="12.75" customHeight="1">
      <c r="A320" s="132" t="s">
        <v>2240</v>
      </c>
      <c r="B320" s="132" t="s">
        <v>2241</v>
      </c>
      <c r="C320" s="141">
        <v>9274</v>
      </c>
      <c r="D320" s="141">
        <v>278451</v>
      </c>
      <c r="E320" s="146">
        <f t="shared" si="16"/>
        <v>3.3000000000000002E-2</v>
      </c>
      <c r="F320" s="139">
        <v>326</v>
      </c>
      <c r="G320" s="139">
        <v>340</v>
      </c>
      <c r="H320" s="140">
        <v>24.43</v>
      </c>
      <c r="I320" s="143">
        <f t="shared" si="17"/>
        <v>68026</v>
      </c>
      <c r="J320" s="144">
        <f t="shared" si="18"/>
        <v>5</v>
      </c>
      <c r="K320" s="145">
        <f t="shared" si="19"/>
        <v>52928450</v>
      </c>
    </row>
    <row r="321" spans="1:13" s="144" customFormat="1" ht="12.75" customHeight="1">
      <c r="A321" s="132" t="s">
        <v>2242</v>
      </c>
      <c r="B321" s="132" t="s">
        <v>2243</v>
      </c>
      <c r="C321" s="141">
        <v>5404</v>
      </c>
      <c r="D321" s="141">
        <v>156726</v>
      </c>
      <c r="E321" s="146">
        <f t="shared" si="16"/>
        <v>3.4000000000000002E-2</v>
      </c>
      <c r="F321" s="139">
        <v>209</v>
      </c>
      <c r="G321" s="139">
        <v>236</v>
      </c>
      <c r="H321" s="140">
        <v>31.31</v>
      </c>
      <c r="I321" s="143">
        <f t="shared" si="17"/>
        <v>49071</v>
      </c>
      <c r="J321" s="144">
        <f t="shared" si="18"/>
        <v>5</v>
      </c>
      <c r="K321" s="145">
        <f t="shared" si="19"/>
        <v>53085176</v>
      </c>
    </row>
    <row r="322" spans="1:13" s="144" customFormat="1" ht="12.75" customHeight="1">
      <c r="A322" s="132" t="s">
        <v>2244</v>
      </c>
      <c r="B322" s="132" t="s">
        <v>2245</v>
      </c>
      <c r="C322" s="141">
        <v>4594</v>
      </c>
      <c r="D322" s="141">
        <v>131799</v>
      </c>
      <c r="E322" s="146">
        <f t="shared" si="16"/>
        <v>3.5000000000000003E-2</v>
      </c>
      <c r="F322" s="139">
        <v>251</v>
      </c>
      <c r="G322" s="139">
        <v>225</v>
      </c>
      <c r="H322" s="140">
        <v>26.15</v>
      </c>
      <c r="I322" s="143">
        <f t="shared" si="17"/>
        <v>34465</v>
      </c>
      <c r="J322" s="144">
        <f t="shared" si="18"/>
        <v>5</v>
      </c>
      <c r="K322" s="145">
        <f t="shared" si="19"/>
        <v>53216975</v>
      </c>
    </row>
    <row r="323" spans="1:13" s="144" customFormat="1" ht="12.75" customHeight="1">
      <c r="A323" s="132" t="s">
        <v>2246</v>
      </c>
      <c r="B323" s="132" t="s">
        <v>2247</v>
      </c>
      <c r="C323" s="141">
        <v>5913</v>
      </c>
      <c r="D323" s="141">
        <v>161291</v>
      </c>
      <c r="E323" s="146">
        <f t="shared" si="16"/>
        <v>3.6999999999999998E-2</v>
      </c>
      <c r="F323" s="139">
        <v>252</v>
      </c>
      <c r="G323" s="139">
        <v>270</v>
      </c>
      <c r="H323" s="140">
        <v>29.73</v>
      </c>
      <c r="I323" s="143">
        <f t="shared" si="17"/>
        <v>47952</v>
      </c>
      <c r="J323" s="144">
        <f t="shared" si="18"/>
        <v>5</v>
      </c>
      <c r="K323" s="145">
        <f t="shared" si="19"/>
        <v>53378266</v>
      </c>
    </row>
    <row r="324" spans="1:13" s="144" customFormat="1" ht="12.75" customHeight="1">
      <c r="A324" s="132" t="s">
        <v>2248</v>
      </c>
      <c r="B324" s="132" t="s">
        <v>2249</v>
      </c>
      <c r="C324" s="141">
        <v>6596</v>
      </c>
      <c r="D324" s="141">
        <v>179654</v>
      </c>
      <c r="E324" s="146">
        <f t="shared" si="16"/>
        <v>3.6999999999999998E-2</v>
      </c>
      <c r="F324" s="139">
        <v>293</v>
      </c>
      <c r="G324" s="139">
        <v>243</v>
      </c>
      <c r="H324" s="140">
        <v>29.98</v>
      </c>
      <c r="I324" s="143">
        <f t="shared" si="17"/>
        <v>53860</v>
      </c>
      <c r="J324" s="144">
        <f t="shared" si="18"/>
        <v>5</v>
      </c>
      <c r="K324" s="145">
        <f t="shared" si="19"/>
        <v>53557920</v>
      </c>
    </row>
    <row r="325" spans="1:13" s="144" customFormat="1" ht="12.75" customHeight="1">
      <c r="A325" s="132" t="s">
        <v>2250</v>
      </c>
      <c r="B325" s="132" t="s">
        <v>2251</v>
      </c>
      <c r="C325" s="141">
        <v>8838</v>
      </c>
      <c r="D325" s="141">
        <v>232865</v>
      </c>
      <c r="E325" s="146">
        <f t="shared" si="16"/>
        <v>3.7999999999999999E-2</v>
      </c>
      <c r="F325" s="139">
        <v>350</v>
      </c>
      <c r="G325" s="139">
        <v>252</v>
      </c>
      <c r="H325" s="140">
        <v>24.78</v>
      </c>
      <c r="I325" s="143">
        <f t="shared" si="17"/>
        <v>57704</v>
      </c>
      <c r="J325" s="144">
        <f t="shared" si="18"/>
        <v>5</v>
      </c>
      <c r="K325" s="145">
        <f t="shared" si="19"/>
        <v>53790785</v>
      </c>
    </row>
    <row r="326" spans="1:13" s="144" customFormat="1" ht="12.75" customHeight="1">
      <c r="A326" s="132" t="s">
        <v>2252</v>
      </c>
      <c r="B326" s="132" t="s">
        <v>2253</v>
      </c>
      <c r="C326" s="141">
        <v>12697</v>
      </c>
      <c r="D326" s="141">
        <v>328254</v>
      </c>
      <c r="E326" s="146">
        <f t="shared" ref="E326:E331" si="20">C326/D326</f>
        <v>3.9E-2</v>
      </c>
      <c r="F326" s="139">
        <v>520</v>
      </c>
      <c r="G326" s="139">
        <v>452</v>
      </c>
      <c r="H326" s="140">
        <v>40.26</v>
      </c>
      <c r="I326" s="143">
        <f t="shared" ref="I326:I331" si="21">D326*H326/100</f>
        <v>132155</v>
      </c>
      <c r="J326" s="144">
        <f t="shared" si="18"/>
        <v>5</v>
      </c>
      <c r="K326" s="145">
        <f t="shared" si="19"/>
        <v>54119039</v>
      </c>
    </row>
    <row r="327" spans="1:13" s="144" customFormat="1" ht="12.75" customHeight="1">
      <c r="A327" s="132" t="s">
        <v>2254</v>
      </c>
      <c r="B327" s="132" t="s">
        <v>2255</v>
      </c>
      <c r="C327" s="141">
        <v>15107</v>
      </c>
      <c r="D327" s="141">
        <v>340978</v>
      </c>
      <c r="E327" s="146">
        <f t="shared" si="20"/>
        <v>4.3999999999999997E-2</v>
      </c>
      <c r="F327" s="139">
        <v>441</v>
      </c>
      <c r="G327" s="139">
        <v>381</v>
      </c>
      <c r="H327" s="140">
        <v>47.16</v>
      </c>
      <c r="I327" s="143">
        <f t="shared" si="21"/>
        <v>160805</v>
      </c>
      <c r="J327" s="144">
        <f>INT(K327/K$331*5+0.99999)</f>
        <v>5</v>
      </c>
      <c r="K327" s="145">
        <f t="shared" si="19"/>
        <v>54460017</v>
      </c>
    </row>
    <row r="328" spans="1:13" s="144" customFormat="1" ht="12.75" customHeight="1">
      <c r="A328" s="132" t="s">
        <v>2256</v>
      </c>
      <c r="B328" s="132" t="s">
        <v>2257</v>
      </c>
      <c r="C328" s="141">
        <v>13832</v>
      </c>
      <c r="D328" s="141">
        <v>304854</v>
      </c>
      <c r="E328" s="146">
        <f t="shared" si="20"/>
        <v>4.4999999999999998E-2</v>
      </c>
      <c r="F328" s="139">
        <v>302</v>
      </c>
      <c r="G328" s="139">
        <v>276</v>
      </c>
      <c r="H328" s="140">
        <v>32.54</v>
      </c>
      <c r="I328" s="143">
        <f t="shared" si="21"/>
        <v>99199</v>
      </c>
      <c r="J328" s="144">
        <f>INT(K328/K$331*5+0.99999)</f>
        <v>5</v>
      </c>
      <c r="K328" s="145">
        <f>D328+K327</f>
        <v>54764871</v>
      </c>
    </row>
    <row r="329" spans="1:13" s="144" customFormat="1" ht="12.75" customHeight="1">
      <c r="A329" s="132" t="s">
        <v>2258</v>
      </c>
      <c r="B329" s="132" t="s">
        <v>2259</v>
      </c>
      <c r="C329" s="141">
        <v>13130</v>
      </c>
      <c r="D329" s="141">
        <v>246181</v>
      </c>
      <c r="E329" s="146">
        <f t="shared" si="20"/>
        <v>5.2999999999999999E-2</v>
      </c>
      <c r="F329" s="139">
        <v>327</v>
      </c>
      <c r="G329" s="139">
        <v>290</v>
      </c>
      <c r="H329" s="140">
        <v>25.06</v>
      </c>
      <c r="I329" s="143">
        <f t="shared" si="21"/>
        <v>61693</v>
      </c>
      <c r="J329" s="144">
        <f>INT(K329/K$331*5+0.99999)</f>
        <v>5</v>
      </c>
      <c r="K329" s="145">
        <f>D329+K328</f>
        <v>55011052</v>
      </c>
    </row>
    <row r="330" spans="1:13" s="144" customFormat="1" ht="12.75" customHeight="1">
      <c r="A330" s="132" t="s">
        <v>2260</v>
      </c>
      <c r="B330" s="132" t="s">
        <v>2261</v>
      </c>
      <c r="C330" s="141">
        <v>14616</v>
      </c>
      <c r="D330" s="141">
        <v>247614</v>
      </c>
      <c r="E330" s="146">
        <f t="shared" si="20"/>
        <v>5.8999999999999997E-2</v>
      </c>
      <c r="F330" s="139">
        <v>311</v>
      </c>
      <c r="G330" s="139">
        <v>310</v>
      </c>
      <c r="H330" s="140">
        <v>31.03</v>
      </c>
      <c r="I330" s="143">
        <f t="shared" si="21"/>
        <v>76835</v>
      </c>
      <c r="J330" s="144">
        <f>INT(K330/K$331*5+0.99999)</f>
        <v>5</v>
      </c>
      <c r="K330" s="145">
        <f>D330+K329</f>
        <v>55258666</v>
      </c>
      <c r="M330" s="147">
        <f>1/E330</f>
        <v>16.9491525423729</v>
      </c>
    </row>
    <row r="331" spans="1:13" s="144" customFormat="1" ht="12.75" customHeight="1">
      <c r="A331" s="132" t="s">
        <v>2262</v>
      </c>
      <c r="B331" s="132" t="s">
        <v>2263</v>
      </c>
      <c r="C331" s="141">
        <v>802</v>
      </c>
      <c r="D331" s="141">
        <v>9401</v>
      </c>
      <c r="E331" s="146">
        <f t="shared" si="20"/>
        <v>8.5000000000000006E-2</v>
      </c>
      <c r="F331" s="139">
        <v>11</v>
      </c>
      <c r="G331" s="139">
        <v>12</v>
      </c>
      <c r="H331" s="140">
        <v>24.71</v>
      </c>
      <c r="I331" s="143">
        <f t="shared" si="21"/>
        <v>2323</v>
      </c>
      <c r="J331" s="144">
        <f>INT(K331/K$331*5+0.99999)</f>
        <v>5</v>
      </c>
      <c r="K331" s="145">
        <f>D331+K330</f>
        <v>55268067</v>
      </c>
      <c r="M331" s="147">
        <f>1/E331</f>
        <v>11.764705882352899</v>
      </c>
    </row>
    <row r="332" spans="1:13" s="144" customFormat="1" ht="12.75" customHeight="1">
      <c r="A332" s="132"/>
      <c r="B332" s="132"/>
      <c r="C332" s="141"/>
      <c r="D332" s="141"/>
      <c r="E332" s="146"/>
      <c r="F332" s="139"/>
      <c r="G332" s="139"/>
      <c r="H332" s="140"/>
      <c r="I332" s="143"/>
      <c r="K332" s="145"/>
    </row>
    <row r="333" spans="1:13" s="144" customFormat="1" ht="37" customHeight="1">
      <c r="A333" s="132" t="s">
        <v>59</v>
      </c>
      <c r="B333" s="136" t="s">
        <v>1604</v>
      </c>
      <c r="C333" s="137" t="s">
        <v>1605</v>
      </c>
      <c r="D333" s="137" t="s">
        <v>1606</v>
      </c>
      <c r="E333" s="138"/>
      <c r="F333" s="139" t="s">
        <v>1369</v>
      </c>
      <c r="G333" s="139" t="s">
        <v>1607</v>
      </c>
      <c r="H333" s="140" t="s">
        <v>1608</v>
      </c>
      <c r="I333" s="138" t="s">
        <v>1609</v>
      </c>
      <c r="J333" s="138" t="s">
        <v>1610</v>
      </c>
      <c r="K333" s="138" t="s">
        <v>1611</v>
      </c>
      <c r="L333" s="144" t="s">
        <v>2264</v>
      </c>
    </row>
    <row r="334" spans="1:13" s="144" customFormat="1" ht="12.75" customHeight="1">
      <c r="A334" s="132" t="s">
        <v>2265</v>
      </c>
      <c r="B334" s="132">
        <v>1</v>
      </c>
      <c r="C334" s="132">
        <f>SUMIF($J$6:$J$331,$B334,C$6:C$331)</f>
        <v>27808</v>
      </c>
      <c r="D334" s="132">
        <f>SUMIF($J$6:$J$331,$B334,D$6:D$331)</f>
        <v>11042445</v>
      </c>
      <c r="E334" s="148">
        <f>C334/D334</f>
        <v>3.0000000000000001E-3</v>
      </c>
      <c r="F334" s="132">
        <f>SUMIF($J$6:$J$331,$B334,F$6:F$331)</f>
        <v>37515</v>
      </c>
      <c r="G334" s="132">
        <f>SUMIF($J$6:$J$331,$B334,G$6:G$331)</f>
        <v>32067</v>
      </c>
      <c r="H334" s="148">
        <f>I334/D334</f>
        <v>0.58599999999999997</v>
      </c>
      <c r="I334" s="149">
        <f>SUMIF($J$6:$J$331,$B334,I$6:I$331)</f>
        <v>6468280</v>
      </c>
      <c r="J334" s="132" t="s">
        <v>59</v>
      </c>
      <c r="L334" s="150">
        <f>(F334-G334)/G334</f>
        <v>0.17</v>
      </c>
    </row>
    <row r="335" spans="1:13" s="144" customFormat="1" ht="12.75" customHeight="1">
      <c r="A335" s="132" t="s">
        <v>2266</v>
      </c>
      <c r="B335" s="132">
        <v>2</v>
      </c>
      <c r="C335" s="132">
        <f t="shared" ref="C335:I338" si="22">SUMIF($J$6:$J$331,$B335,C$6:C$331)</f>
        <v>48926</v>
      </c>
      <c r="D335" s="132">
        <f t="shared" si="22"/>
        <v>11062528</v>
      </c>
      <c r="E335" s="148">
        <f t="shared" ref="E335:E338" si="23">C335/D335</f>
        <v>4.0000000000000001E-3</v>
      </c>
      <c r="F335" s="132">
        <f t="shared" si="22"/>
        <v>35529</v>
      </c>
      <c r="G335" s="132">
        <f t="shared" si="22"/>
        <v>30331</v>
      </c>
      <c r="H335" s="148">
        <f t="shared" ref="H335:H338" si="24">I335/D335</f>
        <v>0.56899999999999995</v>
      </c>
      <c r="I335" s="149">
        <f t="shared" si="22"/>
        <v>6297083</v>
      </c>
      <c r="J335" s="132" t="s">
        <v>59</v>
      </c>
      <c r="L335" s="150">
        <f t="shared" ref="L335:L340" si="25">(F335-G335)/G335</f>
        <v>0.17100000000000001</v>
      </c>
    </row>
    <row r="336" spans="1:13" s="144" customFormat="1" ht="12.75" customHeight="1">
      <c r="A336" s="132" t="s">
        <v>2267</v>
      </c>
      <c r="B336" s="132">
        <v>3</v>
      </c>
      <c r="C336" s="132">
        <f t="shared" si="22"/>
        <v>70607</v>
      </c>
      <c r="D336" s="132">
        <f t="shared" si="22"/>
        <v>10931399</v>
      </c>
      <c r="E336" s="148">
        <f t="shared" si="23"/>
        <v>6.0000000000000001E-3</v>
      </c>
      <c r="F336" s="132">
        <f t="shared" si="22"/>
        <v>31533</v>
      </c>
      <c r="G336" s="132">
        <f t="shared" si="22"/>
        <v>26889</v>
      </c>
      <c r="H336" s="148">
        <f t="shared" si="24"/>
        <v>0.56200000000000006</v>
      </c>
      <c r="I336" s="149">
        <f t="shared" si="22"/>
        <v>6148001</v>
      </c>
      <c r="J336" s="132" t="s">
        <v>59</v>
      </c>
      <c r="L336" s="150">
        <f t="shared" si="25"/>
        <v>0.17299999999999999</v>
      </c>
    </row>
    <row r="337" spans="1:12" s="144" customFormat="1" ht="12.75" customHeight="1">
      <c r="A337" s="132" t="s">
        <v>2268</v>
      </c>
      <c r="B337" s="132">
        <v>4</v>
      </c>
      <c r="C337" s="132">
        <f t="shared" si="22"/>
        <v>130397</v>
      </c>
      <c r="D337" s="132">
        <f t="shared" si="22"/>
        <v>11039380</v>
      </c>
      <c r="E337" s="148">
        <f t="shared" si="23"/>
        <v>1.2E-2</v>
      </c>
      <c r="F337" s="132">
        <f t="shared" si="22"/>
        <v>28720</v>
      </c>
      <c r="G337" s="132">
        <f t="shared" si="22"/>
        <v>25116</v>
      </c>
      <c r="H337" s="148">
        <f t="shared" si="24"/>
        <v>0.53</v>
      </c>
      <c r="I337" s="149">
        <f t="shared" si="22"/>
        <v>5851693</v>
      </c>
      <c r="J337" s="132" t="s">
        <v>59</v>
      </c>
      <c r="L337" s="150">
        <f t="shared" si="25"/>
        <v>0.14299999999999999</v>
      </c>
    </row>
    <row r="338" spans="1:12" s="144" customFormat="1" ht="12.75" customHeight="1">
      <c r="A338" s="132" t="s">
        <v>2269</v>
      </c>
      <c r="B338" s="132">
        <v>5</v>
      </c>
      <c r="C338" s="132">
        <f t="shared" si="22"/>
        <v>301588</v>
      </c>
      <c r="D338" s="132">
        <f t="shared" si="22"/>
        <v>11192315</v>
      </c>
      <c r="E338" s="148">
        <f t="shared" si="23"/>
        <v>2.7E-2</v>
      </c>
      <c r="F338" s="132">
        <f t="shared" si="22"/>
        <v>20338</v>
      </c>
      <c r="G338" s="132">
        <f t="shared" si="22"/>
        <v>18325</v>
      </c>
      <c r="H338" s="148">
        <f t="shared" si="24"/>
        <v>0.39900000000000002</v>
      </c>
      <c r="I338" s="149">
        <f t="shared" si="22"/>
        <v>4467025</v>
      </c>
      <c r="J338" s="132" t="s">
        <v>59</v>
      </c>
      <c r="L338" s="150">
        <f t="shared" si="25"/>
        <v>0.11</v>
      </c>
    </row>
    <row r="339" spans="1:12" s="144" customFormat="1" ht="12.75" customHeight="1">
      <c r="A339" s="132" t="s">
        <v>59</v>
      </c>
      <c r="B339" s="132" t="s">
        <v>59</v>
      </c>
      <c r="C339" s="132" t="s">
        <v>59</v>
      </c>
      <c r="D339" s="132" t="s">
        <v>59</v>
      </c>
      <c r="E339" s="132" t="s">
        <v>59</v>
      </c>
      <c r="F339" s="132" t="s">
        <v>59</v>
      </c>
      <c r="G339" s="132" t="s">
        <v>59</v>
      </c>
      <c r="H339" s="132" t="s">
        <v>59</v>
      </c>
      <c r="I339" s="132" t="s">
        <v>59</v>
      </c>
      <c r="J339" s="132" t="s">
        <v>59</v>
      </c>
      <c r="K339" s="132" t="s">
        <v>59</v>
      </c>
      <c r="L339" s="132" t="s">
        <v>59</v>
      </c>
    </row>
    <row r="340" spans="1:12" s="144" customFormat="1" ht="12.75" customHeight="1">
      <c r="A340" s="132" t="s">
        <v>59</v>
      </c>
      <c r="B340" s="132" t="s">
        <v>59</v>
      </c>
      <c r="C340" s="132" t="s">
        <v>59</v>
      </c>
      <c r="D340" s="132" t="s">
        <v>59</v>
      </c>
      <c r="E340" s="132" t="s">
        <v>59</v>
      </c>
      <c r="F340" s="132">
        <f>SUM(F334:F338)</f>
        <v>153635</v>
      </c>
      <c r="G340" s="132">
        <f>SUM(G334:G338)</f>
        <v>132728</v>
      </c>
      <c r="H340" s="132" t="s">
        <v>59</v>
      </c>
      <c r="I340" s="132" t="s">
        <v>59</v>
      </c>
      <c r="J340" s="132" t="s">
        <v>59</v>
      </c>
      <c r="K340" s="132" t="s">
        <v>59</v>
      </c>
      <c r="L340" s="150">
        <f t="shared" si="25"/>
        <v>0.158</v>
      </c>
    </row>
    <row r="341" spans="1:12" s="144" customFormat="1" ht="12.75" customHeight="1">
      <c r="A341" s="132" t="s">
        <v>59</v>
      </c>
      <c r="B341" s="132" t="s">
        <v>59</v>
      </c>
      <c r="C341" s="132" t="s">
        <v>59</v>
      </c>
      <c r="D341" s="132" t="s">
        <v>59</v>
      </c>
      <c r="E341" s="132" t="s">
        <v>59</v>
      </c>
      <c r="F341" s="132" t="s">
        <v>59</v>
      </c>
      <c r="G341" s="132" t="s">
        <v>59</v>
      </c>
      <c r="H341" s="132" t="s">
        <v>59</v>
      </c>
      <c r="I341" s="132" t="s">
        <v>59</v>
      </c>
      <c r="J341" s="132" t="s">
        <v>59</v>
      </c>
      <c r="K341" s="132" t="s">
        <v>59</v>
      </c>
      <c r="L341" s="132" t="s">
        <v>59</v>
      </c>
    </row>
    <row r="342" spans="1:12" s="144" customFormat="1" ht="12.75" customHeight="1">
      <c r="A342" s="132" t="s">
        <v>59</v>
      </c>
      <c r="B342" s="132" t="s">
        <v>59</v>
      </c>
      <c r="C342" s="132" t="s">
        <v>59</v>
      </c>
      <c r="D342" s="132" t="s">
        <v>59</v>
      </c>
      <c r="E342" s="132" t="s">
        <v>59</v>
      </c>
      <c r="F342" s="132" t="s">
        <v>59</v>
      </c>
      <c r="G342" s="132" t="s">
        <v>59</v>
      </c>
      <c r="H342" s="132" t="s">
        <v>59</v>
      </c>
      <c r="I342" s="132" t="s">
        <v>59</v>
      </c>
      <c r="J342" s="132" t="s">
        <v>59</v>
      </c>
      <c r="K342" s="132" t="s">
        <v>59</v>
      </c>
      <c r="L342" s="132" t="s">
        <v>59</v>
      </c>
    </row>
    <row r="343" spans="1:12" s="144" customFormat="1" ht="12.75" customHeight="1">
      <c r="A343" s="132" t="s">
        <v>59</v>
      </c>
      <c r="B343" s="132" t="s">
        <v>59</v>
      </c>
      <c r="C343" s="132" t="s">
        <v>59</v>
      </c>
      <c r="D343" s="132" t="s">
        <v>59</v>
      </c>
      <c r="E343" s="132" t="s">
        <v>59</v>
      </c>
      <c r="F343" s="132" t="s">
        <v>59</v>
      </c>
      <c r="G343" s="132" t="s">
        <v>59</v>
      </c>
      <c r="H343" s="132" t="s">
        <v>59</v>
      </c>
      <c r="I343" s="132" t="s">
        <v>59</v>
      </c>
      <c r="J343" s="132" t="s">
        <v>59</v>
      </c>
      <c r="K343" s="132" t="s">
        <v>59</v>
      </c>
      <c r="L343" s="132" t="s">
        <v>59</v>
      </c>
    </row>
    <row r="344" spans="1:12" s="144" customFormat="1" ht="12.75" customHeight="1">
      <c r="A344" s="132" t="s">
        <v>59</v>
      </c>
      <c r="B344" s="132" t="s">
        <v>59</v>
      </c>
      <c r="C344" s="132" t="s">
        <v>59</v>
      </c>
      <c r="D344" s="132" t="s">
        <v>59</v>
      </c>
      <c r="E344" s="132" t="s">
        <v>59</v>
      </c>
      <c r="F344" s="132" t="s">
        <v>59</v>
      </c>
      <c r="G344" s="132" t="s">
        <v>59</v>
      </c>
      <c r="H344" s="132" t="s">
        <v>59</v>
      </c>
      <c r="I344" s="132" t="s">
        <v>59</v>
      </c>
      <c r="J344" s="132" t="s">
        <v>59</v>
      </c>
    </row>
    <row r="345" spans="1:12" s="144" customFormat="1" ht="12.75" customHeight="1">
      <c r="A345" s="132" t="s">
        <v>59</v>
      </c>
      <c r="B345" s="132" t="s">
        <v>59</v>
      </c>
      <c r="C345" s="132" t="s">
        <v>59</v>
      </c>
      <c r="D345" s="132" t="s">
        <v>59</v>
      </c>
      <c r="E345" s="132" t="s">
        <v>59</v>
      </c>
      <c r="F345" s="132" t="s">
        <v>59</v>
      </c>
      <c r="G345" s="132" t="s">
        <v>59</v>
      </c>
      <c r="H345" s="132" t="s">
        <v>59</v>
      </c>
      <c r="I345" s="132" t="s">
        <v>59</v>
      </c>
      <c r="J345" s="132" t="s">
        <v>59</v>
      </c>
    </row>
    <row r="346" spans="1:12" s="144" customFormat="1" ht="12.75" customHeight="1">
      <c r="A346" s="132" t="s">
        <v>59</v>
      </c>
      <c r="B346" s="132" t="s">
        <v>59</v>
      </c>
      <c r="C346" s="132" t="s">
        <v>59</v>
      </c>
      <c r="D346" s="132" t="s">
        <v>59</v>
      </c>
      <c r="E346" s="132" t="s">
        <v>59</v>
      </c>
      <c r="F346" s="132" t="s">
        <v>59</v>
      </c>
      <c r="G346" s="132" t="s">
        <v>59</v>
      </c>
      <c r="H346" s="132" t="s">
        <v>59</v>
      </c>
      <c r="I346" s="132" t="s">
        <v>59</v>
      </c>
      <c r="J346" s="132" t="s">
        <v>59</v>
      </c>
    </row>
    <row r="347" spans="1:12" s="144" customFormat="1" ht="12.75" customHeight="1">
      <c r="A347" s="132" t="s">
        <v>59</v>
      </c>
      <c r="B347" s="132" t="s">
        <v>59</v>
      </c>
      <c r="C347" s="132" t="s">
        <v>59</v>
      </c>
      <c r="D347" s="132" t="s">
        <v>59</v>
      </c>
      <c r="E347" s="132" t="s">
        <v>59</v>
      </c>
      <c r="F347" s="132" t="s">
        <v>59</v>
      </c>
      <c r="G347" s="132" t="s">
        <v>59</v>
      </c>
      <c r="H347" s="132" t="s">
        <v>59</v>
      </c>
      <c r="I347" s="132" t="s">
        <v>59</v>
      </c>
      <c r="J347" s="132" t="s">
        <v>59</v>
      </c>
    </row>
    <row r="348" spans="1:12" s="144" customFormat="1" ht="12.75" customHeight="1">
      <c r="A348" s="132" t="s">
        <v>59</v>
      </c>
      <c r="B348" s="132" t="s">
        <v>59</v>
      </c>
      <c r="C348" s="132" t="s">
        <v>59</v>
      </c>
      <c r="D348" s="132" t="s">
        <v>59</v>
      </c>
      <c r="E348" s="132" t="s">
        <v>59</v>
      </c>
      <c r="F348" s="132" t="s">
        <v>59</v>
      </c>
      <c r="G348" s="132" t="s">
        <v>59</v>
      </c>
      <c r="H348" s="132" t="s">
        <v>59</v>
      </c>
      <c r="I348" s="132" t="s">
        <v>59</v>
      </c>
      <c r="J348" s="132" t="s">
        <v>59</v>
      </c>
    </row>
    <row r="349" spans="1:12" s="144" customFormat="1" ht="12.75" customHeight="1">
      <c r="A349" s="132" t="s">
        <v>59</v>
      </c>
      <c r="B349" s="132" t="s">
        <v>59</v>
      </c>
      <c r="C349" s="132" t="s">
        <v>59</v>
      </c>
      <c r="D349" s="132" t="s">
        <v>59</v>
      </c>
      <c r="E349" s="132" t="s">
        <v>59</v>
      </c>
      <c r="F349" s="132" t="s">
        <v>59</v>
      </c>
      <c r="G349" s="132" t="s">
        <v>59</v>
      </c>
      <c r="H349" s="132" t="s">
        <v>59</v>
      </c>
      <c r="I349" s="132" t="s">
        <v>59</v>
      </c>
      <c r="J349" s="132" t="s">
        <v>59</v>
      </c>
    </row>
    <row r="350" spans="1:12" s="144" customFormat="1" ht="12.75" customHeight="1">
      <c r="A350" s="132" t="s">
        <v>59</v>
      </c>
      <c r="B350" s="132" t="s">
        <v>59</v>
      </c>
      <c r="C350" s="132" t="s">
        <v>59</v>
      </c>
      <c r="D350" s="132" t="s">
        <v>59</v>
      </c>
      <c r="E350" s="132" t="s">
        <v>59</v>
      </c>
      <c r="F350" s="132" t="s">
        <v>59</v>
      </c>
      <c r="G350" s="132" t="s">
        <v>59</v>
      </c>
      <c r="H350" s="132" t="s">
        <v>59</v>
      </c>
      <c r="I350" s="132" t="s">
        <v>59</v>
      </c>
      <c r="J350" s="132" t="s">
        <v>59</v>
      </c>
    </row>
    <row r="351" spans="1:12" s="144" customFormat="1" ht="12.75" customHeight="1">
      <c r="A351" s="132" t="s">
        <v>59</v>
      </c>
      <c r="B351" s="132" t="s">
        <v>59</v>
      </c>
      <c r="C351" s="132" t="s">
        <v>59</v>
      </c>
      <c r="D351" s="132" t="s">
        <v>59</v>
      </c>
      <c r="E351" s="132" t="s">
        <v>59</v>
      </c>
      <c r="F351" s="132" t="s">
        <v>59</v>
      </c>
      <c r="G351" s="132" t="s">
        <v>59</v>
      </c>
      <c r="H351" s="132" t="s">
        <v>59</v>
      </c>
      <c r="I351" s="132" t="s">
        <v>59</v>
      </c>
      <c r="J351" s="132" t="s">
        <v>59</v>
      </c>
    </row>
    <row r="352" spans="1:12" s="144" customFormat="1" ht="12.75" customHeight="1">
      <c r="A352" s="132" t="s">
        <v>59</v>
      </c>
      <c r="B352" s="132" t="s">
        <v>59</v>
      </c>
      <c r="C352" s="132" t="s">
        <v>59</v>
      </c>
      <c r="D352" s="132" t="s">
        <v>59</v>
      </c>
      <c r="E352" s="132" t="s">
        <v>59</v>
      </c>
      <c r="F352" s="132" t="s">
        <v>59</v>
      </c>
      <c r="G352" s="132" t="s">
        <v>59</v>
      </c>
      <c r="H352" s="132" t="s">
        <v>59</v>
      </c>
      <c r="I352" s="132" t="s">
        <v>59</v>
      </c>
      <c r="J352" s="132" t="s">
        <v>59</v>
      </c>
    </row>
    <row r="353" spans="1:10" s="144" customFormat="1" ht="12.75" customHeight="1">
      <c r="A353" s="132" t="s">
        <v>59</v>
      </c>
      <c r="B353" s="132" t="s">
        <v>59</v>
      </c>
      <c r="C353" s="132" t="s">
        <v>59</v>
      </c>
      <c r="D353" s="132" t="s">
        <v>59</v>
      </c>
      <c r="E353" s="132" t="s">
        <v>59</v>
      </c>
      <c r="F353" s="132" t="s">
        <v>59</v>
      </c>
      <c r="G353" s="132" t="s">
        <v>59</v>
      </c>
      <c r="H353" s="132" t="s">
        <v>59</v>
      </c>
      <c r="I353" s="132" t="s">
        <v>59</v>
      </c>
      <c r="J353" s="132" t="s">
        <v>59</v>
      </c>
    </row>
    <row r="354" spans="1:10" s="144" customFormat="1" ht="12.75" customHeight="1">
      <c r="A354" s="132" t="s">
        <v>59</v>
      </c>
      <c r="B354" s="132" t="s">
        <v>59</v>
      </c>
      <c r="C354" s="132" t="s">
        <v>59</v>
      </c>
      <c r="D354" s="132" t="s">
        <v>59</v>
      </c>
      <c r="E354" s="132" t="s">
        <v>59</v>
      </c>
      <c r="F354" s="132" t="s">
        <v>59</v>
      </c>
      <c r="G354" s="132" t="s">
        <v>59</v>
      </c>
      <c r="H354" s="132" t="s">
        <v>59</v>
      </c>
      <c r="I354" s="132" t="s">
        <v>59</v>
      </c>
      <c r="J354" s="132" t="s">
        <v>59</v>
      </c>
    </row>
    <row r="355" spans="1:10" s="144" customFormat="1" ht="12.75" customHeight="1">
      <c r="A355" s="132" t="s">
        <v>59</v>
      </c>
      <c r="B355" s="132" t="s">
        <v>59</v>
      </c>
      <c r="C355" s="132" t="s">
        <v>59</v>
      </c>
      <c r="D355" s="132" t="s">
        <v>59</v>
      </c>
      <c r="E355" s="132" t="s">
        <v>59</v>
      </c>
      <c r="F355" s="132" t="s">
        <v>59</v>
      </c>
      <c r="G355" s="132" t="s">
        <v>59</v>
      </c>
      <c r="H355" s="132" t="s">
        <v>59</v>
      </c>
      <c r="I355" s="132" t="s">
        <v>59</v>
      </c>
      <c r="J355" s="132" t="s">
        <v>59</v>
      </c>
    </row>
    <row r="356" spans="1:10" s="144" customFormat="1" ht="12.75" customHeight="1">
      <c r="A356" s="132" t="s">
        <v>59</v>
      </c>
      <c r="B356" s="132" t="s">
        <v>59</v>
      </c>
      <c r="C356" s="132" t="s">
        <v>59</v>
      </c>
      <c r="D356" s="132" t="s">
        <v>59</v>
      </c>
      <c r="E356" s="132" t="s">
        <v>59</v>
      </c>
      <c r="F356" s="132" t="s">
        <v>59</v>
      </c>
      <c r="G356" s="132" t="s">
        <v>59</v>
      </c>
      <c r="H356" s="132" t="s">
        <v>59</v>
      </c>
      <c r="I356" s="132" t="s">
        <v>59</v>
      </c>
      <c r="J356" s="132" t="s">
        <v>59</v>
      </c>
    </row>
    <row r="357" spans="1:10" s="144" customFormat="1" ht="12.75" customHeight="1">
      <c r="A357" s="132" t="s">
        <v>59</v>
      </c>
      <c r="B357" s="132" t="s">
        <v>59</v>
      </c>
      <c r="C357" s="132" t="s">
        <v>59</v>
      </c>
      <c r="D357" s="132" t="s">
        <v>59</v>
      </c>
      <c r="E357" s="132" t="s">
        <v>59</v>
      </c>
      <c r="F357" s="132" t="s">
        <v>59</v>
      </c>
      <c r="G357" s="132" t="s">
        <v>59</v>
      </c>
      <c r="H357" s="132" t="s">
        <v>59</v>
      </c>
      <c r="I357" s="132" t="s">
        <v>59</v>
      </c>
      <c r="J357" s="132" t="s">
        <v>59</v>
      </c>
    </row>
    <row r="358" spans="1:10" s="144" customFormat="1" ht="12.75" customHeight="1">
      <c r="A358" s="132" t="s">
        <v>59</v>
      </c>
      <c r="B358" s="132" t="s">
        <v>59</v>
      </c>
      <c r="C358" s="132" t="s">
        <v>59</v>
      </c>
      <c r="D358" s="132" t="s">
        <v>59</v>
      </c>
      <c r="E358" s="132" t="s">
        <v>59</v>
      </c>
      <c r="F358" s="132" t="s">
        <v>59</v>
      </c>
      <c r="G358" s="132" t="s">
        <v>59</v>
      </c>
      <c r="H358" s="132" t="s">
        <v>59</v>
      </c>
      <c r="I358" s="132" t="s">
        <v>59</v>
      </c>
      <c r="J358" s="132" t="s">
        <v>59</v>
      </c>
    </row>
    <row r="359" spans="1:10" s="144" customFormat="1" ht="12.75" customHeight="1">
      <c r="A359" s="132" t="s">
        <v>59</v>
      </c>
      <c r="B359" s="132" t="s">
        <v>59</v>
      </c>
      <c r="C359" s="132" t="s">
        <v>59</v>
      </c>
      <c r="D359" s="132" t="s">
        <v>59</v>
      </c>
      <c r="E359" s="132" t="s">
        <v>59</v>
      </c>
      <c r="F359" s="132" t="s">
        <v>59</v>
      </c>
      <c r="G359" s="132" t="s">
        <v>59</v>
      </c>
      <c r="H359" s="132" t="s">
        <v>59</v>
      </c>
      <c r="I359" s="132" t="s">
        <v>59</v>
      </c>
      <c r="J359" s="132" t="s">
        <v>59</v>
      </c>
    </row>
    <row r="360" spans="1:10" s="144" customFormat="1" ht="12.75" customHeight="1">
      <c r="A360" s="132" t="s">
        <v>59</v>
      </c>
      <c r="B360" s="132" t="s">
        <v>59</v>
      </c>
      <c r="C360" s="132" t="s">
        <v>59</v>
      </c>
      <c r="D360" s="132" t="s">
        <v>59</v>
      </c>
      <c r="E360" s="132" t="s">
        <v>59</v>
      </c>
      <c r="F360" s="132" t="s">
        <v>59</v>
      </c>
      <c r="G360" s="132" t="s">
        <v>59</v>
      </c>
      <c r="H360" s="132" t="s">
        <v>59</v>
      </c>
      <c r="I360" s="132" t="s">
        <v>59</v>
      </c>
      <c r="J360" s="132" t="s">
        <v>59</v>
      </c>
    </row>
    <row r="361" spans="1:10" s="144" customFormat="1" ht="12.75" customHeight="1">
      <c r="A361" s="132" t="s">
        <v>59</v>
      </c>
      <c r="B361" s="132" t="s">
        <v>59</v>
      </c>
      <c r="C361" s="132" t="s">
        <v>59</v>
      </c>
      <c r="D361" s="132" t="s">
        <v>59</v>
      </c>
      <c r="E361" s="132" t="s">
        <v>59</v>
      </c>
      <c r="F361" s="132" t="s">
        <v>59</v>
      </c>
      <c r="G361" s="132" t="s">
        <v>59</v>
      </c>
      <c r="H361" s="132" t="s">
        <v>59</v>
      </c>
      <c r="I361" s="132" t="s">
        <v>59</v>
      </c>
      <c r="J361" s="132" t="s">
        <v>59</v>
      </c>
    </row>
    <row r="362" spans="1:10" s="144" customFormat="1" ht="12.75" customHeight="1">
      <c r="A362" s="132" t="s">
        <v>59</v>
      </c>
      <c r="B362" s="132" t="s">
        <v>59</v>
      </c>
      <c r="C362" s="132" t="s">
        <v>59</v>
      </c>
      <c r="D362" s="132" t="s">
        <v>59</v>
      </c>
      <c r="E362" s="132" t="s">
        <v>59</v>
      </c>
      <c r="F362" s="132" t="s">
        <v>59</v>
      </c>
      <c r="G362" s="132" t="s">
        <v>59</v>
      </c>
      <c r="H362" s="132" t="s">
        <v>59</v>
      </c>
      <c r="I362" s="132" t="s">
        <v>59</v>
      </c>
      <c r="J362" s="132" t="s">
        <v>59</v>
      </c>
    </row>
    <row r="363" spans="1:10" s="144" customFormat="1" ht="12.75" customHeight="1">
      <c r="A363" s="132" t="s">
        <v>59</v>
      </c>
      <c r="B363" s="132" t="s">
        <v>59</v>
      </c>
      <c r="C363" s="132" t="s">
        <v>59</v>
      </c>
      <c r="D363" s="132" t="s">
        <v>59</v>
      </c>
      <c r="E363" s="132" t="s">
        <v>59</v>
      </c>
      <c r="F363" s="132" t="s">
        <v>59</v>
      </c>
      <c r="G363" s="132" t="s">
        <v>59</v>
      </c>
      <c r="H363" s="132" t="s">
        <v>59</v>
      </c>
      <c r="I363" s="132" t="s">
        <v>59</v>
      </c>
      <c r="J363" s="132" t="s">
        <v>59</v>
      </c>
    </row>
    <row r="364" spans="1:10" s="144" customFormat="1" ht="12.75" customHeight="1">
      <c r="A364" s="132" t="s">
        <v>59</v>
      </c>
      <c r="B364" s="132" t="s">
        <v>59</v>
      </c>
      <c r="C364" s="132" t="s">
        <v>59</v>
      </c>
      <c r="D364" s="132" t="s">
        <v>59</v>
      </c>
      <c r="E364" s="132" t="s">
        <v>59</v>
      </c>
      <c r="F364" s="132" t="s">
        <v>59</v>
      </c>
      <c r="G364" s="132" t="s">
        <v>59</v>
      </c>
      <c r="H364" s="132" t="s">
        <v>59</v>
      </c>
      <c r="I364" s="132" t="s">
        <v>59</v>
      </c>
      <c r="J364" s="132" t="s">
        <v>59</v>
      </c>
    </row>
    <row r="365" spans="1:10" s="144" customFormat="1" ht="12.75" customHeight="1">
      <c r="A365" s="132" t="s">
        <v>59</v>
      </c>
      <c r="B365" s="132" t="s">
        <v>59</v>
      </c>
      <c r="C365" s="132" t="s">
        <v>59</v>
      </c>
      <c r="D365" s="132" t="s">
        <v>59</v>
      </c>
      <c r="E365" s="132" t="s">
        <v>59</v>
      </c>
      <c r="F365" s="132" t="s">
        <v>59</v>
      </c>
      <c r="G365" s="132" t="s">
        <v>59</v>
      </c>
      <c r="H365" s="132" t="s">
        <v>59</v>
      </c>
      <c r="I365" s="132" t="s">
        <v>59</v>
      </c>
      <c r="J365" s="132" t="s">
        <v>59</v>
      </c>
    </row>
    <row r="366" spans="1:10" s="144" customFormat="1" ht="12.75" customHeight="1">
      <c r="A366" s="132" t="s">
        <v>59</v>
      </c>
      <c r="B366" s="132" t="s">
        <v>59</v>
      </c>
      <c r="C366" s="132" t="s">
        <v>59</v>
      </c>
      <c r="D366" s="132" t="s">
        <v>59</v>
      </c>
      <c r="E366" s="132" t="s">
        <v>59</v>
      </c>
      <c r="F366" s="132" t="s">
        <v>59</v>
      </c>
      <c r="G366" s="132" t="s">
        <v>59</v>
      </c>
      <c r="H366" s="132" t="s">
        <v>59</v>
      </c>
      <c r="I366" s="132" t="s">
        <v>59</v>
      </c>
      <c r="J366" s="132" t="s">
        <v>59</v>
      </c>
    </row>
    <row r="367" spans="1:10" s="144" customFormat="1" ht="12.75" customHeight="1">
      <c r="A367" s="132" t="s">
        <v>59</v>
      </c>
      <c r="B367" s="132" t="s">
        <v>59</v>
      </c>
      <c r="C367" s="132" t="s">
        <v>59</v>
      </c>
      <c r="D367" s="132" t="s">
        <v>59</v>
      </c>
      <c r="E367" s="132" t="s">
        <v>59</v>
      </c>
      <c r="F367" s="132" t="s">
        <v>59</v>
      </c>
      <c r="G367" s="132" t="s">
        <v>59</v>
      </c>
      <c r="H367" s="132" t="s">
        <v>59</v>
      </c>
      <c r="I367" s="132" t="s">
        <v>59</v>
      </c>
      <c r="J367" s="132" t="s">
        <v>59</v>
      </c>
    </row>
    <row r="368" spans="1:10" s="144" customFormat="1" ht="12.75" customHeight="1">
      <c r="A368" s="132" t="s">
        <v>59</v>
      </c>
      <c r="B368" s="132" t="s">
        <v>59</v>
      </c>
      <c r="C368" s="132" t="s">
        <v>59</v>
      </c>
      <c r="D368" s="132" t="s">
        <v>59</v>
      </c>
      <c r="E368" s="132" t="s">
        <v>59</v>
      </c>
      <c r="F368" s="132" t="s">
        <v>59</v>
      </c>
      <c r="G368" s="132" t="s">
        <v>59</v>
      </c>
      <c r="H368" s="132" t="s">
        <v>59</v>
      </c>
      <c r="I368" s="132" t="s">
        <v>59</v>
      </c>
      <c r="J368" s="132" t="s">
        <v>59</v>
      </c>
    </row>
    <row r="369" spans="1:10" s="144" customFormat="1" ht="12.75" customHeight="1">
      <c r="A369" s="132" t="s">
        <v>59</v>
      </c>
      <c r="B369" s="132" t="s">
        <v>59</v>
      </c>
      <c r="C369" s="132" t="s">
        <v>59</v>
      </c>
      <c r="D369" s="132" t="s">
        <v>59</v>
      </c>
      <c r="E369" s="132" t="s">
        <v>59</v>
      </c>
      <c r="F369" s="132" t="s">
        <v>59</v>
      </c>
      <c r="G369" s="132" t="s">
        <v>59</v>
      </c>
      <c r="H369" s="132" t="s">
        <v>59</v>
      </c>
      <c r="I369" s="132" t="s">
        <v>59</v>
      </c>
      <c r="J369" s="132" t="s">
        <v>59</v>
      </c>
    </row>
    <row r="370" spans="1:10" s="144" customFormat="1" ht="12.75" customHeight="1">
      <c r="A370" s="132" t="s">
        <v>59</v>
      </c>
      <c r="B370" s="132" t="s">
        <v>59</v>
      </c>
      <c r="C370" s="132" t="s">
        <v>59</v>
      </c>
      <c r="D370" s="132" t="s">
        <v>59</v>
      </c>
      <c r="E370" s="132" t="s">
        <v>59</v>
      </c>
      <c r="F370" s="132" t="s">
        <v>59</v>
      </c>
      <c r="G370" s="132" t="s">
        <v>59</v>
      </c>
      <c r="H370" s="132" t="s">
        <v>59</v>
      </c>
      <c r="I370" s="132" t="s">
        <v>59</v>
      </c>
      <c r="J370" s="132" t="s">
        <v>59</v>
      </c>
    </row>
    <row r="371" spans="1:10" s="144" customFormat="1" ht="12.75" customHeight="1">
      <c r="A371" s="132" t="s">
        <v>59</v>
      </c>
      <c r="B371" s="132" t="s">
        <v>59</v>
      </c>
      <c r="C371" s="132" t="s">
        <v>59</v>
      </c>
      <c r="D371" s="132" t="s">
        <v>59</v>
      </c>
      <c r="E371" s="132" t="s">
        <v>59</v>
      </c>
      <c r="F371" s="132" t="s">
        <v>59</v>
      </c>
      <c r="G371" s="132" t="s">
        <v>59</v>
      </c>
      <c r="H371" s="132" t="s">
        <v>59</v>
      </c>
      <c r="I371" s="132" t="s">
        <v>59</v>
      </c>
      <c r="J371" s="132" t="s">
        <v>59</v>
      </c>
    </row>
    <row r="372" spans="1:10" s="144" customFormat="1" ht="12.75" customHeight="1">
      <c r="A372" s="132" t="s">
        <v>59</v>
      </c>
      <c r="B372" s="132" t="s">
        <v>59</v>
      </c>
      <c r="C372" s="132" t="s">
        <v>59</v>
      </c>
      <c r="D372" s="132" t="s">
        <v>59</v>
      </c>
      <c r="E372" s="132" t="s">
        <v>59</v>
      </c>
      <c r="F372" s="132" t="s">
        <v>59</v>
      </c>
      <c r="G372" s="132" t="s">
        <v>59</v>
      </c>
      <c r="H372" s="132" t="s">
        <v>59</v>
      </c>
      <c r="I372" s="132" t="s">
        <v>59</v>
      </c>
      <c r="J372" s="132" t="s">
        <v>59</v>
      </c>
    </row>
    <row r="373" spans="1:10" s="144" customFormat="1" ht="12.75" customHeight="1">
      <c r="A373" s="132" t="s">
        <v>59</v>
      </c>
      <c r="B373" s="132" t="s">
        <v>59</v>
      </c>
      <c r="C373" s="132" t="s">
        <v>59</v>
      </c>
      <c r="D373" s="132" t="s">
        <v>59</v>
      </c>
      <c r="E373" s="132" t="s">
        <v>59</v>
      </c>
      <c r="F373" s="132" t="s">
        <v>59</v>
      </c>
      <c r="G373" s="132" t="s">
        <v>59</v>
      </c>
      <c r="H373" s="132" t="s">
        <v>59</v>
      </c>
      <c r="I373" s="132" t="s">
        <v>59</v>
      </c>
      <c r="J373" s="132" t="s">
        <v>59</v>
      </c>
    </row>
    <row r="374" spans="1:10" s="144" customFormat="1" ht="12.75" customHeight="1">
      <c r="A374" s="132" t="s">
        <v>59</v>
      </c>
      <c r="B374" s="132" t="s">
        <v>59</v>
      </c>
      <c r="C374" s="132" t="s">
        <v>59</v>
      </c>
      <c r="D374" s="132" t="s">
        <v>59</v>
      </c>
      <c r="E374" s="132" t="s">
        <v>59</v>
      </c>
      <c r="F374" s="132" t="s">
        <v>59</v>
      </c>
      <c r="G374" s="132" t="s">
        <v>59</v>
      </c>
      <c r="H374" s="132" t="s">
        <v>59</v>
      </c>
      <c r="I374" s="132" t="s">
        <v>59</v>
      </c>
      <c r="J374" s="132" t="s">
        <v>59</v>
      </c>
    </row>
    <row r="375" spans="1:10" s="144" customFormat="1" ht="12.75" customHeight="1">
      <c r="A375" s="132" t="s">
        <v>59</v>
      </c>
      <c r="B375" s="132" t="s">
        <v>59</v>
      </c>
      <c r="C375" s="132" t="s">
        <v>59</v>
      </c>
      <c r="D375" s="132" t="s">
        <v>59</v>
      </c>
      <c r="E375" s="132" t="s">
        <v>59</v>
      </c>
      <c r="F375" s="132" t="s">
        <v>59</v>
      </c>
      <c r="G375" s="132" t="s">
        <v>59</v>
      </c>
      <c r="H375" s="132" t="s">
        <v>59</v>
      </c>
      <c r="I375" s="132" t="s">
        <v>59</v>
      </c>
      <c r="J375" s="132" t="s">
        <v>59</v>
      </c>
    </row>
    <row r="376" spans="1:10" s="144" customFormat="1" ht="12.75" customHeight="1">
      <c r="A376" s="132" t="s">
        <v>59</v>
      </c>
      <c r="B376" s="132" t="s">
        <v>59</v>
      </c>
      <c r="C376" s="132" t="s">
        <v>59</v>
      </c>
      <c r="D376" s="132" t="s">
        <v>59</v>
      </c>
      <c r="E376" s="132" t="s">
        <v>59</v>
      </c>
      <c r="F376" s="132" t="s">
        <v>59</v>
      </c>
      <c r="G376" s="132" t="s">
        <v>59</v>
      </c>
      <c r="H376" s="132" t="s">
        <v>59</v>
      </c>
      <c r="I376" s="132" t="s">
        <v>59</v>
      </c>
      <c r="J376" s="132" t="s">
        <v>59</v>
      </c>
    </row>
    <row r="377" spans="1:10" s="144" customFormat="1" ht="12.75" customHeight="1">
      <c r="A377" s="132" t="s">
        <v>59</v>
      </c>
      <c r="B377" s="132" t="s">
        <v>59</v>
      </c>
      <c r="C377" s="132" t="s">
        <v>59</v>
      </c>
      <c r="D377" s="132" t="s">
        <v>59</v>
      </c>
      <c r="E377" s="132" t="s">
        <v>59</v>
      </c>
      <c r="F377" s="132" t="s">
        <v>59</v>
      </c>
      <c r="G377" s="132" t="s">
        <v>59</v>
      </c>
      <c r="H377" s="132" t="s">
        <v>59</v>
      </c>
      <c r="I377" s="132" t="s">
        <v>59</v>
      </c>
      <c r="J377" s="132" t="s">
        <v>59</v>
      </c>
    </row>
    <row r="378" spans="1:10" s="144" customFormat="1" ht="12.75" customHeight="1">
      <c r="A378" s="132" t="s">
        <v>59</v>
      </c>
      <c r="B378" s="132" t="s">
        <v>59</v>
      </c>
      <c r="C378" s="132" t="s">
        <v>59</v>
      </c>
      <c r="D378" s="132" t="s">
        <v>59</v>
      </c>
      <c r="E378" s="132" t="s">
        <v>59</v>
      </c>
      <c r="F378" s="132" t="s">
        <v>59</v>
      </c>
      <c r="G378" s="132" t="s">
        <v>59</v>
      </c>
      <c r="H378" s="132" t="s">
        <v>59</v>
      </c>
      <c r="I378" s="132" t="s">
        <v>59</v>
      </c>
      <c r="J378" s="132" t="s">
        <v>59</v>
      </c>
    </row>
    <row r="379" spans="1:10" s="144" customFormat="1" ht="12.75" customHeight="1">
      <c r="A379" s="132" t="s">
        <v>59</v>
      </c>
      <c r="B379" s="132" t="s">
        <v>59</v>
      </c>
      <c r="C379" s="132" t="s">
        <v>59</v>
      </c>
      <c r="D379" s="132" t="s">
        <v>59</v>
      </c>
      <c r="E379" s="132" t="s">
        <v>59</v>
      </c>
      <c r="F379" s="132" t="s">
        <v>59</v>
      </c>
      <c r="G379" s="132" t="s">
        <v>59</v>
      </c>
      <c r="H379" s="132" t="s">
        <v>59</v>
      </c>
      <c r="I379" s="132" t="s">
        <v>59</v>
      </c>
      <c r="J379" s="132" t="s">
        <v>59</v>
      </c>
    </row>
    <row r="380" spans="1:10" s="144" customFormat="1" ht="12.75" customHeight="1">
      <c r="A380" s="132" t="s">
        <v>59</v>
      </c>
      <c r="B380" s="132" t="s">
        <v>59</v>
      </c>
      <c r="C380" s="132" t="s">
        <v>59</v>
      </c>
      <c r="D380" s="132" t="s">
        <v>59</v>
      </c>
      <c r="E380" s="132" t="s">
        <v>59</v>
      </c>
      <c r="F380" s="132" t="s">
        <v>59</v>
      </c>
      <c r="G380" s="132" t="s">
        <v>59</v>
      </c>
      <c r="H380" s="132" t="s">
        <v>59</v>
      </c>
      <c r="I380" s="132" t="s">
        <v>59</v>
      </c>
      <c r="J380" s="132" t="s">
        <v>59</v>
      </c>
    </row>
    <row r="381" spans="1:10" s="144" customFormat="1" ht="12.75" customHeight="1">
      <c r="A381" s="132" t="s">
        <v>59</v>
      </c>
      <c r="B381" s="132" t="s">
        <v>59</v>
      </c>
      <c r="C381" s="132" t="s">
        <v>59</v>
      </c>
      <c r="D381" s="132" t="s">
        <v>59</v>
      </c>
      <c r="E381" s="132" t="s">
        <v>59</v>
      </c>
      <c r="F381" s="132" t="s">
        <v>59</v>
      </c>
      <c r="G381" s="132" t="s">
        <v>59</v>
      </c>
      <c r="H381" s="132" t="s">
        <v>59</v>
      </c>
      <c r="I381" s="132" t="s">
        <v>59</v>
      </c>
      <c r="J381" s="132" t="s">
        <v>59</v>
      </c>
    </row>
    <row r="382" spans="1:10" s="144" customFormat="1" ht="12.75" customHeight="1">
      <c r="A382" s="132" t="s">
        <v>59</v>
      </c>
      <c r="B382" s="132" t="s">
        <v>59</v>
      </c>
      <c r="C382" s="132" t="s">
        <v>59</v>
      </c>
      <c r="D382" s="132" t="s">
        <v>59</v>
      </c>
      <c r="E382" s="132" t="s">
        <v>59</v>
      </c>
      <c r="F382" s="132" t="s">
        <v>59</v>
      </c>
      <c r="G382" s="132" t="s">
        <v>59</v>
      </c>
      <c r="H382" s="132" t="s">
        <v>59</v>
      </c>
      <c r="I382" s="132" t="s">
        <v>59</v>
      </c>
      <c r="J382" s="132" t="s">
        <v>59</v>
      </c>
    </row>
    <row r="383" spans="1:10" s="144" customFormat="1" ht="12.75" customHeight="1">
      <c r="A383" s="132" t="s">
        <v>59</v>
      </c>
      <c r="B383" s="132" t="s">
        <v>59</v>
      </c>
      <c r="C383" s="132" t="s">
        <v>59</v>
      </c>
      <c r="D383" s="132" t="s">
        <v>59</v>
      </c>
      <c r="E383" s="132" t="s">
        <v>59</v>
      </c>
      <c r="F383" s="132" t="s">
        <v>59</v>
      </c>
      <c r="G383" s="132" t="s">
        <v>59</v>
      </c>
      <c r="H383" s="132" t="s">
        <v>59</v>
      </c>
      <c r="I383" s="132" t="s">
        <v>59</v>
      </c>
      <c r="J383" s="132" t="s">
        <v>59</v>
      </c>
    </row>
    <row r="384" spans="1:10" s="144" customFormat="1" ht="12.75" customHeight="1">
      <c r="A384" s="132" t="s">
        <v>59</v>
      </c>
      <c r="B384" s="132" t="s">
        <v>59</v>
      </c>
      <c r="C384" s="132" t="s">
        <v>59</v>
      </c>
      <c r="D384" s="132" t="s">
        <v>59</v>
      </c>
      <c r="E384" s="132" t="s">
        <v>59</v>
      </c>
      <c r="F384" s="132" t="s">
        <v>59</v>
      </c>
      <c r="G384" s="132" t="s">
        <v>59</v>
      </c>
      <c r="H384" s="132" t="s">
        <v>59</v>
      </c>
      <c r="I384" s="132" t="s">
        <v>59</v>
      </c>
      <c r="J384" s="132" t="s">
        <v>59</v>
      </c>
    </row>
    <row r="385" spans="1:10" s="144" customFormat="1" ht="12.75" customHeight="1">
      <c r="A385" s="132" t="s">
        <v>59</v>
      </c>
      <c r="B385" s="132" t="s">
        <v>59</v>
      </c>
      <c r="C385" s="132" t="s">
        <v>59</v>
      </c>
      <c r="D385" s="132" t="s">
        <v>59</v>
      </c>
      <c r="E385" s="132" t="s">
        <v>59</v>
      </c>
      <c r="F385" s="132" t="s">
        <v>59</v>
      </c>
      <c r="G385" s="132" t="s">
        <v>59</v>
      </c>
      <c r="H385" s="132" t="s">
        <v>59</v>
      </c>
      <c r="I385" s="132" t="s">
        <v>59</v>
      </c>
      <c r="J385" s="132" t="s">
        <v>59</v>
      </c>
    </row>
    <row r="386" spans="1:10" s="144" customFormat="1" ht="12.75" customHeight="1">
      <c r="A386" s="132" t="s">
        <v>59</v>
      </c>
      <c r="B386" s="132" t="s">
        <v>59</v>
      </c>
      <c r="C386" s="132" t="s">
        <v>59</v>
      </c>
      <c r="D386" s="132" t="s">
        <v>59</v>
      </c>
      <c r="E386" s="132" t="s">
        <v>59</v>
      </c>
      <c r="F386" s="132" t="s">
        <v>59</v>
      </c>
      <c r="G386" s="132" t="s">
        <v>59</v>
      </c>
      <c r="H386" s="132" t="s">
        <v>59</v>
      </c>
      <c r="I386" s="132" t="s">
        <v>59</v>
      </c>
      <c r="J386" s="132" t="s">
        <v>59</v>
      </c>
    </row>
    <row r="387" spans="1:10" s="144" customFormat="1" ht="12.75" customHeight="1">
      <c r="A387" s="132" t="s">
        <v>59</v>
      </c>
      <c r="B387" s="132" t="s">
        <v>59</v>
      </c>
      <c r="C387" s="132" t="s">
        <v>59</v>
      </c>
      <c r="D387" s="132" t="s">
        <v>59</v>
      </c>
      <c r="E387" s="132" t="s">
        <v>59</v>
      </c>
      <c r="F387" s="132" t="s">
        <v>59</v>
      </c>
      <c r="G387" s="132" t="s">
        <v>59</v>
      </c>
      <c r="H387" s="132" t="s">
        <v>59</v>
      </c>
      <c r="I387" s="132" t="s">
        <v>59</v>
      </c>
      <c r="J387" s="132" t="s">
        <v>59</v>
      </c>
    </row>
    <row r="388" spans="1:10" s="144" customFormat="1" ht="12.75" customHeight="1">
      <c r="A388" s="132" t="s">
        <v>59</v>
      </c>
      <c r="B388" s="132" t="s">
        <v>59</v>
      </c>
      <c r="C388" s="132" t="s">
        <v>59</v>
      </c>
      <c r="D388" s="132" t="s">
        <v>59</v>
      </c>
      <c r="E388" s="132" t="s">
        <v>59</v>
      </c>
      <c r="F388" s="132" t="s">
        <v>59</v>
      </c>
      <c r="G388" s="132" t="s">
        <v>59</v>
      </c>
      <c r="H388" s="132" t="s">
        <v>59</v>
      </c>
      <c r="I388" s="132" t="s">
        <v>59</v>
      </c>
      <c r="J388" s="132" t="s">
        <v>59</v>
      </c>
    </row>
    <row r="389" spans="1:10" s="144" customFormat="1" ht="12.75" customHeight="1">
      <c r="A389" s="132" t="s">
        <v>59</v>
      </c>
      <c r="B389" s="132" t="s">
        <v>59</v>
      </c>
      <c r="C389" s="132" t="s">
        <v>59</v>
      </c>
      <c r="D389" s="132" t="s">
        <v>59</v>
      </c>
      <c r="E389" s="132" t="s">
        <v>59</v>
      </c>
      <c r="F389" s="132" t="s">
        <v>59</v>
      </c>
      <c r="G389" s="132" t="s">
        <v>59</v>
      </c>
      <c r="H389" s="132" t="s">
        <v>59</v>
      </c>
      <c r="I389" s="132" t="s">
        <v>59</v>
      </c>
      <c r="J389" s="132" t="s">
        <v>59</v>
      </c>
    </row>
    <row r="390" spans="1:10" s="144" customFormat="1" ht="12.75" customHeight="1">
      <c r="A390" s="132" t="s">
        <v>59</v>
      </c>
      <c r="B390" s="132" t="s">
        <v>59</v>
      </c>
      <c r="C390" s="132" t="s">
        <v>59</v>
      </c>
      <c r="D390" s="132" t="s">
        <v>59</v>
      </c>
      <c r="E390" s="132" t="s">
        <v>59</v>
      </c>
      <c r="F390" s="132" t="s">
        <v>59</v>
      </c>
      <c r="G390" s="132" t="s">
        <v>59</v>
      </c>
      <c r="H390" s="132" t="s">
        <v>59</v>
      </c>
      <c r="I390" s="132" t="s">
        <v>59</v>
      </c>
      <c r="J390" s="132" t="s">
        <v>59</v>
      </c>
    </row>
    <row r="391" spans="1:10" s="144" customFormat="1" ht="12.75" customHeight="1">
      <c r="A391" s="132" t="s">
        <v>59</v>
      </c>
      <c r="B391" s="132" t="s">
        <v>59</v>
      </c>
      <c r="C391" s="132" t="s">
        <v>59</v>
      </c>
      <c r="D391" s="132" t="s">
        <v>59</v>
      </c>
      <c r="E391" s="132" t="s">
        <v>59</v>
      </c>
      <c r="F391" s="132" t="s">
        <v>59</v>
      </c>
      <c r="G391" s="132" t="s">
        <v>59</v>
      </c>
      <c r="H391" s="132" t="s">
        <v>59</v>
      </c>
      <c r="I391" s="132" t="s">
        <v>59</v>
      </c>
      <c r="J391" s="132" t="s">
        <v>59</v>
      </c>
    </row>
    <row r="392" spans="1:10" s="144" customFormat="1" ht="12.75" customHeight="1">
      <c r="A392" s="132" t="s">
        <v>59</v>
      </c>
      <c r="B392" s="132" t="s">
        <v>59</v>
      </c>
      <c r="C392" s="132" t="s">
        <v>59</v>
      </c>
      <c r="D392" s="132" t="s">
        <v>59</v>
      </c>
      <c r="E392" s="132" t="s">
        <v>59</v>
      </c>
      <c r="F392" s="132" t="s">
        <v>59</v>
      </c>
      <c r="G392" s="132" t="s">
        <v>59</v>
      </c>
      <c r="H392" s="132" t="s">
        <v>59</v>
      </c>
      <c r="I392" s="132" t="s">
        <v>59</v>
      </c>
      <c r="J392" s="132" t="s">
        <v>59</v>
      </c>
    </row>
    <row r="393" spans="1:10" s="144" customFormat="1" ht="12.75" customHeight="1">
      <c r="A393" s="132" t="s">
        <v>59</v>
      </c>
      <c r="B393" s="132" t="s">
        <v>59</v>
      </c>
      <c r="C393" s="132" t="s">
        <v>59</v>
      </c>
      <c r="D393" s="132" t="s">
        <v>59</v>
      </c>
      <c r="E393" s="132" t="s">
        <v>59</v>
      </c>
      <c r="F393" s="132" t="s">
        <v>59</v>
      </c>
      <c r="G393" s="132" t="s">
        <v>59</v>
      </c>
      <c r="H393" s="132" t="s">
        <v>59</v>
      </c>
      <c r="I393" s="132" t="s">
        <v>59</v>
      </c>
      <c r="J393" s="132" t="s">
        <v>59</v>
      </c>
    </row>
    <row r="394" spans="1:10" s="144" customFormat="1" ht="12.75" customHeight="1">
      <c r="A394" s="132" t="s">
        <v>59</v>
      </c>
      <c r="B394" s="132" t="s">
        <v>59</v>
      </c>
      <c r="C394" s="132" t="s">
        <v>59</v>
      </c>
      <c r="D394" s="132" t="s">
        <v>59</v>
      </c>
      <c r="E394" s="132" t="s">
        <v>59</v>
      </c>
      <c r="F394" s="132" t="s">
        <v>59</v>
      </c>
      <c r="G394" s="132" t="s">
        <v>59</v>
      </c>
      <c r="H394" s="132" t="s">
        <v>59</v>
      </c>
      <c r="I394" s="132" t="s">
        <v>59</v>
      </c>
      <c r="J394" s="132" t="s">
        <v>59</v>
      </c>
    </row>
    <row r="395" spans="1:10" s="144" customFormat="1" ht="12.75" customHeight="1">
      <c r="A395" s="132" t="s">
        <v>59</v>
      </c>
      <c r="B395" s="132" t="s">
        <v>59</v>
      </c>
      <c r="C395" s="132" t="s">
        <v>59</v>
      </c>
      <c r="D395" s="132" t="s">
        <v>59</v>
      </c>
      <c r="E395" s="132" t="s">
        <v>59</v>
      </c>
      <c r="F395" s="132" t="s">
        <v>59</v>
      </c>
      <c r="G395" s="132" t="s">
        <v>59</v>
      </c>
      <c r="H395" s="132" t="s">
        <v>59</v>
      </c>
      <c r="I395" s="132" t="s">
        <v>59</v>
      </c>
      <c r="J395" s="132" t="s">
        <v>59</v>
      </c>
    </row>
    <row r="396" spans="1:10" s="144" customFormat="1" ht="12.75" customHeight="1">
      <c r="A396" s="132" t="s">
        <v>59</v>
      </c>
      <c r="B396" s="132" t="s">
        <v>59</v>
      </c>
      <c r="C396" s="132" t="s">
        <v>59</v>
      </c>
      <c r="D396" s="132" t="s">
        <v>59</v>
      </c>
      <c r="E396" s="132" t="s">
        <v>59</v>
      </c>
      <c r="F396" s="132" t="s">
        <v>59</v>
      </c>
      <c r="G396" s="132" t="s">
        <v>59</v>
      </c>
      <c r="H396" s="132" t="s">
        <v>59</v>
      </c>
      <c r="I396" s="132" t="s">
        <v>59</v>
      </c>
      <c r="J396" s="132" t="s">
        <v>59</v>
      </c>
    </row>
    <row r="397" spans="1:10" s="144" customFormat="1" ht="12.75" customHeight="1">
      <c r="A397" s="132" t="s">
        <v>59</v>
      </c>
      <c r="B397" s="132" t="s">
        <v>59</v>
      </c>
      <c r="C397" s="132" t="s">
        <v>59</v>
      </c>
      <c r="D397" s="132" t="s">
        <v>59</v>
      </c>
      <c r="E397" s="132" t="s">
        <v>59</v>
      </c>
      <c r="F397" s="132" t="s">
        <v>59</v>
      </c>
      <c r="G397" s="132" t="s">
        <v>59</v>
      </c>
      <c r="H397" s="132" t="s">
        <v>59</v>
      </c>
      <c r="I397" s="132" t="s">
        <v>59</v>
      </c>
      <c r="J397" s="132" t="s">
        <v>59</v>
      </c>
    </row>
    <row r="398" spans="1:10" s="144" customFormat="1" ht="12.75" customHeight="1">
      <c r="A398" s="132" t="s">
        <v>59</v>
      </c>
      <c r="B398" s="132" t="s">
        <v>59</v>
      </c>
      <c r="C398" s="132" t="s">
        <v>59</v>
      </c>
      <c r="D398" s="132" t="s">
        <v>59</v>
      </c>
      <c r="E398" s="132" t="s">
        <v>59</v>
      </c>
      <c r="F398" s="132" t="s">
        <v>59</v>
      </c>
      <c r="G398" s="132" t="s">
        <v>59</v>
      </c>
      <c r="H398" s="132" t="s">
        <v>59</v>
      </c>
      <c r="I398" s="132" t="s">
        <v>59</v>
      </c>
      <c r="J398" s="132" t="s">
        <v>59</v>
      </c>
    </row>
    <row r="399" spans="1:10" s="144" customFormat="1" ht="12.75" customHeight="1">
      <c r="A399" s="132" t="s">
        <v>59</v>
      </c>
      <c r="B399" s="132" t="s">
        <v>59</v>
      </c>
      <c r="C399" s="132" t="s">
        <v>59</v>
      </c>
      <c r="D399" s="132" t="s">
        <v>59</v>
      </c>
      <c r="E399" s="132" t="s">
        <v>59</v>
      </c>
      <c r="F399" s="132" t="s">
        <v>59</v>
      </c>
      <c r="G399" s="132" t="s">
        <v>59</v>
      </c>
      <c r="H399" s="132" t="s">
        <v>59</v>
      </c>
      <c r="I399" s="132" t="s">
        <v>59</v>
      </c>
      <c r="J399" s="132" t="s">
        <v>59</v>
      </c>
    </row>
    <row r="400" spans="1:10" s="144" customFormat="1" ht="12.75" customHeight="1">
      <c r="A400" s="132" t="s">
        <v>59</v>
      </c>
      <c r="B400" s="132" t="s">
        <v>59</v>
      </c>
      <c r="C400" s="132" t="s">
        <v>59</v>
      </c>
      <c r="D400" s="132" t="s">
        <v>59</v>
      </c>
      <c r="E400" s="132" t="s">
        <v>59</v>
      </c>
      <c r="F400" s="132" t="s">
        <v>59</v>
      </c>
      <c r="G400" s="132" t="s">
        <v>59</v>
      </c>
      <c r="H400" s="132" t="s">
        <v>59</v>
      </c>
      <c r="I400" s="132" t="s">
        <v>59</v>
      </c>
      <c r="J400" s="132" t="s">
        <v>59</v>
      </c>
    </row>
    <row r="401" spans="1:10" s="144" customFormat="1" ht="12.75" customHeight="1">
      <c r="A401" s="132" t="s">
        <v>59</v>
      </c>
      <c r="B401" s="132" t="s">
        <v>59</v>
      </c>
      <c r="C401" s="132" t="s">
        <v>59</v>
      </c>
      <c r="D401" s="132" t="s">
        <v>59</v>
      </c>
      <c r="E401" s="132" t="s">
        <v>59</v>
      </c>
      <c r="F401" s="132" t="s">
        <v>59</v>
      </c>
      <c r="G401" s="132" t="s">
        <v>59</v>
      </c>
      <c r="H401" s="132" t="s">
        <v>59</v>
      </c>
      <c r="I401" s="132" t="s">
        <v>59</v>
      </c>
      <c r="J401" s="132" t="s">
        <v>59</v>
      </c>
    </row>
    <row r="402" spans="1:10" s="144" customFormat="1" ht="12.75" customHeight="1">
      <c r="A402" s="132" t="s">
        <v>59</v>
      </c>
      <c r="B402" s="132" t="s">
        <v>59</v>
      </c>
      <c r="C402" s="132" t="s">
        <v>59</v>
      </c>
      <c r="D402" s="132" t="s">
        <v>59</v>
      </c>
      <c r="E402" s="132" t="s">
        <v>59</v>
      </c>
      <c r="F402" s="132" t="s">
        <v>59</v>
      </c>
      <c r="G402" s="132" t="s">
        <v>59</v>
      </c>
      <c r="H402" s="132" t="s">
        <v>59</v>
      </c>
      <c r="I402" s="132" t="s">
        <v>59</v>
      </c>
      <c r="J402" s="132" t="s">
        <v>59</v>
      </c>
    </row>
    <row r="403" spans="1:10" s="144" customFormat="1" ht="12.75" customHeight="1">
      <c r="A403" s="132" t="s">
        <v>59</v>
      </c>
      <c r="B403" s="132" t="s">
        <v>59</v>
      </c>
      <c r="C403" s="132" t="s">
        <v>59</v>
      </c>
      <c r="D403" s="132" t="s">
        <v>59</v>
      </c>
      <c r="E403" s="132" t="s">
        <v>59</v>
      </c>
      <c r="F403" s="132" t="s">
        <v>59</v>
      </c>
      <c r="G403" s="132" t="s">
        <v>59</v>
      </c>
      <c r="H403" s="132" t="s">
        <v>59</v>
      </c>
      <c r="I403" s="132" t="s">
        <v>59</v>
      </c>
      <c r="J403" s="132" t="s">
        <v>59</v>
      </c>
    </row>
    <row r="404" spans="1:10" s="144" customFormat="1" ht="12.75" customHeight="1">
      <c r="A404" s="132" t="s">
        <v>59</v>
      </c>
      <c r="B404" s="132" t="s">
        <v>59</v>
      </c>
      <c r="C404" s="132" t="s">
        <v>59</v>
      </c>
      <c r="D404" s="132" t="s">
        <v>59</v>
      </c>
      <c r="E404" s="132" t="s">
        <v>59</v>
      </c>
      <c r="F404" s="132" t="s">
        <v>59</v>
      </c>
      <c r="G404" s="132" t="s">
        <v>59</v>
      </c>
      <c r="H404" s="132" t="s">
        <v>59</v>
      </c>
      <c r="I404" s="132" t="s">
        <v>59</v>
      </c>
      <c r="J404" s="132" t="s">
        <v>59</v>
      </c>
    </row>
    <row r="405" spans="1:10" s="144" customFormat="1" ht="12.75" customHeight="1">
      <c r="A405" s="132" t="s">
        <v>59</v>
      </c>
      <c r="B405" s="132" t="s">
        <v>59</v>
      </c>
      <c r="C405" s="132" t="s">
        <v>59</v>
      </c>
      <c r="D405" s="132" t="s">
        <v>59</v>
      </c>
      <c r="E405" s="132" t="s">
        <v>59</v>
      </c>
      <c r="F405" s="132" t="s">
        <v>59</v>
      </c>
      <c r="G405" s="132" t="s">
        <v>59</v>
      </c>
      <c r="H405" s="132" t="s">
        <v>59</v>
      </c>
      <c r="I405" s="132" t="s">
        <v>59</v>
      </c>
      <c r="J405" s="132" t="s">
        <v>59</v>
      </c>
    </row>
    <row r="406" spans="1:10" s="144" customFormat="1" ht="12.75" customHeight="1">
      <c r="A406" s="132" t="s">
        <v>59</v>
      </c>
      <c r="B406" s="132" t="s">
        <v>59</v>
      </c>
      <c r="C406" s="132" t="s">
        <v>59</v>
      </c>
      <c r="D406" s="132" t="s">
        <v>59</v>
      </c>
      <c r="E406" s="132" t="s">
        <v>59</v>
      </c>
      <c r="F406" s="132" t="s">
        <v>59</v>
      </c>
      <c r="G406" s="132" t="s">
        <v>59</v>
      </c>
      <c r="H406" s="132" t="s">
        <v>59</v>
      </c>
      <c r="I406" s="132" t="s">
        <v>59</v>
      </c>
      <c r="J406" s="132" t="s">
        <v>59</v>
      </c>
    </row>
    <row r="407" spans="1:10" s="144" customFormat="1" ht="12.75" customHeight="1">
      <c r="A407" s="132" t="s">
        <v>59</v>
      </c>
      <c r="B407" s="132" t="s">
        <v>59</v>
      </c>
      <c r="C407" s="132" t="s">
        <v>59</v>
      </c>
      <c r="D407" s="132" t="s">
        <v>59</v>
      </c>
      <c r="E407" s="132" t="s">
        <v>59</v>
      </c>
      <c r="F407" s="132" t="s">
        <v>59</v>
      </c>
      <c r="G407" s="132" t="s">
        <v>59</v>
      </c>
      <c r="H407" s="132" t="s">
        <v>59</v>
      </c>
      <c r="I407" s="132" t="s">
        <v>59</v>
      </c>
      <c r="J407" s="132" t="s">
        <v>59</v>
      </c>
    </row>
    <row r="408" spans="1:10" s="144" customFormat="1" ht="12.75" customHeight="1">
      <c r="A408" s="132" t="s">
        <v>59</v>
      </c>
      <c r="B408" s="132" t="s">
        <v>59</v>
      </c>
      <c r="C408" s="132" t="s">
        <v>59</v>
      </c>
      <c r="D408" s="132" t="s">
        <v>59</v>
      </c>
      <c r="E408" s="132" t="s">
        <v>59</v>
      </c>
      <c r="F408" s="132" t="s">
        <v>59</v>
      </c>
      <c r="G408" s="132" t="s">
        <v>59</v>
      </c>
      <c r="H408" s="132" t="s">
        <v>59</v>
      </c>
      <c r="I408" s="132" t="s">
        <v>59</v>
      </c>
      <c r="J408" s="132" t="s">
        <v>59</v>
      </c>
    </row>
    <row r="409" spans="1:10" s="144" customFormat="1" ht="12.75" customHeight="1">
      <c r="A409" s="132" t="s">
        <v>59</v>
      </c>
      <c r="B409" s="132" t="s">
        <v>59</v>
      </c>
      <c r="C409" s="132" t="s">
        <v>59</v>
      </c>
      <c r="D409" s="132" t="s">
        <v>59</v>
      </c>
      <c r="E409" s="132" t="s">
        <v>59</v>
      </c>
      <c r="F409" s="132" t="s">
        <v>59</v>
      </c>
      <c r="G409" s="132" t="s">
        <v>59</v>
      </c>
      <c r="H409" s="132" t="s">
        <v>59</v>
      </c>
      <c r="I409" s="132" t="s">
        <v>59</v>
      </c>
      <c r="J409" s="132" t="s">
        <v>59</v>
      </c>
    </row>
    <row r="410" spans="1:10" s="144" customFormat="1" ht="12.75" customHeight="1">
      <c r="A410" s="132" t="s">
        <v>59</v>
      </c>
      <c r="B410" s="132" t="s">
        <v>59</v>
      </c>
      <c r="C410" s="132" t="s">
        <v>59</v>
      </c>
      <c r="D410" s="132" t="s">
        <v>59</v>
      </c>
      <c r="E410" s="132" t="s">
        <v>59</v>
      </c>
      <c r="F410" s="132" t="s">
        <v>59</v>
      </c>
      <c r="G410" s="132" t="s">
        <v>59</v>
      </c>
      <c r="H410" s="132" t="s">
        <v>59</v>
      </c>
      <c r="I410" s="132" t="s">
        <v>59</v>
      </c>
      <c r="J410" s="132" t="s">
        <v>59</v>
      </c>
    </row>
    <row r="411" spans="1:10" s="144" customFormat="1" ht="12.75" customHeight="1">
      <c r="A411" s="132" t="s">
        <v>59</v>
      </c>
      <c r="B411" s="132" t="s">
        <v>59</v>
      </c>
      <c r="C411" s="132" t="s">
        <v>59</v>
      </c>
      <c r="D411" s="132" t="s">
        <v>59</v>
      </c>
      <c r="E411" s="132" t="s">
        <v>59</v>
      </c>
      <c r="F411" s="132" t="s">
        <v>59</v>
      </c>
      <c r="G411" s="132" t="s">
        <v>59</v>
      </c>
      <c r="H411" s="132" t="s">
        <v>59</v>
      </c>
      <c r="I411" s="132" t="s">
        <v>59</v>
      </c>
      <c r="J411" s="132" t="s">
        <v>59</v>
      </c>
    </row>
    <row r="412" spans="1:10" s="144" customFormat="1" ht="12.75" customHeight="1">
      <c r="A412" s="132" t="s">
        <v>59</v>
      </c>
      <c r="B412" s="132" t="s">
        <v>59</v>
      </c>
      <c r="C412" s="132" t="s">
        <v>59</v>
      </c>
      <c r="D412" s="132" t="s">
        <v>59</v>
      </c>
      <c r="E412" s="132" t="s">
        <v>59</v>
      </c>
      <c r="F412" s="132" t="s">
        <v>59</v>
      </c>
      <c r="G412" s="132" t="s">
        <v>59</v>
      </c>
      <c r="H412" s="132" t="s">
        <v>59</v>
      </c>
      <c r="I412" s="132" t="s">
        <v>59</v>
      </c>
      <c r="J412" s="132" t="s">
        <v>59</v>
      </c>
    </row>
    <row r="413" spans="1:10" s="144" customFormat="1" ht="12.75" customHeight="1">
      <c r="A413" s="132" t="s">
        <v>59</v>
      </c>
      <c r="B413" s="132" t="s">
        <v>59</v>
      </c>
      <c r="C413" s="132" t="s">
        <v>59</v>
      </c>
      <c r="D413" s="132" t="s">
        <v>59</v>
      </c>
      <c r="E413" s="132" t="s">
        <v>59</v>
      </c>
      <c r="F413" s="132" t="s">
        <v>59</v>
      </c>
      <c r="G413" s="132" t="s">
        <v>59</v>
      </c>
      <c r="H413" s="132" t="s">
        <v>59</v>
      </c>
      <c r="I413" s="132" t="s">
        <v>59</v>
      </c>
      <c r="J413" s="132" t="s">
        <v>59</v>
      </c>
    </row>
    <row r="414" spans="1:10" s="144" customFormat="1" ht="12.75" customHeight="1">
      <c r="A414" s="132" t="s">
        <v>59</v>
      </c>
      <c r="B414" s="132" t="s">
        <v>59</v>
      </c>
      <c r="C414" s="132" t="s">
        <v>59</v>
      </c>
      <c r="D414" s="132" t="s">
        <v>59</v>
      </c>
      <c r="E414" s="132" t="s">
        <v>59</v>
      </c>
      <c r="F414" s="132" t="s">
        <v>59</v>
      </c>
      <c r="G414" s="132" t="s">
        <v>59</v>
      </c>
      <c r="H414" s="132" t="s">
        <v>59</v>
      </c>
      <c r="I414" s="132" t="s">
        <v>59</v>
      </c>
      <c r="J414" s="132" t="s">
        <v>59</v>
      </c>
    </row>
    <row r="415" spans="1:10" s="144" customFormat="1" ht="12.75" customHeight="1">
      <c r="A415" s="132" t="s">
        <v>59</v>
      </c>
      <c r="B415" s="132" t="s">
        <v>59</v>
      </c>
      <c r="C415" s="132" t="s">
        <v>59</v>
      </c>
      <c r="D415" s="132" t="s">
        <v>59</v>
      </c>
      <c r="E415" s="132" t="s">
        <v>59</v>
      </c>
      <c r="F415" s="132" t="s">
        <v>59</v>
      </c>
      <c r="G415" s="132" t="s">
        <v>59</v>
      </c>
      <c r="H415" s="132" t="s">
        <v>59</v>
      </c>
      <c r="I415" s="132" t="s">
        <v>59</v>
      </c>
      <c r="J415" s="132" t="s">
        <v>59</v>
      </c>
    </row>
    <row r="416" spans="1:10" s="144" customFormat="1" ht="12.75" customHeight="1">
      <c r="A416" s="132" t="s">
        <v>59</v>
      </c>
      <c r="B416" s="132" t="s">
        <v>59</v>
      </c>
      <c r="C416" s="132" t="s">
        <v>59</v>
      </c>
      <c r="D416" s="132" t="s">
        <v>59</v>
      </c>
      <c r="E416" s="132" t="s">
        <v>59</v>
      </c>
      <c r="F416" s="132" t="s">
        <v>59</v>
      </c>
      <c r="G416" s="132" t="s">
        <v>59</v>
      </c>
      <c r="H416" s="132" t="s">
        <v>59</v>
      </c>
      <c r="I416" s="132" t="s">
        <v>59</v>
      </c>
      <c r="J416" s="132" t="s">
        <v>59</v>
      </c>
    </row>
    <row r="417" spans="1:10" s="144" customFormat="1" ht="12.75" customHeight="1">
      <c r="A417" s="132" t="s">
        <v>59</v>
      </c>
      <c r="B417" s="132" t="s">
        <v>59</v>
      </c>
      <c r="C417" s="132" t="s">
        <v>59</v>
      </c>
      <c r="D417" s="132" t="s">
        <v>59</v>
      </c>
      <c r="E417" s="132" t="s">
        <v>59</v>
      </c>
      <c r="F417" s="132" t="s">
        <v>59</v>
      </c>
      <c r="G417" s="132" t="s">
        <v>59</v>
      </c>
      <c r="H417" s="132" t="s">
        <v>59</v>
      </c>
      <c r="I417" s="132" t="s">
        <v>59</v>
      </c>
      <c r="J417" s="132" t="s">
        <v>59</v>
      </c>
    </row>
    <row r="418" spans="1:10" s="144" customFormat="1" ht="12.75" customHeight="1">
      <c r="A418" s="132" t="s">
        <v>59</v>
      </c>
      <c r="B418" s="132" t="s">
        <v>59</v>
      </c>
      <c r="C418" s="132" t="s">
        <v>59</v>
      </c>
      <c r="D418" s="132" t="s">
        <v>59</v>
      </c>
      <c r="E418" s="132" t="s">
        <v>59</v>
      </c>
      <c r="F418" s="132" t="s">
        <v>59</v>
      </c>
      <c r="G418" s="132" t="s">
        <v>59</v>
      </c>
      <c r="H418" s="132" t="s">
        <v>59</v>
      </c>
      <c r="I418" s="132" t="s">
        <v>59</v>
      </c>
      <c r="J418" s="132" t="s">
        <v>59</v>
      </c>
    </row>
    <row r="419" spans="1:10" s="144" customFormat="1" ht="12.75" customHeight="1">
      <c r="A419" s="132" t="s">
        <v>59</v>
      </c>
      <c r="B419" s="132" t="s">
        <v>59</v>
      </c>
      <c r="C419" s="132" t="s">
        <v>59</v>
      </c>
      <c r="D419" s="132" t="s">
        <v>59</v>
      </c>
      <c r="E419" s="132" t="s">
        <v>59</v>
      </c>
      <c r="F419" s="132" t="s">
        <v>59</v>
      </c>
      <c r="G419" s="132" t="s">
        <v>59</v>
      </c>
      <c r="H419" s="132" t="s">
        <v>59</v>
      </c>
      <c r="I419" s="132" t="s">
        <v>59</v>
      </c>
      <c r="J419" s="132" t="s">
        <v>59</v>
      </c>
    </row>
    <row r="420" spans="1:10" s="144" customFormat="1" ht="12.75" customHeight="1">
      <c r="A420" s="132" t="s">
        <v>59</v>
      </c>
      <c r="B420" s="132" t="s">
        <v>59</v>
      </c>
      <c r="C420" s="132" t="s">
        <v>59</v>
      </c>
      <c r="D420" s="132" t="s">
        <v>59</v>
      </c>
      <c r="E420" s="132" t="s">
        <v>59</v>
      </c>
      <c r="F420" s="132" t="s">
        <v>59</v>
      </c>
      <c r="G420" s="132" t="s">
        <v>59</v>
      </c>
      <c r="H420" s="132" t="s">
        <v>59</v>
      </c>
      <c r="I420" s="132" t="s">
        <v>59</v>
      </c>
      <c r="J420" s="132" t="s">
        <v>59</v>
      </c>
    </row>
    <row r="421" spans="1:10" s="144" customFormat="1" ht="12.75" customHeight="1">
      <c r="A421" s="132" t="s">
        <v>59</v>
      </c>
      <c r="B421" s="132" t="s">
        <v>59</v>
      </c>
      <c r="C421" s="132" t="s">
        <v>59</v>
      </c>
      <c r="D421" s="132" t="s">
        <v>59</v>
      </c>
      <c r="E421" s="132" t="s">
        <v>59</v>
      </c>
      <c r="F421" s="132" t="s">
        <v>59</v>
      </c>
      <c r="G421" s="132" t="s">
        <v>59</v>
      </c>
      <c r="H421" s="132" t="s">
        <v>59</v>
      </c>
      <c r="I421" s="132" t="s">
        <v>59</v>
      </c>
      <c r="J421" s="132" t="s">
        <v>59</v>
      </c>
    </row>
    <row r="422" spans="1:10" s="144" customFormat="1" ht="12.75" customHeight="1">
      <c r="A422" s="132" t="s">
        <v>59</v>
      </c>
      <c r="B422" s="132" t="s">
        <v>59</v>
      </c>
      <c r="C422" s="132" t="s">
        <v>59</v>
      </c>
      <c r="D422" s="132" t="s">
        <v>59</v>
      </c>
      <c r="E422" s="132" t="s">
        <v>59</v>
      </c>
      <c r="F422" s="132" t="s">
        <v>59</v>
      </c>
      <c r="G422" s="132" t="s">
        <v>59</v>
      </c>
      <c r="H422" s="132" t="s">
        <v>59</v>
      </c>
      <c r="I422" s="132" t="s">
        <v>59</v>
      </c>
      <c r="J422" s="132" t="s">
        <v>59</v>
      </c>
    </row>
    <row r="423" spans="1:10" s="144" customFormat="1" ht="12.75" customHeight="1">
      <c r="A423" s="132" t="s">
        <v>59</v>
      </c>
      <c r="B423" s="132" t="s">
        <v>59</v>
      </c>
      <c r="C423" s="132" t="s">
        <v>59</v>
      </c>
      <c r="D423" s="132" t="s">
        <v>59</v>
      </c>
      <c r="E423" s="132" t="s">
        <v>59</v>
      </c>
      <c r="F423" s="132" t="s">
        <v>59</v>
      </c>
      <c r="G423" s="132" t="s">
        <v>59</v>
      </c>
      <c r="H423" s="132" t="s">
        <v>59</v>
      </c>
      <c r="I423" s="132" t="s">
        <v>59</v>
      </c>
      <c r="J423" s="132" t="s">
        <v>59</v>
      </c>
    </row>
    <row r="424" spans="1:10" s="144" customFormat="1" ht="12.75" customHeight="1">
      <c r="A424" s="132" t="s">
        <v>59</v>
      </c>
      <c r="B424" s="132" t="s">
        <v>59</v>
      </c>
      <c r="C424" s="132" t="s">
        <v>59</v>
      </c>
      <c r="D424" s="132" t="s">
        <v>59</v>
      </c>
      <c r="E424" s="132" t="s">
        <v>59</v>
      </c>
      <c r="F424" s="132" t="s">
        <v>59</v>
      </c>
      <c r="G424" s="132" t="s">
        <v>59</v>
      </c>
      <c r="H424" s="132" t="s">
        <v>59</v>
      </c>
      <c r="I424" s="132" t="s">
        <v>59</v>
      </c>
      <c r="J424" s="132" t="s">
        <v>59</v>
      </c>
    </row>
    <row r="425" spans="1:10" s="144" customFormat="1" ht="12.75" customHeight="1">
      <c r="A425" s="132" t="s">
        <v>59</v>
      </c>
      <c r="B425" s="132" t="s">
        <v>59</v>
      </c>
      <c r="C425" s="132" t="s">
        <v>59</v>
      </c>
      <c r="D425" s="132" t="s">
        <v>59</v>
      </c>
      <c r="E425" s="132" t="s">
        <v>59</v>
      </c>
      <c r="F425" s="132" t="s">
        <v>59</v>
      </c>
      <c r="G425" s="132" t="s">
        <v>59</v>
      </c>
      <c r="H425" s="132" t="s">
        <v>59</v>
      </c>
      <c r="I425" s="132" t="s">
        <v>59</v>
      </c>
      <c r="J425" s="132" t="s">
        <v>59</v>
      </c>
    </row>
    <row r="426" spans="1:10" s="144" customFormat="1" ht="12.75" customHeight="1">
      <c r="A426" s="132" t="s">
        <v>59</v>
      </c>
      <c r="B426" s="132" t="s">
        <v>59</v>
      </c>
      <c r="C426" s="132" t="s">
        <v>59</v>
      </c>
      <c r="D426" s="132" t="s">
        <v>59</v>
      </c>
      <c r="E426" s="132" t="s">
        <v>59</v>
      </c>
      <c r="F426" s="132" t="s">
        <v>59</v>
      </c>
      <c r="G426" s="132" t="s">
        <v>59</v>
      </c>
      <c r="H426" s="132" t="s">
        <v>59</v>
      </c>
      <c r="I426" s="132" t="s">
        <v>59</v>
      </c>
      <c r="J426" s="132" t="s">
        <v>59</v>
      </c>
    </row>
    <row r="427" spans="1:10" s="144" customFormat="1" ht="12.75" customHeight="1">
      <c r="A427" s="132" t="s">
        <v>59</v>
      </c>
      <c r="B427" s="132" t="s">
        <v>59</v>
      </c>
      <c r="C427" s="132" t="s">
        <v>59</v>
      </c>
      <c r="D427" s="132" t="s">
        <v>59</v>
      </c>
      <c r="E427" s="132" t="s">
        <v>59</v>
      </c>
      <c r="F427" s="132" t="s">
        <v>59</v>
      </c>
      <c r="G427" s="132" t="s">
        <v>59</v>
      </c>
      <c r="H427" s="132" t="s">
        <v>59</v>
      </c>
      <c r="I427" s="132" t="s">
        <v>59</v>
      </c>
      <c r="J427" s="132" t="s">
        <v>59</v>
      </c>
    </row>
    <row r="428" spans="1:10" s="144" customFormat="1" ht="12.75" customHeight="1">
      <c r="A428" s="132" t="s">
        <v>59</v>
      </c>
      <c r="B428" s="132" t="s">
        <v>59</v>
      </c>
      <c r="C428" s="132" t="s">
        <v>59</v>
      </c>
      <c r="D428" s="132" t="s">
        <v>59</v>
      </c>
      <c r="E428" s="132" t="s">
        <v>59</v>
      </c>
      <c r="F428" s="132" t="s">
        <v>59</v>
      </c>
      <c r="G428" s="132" t="s">
        <v>59</v>
      </c>
      <c r="H428" s="132" t="s">
        <v>59</v>
      </c>
      <c r="I428" s="132" t="s">
        <v>59</v>
      </c>
      <c r="J428" s="132" t="s">
        <v>59</v>
      </c>
    </row>
    <row r="429" spans="1:10" s="144" customFormat="1" ht="12.75" customHeight="1">
      <c r="A429" s="132" t="s">
        <v>59</v>
      </c>
      <c r="B429" s="132" t="s">
        <v>59</v>
      </c>
      <c r="C429" s="132" t="s">
        <v>59</v>
      </c>
      <c r="D429" s="132" t="s">
        <v>59</v>
      </c>
      <c r="E429" s="132" t="s">
        <v>59</v>
      </c>
      <c r="F429" s="132" t="s">
        <v>59</v>
      </c>
      <c r="G429" s="132" t="s">
        <v>59</v>
      </c>
      <c r="H429" s="132" t="s">
        <v>59</v>
      </c>
      <c r="I429" s="132" t="s">
        <v>59</v>
      </c>
      <c r="J429" s="132" t="s">
        <v>59</v>
      </c>
    </row>
    <row r="430" spans="1:10" s="144" customFormat="1" ht="12.75" customHeight="1">
      <c r="A430" s="132" t="s">
        <v>59</v>
      </c>
      <c r="B430" s="132" t="s">
        <v>59</v>
      </c>
      <c r="C430" s="132" t="s">
        <v>59</v>
      </c>
      <c r="D430" s="132" t="s">
        <v>59</v>
      </c>
      <c r="E430" s="132" t="s">
        <v>59</v>
      </c>
      <c r="F430" s="132" t="s">
        <v>59</v>
      </c>
      <c r="G430" s="132" t="s">
        <v>59</v>
      </c>
      <c r="H430" s="132" t="s">
        <v>59</v>
      </c>
      <c r="I430" s="132" t="s">
        <v>59</v>
      </c>
      <c r="J430" s="132" t="s">
        <v>59</v>
      </c>
    </row>
    <row r="431" spans="1:10" s="144" customFormat="1" ht="12.75" customHeight="1">
      <c r="A431" s="132" t="s">
        <v>59</v>
      </c>
      <c r="B431" s="132" t="s">
        <v>59</v>
      </c>
      <c r="C431" s="132" t="s">
        <v>59</v>
      </c>
      <c r="D431" s="132" t="s">
        <v>59</v>
      </c>
      <c r="E431" s="132" t="s">
        <v>59</v>
      </c>
      <c r="F431" s="132" t="s">
        <v>59</v>
      </c>
      <c r="G431" s="132" t="s">
        <v>59</v>
      </c>
      <c r="H431" s="132" t="s">
        <v>59</v>
      </c>
      <c r="I431" s="132" t="s">
        <v>59</v>
      </c>
      <c r="J431" s="132" t="s">
        <v>59</v>
      </c>
    </row>
    <row r="432" spans="1:10" s="144" customFormat="1" ht="12.75" customHeight="1">
      <c r="A432" s="132" t="s">
        <v>59</v>
      </c>
      <c r="B432" s="132" t="s">
        <v>59</v>
      </c>
      <c r="C432" s="132" t="s">
        <v>59</v>
      </c>
      <c r="D432" s="132" t="s">
        <v>59</v>
      </c>
      <c r="E432" s="132" t="s">
        <v>59</v>
      </c>
      <c r="F432" s="132" t="s">
        <v>59</v>
      </c>
      <c r="G432" s="132" t="s">
        <v>59</v>
      </c>
      <c r="H432" s="132" t="s">
        <v>59</v>
      </c>
      <c r="I432" s="132" t="s">
        <v>59</v>
      </c>
      <c r="J432" s="132" t="s">
        <v>59</v>
      </c>
    </row>
    <row r="433" spans="1:10" s="144" customFormat="1" ht="12.75" customHeight="1">
      <c r="A433" s="132" t="s">
        <v>59</v>
      </c>
      <c r="B433" s="132" t="s">
        <v>59</v>
      </c>
      <c r="C433" s="132" t="s">
        <v>59</v>
      </c>
      <c r="D433" s="132" t="s">
        <v>59</v>
      </c>
      <c r="E433" s="132" t="s">
        <v>59</v>
      </c>
      <c r="F433" s="132" t="s">
        <v>59</v>
      </c>
      <c r="G433" s="132" t="s">
        <v>59</v>
      </c>
      <c r="H433" s="132" t="s">
        <v>59</v>
      </c>
      <c r="I433" s="132" t="s">
        <v>59</v>
      </c>
      <c r="J433" s="132" t="s">
        <v>59</v>
      </c>
    </row>
    <row r="434" spans="1:10" s="144" customFormat="1" ht="12.75" customHeight="1">
      <c r="A434" s="132" t="s">
        <v>59</v>
      </c>
      <c r="B434" s="132" t="s">
        <v>59</v>
      </c>
      <c r="C434" s="132" t="s">
        <v>59</v>
      </c>
      <c r="D434" s="132" t="s">
        <v>59</v>
      </c>
      <c r="E434" s="132" t="s">
        <v>59</v>
      </c>
      <c r="F434" s="132" t="s">
        <v>59</v>
      </c>
      <c r="G434" s="132" t="s">
        <v>59</v>
      </c>
      <c r="H434" s="132" t="s">
        <v>59</v>
      </c>
      <c r="I434" s="132" t="s">
        <v>59</v>
      </c>
      <c r="J434" s="132" t="s">
        <v>59</v>
      </c>
    </row>
    <row r="435" spans="1:10" s="144" customFormat="1" ht="12.75" customHeight="1">
      <c r="A435" s="132" t="s">
        <v>59</v>
      </c>
      <c r="B435" s="132" t="s">
        <v>59</v>
      </c>
      <c r="C435" s="132" t="s">
        <v>59</v>
      </c>
      <c r="D435" s="132" t="s">
        <v>59</v>
      </c>
      <c r="E435" s="132" t="s">
        <v>59</v>
      </c>
      <c r="F435" s="132" t="s">
        <v>59</v>
      </c>
      <c r="G435" s="132" t="s">
        <v>59</v>
      </c>
      <c r="H435" s="132" t="s">
        <v>59</v>
      </c>
      <c r="I435" s="132" t="s">
        <v>59</v>
      </c>
      <c r="J435" s="132" t="s">
        <v>59</v>
      </c>
    </row>
    <row r="436" spans="1:10" s="144" customFormat="1" ht="12.75" customHeight="1">
      <c r="A436" s="132" t="s">
        <v>59</v>
      </c>
      <c r="B436" s="132" t="s">
        <v>59</v>
      </c>
      <c r="C436" s="132" t="s">
        <v>59</v>
      </c>
      <c r="D436" s="132" t="s">
        <v>59</v>
      </c>
      <c r="E436" s="132" t="s">
        <v>59</v>
      </c>
      <c r="F436" s="132" t="s">
        <v>59</v>
      </c>
      <c r="G436" s="132" t="s">
        <v>59</v>
      </c>
      <c r="H436" s="132" t="s">
        <v>59</v>
      </c>
      <c r="I436" s="132" t="s">
        <v>59</v>
      </c>
      <c r="J436" s="132" t="s">
        <v>59</v>
      </c>
    </row>
    <row r="437" spans="1:10" s="144" customFormat="1" ht="12.75" customHeight="1">
      <c r="A437" s="132" t="s">
        <v>59</v>
      </c>
      <c r="B437" s="132" t="s">
        <v>59</v>
      </c>
      <c r="C437" s="132" t="s">
        <v>59</v>
      </c>
      <c r="D437" s="132" t="s">
        <v>59</v>
      </c>
      <c r="E437" s="132" t="s">
        <v>59</v>
      </c>
      <c r="F437" s="132" t="s">
        <v>59</v>
      </c>
      <c r="G437" s="132" t="s">
        <v>59</v>
      </c>
      <c r="H437" s="132" t="s">
        <v>59</v>
      </c>
      <c r="I437" s="132" t="s">
        <v>59</v>
      </c>
      <c r="J437" s="132" t="s">
        <v>59</v>
      </c>
    </row>
    <row r="438" spans="1:10" s="144" customFormat="1" ht="12.75" customHeight="1">
      <c r="A438" s="132" t="s">
        <v>59</v>
      </c>
      <c r="B438" s="132" t="s">
        <v>59</v>
      </c>
      <c r="C438" s="132" t="s">
        <v>59</v>
      </c>
      <c r="D438" s="132" t="s">
        <v>59</v>
      </c>
      <c r="E438" s="132" t="s">
        <v>59</v>
      </c>
      <c r="F438" s="132" t="s">
        <v>59</v>
      </c>
      <c r="G438" s="132" t="s">
        <v>59</v>
      </c>
      <c r="H438" s="132" t="s">
        <v>59</v>
      </c>
      <c r="I438" s="132" t="s">
        <v>59</v>
      </c>
      <c r="J438" s="132" t="s">
        <v>59</v>
      </c>
    </row>
    <row r="439" spans="1:10" s="144" customFormat="1" ht="12.75" customHeight="1">
      <c r="A439" s="132" t="s">
        <v>59</v>
      </c>
      <c r="B439" s="132" t="s">
        <v>59</v>
      </c>
      <c r="C439" s="132" t="s">
        <v>59</v>
      </c>
      <c r="D439" s="132" t="s">
        <v>59</v>
      </c>
      <c r="E439" s="132" t="s">
        <v>59</v>
      </c>
      <c r="F439" s="132" t="s">
        <v>59</v>
      </c>
      <c r="G439" s="132" t="s">
        <v>59</v>
      </c>
      <c r="H439" s="132" t="s">
        <v>59</v>
      </c>
      <c r="I439" s="132" t="s">
        <v>59</v>
      </c>
      <c r="J439" s="132" t="s">
        <v>59</v>
      </c>
    </row>
    <row r="440" spans="1:10" s="144" customFormat="1" ht="12.75" customHeight="1">
      <c r="A440" s="132" t="s">
        <v>59</v>
      </c>
      <c r="B440" s="132" t="s">
        <v>59</v>
      </c>
      <c r="C440" s="132" t="s">
        <v>59</v>
      </c>
      <c r="D440" s="132" t="s">
        <v>59</v>
      </c>
      <c r="E440" s="132" t="s">
        <v>59</v>
      </c>
      <c r="F440" s="132" t="s">
        <v>59</v>
      </c>
      <c r="G440" s="132" t="s">
        <v>59</v>
      </c>
      <c r="H440" s="132" t="s">
        <v>59</v>
      </c>
      <c r="I440" s="132" t="s">
        <v>59</v>
      </c>
      <c r="J440" s="132" t="s">
        <v>59</v>
      </c>
    </row>
    <row r="441" spans="1:10" s="144" customFormat="1" ht="12.75" customHeight="1">
      <c r="A441" s="132" t="s">
        <v>59</v>
      </c>
      <c r="B441" s="132" t="s">
        <v>59</v>
      </c>
      <c r="C441" s="132" t="s">
        <v>59</v>
      </c>
      <c r="D441" s="132" t="s">
        <v>59</v>
      </c>
      <c r="E441" s="132" t="s">
        <v>59</v>
      </c>
      <c r="F441" s="132" t="s">
        <v>59</v>
      </c>
      <c r="G441" s="132" t="s">
        <v>59</v>
      </c>
      <c r="H441" s="132" t="s">
        <v>59</v>
      </c>
      <c r="I441" s="132" t="s">
        <v>59</v>
      </c>
      <c r="J441" s="132" t="s">
        <v>59</v>
      </c>
    </row>
    <row r="442" spans="1:10" s="144" customFormat="1" ht="12.75" customHeight="1">
      <c r="A442" s="132" t="s">
        <v>59</v>
      </c>
      <c r="B442" s="132" t="s">
        <v>59</v>
      </c>
      <c r="C442" s="132" t="s">
        <v>59</v>
      </c>
      <c r="D442" s="132" t="s">
        <v>59</v>
      </c>
      <c r="E442" s="132" t="s">
        <v>59</v>
      </c>
      <c r="F442" s="132" t="s">
        <v>59</v>
      </c>
      <c r="G442" s="132" t="s">
        <v>59</v>
      </c>
      <c r="H442" s="132" t="s">
        <v>59</v>
      </c>
      <c r="I442" s="132" t="s">
        <v>59</v>
      </c>
      <c r="J442" s="132" t="s">
        <v>59</v>
      </c>
    </row>
    <row r="443" spans="1:10" s="144" customFormat="1" ht="12.75" customHeight="1">
      <c r="A443" s="132" t="s">
        <v>59</v>
      </c>
      <c r="B443" s="132" t="s">
        <v>59</v>
      </c>
      <c r="C443" s="132" t="s">
        <v>59</v>
      </c>
      <c r="D443" s="132" t="s">
        <v>59</v>
      </c>
      <c r="E443" s="132" t="s">
        <v>59</v>
      </c>
      <c r="F443" s="132" t="s">
        <v>59</v>
      </c>
      <c r="G443" s="132" t="s">
        <v>59</v>
      </c>
      <c r="H443" s="132" t="s">
        <v>59</v>
      </c>
      <c r="I443" s="132" t="s">
        <v>59</v>
      </c>
      <c r="J443" s="132" t="s">
        <v>59</v>
      </c>
    </row>
    <row r="444" spans="1:10" s="144" customFormat="1" ht="12.75" customHeight="1">
      <c r="A444" s="132" t="s">
        <v>59</v>
      </c>
      <c r="B444" s="132" t="s">
        <v>59</v>
      </c>
      <c r="C444" s="132" t="s">
        <v>59</v>
      </c>
      <c r="D444" s="132" t="s">
        <v>59</v>
      </c>
      <c r="E444" s="132" t="s">
        <v>59</v>
      </c>
      <c r="F444" s="132" t="s">
        <v>59</v>
      </c>
      <c r="G444" s="132" t="s">
        <v>59</v>
      </c>
      <c r="H444" s="132" t="s">
        <v>59</v>
      </c>
      <c r="I444" s="132" t="s">
        <v>59</v>
      </c>
      <c r="J444" s="132" t="s">
        <v>59</v>
      </c>
    </row>
    <row r="445" spans="1:10" s="144" customFormat="1" ht="12.75" customHeight="1">
      <c r="A445" s="132" t="s">
        <v>59</v>
      </c>
      <c r="B445" s="132" t="s">
        <v>59</v>
      </c>
      <c r="C445" s="132" t="s">
        <v>59</v>
      </c>
      <c r="D445" s="132" t="s">
        <v>59</v>
      </c>
      <c r="E445" s="132" t="s">
        <v>59</v>
      </c>
      <c r="F445" s="132" t="s">
        <v>59</v>
      </c>
      <c r="G445" s="132" t="s">
        <v>59</v>
      </c>
      <c r="H445" s="132" t="s">
        <v>59</v>
      </c>
      <c r="I445" s="132" t="s">
        <v>59</v>
      </c>
      <c r="J445" s="132" t="s">
        <v>59</v>
      </c>
    </row>
    <row r="446" spans="1:10" s="144" customFormat="1" ht="12.75" customHeight="1">
      <c r="A446" s="132" t="s">
        <v>59</v>
      </c>
      <c r="B446" s="132" t="s">
        <v>59</v>
      </c>
      <c r="C446" s="132" t="s">
        <v>59</v>
      </c>
      <c r="D446" s="132" t="s">
        <v>59</v>
      </c>
      <c r="E446" s="132" t="s">
        <v>59</v>
      </c>
      <c r="F446" s="132" t="s">
        <v>59</v>
      </c>
      <c r="G446" s="132" t="s">
        <v>59</v>
      </c>
      <c r="H446" s="132" t="s">
        <v>59</v>
      </c>
      <c r="I446" s="132" t="s">
        <v>59</v>
      </c>
      <c r="J446" s="132" t="s">
        <v>59</v>
      </c>
    </row>
    <row r="447" spans="1:10" s="144" customFormat="1" ht="12.75" customHeight="1">
      <c r="A447" s="132" t="s">
        <v>59</v>
      </c>
      <c r="B447" s="132" t="s">
        <v>59</v>
      </c>
      <c r="C447" s="132" t="s">
        <v>59</v>
      </c>
      <c r="D447" s="132" t="s">
        <v>59</v>
      </c>
      <c r="E447" s="132" t="s">
        <v>59</v>
      </c>
      <c r="F447" s="132" t="s">
        <v>59</v>
      </c>
      <c r="G447" s="132" t="s">
        <v>59</v>
      </c>
      <c r="H447" s="132" t="s">
        <v>59</v>
      </c>
      <c r="I447" s="132" t="s">
        <v>59</v>
      </c>
      <c r="J447" s="132" t="s">
        <v>59</v>
      </c>
    </row>
    <row r="448" spans="1:10" ht="12.75" customHeight="1">
      <c r="A448" s="151"/>
    </row>
  </sheetData>
  <mergeCells count="1">
    <mergeCell ref="N45:T52"/>
  </mergeCells>
  <pageMargins left="0.7" right="0.7" top="0.75" bottom="0.75" header="0.3" footer="0.3"/>
  <drawing r:id="rId1"/>
</worksheet>
</file>

<file path=xl/worksheets/sheet7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9C0F826-A858-B442-A870-5ED8D0BAE8D7}">
  <dimension ref="A1:I44"/>
  <sheetViews>
    <sheetView workbookViewId="0">
      <selection activeCell="A2" sqref="A2"/>
    </sheetView>
  </sheetViews>
  <sheetFormatPr baseColWidth="10" defaultRowHeight="13"/>
  <sheetData>
    <row r="1" spans="1:1" ht="25">
      <c r="A1" s="174" t="s">
        <v>2824</v>
      </c>
    </row>
    <row r="40" spans="1:9" ht="13" customHeight="1">
      <c r="A40" s="244" t="s">
        <v>2273</v>
      </c>
      <c r="B40" s="244"/>
      <c r="C40" s="244"/>
      <c r="D40" s="244"/>
      <c r="E40" s="244"/>
      <c r="F40" s="244"/>
      <c r="G40" s="244"/>
      <c r="H40" s="244"/>
      <c r="I40" s="244"/>
    </row>
    <row r="41" spans="1:9">
      <c r="A41" s="244"/>
      <c r="B41" s="244"/>
      <c r="C41" s="244"/>
      <c r="D41" s="244"/>
      <c r="E41" s="244"/>
      <c r="F41" s="244"/>
      <c r="G41" s="244"/>
      <c r="H41" s="244"/>
      <c r="I41" s="244"/>
    </row>
    <row r="42" spans="1:9">
      <c r="A42" s="244"/>
      <c r="B42" s="244"/>
      <c r="C42" s="244"/>
      <c r="D42" s="244"/>
      <c r="E42" s="244"/>
      <c r="F42" s="244"/>
      <c r="G42" s="244"/>
      <c r="H42" s="244"/>
      <c r="I42" s="244"/>
    </row>
    <row r="43" spans="1:9">
      <c r="A43" s="244"/>
      <c r="B43" s="244"/>
      <c r="C43" s="244"/>
      <c r="D43" s="244"/>
      <c r="E43" s="244"/>
      <c r="F43" s="244"/>
      <c r="G43" s="244"/>
      <c r="H43" s="244"/>
      <c r="I43" s="244"/>
    </row>
    <row r="44" spans="1:9">
      <c r="A44" s="244"/>
      <c r="B44" s="244"/>
      <c r="C44" s="244"/>
      <c r="D44" s="244"/>
      <c r="E44" s="244"/>
      <c r="F44" s="244"/>
      <c r="G44" s="244"/>
      <c r="H44" s="244"/>
      <c r="I44" s="244"/>
    </row>
  </sheetData>
  <mergeCells count="1">
    <mergeCell ref="A40:I44"/>
  </mergeCells>
  <pageMargins left="0.7" right="0.7" top="0.75" bottom="0.75" header="0.3" footer="0.3"/>
  <drawing r:id="rId1"/>
</worksheet>
</file>

<file path=xl/worksheets/sheet7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6B1FF3A-8C89-4D49-9CDA-1BF894F5AF58}">
  <dimension ref="A1:K46"/>
  <sheetViews>
    <sheetView workbookViewId="0">
      <selection activeCell="A2" sqref="A2"/>
    </sheetView>
  </sheetViews>
  <sheetFormatPr baseColWidth="10" defaultRowHeight="13"/>
  <sheetData>
    <row r="1" spans="1:1" ht="25">
      <c r="A1" s="174" t="s">
        <v>2825</v>
      </c>
    </row>
    <row r="41" spans="1:11">
      <c r="A41" s="244" t="s">
        <v>2274</v>
      </c>
      <c r="B41" s="244"/>
      <c r="C41" s="244"/>
      <c r="D41" s="244"/>
      <c r="E41" s="244"/>
      <c r="F41" s="244"/>
      <c r="G41" s="244"/>
      <c r="H41" s="244"/>
      <c r="I41" s="244"/>
      <c r="J41" s="244"/>
      <c r="K41" s="244"/>
    </row>
    <row r="42" spans="1:11">
      <c r="A42" s="244"/>
      <c r="B42" s="244"/>
      <c r="C42" s="244"/>
      <c r="D42" s="244"/>
      <c r="E42" s="244"/>
      <c r="F42" s="244"/>
      <c r="G42" s="244"/>
      <c r="H42" s="244"/>
      <c r="I42" s="244"/>
      <c r="J42" s="244"/>
      <c r="K42" s="244"/>
    </row>
    <row r="43" spans="1:11">
      <c r="A43" s="244"/>
      <c r="B43" s="244"/>
      <c r="C43" s="244"/>
      <c r="D43" s="244"/>
      <c r="E43" s="244"/>
      <c r="F43" s="244"/>
      <c r="G43" s="244"/>
      <c r="H43" s="244"/>
      <c r="I43" s="244"/>
      <c r="J43" s="244"/>
      <c r="K43" s="244"/>
    </row>
    <row r="44" spans="1:11">
      <c r="A44" s="244"/>
      <c r="B44" s="244"/>
      <c r="C44" s="244"/>
      <c r="D44" s="244"/>
      <c r="E44" s="244"/>
      <c r="F44" s="244"/>
      <c r="G44" s="244"/>
      <c r="H44" s="244"/>
      <c r="I44" s="244"/>
      <c r="J44" s="244"/>
      <c r="K44" s="244"/>
    </row>
    <row r="45" spans="1:11">
      <c r="A45" s="244"/>
      <c r="B45" s="244"/>
      <c r="C45" s="244"/>
      <c r="D45" s="244"/>
      <c r="E45" s="244"/>
      <c r="F45" s="244"/>
      <c r="G45" s="244"/>
      <c r="H45" s="244"/>
      <c r="I45" s="244"/>
      <c r="J45" s="244"/>
      <c r="K45" s="244"/>
    </row>
    <row r="46" spans="1:11">
      <c r="A46" s="244"/>
      <c r="B46" s="244"/>
      <c r="C46" s="244"/>
      <c r="D46" s="244"/>
      <c r="E46" s="244"/>
      <c r="F46" s="244"/>
      <c r="G46" s="244"/>
      <c r="H46" s="244"/>
      <c r="I46" s="244"/>
      <c r="J46" s="244"/>
      <c r="K46" s="244"/>
    </row>
  </sheetData>
  <mergeCells count="1">
    <mergeCell ref="A41:K46"/>
  </mergeCells>
  <pageMargins left="0.7" right="0.7" top="0.75" bottom="0.75" header="0.3" footer="0.3"/>
  <drawing r:id="rId1"/>
</worksheet>
</file>

<file path=xl/worksheets/sheet7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E19BEE7-32D1-2547-8626-9FE5AA0899B4}">
  <dimension ref="A1:Y46"/>
  <sheetViews>
    <sheetView workbookViewId="0">
      <selection activeCell="A2" sqref="A2"/>
    </sheetView>
  </sheetViews>
  <sheetFormatPr baseColWidth="10" defaultRowHeight="13"/>
  <sheetData>
    <row r="1" spans="1:25" ht="26">
      <c r="A1" s="267" t="s">
        <v>2826</v>
      </c>
      <c r="B1" s="83"/>
      <c r="C1" s="83"/>
      <c r="D1" s="83"/>
      <c r="E1" s="83"/>
      <c r="F1" s="83"/>
      <c r="G1" s="83"/>
      <c r="H1" s="83"/>
      <c r="I1" s="83"/>
      <c r="J1" s="83"/>
      <c r="K1" s="83"/>
      <c r="L1" s="83"/>
      <c r="M1" s="83"/>
      <c r="N1" s="83"/>
      <c r="O1" s="83"/>
      <c r="P1" s="83"/>
      <c r="Q1" s="83"/>
      <c r="R1" s="83"/>
      <c r="S1" s="83"/>
      <c r="T1" s="83"/>
      <c r="U1" s="83"/>
      <c r="V1" s="83"/>
      <c r="W1" s="83"/>
      <c r="X1" s="83"/>
      <c r="Y1" s="83"/>
    </row>
    <row r="2" spans="1:25" ht="16">
      <c r="A2" s="83"/>
      <c r="B2" s="83"/>
      <c r="C2" s="83"/>
      <c r="D2" s="83"/>
      <c r="E2" s="83"/>
      <c r="F2" s="83"/>
      <c r="G2" s="83"/>
      <c r="H2" s="83"/>
      <c r="I2" s="83"/>
      <c r="J2" s="83"/>
      <c r="K2" s="83"/>
      <c r="L2" s="83"/>
      <c r="M2" s="83"/>
      <c r="N2" s="83"/>
      <c r="O2" s="83"/>
      <c r="P2" s="83"/>
      <c r="Q2" s="83"/>
      <c r="R2" s="83"/>
      <c r="S2" s="83"/>
      <c r="T2" s="83"/>
      <c r="U2" s="83"/>
      <c r="V2" s="83"/>
      <c r="W2" s="83"/>
      <c r="X2" s="83"/>
      <c r="Y2" s="83"/>
    </row>
    <row r="3" spans="1:25" ht="16">
      <c r="A3" s="83"/>
      <c r="B3" s="83"/>
      <c r="C3" s="83"/>
      <c r="D3" s="83"/>
      <c r="E3" s="83"/>
      <c r="F3" s="83"/>
      <c r="G3" s="83"/>
      <c r="H3" s="83"/>
      <c r="I3" s="83"/>
      <c r="J3" s="83"/>
      <c r="K3" s="83"/>
      <c r="L3" s="83"/>
      <c r="M3" s="83"/>
      <c r="N3" s="83"/>
      <c r="O3" s="83"/>
      <c r="P3" s="83"/>
      <c r="Q3" s="83"/>
      <c r="R3" s="83"/>
      <c r="S3" s="83"/>
      <c r="T3" s="83"/>
      <c r="U3" s="83"/>
      <c r="V3" s="83"/>
      <c r="W3" s="83"/>
      <c r="X3" s="83"/>
      <c r="Y3" s="83"/>
    </row>
    <row r="4" spans="1:25" ht="16">
      <c r="A4" s="83"/>
      <c r="B4" s="83"/>
      <c r="C4" s="83"/>
      <c r="D4" s="83"/>
      <c r="E4" s="83"/>
      <c r="F4" s="83"/>
      <c r="G4" s="83"/>
      <c r="H4" s="83"/>
      <c r="I4" s="83"/>
      <c r="J4" s="83"/>
      <c r="K4" s="83"/>
      <c r="L4" s="83"/>
      <c r="M4" s="83"/>
      <c r="N4" s="83"/>
      <c r="O4" s="83"/>
      <c r="P4" s="83"/>
      <c r="Q4" s="83"/>
      <c r="R4" s="83"/>
      <c r="S4" s="83"/>
      <c r="T4" s="83"/>
      <c r="U4" s="83"/>
      <c r="V4" s="83"/>
      <c r="W4" s="83"/>
      <c r="X4" s="83"/>
      <c r="Y4" s="83"/>
    </row>
    <row r="5" spans="1:25" ht="16">
      <c r="A5" s="83"/>
      <c r="B5" s="83"/>
      <c r="C5" s="83"/>
      <c r="D5" s="83"/>
      <c r="E5" s="83"/>
      <c r="F5" s="83"/>
      <c r="G5" s="83"/>
      <c r="H5" s="83"/>
      <c r="I5" s="83"/>
      <c r="J5" s="83"/>
      <c r="K5" s="83"/>
      <c r="L5" s="83"/>
      <c r="M5" s="83"/>
      <c r="N5" s="83"/>
      <c r="O5" s="83"/>
      <c r="P5" s="83"/>
      <c r="Q5" s="83"/>
      <c r="R5" s="83"/>
      <c r="S5" s="83"/>
      <c r="T5" s="83"/>
      <c r="U5" s="83"/>
      <c r="V5" s="83"/>
      <c r="W5" s="83"/>
      <c r="X5" s="83"/>
      <c r="Y5" s="83"/>
    </row>
    <row r="6" spans="1:25" ht="16">
      <c r="A6" s="83"/>
      <c r="B6" s="83" t="s">
        <v>2275</v>
      </c>
      <c r="C6" s="83" t="s">
        <v>2276</v>
      </c>
      <c r="D6" s="83" t="s">
        <v>2277</v>
      </c>
      <c r="E6" s="83" t="s">
        <v>2278</v>
      </c>
      <c r="F6" s="83" t="s">
        <v>2279</v>
      </c>
      <c r="G6" s="83" t="s">
        <v>2280</v>
      </c>
      <c r="H6" s="83" t="s">
        <v>2281</v>
      </c>
      <c r="I6" s="83" t="s">
        <v>2282</v>
      </c>
      <c r="J6" s="83" t="s">
        <v>2283</v>
      </c>
      <c r="K6" s="83" t="s">
        <v>2284</v>
      </c>
      <c r="L6" s="83" t="s">
        <v>2285</v>
      </c>
      <c r="M6" s="83" t="s">
        <v>2286</v>
      </c>
      <c r="N6" s="83"/>
      <c r="O6" s="83"/>
      <c r="P6" s="83"/>
      <c r="Q6" s="83"/>
      <c r="R6" s="83"/>
      <c r="S6" s="83"/>
      <c r="T6" s="83"/>
      <c r="U6" s="83"/>
      <c r="V6" s="83"/>
      <c r="W6" s="83"/>
      <c r="X6" s="83"/>
      <c r="Y6" s="83"/>
    </row>
    <row r="7" spans="1:25" ht="16">
      <c r="A7" s="83">
        <v>2000</v>
      </c>
      <c r="B7" s="83">
        <v>75.36</v>
      </c>
      <c r="C7" s="83"/>
      <c r="D7" s="83"/>
      <c r="E7" s="83"/>
      <c r="F7" s="83"/>
      <c r="G7" s="83"/>
      <c r="H7" s="83">
        <v>80.17</v>
      </c>
      <c r="I7" s="83"/>
      <c r="J7" s="83"/>
      <c r="K7" s="83"/>
      <c r="L7" s="83"/>
      <c r="M7" s="83"/>
      <c r="N7" s="83"/>
      <c r="O7" s="83"/>
      <c r="P7" s="83"/>
      <c r="Q7" s="83"/>
      <c r="R7" s="83"/>
      <c r="S7" s="83"/>
      <c r="T7" s="83"/>
      <c r="U7" s="83"/>
      <c r="V7" s="83"/>
      <c r="W7" s="83"/>
      <c r="X7" s="83"/>
      <c r="Y7" s="83"/>
    </row>
    <row r="8" spans="1:25" ht="16">
      <c r="A8" s="83">
        <v>2001</v>
      </c>
      <c r="B8" s="83">
        <v>75.67</v>
      </c>
      <c r="C8" s="83"/>
      <c r="D8" s="83"/>
      <c r="E8" s="83"/>
      <c r="F8" s="83"/>
      <c r="G8" s="83"/>
      <c r="H8" s="83">
        <v>80.400000000000006</v>
      </c>
      <c r="I8" s="83"/>
      <c r="J8" s="83"/>
      <c r="K8" s="83"/>
      <c r="L8" s="83"/>
      <c r="M8" s="83"/>
      <c r="N8" s="83"/>
      <c r="O8" s="83"/>
      <c r="P8" s="83"/>
      <c r="Q8" s="83"/>
      <c r="R8" s="83"/>
      <c r="S8" s="83"/>
      <c r="T8" s="83"/>
      <c r="U8" s="83"/>
      <c r="V8" s="83"/>
      <c r="W8" s="83"/>
      <c r="X8" s="83"/>
      <c r="Y8" s="83"/>
    </row>
    <row r="9" spans="1:25" ht="16">
      <c r="A9" s="83">
        <v>2002</v>
      </c>
      <c r="B9" s="83">
        <v>75.819999999999993</v>
      </c>
      <c r="C9" s="83"/>
      <c r="D9" s="83"/>
      <c r="E9" s="83"/>
      <c r="F9" s="83"/>
      <c r="G9" s="83"/>
      <c r="H9" s="83">
        <v>80.510000000000005</v>
      </c>
      <c r="I9" s="83"/>
      <c r="J9" s="83"/>
      <c r="K9" s="83"/>
      <c r="L9" s="83"/>
      <c r="M9" s="83"/>
      <c r="N9" s="83"/>
      <c r="O9" s="83"/>
      <c r="P9" s="83"/>
      <c r="Q9" s="83"/>
      <c r="R9" s="83"/>
      <c r="S9" s="83"/>
      <c r="T9" s="83"/>
      <c r="U9" s="83"/>
      <c r="V9" s="83"/>
      <c r="W9" s="83"/>
      <c r="X9" s="83"/>
      <c r="Y9" s="83"/>
    </row>
    <row r="10" spans="1:25" ht="16">
      <c r="A10" s="83">
        <v>2003</v>
      </c>
      <c r="B10" s="83">
        <v>76.06</v>
      </c>
      <c r="C10" s="83"/>
      <c r="D10" s="83"/>
      <c r="E10" s="83"/>
      <c r="F10" s="83"/>
      <c r="G10" s="83"/>
      <c r="H10" s="83">
        <v>80.5</v>
      </c>
      <c r="I10" s="83"/>
      <c r="J10" s="83"/>
      <c r="K10" s="83"/>
      <c r="L10" s="83"/>
      <c r="M10" s="83"/>
      <c r="N10" s="83"/>
      <c r="O10" s="83"/>
      <c r="P10" s="83"/>
      <c r="Q10" s="83"/>
      <c r="R10" s="83"/>
      <c r="S10" s="83"/>
      <c r="T10" s="83"/>
      <c r="U10" s="83"/>
      <c r="V10" s="83"/>
      <c r="W10" s="83"/>
      <c r="X10" s="83"/>
      <c r="Y10" s="83"/>
    </row>
    <row r="11" spans="1:25" ht="16">
      <c r="A11" s="83">
        <v>2004</v>
      </c>
      <c r="B11" s="83">
        <v>76.59</v>
      </c>
      <c r="C11" s="83"/>
      <c r="D11" s="83"/>
      <c r="E11" s="83"/>
      <c r="F11" s="83"/>
      <c r="G11" s="83"/>
      <c r="H11" s="83">
        <v>81.040000000000006</v>
      </c>
      <c r="I11" s="83"/>
      <c r="J11" s="83"/>
      <c r="K11" s="83"/>
      <c r="L11" s="83"/>
      <c r="M11" s="83"/>
      <c r="N11" s="83"/>
      <c r="O11" s="83"/>
      <c r="P11" s="83"/>
      <c r="Q11" s="83"/>
      <c r="R11" s="83"/>
      <c r="S11" s="83"/>
      <c r="T11" s="83"/>
      <c r="U11" s="83"/>
      <c r="V11" s="83"/>
      <c r="W11" s="83"/>
      <c r="X11" s="83"/>
      <c r="Y11" s="83"/>
    </row>
    <row r="12" spans="1:25" ht="16">
      <c r="A12" s="83">
        <v>2005</v>
      </c>
      <c r="B12" s="83">
        <v>76.86</v>
      </c>
      <c r="C12" s="83"/>
      <c r="D12" s="83"/>
      <c r="E12" s="83"/>
      <c r="F12" s="83"/>
      <c r="G12" s="83"/>
      <c r="H12" s="83">
        <v>81.2</v>
      </c>
      <c r="I12" s="83"/>
      <c r="J12" s="83"/>
      <c r="K12" s="83"/>
      <c r="L12" s="83"/>
      <c r="M12" s="83"/>
      <c r="N12" s="83"/>
      <c r="O12" s="83"/>
      <c r="P12" s="83"/>
      <c r="Q12" s="83"/>
      <c r="R12" s="83"/>
      <c r="S12" s="83"/>
      <c r="T12" s="83"/>
      <c r="U12" s="83"/>
      <c r="V12" s="83"/>
      <c r="W12" s="83"/>
      <c r="X12" s="83"/>
      <c r="Y12" s="83"/>
    </row>
    <row r="13" spans="1:25" ht="16">
      <c r="A13" s="83">
        <v>2006</v>
      </c>
      <c r="B13" s="83">
        <v>77.16</v>
      </c>
      <c r="C13" s="83"/>
      <c r="D13" s="83"/>
      <c r="E13" s="83"/>
      <c r="F13" s="83"/>
      <c r="G13" s="83"/>
      <c r="H13" s="83">
        <v>81.5</v>
      </c>
      <c r="I13" s="83"/>
      <c r="J13" s="83"/>
      <c r="K13" s="83"/>
      <c r="L13" s="83"/>
      <c r="M13" s="83"/>
      <c r="N13" s="83"/>
      <c r="O13" s="83"/>
      <c r="P13" s="83"/>
      <c r="Q13" s="83"/>
      <c r="R13" s="83"/>
      <c r="S13" s="83"/>
      <c r="T13" s="83"/>
      <c r="U13" s="83"/>
      <c r="V13" s="83"/>
      <c r="W13" s="83"/>
      <c r="X13" s="83"/>
      <c r="Y13" s="83"/>
    </row>
    <row r="14" spans="1:25" ht="16">
      <c r="A14" s="83">
        <v>2007</v>
      </c>
      <c r="B14" s="83">
        <v>77.39</v>
      </c>
      <c r="C14" s="83"/>
      <c r="D14" s="83"/>
      <c r="E14" s="83"/>
      <c r="F14" s="83"/>
      <c r="G14" s="83"/>
      <c r="H14" s="83">
        <v>81.64</v>
      </c>
      <c r="I14" s="83"/>
      <c r="J14" s="83"/>
      <c r="K14" s="83"/>
      <c r="L14" s="83"/>
      <c r="M14" s="83"/>
      <c r="N14" s="83"/>
      <c r="O14" s="83"/>
      <c r="P14" s="83"/>
      <c r="Q14" s="83"/>
      <c r="R14" s="83"/>
      <c r="S14" s="83"/>
      <c r="T14" s="83"/>
      <c r="U14" s="83"/>
      <c r="V14" s="83"/>
      <c r="W14" s="83"/>
      <c r="X14" s="83"/>
      <c r="Y14" s="83"/>
    </row>
    <row r="15" spans="1:25" ht="16">
      <c r="A15" s="83">
        <v>2008</v>
      </c>
      <c r="B15" s="83">
        <v>77.58</v>
      </c>
      <c r="C15" s="83"/>
      <c r="D15" s="83"/>
      <c r="E15" s="83"/>
      <c r="F15" s="83"/>
      <c r="G15" s="83"/>
      <c r="H15" s="83">
        <v>81.69</v>
      </c>
      <c r="I15" s="83"/>
      <c r="J15" s="83"/>
      <c r="K15" s="83"/>
      <c r="L15" s="83"/>
      <c r="M15" s="83"/>
      <c r="N15" s="83"/>
      <c r="O15" s="83"/>
      <c r="P15" s="83"/>
      <c r="Q15" s="83"/>
      <c r="R15" s="83"/>
      <c r="S15" s="83"/>
      <c r="T15" s="83"/>
      <c r="U15" s="83"/>
      <c r="V15" s="83"/>
      <c r="W15" s="83"/>
      <c r="X15" s="83"/>
      <c r="Y15" s="83"/>
    </row>
    <row r="16" spans="1:25" ht="16">
      <c r="A16" s="83">
        <v>2009</v>
      </c>
      <c r="B16" s="83">
        <v>78.06</v>
      </c>
      <c r="C16" s="83"/>
      <c r="D16" s="83"/>
      <c r="E16" s="83"/>
      <c r="F16" s="83"/>
      <c r="G16" s="83"/>
      <c r="H16" s="83">
        <v>82.21</v>
      </c>
      <c r="I16" s="83"/>
      <c r="J16" s="83"/>
      <c r="K16" s="83"/>
      <c r="L16" s="83"/>
      <c r="M16" s="83"/>
      <c r="N16" s="83"/>
      <c r="O16" s="83"/>
      <c r="P16" s="83"/>
      <c r="Q16" s="83"/>
      <c r="R16" s="83"/>
      <c r="S16" s="83"/>
      <c r="T16" s="83"/>
      <c r="U16" s="83"/>
      <c r="V16" s="83"/>
      <c r="W16" s="83"/>
      <c r="X16" s="83"/>
      <c r="Y16" s="83"/>
    </row>
    <row r="17" spans="1:25" ht="16">
      <c r="A17" s="83">
        <v>2010</v>
      </c>
      <c r="B17" s="83">
        <v>78.38</v>
      </c>
      <c r="C17" s="83"/>
      <c r="D17" s="83"/>
      <c r="E17" s="83"/>
      <c r="F17" s="83"/>
      <c r="G17" s="83"/>
      <c r="H17" s="83">
        <v>82.34</v>
      </c>
      <c r="I17" s="83"/>
      <c r="J17" s="83"/>
      <c r="K17" s="83"/>
      <c r="L17" s="83"/>
      <c r="M17" s="83"/>
      <c r="N17" s="83"/>
      <c r="O17" s="83"/>
      <c r="P17" s="83"/>
      <c r="Q17" s="83"/>
      <c r="R17" s="83"/>
      <c r="S17" s="83"/>
      <c r="T17" s="83"/>
      <c r="U17" s="83"/>
      <c r="V17" s="83"/>
      <c r="W17" s="83"/>
      <c r="X17" s="83"/>
      <c r="Y17" s="83"/>
    </row>
    <row r="18" spans="1:25" ht="16">
      <c r="A18" s="83">
        <v>2011</v>
      </c>
      <c r="B18" s="83">
        <v>78.77</v>
      </c>
      <c r="C18" s="83">
        <v>78.77</v>
      </c>
      <c r="D18" s="83"/>
      <c r="E18" s="83"/>
      <c r="F18" s="83"/>
      <c r="G18" s="83"/>
      <c r="H18" s="83">
        <v>82.71</v>
      </c>
      <c r="I18" s="83">
        <v>82.71</v>
      </c>
      <c r="J18" s="83"/>
      <c r="K18" s="83"/>
      <c r="L18" s="83"/>
      <c r="M18" s="83"/>
      <c r="N18" s="83"/>
      <c r="O18" s="83"/>
      <c r="P18" s="83"/>
      <c r="Q18" s="83"/>
      <c r="R18" s="83"/>
      <c r="S18" s="83"/>
      <c r="T18" s="83"/>
      <c r="U18" s="83"/>
      <c r="V18" s="83"/>
      <c r="W18" s="83"/>
      <c r="X18" s="83"/>
      <c r="Y18" s="83"/>
    </row>
    <row r="19" spans="1:25" ht="16">
      <c r="A19" s="83">
        <v>2012</v>
      </c>
      <c r="B19" s="83">
        <v>78.95</v>
      </c>
      <c r="C19" s="83">
        <v>79</v>
      </c>
      <c r="D19" s="83"/>
      <c r="E19" s="83"/>
      <c r="F19" s="83"/>
      <c r="G19" s="83"/>
      <c r="H19" s="83">
        <v>82.66</v>
      </c>
      <c r="I19" s="83">
        <v>82.7</v>
      </c>
      <c r="J19" s="83"/>
      <c r="K19" s="83"/>
      <c r="L19" s="83"/>
      <c r="M19" s="83"/>
      <c r="N19" s="83"/>
      <c r="O19" s="83"/>
      <c r="P19" s="83"/>
      <c r="Q19" s="83"/>
      <c r="R19" s="83"/>
      <c r="S19" s="83"/>
      <c r="T19" s="83"/>
      <c r="U19" s="83"/>
      <c r="V19" s="83"/>
      <c r="W19" s="83"/>
      <c r="X19" s="83"/>
      <c r="Y19" s="83"/>
    </row>
    <row r="20" spans="1:25" ht="16">
      <c r="A20" s="83">
        <v>2013</v>
      </c>
      <c r="B20" s="83">
        <v>78.98</v>
      </c>
      <c r="C20" s="83">
        <v>79</v>
      </c>
      <c r="D20" s="83">
        <v>78.98</v>
      </c>
      <c r="E20" s="83"/>
      <c r="F20" s="83"/>
      <c r="G20" s="83"/>
      <c r="H20" s="83">
        <v>82.74</v>
      </c>
      <c r="I20" s="83">
        <v>82.8</v>
      </c>
      <c r="J20" s="83">
        <v>82.74</v>
      </c>
      <c r="K20" s="83"/>
      <c r="L20" s="83"/>
      <c r="M20" s="83"/>
      <c r="N20" s="83"/>
      <c r="O20" s="83"/>
      <c r="P20" s="83"/>
      <c r="Q20" s="83"/>
      <c r="R20" s="83"/>
      <c r="S20" s="83"/>
      <c r="T20" s="83"/>
      <c r="U20" s="83"/>
      <c r="V20" s="83"/>
      <c r="W20" s="83"/>
      <c r="X20" s="83"/>
      <c r="Y20" s="83"/>
    </row>
    <row r="21" spans="1:25" ht="16">
      <c r="A21" s="83">
        <v>2014</v>
      </c>
      <c r="B21" s="83">
        <v>79.25</v>
      </c>
      <c r="C21" s="83">
        <v>79.599999999999994</v>
      </c>
      <c r="D21" s="83">
        <v>79.3</v>
      </c>
      <c r="E21" s="83"/>
      <c r="F21" s="83"/>
      <c r="G21" s="83"/>
      <c r="H21" s="83">
        <v>82.99</v>
      </c>
      <c r="I21" s="83">
        <v>83.3</v>
      </c>
      <c r="J21" s="83">
        <v>83</v>
      </c>
      <c r="K21" s="83"/>
      <c r="L21" s="83"/>
      <c r="M21" s="83"/>
      <c r="N21" s="83"/>
      <c r="O21" s="83"/>
      <c r="P21" s="83"/>
      <c r="Q21" s="83"/>
      <c r="R21" s="83"/>
      <c r="S21" s="83"/>
      <c r="T21" s="83"/>
      <c r="U21" s="83"/>
      <c r="V21" s="83"/>
      <c r="W21" s="83"/>
      <c r="X21" s="83"/>
      <c r="Y21" s="83"/>
    </row>
    <row r="22" spans="1:25" ht="16">
      <c r="A22" s="83">
        <v>2015</v>
      </c>
      <c r="B22" s="83">
        <v>79.040000000000006</v>
      </c>
      <c r="C22" s="83">
        <v>79.8</v>
      </c>
      <c r="D22" s="83">
        <v>79.3</v>
      </c>
      <c r="E22" s="83">
        <v>79.040000000000006</v>
      </c>
      <c r="F22" s="83"/>
      <c r="G22" s="83"/>
      <c r="H22" s="83">
        <v>82.71</v>
      </c>
      <c r="I22" s="83">
        <v>83.6</v>
      </c>
      <c r="J22" s="83">
        <v>82.9</v>
      </c>
      <c r="K22" s="83">
        <v>82.71</v>
      </c>
      <c r="L22" s="83"/>
      <c r="M22" s="83"/>
      <c r="N22" s="83"/>
      <c r="O22" s="83"/>
      <c r="P22" s="83"/>
      <c r="Q22" s="83"/>
      <c r="R22" s="83"/>
      <c r="S22" s="83"/>
      <c r="T22" s="83"/>
      <c r="U22" s="83"/>
      <c r="V22" s="83"/>
      <c r="W22" s="83"/>
      <c r="X22" s="83"/>
      <c r="Y22" s="83"/>
    </row>
    <row r="23" spans="1:25" ht="16">
      <c r="A23" s="83">
        <v>2016</v>
      </c>
      <c r="B23" s="83">
        <v>79.209999999999994</v>
      </c>
      <c r="C23" s="83">
        <v>80.099999999999994</v>
      </c>
      <c r="D23" s="83">
        <v>79.900000000000006</v>
      </c>
      <c r="E23" s="83">
        <v>79.22</v>
      </c>
      <c r="F23" s="83"/>
      <c r="G23" s="83"/>
      <c r="H23" s="83">
        <v>82.87</v>
      </c>
      <c r="I23" s="83">
        <v>83.8</v>
      </c>
      <c r="J23" s="83">
        <v>83.4</v>
      </c>
      <c r="K23" s="83">
        <v>82.88</v>
      </c>
      <c r="L23" s="83"/>
      <c r="M23" s="83"/>
      <c r="N23" s="83"/>
      <c r="O23" s="83"/>
      <c r="P23" s="83"/>
      <c r="Q23" s="83"/>
      <c r="R23" s="83"/>
      <c r="S23" s="83"/>
      <c r="T23" s="83"/>
      <c r="U23" s="83"/>
      <c r="V23" s="83"/>
      <c r="W23" s="83"/>
      <c r="X23" s="83"/>
      <c r="Y23" s="83"/>
    </row>
    <row r="24" spans="1:25" ht="16">
      <c r="A24" s="83">
        <v>2017</v>
      </c>
      <c r="B24" s="83">
        <v>79.27</v>
      </c>
      <c r="C24" s="83">
        <v>80.400000000000006</v>
      </c>
      <c r="D24" s="83">
        <v>80.099999999999994</v>
      </c>
      <c r="E24" s="83">
        <v>79.58</v>
      </c>
      <c r="F24" s="83">
        <v>79.27</v>
      </c>
      <c r="G24" s="83"/>
      <c r="H24" s="83">
        <v>82.96</v>
      </c>
      <c r="I24" s="83">
        <v>84</v>
      </c>
      <c r="J24" s="83">
        <v>83.6</v>
      </c>
      <c r="K24" s="83">
        <v>83.14</v>
      </c>
      <c r="L24" s="83">
        <v>82.96</v>
      </c>
      <c r="M24" s="83"/>
      <c r="N24" s="83"/>
      <c r="O24" s="83"/>
      <c r="P24" s="83"/>
      <c r="Q24" s="83"/>
      <c r="R24" s="83"/>
      <c r="S24" s="83"/>
      <c r="T24" s="83"/>
      <c r="U24" s="83"/>
      <c r="V24" s="83"/>
      <c r="W24" s="83"/>
      <c r="X24" s="83"/>
      <c r="Y24" s="83"/>
    </row>
    <row r="25" spans="1:25" ht="16">
      <c r="A25" s="83">
        <v>2018</v>
      </c>
      <c r="B25" s="83">
        <v>79.239999999999995</v>
      </c>
      <c r="C25" s="83">
        <v>80.7</v>
      </c>
      <c r="D25" s="83">
        <v>80.400000000000006</v>
      </c>
      <c r="E25" s="83">
        <v>79.930000000000007</v>
      </c>
      <c r="F25" s="83">
        <v>79.61</v>
      </c>
      <c r="G25" s="83"/>
      <c r="H25" s="83">
        <v>82.93</v>
      </c>
      <c r="I25" s="83">
        <v>84.2</v>
      </c>
      <c r="J25" s="83">
        <v>83.8</v>
      </c>
      <c r="K25" s="83">
        <v>83.37</v>
      </c>
      <c r="L25" s="83">
        <v>83.16</v>
      </c>
      <c r="M25" s="83"/>
      <c r="N25" s="83"/>
      <c r="O25" s="83"/>
      <c r="P25" s="83"/>
      <c r="Q25" s="83"/>
      <c r="R25" s="83"/>
      <c r="S25" s="83"/>
      <c r="T25" s="83"/>
      <c r="U25" s="83"/>
      <c r="V25" s="83"/>
      <c r="W25" s="83"/>
      <c r="X25" s="83"/>
      <c r="Y25" s="83"/>
    </row>
    <row r="26" spans="1:25" ht="16">
      <c r="A26" s="83">
        <v>2019</v>
      </c>
      <c r="B26" s="83">
        <v>79.569999999999993</v>
      </c>
      <c r="C26" s="83">
        <v>80.900000000000006</v>
      </c>
      <c r="D26" s="83">
        <v>80.599999999999994</v>
      </c>
      <c r="E26" s="83">
        <v>80.12</v>
      </c>
      <c r="F26" s="83">
        <v>79.75</v>
      </c>
      <c r="G26" s="83">
        <v>79.569999999999993</v>
      </c>
      <c r="H26" s="83">
        <v>83.27</v>
      </c>
      <c r="I26" s="83">
        <v>84.4</v>
      </c>
      <c r="J26" s="83">
        <v>84</v>
      </c>
      <c r="K26" s="83">
        <v>83.51</v>
      </c>
      <c r="L26" s="83">
        <v>83.25</v>
      </c>
      <c r="M26" s="84">
        <v>83.27</v>
      </c>
      <c r="N26" s="83"/>
      <c r="O26" s="83"/>
      <c r="P26" s="83"/>
      <c r="Q26" s="83"/>
      <c r="R26" s="83"/>
      <c r="S26" s="83"/>
      <c r="T26" s="83"/>
      <c r="U26" s="83"/>
      <c r="V26" s="83"/>
      <c r="W26" s="83"/>
      <c r="X26" s="83"/>
      <c r="Y26" s="83"/>
    </row>
    <row r="27" spans="1:25" ht="16">
      <c r="A27" s="83">
        <v>2020</v>
      </c>
      <c r="B27" s="83"/>
      <c r="C27" s="83">
        <v>81.099999999999994</v>
      </c>
      <c r="D27" s="83">
        <v>80.900000000000006</v>
      </c>
      <c r="E27" s="83">
        <v>80.31</v>
      </c>
      <c r="F27" s="83">
        <v>79.88</v>
      </c>
      <c r="G27" s="83">
        <v>78.37</v>
      </c>
      <c r="H27" s="83"/>
      <c r="I27" s="83">
        <v>84.6</v>
      </c>
      <c r="J27" s="83">
        <v>84.2</v>
      </c>
      <c r="K27" s="83">
        <v>83.64</v>
      </c>
      <c r="L27" s="83">
        <v>83.34</v>
      </c>
      <c r="M27" s="84">
        <v>82.41</v>
      </c>
      <c r="N27" s="83"/>
      <c r="O27" s="83"/>
      <c r="P27" s="83"/>
      <c r="Q27" s="83"/>
      <c r="R27" s="83"/>
      <c r="S27" s="83"/>
      <c r="T27" s="83"/>
      <c r="U27" s="83"/>
      <c r="V27" s="83"/>
      <c r="W27" s="83"/>
      <c r="X27" s="83"/>
      <c r="Y27" s="83"/>
    </row>
    <row r="28" spans="1:25" ht="16">
      <c r="A28" s="83">
        <v>2021</v>
      </c>
      <c r="B28" s="83"/>
      <c r="C28" s="83">
        <v>81.400000000000006</v>
      </c>
      <c r="D28" s="83">
        <v>81.099999999999994</v>
      </c>
      <c r="E28" s="83">
        <v>80.489999999999995</v>
      </c>
      <c r="F28" s="83">
        <v>80.010000000000005</v>
      </c>
      <c r="G28" s="83">
        <v>79.23</v>
      </c>
      <c r="H28" s="83"/>
      <c r="I28" s="83">
        <v>84.9</v>
      </c>
      <c r="J28" s="83">
        <v>84.4</v>
      </c>
      <c r="K28" s="83">
        <v>83.78</v>
      </c>
      <c r="L28" s="83">
        <v>83.43</v>
      </c>
      <c r="M28" s="84">
        <v>83.05</v>
      </c>
      <c r="N28" s="83"/>
      <c r="O28" s="83"/>
      <c r="P28" s="83"/>
      <c r="Q28" s="83"/>
      <c r="R28" s="83"/>
      <c r="S28" s="83"/>
      <c r="T28" s="83"/>
      <c r="U28" s="83"/>
      <c r="V28" s="83"/>
      <c r="W28" s="83"/>
      <c r="X28" s="83"/>
      <c r="Y28" s="83"/>
    </row>
    <row r="29" spans="1:25" ht="16">
      <c r="A29" s="83">
        <v>2022</v>
      </c>
      <c r="B29" s="83"/>
      <c r="C29" s="83">
        <v>81.599999999999994</v>
      </c>
      <c r="D29" s="83">
        <v>81.3</v>
      </c>
      <c r="E29" s="83">
        <v>80.680000000000007</v>
      </c>
      <c r="F29" s="83">
        <v>80.14</v>
      </c>
      <c r="G29" s="83">
        <v>79.540000000000006</v>
      </c>
      <c r="H29" s="83"/>
      <c r="I29" s="83">
        <v>85</v>
      </c>
      <c r="J29" s="83">
        <v>84.5</v>
      </c>
      <c r="K29" s="83">
        <v>83.92</v>
      </c>
      <c r="L29" s="83">
        <v>83.52</v>
      </c>
      <c r="M29" s="84">
        <v>83.16</v>
      </c>
      <c r="N29" s="83"/>
      <c r="O29" s="83"/>
      <c r="P29" s="83"/>
      <c r="Q29" s="83"/>
      <c r="R29" s="83"/>
      <c r="S29" s="83"/>
      <c r="T29" s="83"/>
      <c r="U29" s="83"/>
      <c r="V29" s="83"/>
      <c r="W29" s="83"/>
      <c r="X29" s="83"/>
      <c r="Y29" s="83"/>
    </row>
    <row r="30" spans="1:25" ht="16">
      <c r="A30" s="83">
        <v>2023</v>
      </c>
      <c r="B30" s="83"/>
      <c r="C30" s="83">
        <v>81.8</v>
      </c>
      <c r="D30" s="83">
        <v>81.5</v>
      </c>
      <c r="E30" s="83">
        <v>80.849999999999994</v>
      </c>
      <c r="F30" s="83">
        <v>80.260000000000005</v>
      </c>
      <c r="G30" s="83">
        <v>79.84</v>
      </c>
      <c r="H30" s="83"/>
      <c r="I30" s="83">
        <v>85.2</v>
      </c>
      <c r="J30" s="83">
        <v>84.7</v>
      </c>
      <c r="K30" s="83">
        <v>84.05</v>
      </c>
      <c r="L30" s="83">
        <v>83.61</v>
      </c>
      <c r="M30" s="84">
        <v>83.38</v>
      </c>
      <c r="N30" s="83"/>
      <c r="O30" s="83"/>
      <c r="P30" s="83"/>
      <c r="Q30" s="83"/>
      <c r="R30" s="83"/>
      <c r="S30" s="83"/>
      <c r="T30" s="83"/>
      <c r="U30" s="83"/>
      <c r="V30" s="83"/>
      <c r="W30" s="83"/>
      <c r="X30" s="83"/>
      <c r="Y30" s="83"/>
    </row>
    <row r="31" spans="1:25" ht="16">
      <c r="A31" s="83">
        <v>2024</v>
      </c>
      <c r="B31" s="83"/>
      <c r="C31" s="83">
        <v>82</v>
      </c>
      <c r="D31" s="83">
        <v>81.7</v>
      </c>
      <c r="E31" s="83">
        <v>81.03</v>
      </c>
      <c r="F31" s="83">
        <v>80.39</v>
      </c>
      <c r="G31" s="83">
        <v>79.94</v>
      </c>
      <c r="H31" s="83"/>
      <c r="I31" s="83">
        <v>85.4</v>
      </c>
      <c r="J31" s="83">
        <v>84.9</v>
      </c>
      <c r="K31" s="83">
        <v>84.19</v>
      </c>
      <c r="L31" s="83">
        <v>83.71</v>
      </c>
      <c r="M31" s="84">
        <v>83.46</v>
      </c>
      <c r="N31" s="83"/>
      <c r="O31" s="83"/>
      <c r="P31" s="83"/>
      <c r="Q31" s="83"/>
      <c r="R31" s="83"/>
      <c r="S31" s="83"/>
      <c r="T31" s="83"/>
      <c r="U31" s="83"/>
      <c r="V31" s="83"/>
      <c r="W31" s="83"/>
      <c r="X31" s="83"/>
      <c r="Y31" s="83"/>
    </row>
    <row r="32" spans="1:25" ht="16">
      <c r="A32" s="83">
        <v>2025</v>
      </c>
      <c r="B32" s="83"/>
      <c r="C32" s="83">
        <v>82.2</v>
      </c>
      <c r="D32" s="83">
        <v>81.900000000000006</v>
      </c>
      <c r="E32" s="83">
        <v>81.2</v>
      </c>
      <c r="F32" s="83">
        <v>80.510000000000005</v>
      </c>
      <c r="G32" s="83">
        <v>80.040000000000006</v>
      </c>
      <c r="H32" s="83"/>
      <c r="I32" s="83">
        <v>85.6</v>
      </c>
      <c r="J32" s="83">
        <v>85.1</v>
      </c>
      <c r="K32" s="83">
        <v>84.32</v>
      </c>
      <c r="L32" s="83">
        <v>83.8</v>
      </c>
      <c r="M32" s="84">
        <v>83.54</v>
      </c>
      <c r="N32" s="83"/>
      <c r="O32" s="83"/>
      <c r="P32" s="83"/>
      <c r="Q32" s="83"/>
      <c r="R32" s="83"/>
      <c r="S32" s="83"/>
      <c r="T32" s="83"/>
      <c r="U32" s="83"/>
      <c r="V32" s="83"/>
      <c r="W32" s="83"/>
      <c r="X32" s="83"/>
      <c r="Y32" s="83"/>
    </row>
    <row r="33" spans="1:25" ht="16">
      <c r="A33" s="83"/>
      <c r="B33" s="83"/>
      <c r="C33" s="83"/>
      <c r="D33" s="83"/>
      <c r="E33" s="83"/>
      <c r="F33" s="83"/>
      <c r="G33" s="83"/>
      <c r="H33" s="83"/>
      <c r="I33" s="83"/>
      <c r="J33" s="83"/>
      <c r="K33" s="83"/>
      <c r="L33" s="83"/>
      <c r="M33" s="83"/>
      <c r="N33" s="83"/>
      <c r="O33" s="83"/>
      <c r="P33" s="83"/>
      <c r="Q33" s="83"/>
      <c r="R33" s="83"/>
      <c r="S33" s="83"/>
      <c r="T33" s="83"/>
      <c r="U33" s="83"/>
      <c r="V33" s="83"/>
      <c r="W33" s="83"/>
      <c r="X33" s="83"/>
      <c r="Y33" s="83"/>
    </row>
    <row r="34" spans="1:25" ht="16">
      <c r="A34" s="152" t="s">
        <v>2287</v>
      </c>
      <c r="B34" s="152"/>
      <c r="C34" s="152"/>
      <c r="D34" s="153">
        <v>-0.3</v>
      </c>
      <c r="E34" s="153">
        <v>-0.7</v>
      </c>
      <c r="F34" s="153">
        <v>-0.7</v>
      </c>
      <c r="G34" s="153">
        <v>-0.5</v>
      </c>
      <c r="H34" s="83"/>
      <c r="I34" s="83"/>
      <c r="J34" s="153">
        <v>-0.5</v>
      </c>
      <c r="K34" s="153">
        <v>-0.8</v>
      </c>
      <c r="L34" s="153">
        <v>-0.5</v>
      </c>
      <c r="M34" s="153">
        <v>-0.3</v>
      </c>
      <c r="N34" s="83"/>
      <c r="O34" s="83"/>
      <c r="P34" s="83"/>
      <c r="Q34" s="83"/>
      <c r="R34" s="83"/>
      <c r="S34" s="83"/>
      <c r="T34" s="83"/>
      <c r="U34" s="83"/>
      <c r="V34" s="83"/>
      <c r="W34" s="83"/>
      <c r="X34" s="83"/>
      <c r="Y34" s="83"/>
    </row>
    <row r="35" spans="1:25" ht="16">
      <c r="A35" s="83"/>
      <c r="B35" s="83"/>
      <c r="C35" s="83"/>
      <c r="D35" s="83"/>
      <c r="E35" s="83"/>
      <c r="F35" s="83"/>
      <c r="G35" s="83"/>
      <c r="H35" s="83"/>
      <c r="I35" s="83"/>
      <c r="J35" s="83"/>
      <c r="K35" s="83"/>
      <c r="L35" s="83"/>
      <c r="M35" s="83"/>
      <c r="N35" s="83"/>
      <c r="O35" s="83"/>
      <c r="P35" s="83"/>
      <c r="Q35" s="83"/>
      <c r="R35" s="83"/>
      <c r="S35" s="83"/>
      <c r="T35" s="83"/>
      <c r="U35" s="83"/>
      <c r="V35" s="83"/>
      <c r="W35" s="83"/>
      <c r="X35" s="83"/>
      <c r="Y35" s="83"/>
    </row>
    <row r="36" spans="1:25" ht="16">
      <c r="A36" s="154" t="s">
        <v>2288</v>
      </c>
      <c r="B36" s="154"/>
      <c r="C36" s="154"/>
      <c r="D36" s="154"/>
      <c r="E36" s="154"/>
      <c r="F36" s="155">
        <v>-1.7</v>
      </c>
      <c r="G36" s="155">
        <v>-2.2000000000000002</v>
      </c>
      <c r="H36" s="154"/>
      <c r="I36" s="154"/>
      <c r="J36" s="154"/>
      <c r="K36" s="154"/>
      <c r="L36" s="155">
        <v>-1.8</v>
      </c>
      <c r="M36" s="155">
        <v>-2.1</v>
      </c>
      <c r="N36" s="83"/>
      <c r="O36" s="83"/>
      <c r="P36" s="83"/>
      <c r="Q36" s="83"/>
      <c r="R36" s="83"/>
      <c r="S36" s="83"/>
      <c r="T36" s="83"/>
      <c r="U36" s="83"/>
      <c r="V36" s="83"/>
      <c r="W36" s="83"/>
      <c r="X36" s="83"/>
      <c r="Y36" s="83"/>
    </row>
    <row r="37" spans="1:25" ht="16">
      <c r="A37" s="83"/>
      <c r="B37" s="83"/>
      <c r="C37" s="83"/>
      <c r="D37" s="83"/>
      <c r="E37" s="83"/>
      <c r="F37" s="83"/>
      <c r="G37" s="83"/>
      <c r="H37" s="83"/>
      <c r="I37" s="83"/>
      <c r="J37" s="83"/>
      <c r="K37" s="83"/>
      <c r="L37" s="83"/>
      <c r="M37" s="83"/>
      <c r="N37" s="83"/>
      <c r="O37" s="83"/>
      <c r="P37" s="83"/>
      <c r="Q37" s="83"/>
      <c r="R37" s="83"/>
      <c r="S37" s="83"/>
      <c r="T37" s="83"/>
      <c r="U37" s="83"/>
      <c r="V37" s="83"/>
      <c r="W37" s="83"/>
      <c r="X37" s="83"/>
      <c r="Y37" s="83"/>
    </row>
    <row r="38" spans="1:25" ht="16">
      <c r="A38" s="83"/>
      <c r="B38" s="244" t="s">
        <v>2289</v>
      </c>
      <c r="C38" s="244"/>
      <c r="D38" s="244"/>
      <c r="E38" s="244"/>
      <c r="F38" s="244"/>
      <c r="G38" s="244"/>
      <c r="H38" s="244"/>
      <c r="I38" s="244"/>
      <c r="J38" s="244"/>
      <c r="K38" s="244"/>
      <c r="L38" s="244"/>
      <c r="M38" s="244"/>
      <c r="N38" s="83"/>
      <c r="O38" s="83"/>
      <c r="P38" s="83"/>
      <c r="Q38" s="83"/>
      <c r="R38" s="83"/>
      <c r="S38" s="83"/>
      <c r="T38" s="83"/>
      <c r="U38" s="83"/>
      <c r="V38" s="83"/>
      <c r="W38" s="83"/>
      <c r="X38" s="83"/>
      <c r="Y38" s="83"/>
    </row>
    <row r="39" spans="1:25" ht="16">
      <c r="A39" s="83"/>
      <c r="B39" s="244"/>
      <c r="C39" s="244"/>
      <c r="D39" s="244"/>
      <c r="E39" s="244"/>
      <c r="F39" s="244"/>
      <c r="G39" s="244"/>
      <c r="H39" s="244"/>
      <c r="I39" s="244"/>
      <c r="J39" s="244"/>
      <c r="K39" s="244"/>
      <c r="L39" s="244"/>
      <c r="M39" s="244"/>
      <c r="N39" s="83"/>
      <c r="O39" s="83"/>
      <c r="P39" s="83"/>
      <c r="Q39" s="83"/>
      <c r="R39" s="83"/>
      <c r="S39" s="83"/>
      <c r="T39" s="83"/>
      <c r="U39" s="83"/>
      <c r="V39" s="83"/>
      <c r="W39" s="83"/>
      <c r="X39" s="83"/>
      <c r="Y39" s="83"/>
    </row>
    <row r="40" spans="1:25" ht="16">
      <c r="A40" s="83"/>
      <c r="B40" s="244"/>
      <c r="C40" s="244"/>
      <c r="D40" s="244"/>
      <c r="E40" s="244"/>
      <c r="F40" s="244"/>
      <c r="G40" s="244"/>
      <c r="H40" s="244"/>
      <c r="I40" s="244"/>
      <c r="J40" s="244"/>
      <c r="K40" s="244"/>
      <c r="L40" s="244"/>
      <c r="M40" s="244"/>
      <c r="N40" s="83"/>
      <c r="O40" s="83"/>
      <c r="P40" s="83"/>
      <c r="Q40" s="83"/>
      <c r="R40" s="83"/>
      <c r="S40" s="83"/>
      <c r="T40" s="83"/>
      <c r="U40" s="83"/>
      <c r="V40" s="83"/>
      <c r="W40" s="83"/>
      <c r="X40" s="83"/>
      <c r="Y40" s="83"/>
    </row>
    <row r="41" spans="1:25" ht="16">
      <c r="A41" s="83"/>
      <c r="B41" s="244"/>
      <c r="C41" s="244"/>
      <c r="D41" s="244"/>
      <c r="E41" s="244"/>
      <c r="F41" s="244"/>
      <c r="G41" s="244"/>
      <c r="H41" s="244"/>
      <c r="I41" s="244"/>
      <c r="J41" s="244"/>
      <c r="K41" s="244"/>
      <c r="L41" s="244"/>
      <c r="M41" s="244"/>
      <c r="N41" s="83"/>
      <c r="O41" s="83"/>
      <c r="P41" s="83"/>
      <c r="Q41" s="83"/>
      <c r="R41" s="83"/>
      <c r="S41" s="83"/>
      <c r="T41" s="83"/>
      <c r="U41" s="83"/>
      <c r="V41" s="83"/>
      <c r="W41" s="83"/>
      <c r="X41" s="83"/>
      <c r="Y41" s="83"/>
    </row>
    <row r="42" spans="1:25" ht="16">
      <c r="A42" s="83"/>
      <c r="B42" s="83"/>
      <c r="C42" s="83"/>
      <c r="D42" s="83"/>
      <c r="E42" s="83"/>
      <c r="F42" s="83"/>
      <c r="G42" s="83"/>
      <c r="H42" s="83"/>
      <c r="I42" s="83"/>
      <c r="J42" s="83"/>
      <c r="K42" s="83"/>
      <c r="L42" s="83"/>
      <c r="M42" s="83"/>
      <c r="N42" s="83"/>
      <c r="O42" s="83"/>
      <c r="P42" s="83"/>
      <c r="Q42" s="83"/>
      <c r="R42" s="83"/>
      <c r="S42" s="83"/>
      <c r="T42" s="83"/>
      <c r="U42" s="83"/>
      <c r="V42" s="83"/>
      <c r="W42" s="83"/>
      <c r="X42" s="83"/>
      <c r="Y42" s="83"/>
    </row>
    <row r="43" spans="1:25" ht="16">
      <c r="A43" s="83"/>
      <c r="B43" s="83"/>
      <c r="C43" s="83"/>
      <c r="D43" s="83"/>
      <c r="E43" s="83"/>
      <c r="F43" s="83"/>
      <c r="G43" s="83"/>
      <c r="H43" s="83"/>
      <c r="I43" s="83"/>
      <c r="J43" s="83"/>
      <c r="K43" s="83"/>
      <c r="L43" s="83"/>
      <c r="M43" s="83"/>
      <c r="N43" s="83"/>
      <c r="O43" s="83"/>
      <c r="P43" s="83"/>
      <c r="Q43" s="83"/>
      <c r="R43" s="83"/>
      <c r="S43" s="83"/>
      <c r="T43" s="83"/>
      <c r="U43" s="83"/>
      <c r="V43" s="83"/>
      <c r="W43" s="83"/>
      <c r="X43" s="83"/>
      <c r="Y43" s="83"/>
    </row>
    <row r="44" spans="1:25" ht="16">
      <c r="A44" s="83"/>
      <c r="B44" s="83"/>
      <c r="C44" s="83"/>
      <c r="D44" s="83"/>
      <c r="E44" s="83"/>
      <c r="F44" s="83"/>
      <c r="G44" s="83"/>
      <c r="H44" s="83"/>
      <c r="I44" s="83"/>
      <c r="J44" s="83"/>
      <c r="K44" s="83"/>
      <c r="L44" s="83"/>
      <c r="M44" s="83"/>
      <c r="N44" s="83"/>
      <c r="O44" s="83"/>
      <c r="P44" s="83"/>
      <c r="Q44" s="83"/>
      <c r="R44" s="83"/>
      <c r="S44" s="83"/>
      <c r="T44" s="83"/>
      <c r="U44" s="83"/>
      <c r="V44" s="83"/>
      <c r="W44" s="83"/>
      <c r="X44" s="83"/>
      <c r="Y44" s="83"/>
    </row>
    <row r="45" spans="1:25" ht="16">
      <c r="A45" s="83"/>
      <c r="B45" s="83"/>
      <c r="C45" s="83"/>
      <c r="D45" s="83"/>
      <c r="E45" s="83"/>
      <c r="F45" s="83"/>
      <c r="G45" s="83"/>
      <c r="H45" s="83"/>
      <c r="I45" s="83"/>
      <c r="J45" s="83"/>
      <c r="K45" s="83"/>
      <c r="L45" s="83"/>
      <c r="M45" s="83"/>
      <c r="N45" s="83"/>
      <c r="O45" s="83"/>
      <c r="P45" s="83"/>
      <c r="Q45" s="83"/>
      <c r="R45" s="83"/>
      <c r="S45" s="83"/>
      <c r="T45" s="83"/>
      <c r="U45" s="83"/>
      <c r="V45" s="83"/>
      <c r="W45" s="83"/>
      <c r="X45" s="83"/>
      <c r="Y45" s="83"/>
    </row>
    <row r="46" spans="1:25" ht="16">
      <c r="A46" s="83"/>
      <c r="B46" s="83"/>
      <c r="C46" s="83"/>
      <c r="D46" s="83"/>
      <c r="E46" s="83"/>
      <c r="F46" s="83"/>
      <c r="G46" s="83"/>
      <c r="H46" s="83"/>
      <c r="I46" s="83"/>
      <c r="J46" s="83"/>
      <c r="K46" s="83"/>
      <c r="L46" s="83"/>
      <c r="M46" s="83"/>
      <c r="N46" s="83"/>
      <c r="O46" s="83"/>
      <c r="P46" s="83"/>
      <c r="Q46" s="83"/>
      <c r="R46" s="83"/>
      <c r="S46" s="83"/>
      <c r="T46" s="83"/>
      <c r="U46" s="83"/>
      <c r="V46" s="83"/>
      <c r="W46" s="83"/>
      <c r="X46" s="83"/>
      <c r="Y46" s="83"/>
    </row>
  </sheetData>
  <mergeCells count="1">
    <mergeCell ref="B38:M41"/>
  </mergeCells>
  <pageMargins left="0.7" right="0.7" top="0.75" bottom="0.75" header="0.3" footer="0.3"/>
  <drawing r:id="rId1"/>
</worksheet>
</file>

<file path=xl/worksheets/sheet7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192EB3A-E6A4-144E-AEBF-E27EA58C32CA}">
  <dimension ref="A1:A40"/>
  <sheetViews>
    <sheetView workbookViewId="0"/>
  </sheetViews>
  <sheetFormatPr baseColWidth="10" defaultRowHeight="13"/>
  <sheetData>
    <row r="1" spans="1:1" ht="25">
      <c r="A1" s="174" t="s">
        <v>2827</v>
      </c>
    </row>
    <row r="39" spans="1:1">
      <c r="A39" s="49" t="s">
        <v>2290</v>
      </c>
    </row>
    <row r="40" spans="1:1">
      <c r="A40" s="49" t="s">
        <v>2291</v>
      </c>
    </row>
  </sheetData>
  <pageMargins left="0.7" right="0.7" top="0.75" bottom="0.75" header="0.3" footer="0.3"/>
  <drawing r:id="rId1"/>
</worksheet>
</file>

<file path=xl/worksheets/sheet7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BBE749C-7E08-9840-99C6-26438B1EB3B7}">
  <dimension ref="A1:A43"/>
  <sheetViews>
    <sheetView workbookViewId="0">
      <selection activeCell="A2" sqref="A2"/>
    </sheetView>
  </sheetViews>
  <sheetFormatPr baseColWidth="10" defaultRowHeight="13"/>
  <sheetData>
    <row r="1" spans="1:1" ht="25">
      <c r="A1" s="174" t="s">
        <v>2828</v>
      </c>
    </row>
    <row r="43" spans="1:1">
      <c r="A43" s="49" t="s">
        <v>2292</v>
      </c>
    </row>
  </sheetData>
  <pageMargins left="0.7" right="0.7" top="0.75" bottom="0.75" header="0.3" footer="0.3"/>
  <drawing r:id="rId1"/>
</worksheet>
</file>

<file path=xl/worksheets/sheet8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F0C286C-3D66-9A4C-A712-2F4FBB52E0F2}">
  <dimension ref="A1:A36"/>
  <sheetViews>
    <sheetView workbookViewId="0">
      <selection activeCell="A2" sqref="A2"/>
    </sheetView>
  </sheetViews>
  <sheetFormatPr baseColWidth="10" defaultRowHeight="13"/>
  <sheetData>
    <row r="1" spans="1:1" ht="25">
      <c r="A1" s="174" t="s">
        <v>2829</v>
      </c>
    </row>
    <row r="36" spans="1:1">
      <c r="A36" s="49" t="s">
        <v>2293</v>
      </c>
    </row>
  </sheetData>
  <pageMargins left="0.7" right="0.7" top="0.75" bottom="0.75" header="0.3" footer="0.3"/>
  <drawing r:id="rId1"/>
</worksheet>
</file>

<file path=xl/worksheets/sheet8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E51F500-62B2-2A4F-A889-FE38D1C548CD}">
  <dimension ref="A1:A35"/>
  <sheetViews>
    <sheetView workbookViewId="0">
      <selection activeCell="A2" sqref="A2"/>
    </sheetView>
  </sheetViews>
  <sheetFormatPr baseColWidth="10" defaultRowHeight="13"/>
  <sheetData>
    <row r="1" spans="1:1" ht="25">
      <c r="A1" s="268" t="s">
        <v>2830</v>
      </c>
    </row>
    <row r="35" spans="1:1">
      <c r="A35" s="156" t="s">
        <v>2294</v>
      </c>
    </row>
  </sheetData>
  <pageMargins left="0.7" right="0.7" top="0.75" bottom="0.75" header="0.3" footer="0.3"/>
  <drawing r:id="rId1"/>
</worksheet>
</file>

<file path=xl/worksheets/sheet8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8703222-6367-AB47-9620-D6B65322644A}">
  <dimension ref="A1:V72"/>
  <sheetViews>
    <sheetView workbookViewId="0">
      <selection activeCell="A2" sqref="A2"/>
    </sheetView>
  </sheetViews>
  <sheetFormatPr baseColWidth="10" defaultRowHeight="13"/>
  <cols>
    <col min="1" max="1" width="27.83203125" customWidth="1"/>
  </cols>
  <sheetData>
    <row r="1" spans="1:22" s="164" customFormat="1" ht="25">
      <c r="A1" s="268" t="s">
        <v>2831</v>
      </c>
    </row>
    <row r="4" spans="1:22" ht="18">
      <c r="A4" s="158"/>
      <c r="B4" s="158"/>
      <c r="C4" s="158"/>
      <c r="D4" s="158"/>
      <c r="E4" s="158"/>
      <c r="F4" s="158"/>
      <c r="G4" s="158"/>
      <c r="H4" s="158"/>
      <c r="I4" s="158"/>
      <c r="J4" s="158"/>
    </row>
    <row r="5" spans="1:22" ht="19">
      <c r="A5" s="159"/>
      <c r="B5" s="159">
        <v>1950</v>
      </c>
      <c r="C5" s="159">
        <v>1960</v>
      </c>
      <c r="D5" s="159">
        <v>1970</v>
      </c>
      <c r="E5" s="159">
        <v>1980</v>
      </c>
      <c r="F5" s="159">
        <v>1990</v>
      </c>
      <c r="G5" s="159">
        <v>2000</v>
      </c>
      <c r="H5" s="159">
        <v>2010</v>
      </c>
      <c r="I5" s="159">
        <v>2020</v>
      </c>
      <c r="J5" s="159">
        <v>2021</v>
      </c>
      <c r="K5" s="157"/>
      <c r="L5" s="157"/>
      <c r="M5" s="157"/>
      <c r="N5" s="157"/>
      <c r="O5" s="157"/>
      <c r="P5" s="157"/>
      <c r="Q5" s="157"/>
      <c r="R5" s="157"/>
      <c r="S5" s="157"/>
      <c r="T5" s="157"/>
      <c r="U5" s="157"/>
      <c r="V5" s="157"/>
    </row>
    <row r="6" spans="1:22" ht="19">
      <c r="A6" s="160" t="s">
        <v>2295</v>
      </c>
      <c r="B6" s="160">
        <v>10</v>
      </c>
      <c r="C6" s="160">
        <v>8</v>
      </c>
      <c r="D6" s="160">
        <v>12</v>
      </c>
      <c r="E6" s="160">
        <v>18</v>
      </c>
      <c r="F6" s="160">
        <v>20</v>
      </c>
      <c r="G6" s="160">
        <v>21</v>
      </c>
      <c r="H6" s="160">
        <v>26</v>
      </c>
      <c r="I6" s="160">
        <v>36</v>
      </c>
      <c r="J6" s="160">
        <v>29</v>
      </c>
      <c r="K6" s="157"/>
      <c r="L6" s="157"/>
      <c r="M6" s="157"/>
      <c r="N6" s="157"/>
      <c r="O6" s="157"/>
      <c r="P6" s="157"/>
      <c r="Q6" s="157"/>
      <c r="R6" s="157"/>
      <c r="S6" s="157"/>
      <c r="T6" s="157"/>
      <c r="U6" s="157"/>
      <c r="V6" s="157"/>
    </row>
    <row r="7" spans="1:22" ht="19">
      <c r="A7" s="161" t="s">
        <v>78</v>
      </c>
      <c r="B7" s="161">
        <v>11</v>
      </c>
      <c r="C7" s="161">
        <v>9</v>
      </c>
      <c r="D7" s="161">
        <v>8</v>
      </c>
      <c r="E7" s="161">
        <v>8</v>
      </c>
      <c r="F7" s="161">
        <v>5</v>
      </c>
      <c r="G7" s="161">
        <v>11</v>
      </c>
      <c r="H7" s="161">
        <v>15</v>
      </c>
      <c r="I7" s="161">
        <v>22</v>
      </c>
      <c r="J7" s="161">
        <v>14</v>
      </c>
      <c r="K7" s="157"/>
      <c r="L7" s="157"/>
      <c r="M7" s="157"/>
      <c r="N7" s="157"/>
      <c r="O7" s="157"/>
      <c r="P7" s="157"/>
      <c r="Q7" s="157"/>
      <c r="R7" s="157"/>
      <c r="S7" s="157"/>
      <c r="T7" s="157"/>
      <c r="U7" s="157"/>
      <c r="V7" s="157"/>
    </row>
    <row r="8" spans="1:22" ht="19">
      <c r="A8" s="160" t="s">
        <v>81</v>
      </c>
      <c r="B8" s="160">
        <v>17</v>
      </c>
      <c r="C8" s="160">
        <v>15</v>
      </c>
      <c r="D8" s="160">
        <v>10</v>
      </c>
      <c r="E8" s="160">
        <v>12</v>
      </c>
      <c r="F8" s="160">
        <v>14</v>
      </c>
      <c r="G8" s="160">
        <v>13</v>
      </c>
      <c r="H8" s="160">
        <v>14</v>
      </c>
      <c r="I8" s="160">
        <v>20</v>
      </c>
      <c r="J8" s="160">
        <v>16</v>
      </c>
      <c r="K8" s="157"/>
      <c r="L8" s="157"/>
      <c r="M8" s="157"/>
      <c r="N8" s="157"/>
      <c r="O8" s="157"/>
      <c r="P8" s="157"/>
      <c r="Q8" s="157"/>
      <c r="R8" s="157"/>
      <c r="S8" s="157"/>
      <c r="T8" s="157"/>
      <c r="U8" s="157"/>
      <c r="V8" s="157"/>
    </row>
    <row r="9" spans="1:22" ht="19">
      <c r="A9" s="161" t="s">
        <v>85</v>
      </c>
      <c r="B9" s="161">
        <v>15</v>
      </c>
      <c r="C9" s="161">
        <v>24</v>
      </c>
      <c r="D9" s="161">
        <v>23</v>
      </c>
      <c r="E9" s="161">
        <v>23</v>
      </c>
      <c r="F9" s="161">
        <v>25</v>
      </c>
      <c r="G9" s="161">
        <v>20</v>
      </c>
      <c r="H9" s="161">
        <v>27</v>
      </c>
      <c r="I9" s="161">
        <v>29</v>
      </c>
      <c r="J9" s="161">
        <v>32</v>
      </c>
      <c r="K9" s="157"/>
      <c r="L9" s="157"/>
      <c r="M9" s="157"/>
      <c r="N9" s="157"/>
      <c r="O9" s="157"/>
      <c r="P9" s="157"/>
      <c r="Q9" s="157"/>
      <c r="R9" s="157"/>
      <c r="S9" s="157"/>
      <c r="T9" s="157"/>
      <c r="U9" s="157"/>
      <c r="V9" s="157"/>
    </row>
    <row r="10" spans="1:22" ht="19">
      <c r="A10" s="160" t="s">
        <v>72</v>
      </c>
      <c r="B10" s="160">
        <v>21</v>
      </c>
      <c r="C10" s="160">
        <v>26</v>
      </c>
      <c r="D10" s="160">
        <v>13</v>
      </c>
      <c r="E10" s="160">
        <v>14</v>
      </c>
      <c r="F10" s="160">
        <v>13</v>
      </c>
      <c r="G10" s="160">
        <v>8</v>
      </c>
      <c r="H10" s="160">
        <v>5</v>
      </c>
      <c r="I10" s="160">
        <v>16</v>
      </c>
      <c r="J10" s="160">
        <v>11</v>
      </c>
      <c r="K10" s="157"/>
      <c r="L10" s="157"/>
      <c r="M10" s="157"/>
      <c r="N10" s="157"/>
      <c r="O10" s="157"/>
      <c r="P10" s="157"/>
      <c r="Q10" s="157"/>
      <c r="R10" s="157"/>
      <c r="S10" s="157"/>
      <c r="T10" s="157"/>
      <c r="U10" s="157"/>
      <c r="V10" s="157"/>
    </row>
    <row r="11" spans="1:22" ht="19">
      <c r="A11" s="161" t="s">
        <v>76</v>
      </c>
      <c r="B11" s="161">
        <v>45</v>
      </c>
      <c r="C11" s="161">
        <v>37</v>
      </c>
      <c r="D11" s="161">
        <v>11</v>
      </c>
      <c r="E11" s="161">
        <v>2</v>
      </c>
      <c r="F11" s="161">
        <v>1</v>
      </c>
      <c r="G11" s="161">
        <v>1</v>
      </c>
      <c r="H11" s="161">
        <v>3</v>
      </c>
      <c r="I11" s="161">
        <v>3</v>
      </c>
      <c r="J11" s="161">
        <v>3</v>
      </c>
      <c r="K11" s="157"/>
      <c r="L11" s="157"/>
      <c r="M11" s="157"/>
      <c r="N11" s="157"/>
      <c r="O11" s="157"/>
      <c r="P11" s="157"/>
      <c r="Q11" s="157"/>
      <c r="R11" s="157"/>
      <c r="S11" s="157"/>
      <c r="T11" s="157"/>
      <c r="U11" s="157"/>
      <c r="V11" s="157"/>
    </row>
    <row r="12" spans="1:22" ht="19">
      <c r="A12" s="162" t="s">
        <v>2296</v>
      </c>
      <c r="B12" s="162">
        <v>13</v>
      </c>
      <c r="C12" s="162">
        <v>19</v>
      </c>
      <c r="D12" s="162">
        <v>22</v>
      </c>
      <c r="E12" s="162">
        <v>15</v>
      </c>
      <c r="F12" s="162">
        <v>24</v>
      </c>
      <c r="G12" s="162">
        <v>32</v>
      </c>
      <c r="H12" s="162">
        <v>36</v>
      </c>
      <c r="I12" s="162">
        <v>53</v>
      </c>
      <c r="J12" s="162">
        <v>50</v>
      </c>
      <c r="K12" s="157"/>
      <c r="L12" s="157"/>
      <c r="M12" s="157"/>
      <c r="N12" s="157"/>
      <c r="O12" s="157"/>
      <c r="P12" s="157"/>
      <c r="Q12" s="157"/>
      <c r="R12" s="157"/>
      <c r="S12" s="157"/>
      <c r="T12" s="157"/>
      <c r="U12" s="157"/>
      <c r="V12" s="157"/>
    </row>
    <row r="13" spans="1:22">
      <c r="A13" s="157"/>
      <c r="B13" s="157"/>
      <c r="C13" s="157"/>
      <c r="D13" s="157"/>
      <c r="E13" s="157"/>
      <c r="F13" s="157"/>
      <c r="G13" s="157"/>
      <c r="H13" s="157"/>
      <c r="I13" s="157"/>
      <c r="J13" s="157"/>
      <c r="K13" s="157"/>
      <c r="L13" s="157"/>
      <c r="M13" s="157"/>
      <c r="N13" s="157"/>
      <c r="O13" s="157"/>
      <c r="P13" s="157"/>
      <c r="Q13" s="157"/>
      <c r="R13" s="157"/>
      <c r="S13" s="157"/>
      <c r="T13" s="157"/>
      <c r="U13" s="157"/>
      <c r="V13" s="157"/>
    </row>
    <row r="14" spans="1:22">
      <c r="A14" s="157"/>
      <c r="B14" s="157"/>
      <c r="C14" s="157"/>
      <c r="D14" s="157"/>
      <c r="E14" s="157"/>
      <c r="F14" s="157"/>
      <c r="G14" s="157"/>
      <c r="H14" s="157"/>
      <c r="I14" s="157"/>
      <c r="J14" s="157"/>
      <c r="K14" s="157"/>
      <c r="L14" s="157"/>
      <c r="M14" s="157"/>
      <c r="N14" s="157"/>
      <c r="O14" s="157"/>
      <c r="P14" s="157"/>
      <c r="Q14" s="157"/>
      <c r="R14" s="157"/>
      <c r="S14" s="157"/>
      <c r="T14" s="157"/>
      <c r="U14" s="157"/>
      <c r="V14" s="157"/>
    </row>
    <row r="15" spans="1:22">
      <c r="A15" s="156" t="s">
        <v>2294</v>
      </c>
      <c r="B15" s="157"/>
      <c r="C15" s="157"/>
      <c r="D15" s="157"/>
      <c r="E15" s="157"/>
      <c r="F15" s="157"/>
      <c r="G15" s="157"/>
      <c r="H15" s="157"/>
      <c r="I15" s="157"/>
      <c r="J15" s="157"/>
      <c r="K15" s="157"/>
      <c r="L15" s="157"/>
      <c r="M15" s="157"/>
      <c r="N15" s="157"/>
      <c r="O15" s="157"/>
      <c r="P15" s="157"/>
      <c r="Q15" s="157"/>
      <c r="R15" s="157"/>
      <c r="S15" s="157"/>
      <c r="T15" s="157"/>
      <c r="U15" s="157"/>
      <c r="V15" s="157"/>
    </row>
    <row r="16" spans="1:22">
      <c r="A16" s="157"/>
      <c r="B16" s="157"/>
      <c r="C16" s="157"/>
      <c r="D16" s="157"/>
      <c r="E16" s="157"/>
      <c r="F16" s="157"/>
      <c r="G16" s="157"/>
      <c r="H16" s="157"/>
      <c r="I16" s="157"/>
      <c r="J16" s="157"/>
      <c r="K16" s="157"/>
      <c r="L16" s="157"/>
      <c r="M16" s="157"/>
      <c r="N16" s="157"/>
      <c r="O16" s="157"/>
      <c r="P16" s="157"/>
      <c r="Q16" s="157"/>
      <c r="R16" s="157"/>
      <c r="S16" s="157"/>
      <c r="T16" s="157"/>
      <c r="U16" s="157"/>
      <c r="V16" s="157"/>
    </row>
    <row r="17" spans="1:22">
      <c r="A17" s="157"/>
      <c r="B17" s="157"/>
      <c r="C17" s="157"/>
      <c r="D17" s="157"/>
      <c r="E17" s="157"/>
      <c r="F17" s="157"/>
      <c r="G17" s="157"/>
      <c r="H17" s="157"/>
      <c r="I17" s="157"/>
      <c r="J17" s="157"/>
      <c r="K17" s="157"/>
      <c r="L17" s="157"/>
      <c r="M17" s="157"/>
      <c r="N17" s="157"/>
      <c r="O17" s="157"/>
      <c r="P17" s="157"/>
      <c r="Q17" s="157"/>
      <c r="R17" s="157"/>
      <c r="S17" s="157"/>
      <c r="T17" s="157"/>
      <c r="U17" s="157"/>
      <c r="V17" s="157"/>
    </row>
    <row r="18" spans="1:22">
      <c r="A18" s="157"/>
      <c r="B18" s="157"/>
      <c r="C18" s="157"/>
      <c r="D18" s="157"/>
      <c r="E18" s="157"/>
      <c r="F18" s="157"/>
      <c r="G18" s="157"/>
      <c r="H18" s="157"/>
      <c r="I18" s="157"/>
      <c r="J18" s="157"/>
      <c r="K18" s="157"/>
      <c r="L18" s="157"/>
      <c r="M18" s="157"/>
      <c r="N18" s="157"/>
      <c r="O18" s="157"/>
      <c r="P18" s="157"/>
      <c r="Q18" s="157"/>
      <c r="R18" s="157"/>
      <c r="S18" s="157"/>
      <c r="T18" s="157"/>
      <c r="U18" s="157"/>
      <c r="V18" s="157"/>
    </row>
    <row r="19" spans="1:22">
      <c r="A19" s="157"/>
      <c r="B19" s="157"/>
      <c r="C19" s="157"/>
      <c r="D19" s="157"/>
      <c r="E19" s="157"/>
      <c r="F19" s="157"/>
      <c r="G19" s="157"/>
      <c r="H19" s="157"/>
      <c r="I19" s="157"/>
      <c r="J19" s="157"/>
      <c r="K19" s="157"/>
      <c r="L19" s="157"/>
      <c r="M19" s="157"/>
      <c r="N19" s="157"/>
      <c r="O19" s="157"/>
      <c r="P19" s="157"/>
      <c r="Q19" s="157"/>
      <c r="R19" s="157"/>
      <c r="S19" s="157"/>
      <c r="T19" s="157"/>
      <c r="U19" s="157"/>
      <c r="V19" s="157"/>
    </row>
    <row r="20" spans="1:22">
      <c r="A20" s="157"/>
      <c r="B20" s="157"/>
      <c r="C20" s="157"/>
      <c r="D20" s="157"/>
      <c r="E20" s="157"/>
      <c r="F20" s="157"/>
      <c r="G20" s="157"/>
      <c r="H20" s="157"/>
      <c r="I20" s="157"/>
      <c r="J20" s="157"/>
      <c r="K20" s="157"/>
      <c r="L20" s="157"/>
      <c r="M20" s="157"/>
      <c r="N20" s="157"/>
      <c r="O20" s="157"/>
      <c r="P20" s="157"/>
      <c r="Q20" s="157"/>
      <c r="R20" s="157"/>
      <c r="S20" s="157"/>
      <c r="T20" s="157"/>
      <c r="U20" s="157"/>
      <c r="V20" s="157"/>
    </row>
    <row r="21" spans="1:22">
      <c r="A21" s="157"/>
      <c r="B21" s="157"/>
      <c r="C21" s="157"/>
      <c r="D21" s="157"/>
      <c r="E21" s="157"/>
      <c r="F21" s="157"/>
      <c r="G21" s="157"/>
      <c r="H21" s="157"/>
      <c r="I21" s="157"/>
      <c r="J21" s="157"/>
      <c r="K21" s="157"/>
      <c r="L21" s="157"/>
      <c r="M21" s="157"/>
      <c r="N21" s="157"/>
      <c r="O21" s="157"/>
      <c r="P21" s="157"/>
      <c r="Q21" s="157"/>
      <c r="R21" s="157"/>
      <c r="S21" s="157"/>
      <c r="T21" s="157"/>
      <c r="U21" s="157"/>
      <c r="V21" s="157"/>
    </row>
    <row r="22" spans="1:22">
      <c r="A22" s="157"/>
      <c r="B22" s="157"/>
      <c r="C22" s="157"/>
      <c r="D22" s="157"/>
      <c r="E22" s="157"/>
      <c r="F22" s="157"/>
      <c r="G22" s="157"/>
      <c r="H22" s="157"/>
      <c r="I22" s="157"/>
      <c r="J22" s="157"/>
      <c r="K22" s="157"/>
      <c r="L22" s="157"/>
      <c r="M22" s="157"/>
      <c r="N22" s="157"/>
      <c r="O22" s="157"/>
      <c r="P22" s="157"/>
      <c r="Q22" s="157"/>
      <c r="R22" s="157"/>
      <c r="S22" s="157"/>
      <c r="T22" s="157"/>
      <c r="U22" s="157"/>
      <c r="V22" s="157"/>
    </row>
    <row r="23" spans="1:22">
      <c r="A23" s="157"/>
      <c r="B23" s="157"/>
      <c r="C23" s="157"/>
      <c r="D23" s="157"/>
      <c r="E23" s="157"/>
      <c r="F23" s="157"/>
      <c r="G23" s="157"/>
      <c r="H23" s="157"/>
      <c r="I23" s="157"/>
      <c r="J23" s="157"/>
      <c r="K23" s="157"/>
      <c r="L23" s="157"/>
      <c r="M23" s="157"/>
      <c r="N23" s="157"/>
      <c r="O23" s="157"/>
      <c r="P23" s="157"/>
      <c r="Q23" s="157"/>
      <c r="R23" s="157"/>
      <c r="S23" s="157"/>
      <c r="T23" s="157"/>
      <c r="U23" s="157"/>
      <c r="V23" s="157"/>
    </row>
    <row r="24" spans="1:22">
      <c r="A24" s="157"/>
      <c r="B24" s="157"/>
      <c r="C24" s="157"/>
      <c r="D24" s="157"/>
      <c r="E24" s="157"/>
      <c r="F24" s="157"/>
      <c r="G24" s="157"/>
      <c r="H24" s="157"/>
      <c r="I24" s="157"/>
      <c r="J24" s="157"/>
      <c r="K24" s="157"/>
      <c r="L24" s="157"/>
      <c r="M24" s="157"/>
      <c r="N24" s="157"/>
      <c r="O24" s="157"/>
      <c r="P24" s="157"/>
      <c r="Q24" s="157"/>
      <c r="R24" s="157"/>
      <c r="S24" s="157"/>
      <c r="T24" s="157"/>
      <c r="U24" s="157"/>
      <c r="V24" s="157"/>
    </row>
    <row r="25" spans="1:22">
      <c r="A25" s="157"/>
      <c r="B25" s="157"/>
      <c r="C25" s="157"/>
      <c r="D25" s="157"/>
      <c r="E25" s="157"/>
      <c r="F25" s="157"/>
      <c r="G25" s="157"/>
      <c r="H25" s="157"/>
      <c r="I25" s="157"/>
      <c r="J25" s="157"/>
      <c r="K25" s="157"/>
      <c r="L25" s="157"/>
      <c r="M25" s="157"/>
      <c r="N25" s="157"/>
      <c r="O25" s="157"/>
      <c r="P25" s="157"/>
      <c r="Q25" s="157"/>
      <c r="R25" s="157"/>
      <c r="S25" s="157"/>
      <c r="T25" s="157"/>
      <c r="U25" s="157"/>
      <c r="V25" s="157"/>
    </row>
    <row r="26" spans="1:22">
      <c r="A26" s="157"/>
      <c r="B26" s="157"/>
      <c r="C26" s="157"/>
      <c r="D26" s="157"/>
      <c r="E26" s="157"/>
      <c r="F26" s="157"/>
      <c r="G26" s="157"/>
      <c r="H26" s="157"/>
      <c r="I26" s="157"/>
      <c r="J26" s="157"/>
      <c r="K26" s="157"/>
      <c r="L26" s="157"/>
      <c r="M26" s="157"/>
      <c r="N26" s="157"/>
      <c r="O26" s="157"/>
      <c r="P26" s="157"/>
      <c r="Q26" s="157"/>
      <c r="R26" s="157"/>
      <c r="S26" s="157"/>
      <c r="T26" s="157"/>
      <c r="U26" s="157"/>
      <c r="V26" s="157"/>
    </row>
    <row r="27" spans="1:22">
      <c r="A27" s="157"/>
      <c r="B27" s="157"/>
      <c r="C27" s="157"/>
      <c r="D27" s="157"/>
      <c r="E27" s="157"/>
      <c r="F27" s="157"/>
      <c r="G27" s="157"/>
      <c r="H27" s="157"/>
      <c r="I27" s="157"/>
      <c r="J27" s="157"/>
      <c r="K27" s="157"/>
      <c r="L27" s="157"/>
      <c r="M27" s="157"/>
      <c r="N27" s="157"/>
      <c r="O27" s="157"/>
      <c r="P27" s="157"/>
      <c r="Q27" s="157"/>
      <c r="R27" s="157"/>
      <c r="S27" s="157"/>
      <c r="T27" s="157"/>
      <c r="U27" s="157"/>
      <c r="V27" s="157"/>
    </row>
    <row r="28" spans="1:22">
      <c r="A28" s="157"/>
      <c r="B28" s="157"/>
      <c r="C28" s="157"/>
      <c r="D28" s="157"/>
      <c r="E28" s="157"/>
      <c r="F28" s="157"/>
      <c r="G28" s="157"/>
      <c r="H28" s="157"/>
      <c r="I28" s="157"/>
      <c r="J28" s="157"/>
      <c r="K28" s="157"/>
      <c r="L28" s="157"/>
      <c r="M28" s="157"/>
      <c r="N28" s="157"/>
      <c r="O28" s="157"/>
      <c r="P28" s="157"/>
      <c r="Q28" s="157"/>
      <c r="R28" s="157"/>
      <c r="S28" s="157"/>
      <c r="T28" s="157"/>
      <c r="U28" s="157"/>
      <c r="V28" s="157"/>
    </row>
    <row r="29" spans="1:22">
      <c r="A29" s="157"/>
      <c r="B29" s="157"/>
      <c r="C29" s="157"/>
      <c r="D29" s="157"/>
      <c r="E29" s="157"/>
      <c r="F29" s="157"/>
      <c r="G29" s="157"/>
      <c r="H29" s="157"/>
      <c r="I29" s="157"/>
      <c r="J29" s="157"/>
      <c r="K29" s="157"/>
      <c r="L29" s="157"/>
      <c r="M29" s="157"/>
      <c r="N29" s="157"/>
      <c r="O29" s="157"/>
      <c r="P29" s="157"/>
      <c r="Q29" s="157"/>
      <c r="R29" s="157"/>
      <c r="S29" s="157"/>
      <c r="T29" s="157"/>
      <c r="U29" s="157"/>
      <c r="V29" s="157"/>
    </row>
    <row r="30" spans="1:22">
      <c r="A30" s="157"/>
      <c r="B30" s="157"/>
      <c r="C30" s="157"/>
      <c r="D30" s="157"/>
      <c r="E30" s="157"/>
      <c r="F30" s="157"/>
      <c r="G30" s="157"/>
      <c r="H30" s="157"/>
      <c r="I30" s="157"/>
      <c r="J30" s="157"/>
      <c r="K30" s="157"/>
      <c r="L30" s="157"/>
      <c r="M30" s="157"/>
      <c r="N30" s="157"/>
      <c r="O30" s="157"/>
      <c r="P30" s="157"/>
      <c r="Q30" s="157"/>
      <c r="R30" s="157"/>
      <c r="S30" s="157"/>
      <c r="T30" s="157"/>
      <c r="U30" s="157"/>
      <c r="V30" s="157"/>
    </row>
    <row r="31" spans="1:22">
      <c r="A31" s="157"/>
      <c r="B31" s="157"/>
      <c r="C31" s="157"/>
      <c r="D31" s="157"/>
      <c r="E31" s="157"/>
      <c r="F31" s="157"/>
      <c r="G31" s="157"/>
      <c r="H31" s="157"/>
      <c r="I31" s="157"/>
      <c r="J31" s="157"/>
      <c r="K31" s="157"/>
      <c r="L31" s="157"/>
      <c r="M31" s="157"/>
      <c r="N31" s="157"/>
      <c r="O31" s="157"/>
      <c r="P31" s="157"/>
      <c r="Q31" s="157"/>
      <c r="R31" s="157"/>
      <c r="S31" s="157"/>
      <c r="T31" s="157"/>
      <c r="U31" s="157"/>
      <c r="V31" s="157"/>
    </row>
    <row r="32" spans="1:22">
      <c r="A32" s="157"/>
      <c r="B32" s="157"/>
      <c r="C32" s="157"/>
      <c r="D32" s="157"/>
      <c r="E32" s="157"/>
      <c r="F32" s="157"/>
      <c r="G32" s="157"/>
      <c r="H32" s="157"/>
      <c r="I32" s="157"/>
      <c r="J32" s="157"/>
      <c r="K32" s="157"/>
      <c r="L32" s="157"/>
      <c r="M32" s="157"/>
      <c r="N32" s="157"/>
      <c r="O32" s="157"/>
      <c r="P32" s="157"/>
      <c r="Q32" s="157"/>
      <c r="R32" s="157"/>
      <c r="S32" s="157"/>
      <c r="T32" s="157"/>
      <c r="U32" s="157"/>
      <c r="V32" s="157"/>
    </row>
    <row r="33" spans="1:22">
      <c r="A33" s="157"/>
      <c r="B33" s="157"/>
      <c r="C33" s="157"/>
      <c r="D33" s="157"/>
      <c r="E33" s="157"/>
      <c r="F33" s="157"/>
      <c r="G33" s="157"/>
      <c r="H33" s="157"/>
      <c r="I33" s="157"/>
      <c r="J33" s="157"/>
      <c r="K33" s="157"/>
      <c r="L33" s="157"/>
      <c r="M33" s="157"/>
      <c r="N33" s="157"/>
      <c r="O33" s="157"/>
      <c r="P33" s="157"/>
      <c r="Q33" s="157"/>
      <c r="R33" s="157"/>
      <c r="S33" s="157"/>
      <c r="T33" s="157"/>
      <c r="U33" s="157"/>
      <c r="V33" s="157"/>
    </row>
    <row r="34" spans="1:22">
      <c r="A34" s="157"/>
      <c r="B34" s="157"/>
      <c r="C34" s="157"/>
      <c r="D34" s="157"/>
      <c r="E34" s="157"/>
      <c r="F34" s="157"/>
      <c r="G34" s="157"/>
      <c r="H34" s="157"/>
      <c r="I34" s="157"/>
      <c r="J34" s="157"/>
      <c r="K34" s="157"/>
      <c r="L34" s="157"/>
      <c r="M34" s="157"/>
      <c r="N34" s="157"/>
      <c r="O34" s="157"/>
      <c r="P34" s="157"/>
      <c r="Q34" s="157"/>
      <c r="R34" s="157"/>
      <c r="S34" s="157"/>
      <c r="T34" s="157"/>
      <c r="U34" s="157"/>
      <c r="V34" s="157"/>
    </row>
    <row r="35" spans="1:22">
      <c r="A35" s="157"/>
      <c r="B35" s="157"/>
      <c r="C35" s="157"/>
      <c r="D35" s="157"/>
      <c r="E35" s="157"/>
      <c r="F35" s="157"/>
      <c r="G35" s="157"/>
      <c r="H35" s="157"/>
      <c r="I35" s="157"/>
      <c r="J35" s="157"/>
      <c r="K35" s="157"/>
      <c r="L35" s="157"/>
      <c r="M35" s="157"/>
      <c r="N35" s="157"/>
      <c r="O35" s="157"/>
      <c r="P35" s="157"/>
      <c r="Q35" s="157"/>
      <c r="R35" s="157"/>
      <c r="S35" s="157"/>
      <c r="T35" s="157"/>
      <c r="U35" s="157"/>
      <c r="V35" s="157"/>
    </row>
    <row r="36" spans="1:22">
      <c r="A36" s="157"/>
      <c r="B36" s="157"/>
      <c r="C36" s="157"/>
      <c r="D36" s="157"/>
      <c r="E36" s="157"/>
      <c r="F36" s="157"/>
      <c r="G36" s="157"/>
      <c r="H36" s="157"/>
      <c r="I36" s="157"/>
      <c r="J36" s="157"/>
      <c r="K36" s="157"/>
      <c r="L36" s="157"/>
      <c r="M36" s="157"/>
      <c r="N36" s="157"/>
      <c r="O36" s="157"/>
      <c r="P36" s="157"/>
      <c r="Q36" s="157"/>
      <c r="R36" s="157"/>
      <c r="S36" s="157"/>
      <c r="T36" s="157"/>
      <c r="U36" s="157"/>
      <c r="V36" s="157"/>
    </row>
    <row r="37" spans="1:22">
      <c r="A37" s="157"/>
      <c r="B37" s="157"/>
      <c r="C37" s="157"/>
      <c r="D37" s="157"/>
      <c r="E37" s="157"/>
      <c r="F37" s="157"/>
      <c r="G37" s="157"/>
      <c r="H37" s="157"/>
      <c r="I37" s="157"/>
      <c r="J37" s="157"/>
      <c r="K37" s="157"/>
      <c r="L37" s="157"/>
      <c r="M37" s="157"/>
      <c r="N37" s="157"/>
      <c r="O37" s="157"/>
      <c r="P37" s="157"/>
      <c r="Q37" s="157"/>
      <c r="R37" s="157"/>
      <c r="S37" s="157"/>
      <c r="T37" s="157"/>
      <c r="U37" s="157"/>
      <c r="V37" s="157"/>
    </row>
    <row r="38" spans="1:22">
      <c r="A38" s="157"/>
      <c r="B38" s="157"/>
      <c r="C38" s="157"/>
      <c r="D38" s="157"/>
      <c r="E38" s="157"/>
      <c r="F38" s="157"/>
      <c r="G38" s="157"/>
      <c r="H38" s="157"/>
      <c r="I38" s="157"/>
      <c r="J38" s="157"/>
      <c r="K38" s="157"/>
      <c r="L38" s="157"/>
      <c r="M38" s="157"/>
      <c r="N38" s="157"/>
      <c r="O38" s="157"/>
      <c r="P38" s="157"/>
      <c r="Q38" s="157"/>
      <c r="R38" s="157"/>
      <c r="S38" s="157"/>
      <c r="T38" s="157"/>
      <c r="U38" s="157"/>
      <c r="V38" s="157"/>
    </row>
    <row r="39" spans="1:22">
      <c r="A39" s="157"/>
      <c r="B39" s="157"/>
      <c r="C39" s="157"/>
      <c r="D39" s="157"/>
      <c r="E39" s="157"/>
      <c r="F39" s="157"/>
      <c r="G39" s="157"/>
      <c r="H39" s="157"/>
      <c r="I39" s="157"/>
      <c r="J39" s="157"/>
      <c r="K39" s="157"/>
      <c r="L39" s="157"/>
      <c r="M39" s="157"/>
      <c r="N39" s="157"/>
      <c r="O39" s="157"/>
      <c r="P39" s="157"/>
      <c r="Q39" s="157"/>
      <c r="R39" s="157"/>
      <c r="S39" s="157"/>
      <c r="T39" s="157"/>
      <c r="U39" s="157"/>
      <c r="V39" s="157"/>
    </row>
    <row r="40" spans="1:22">
      <c r="A40" s="157"/>
      <c r="B40" s="157"/>
      <c r="C40" s="157"/>
      <c r="D40" s="157"/>
      <c r="E40" s="157"/>
      <c r="F40" s="157"/>
      <c r="G40" s="157"/>
      <c r="H40" s="157"/>
      <c r="I40" s="157"/>
      <c r="J40" s="157"/>
      <c r="K40" s="157"/>
      <c r="L40" s="157"/>
      <c r="M40" s="157"/>
      <c r="N40" s="157"/>
      <c r="O40" s="157"/>
      <c r="P40" s="157"/>
      <c r="Q40" s="157"/>
      <c r="R40" s="157"/>
      <c r="S40" s="157"/>
      <c r="T40" s="157"/>
      <c r="U40" s="157"/>
      <c r="V40" s="157"/>
    </row>
    <row r="41" spans="1:22">
      <c r="A41" s="157"/>
      <c r="B41" s="157"/>
      <c r="C41" s="157"/>
      <c r="D41" s="157"/>
      <c r="E41" s="157"/>
      <c r="F41" s="157"/>
      <c r="G41" s="157"/>
      <c r="H41" s="157"/>
      <c r="I41" s="157"/>
      <c r="J41" s="157"/>
      <c r="K41" s="157"/>
      <c r="L41" s="157"/>
      <c r="M41" s="157"/>
      <c r="N41" s="157"/>
      <c r="O41" s="157"/>
      <c r="P41" s="157"/>
      <c r="Q41" s="157"/>
      <c r="R41" s="157"/>
      <c r="S41" s="157"/>
      <c r="T41" s="157"/>
      <c r="U41" s="157"/>
      <c r="V41" s="157"/>
    </row>
    <row r="42" spans="1:22">
      <c r="A42" s="157"/>
      <c r="B42" s="157"/>
      <c r="C42" s="157"/>
      <c r="D42" s="157"/>
      <c r="E42" s="157"/>
      <c r="F42" s="157"/>
      <c r="G42" s="157"/>
      <c r="H42" s="157"/>
      <c r="I42" s="157"/>
      <c r="J42" s="157"/>
      <c r="K42" s="157"/>
      <c r="L42" s="157"/>
      <c r="M42" s="157"/>
      <c r="N42" s="157"/>
      <c r="O42" s="157"/>
      <c r="P42" s="157"/>
      <c r="Q42" s="157"/>
      <c r="R42" s="157"/>
      <c r="S42" s="157"/>
      <c r="T42" s="157"/>
      <c r="U42" s="157"/>
      <c r="V42" s="157"/>
    </row>
    <row r="43" spans="1:22">
      <c r="A43" s="157"/>
      <c r="B43" s="157"/>
      <c r="C43" s="157"/>
      <c r="D43" s="157"/>
      <c r="E43" s="157"/>
      <c r="F43" s="157"/>
      <c r="G43" s="157"/>
      <c r="H43" s="157"/>
      <c r="I43" s="157"/>
      <c r="J43" s="157"/>
      <c r="K43" s="157"/>
      <c r="L43" s="157"/>
      <c r="M43" s="157"/>
      <c r="N43" s="157"/>
      <c r="O43" s="157"/>
      <c r="P43" s="157"/>
      <c r="Q43" s="157"/>
      <c r="R43" s="157"/>
      <c r="S43" s="157"/>
      <c r="T43" s="157"/>
      <c r="U43" s="157"/>
      <c r="V43" s="157"/>
    </row>
    <row r="44" spans="1:22">
      <c r="A44" s="157"/>
      <c r="B44" s="157"/>
      <c r="C44" s="157"/>
      <c r="D44" s="157"/>
      <c r="E44" s="157"/>
      <c r="F44" s="157"/>
      <c r="G44" s="157"/>
      <c r="H44" s="157"/>
      <c r="I44" s="157"/>
      <c r="J44" s="157"/>
      <c r="K44" s="157"/>
      <c r="L44" s="157"/>
      <c r="M44" s="157"/>
      <c r="N44" s="157"/>
      <c r="O44" s="157"/>
      <c r="P44" s="157"/>
      <c r="Q44" s="157"/>
      <c r="R44" s="157"/>
      <c r="S44" s="157"/>
      <c r="T44" s="157"/>
      <c r="U44" s="157"/>
      <c r="V44" s="157"/>
    </row>
    <row r="45" spans="1:22">
      <c r="A45" s="157"/>
      <c r="B45" s="157"/>
      <c r="C45" s="157"/>
      <c r="D45" s="157"/>
      <c r="E45" s="157"/>
      <c r="F45" s="157"/>
      <c r="G45" s="157"/>
      <c r="H45" s="157"/>
      <c r="I45" s="157"/>
      <c r="J45" s="157"/>
      <c r="K45" s="157"/>
      <c r="L45" s="157"/>
      <c r="M45" s="157"/>
      <c r="N45" s="157"/>
      <c r="O45" s="157"/>
      <c r="P45" s="157"/>
      <c r="Q45" s="157"/>
      <c r="R45" s="157"/>
      <c r="S45" s="157"/>
      <c r="T45" s="157"/>
      <c r="U45" s="157"/>
      <c r="V45" s="157"/>
    </row>
    <row r="46" spans="1:22">
      <c r="A46" s="157"/>
      <c r="B46" s="157"/>
      <c r="C46" s="157"/>
      <c r="D46" s="157"/>
      <c r="E46" s="157"/>
      <c r="F46" s="157"/>
      <c r="G46" s="157"/>
      <c r="H46" s="157"/>
      <c r="I46" s="157"/>
      <c r="J46" s="157"/>
      <c r="K46" s="157"/>
      <c r="L46" s="157"/>
      <c r="M46" s="157"/>
      <c r="N46" s="157"/>
      <c r="O46" s="157"/>
      <c r="P46" s="157"/>
      <c r="Q46" s="157"/>
      <c r="R46" s="157"/>
      <c r="S46" s="157"/>
      <c r="T46" s="157"/>
      <c r="U46" s="157"/>
      <c r="V46" s="157"/>
    </row>
    <row r="47" spans="1:22">
      <c r="A47" s="157"/>
      <c r="B47" s="157"/>
      <c r="C47" s="157"/>
      <c r="D47" s="157"/>
      <c r="E47" s="157"/>
      <c r="F47" s="157"/>
      <c r="G47" s="157"/>
      <c r="H47" s="157"/>
      <c r="I47" s="157"/>
      <c r="J47" s="157"/>
      <c r="K47" s="157"/>
      <c r="L47" s="157"/>
      <c r="M47" s="157"/>
      <c r="N47" s="157"/>
      <c r="O47" s="157"/>
      <c r="P47" s="157"/>
      <c r="Q47" s="157"/>
      <c r="R47" s="157"/>
      <c r="S47" s="157"/>
      <c r="T47" s="157"/>
      <c r="U47" s="157"/>
      <c r="V47" s="157"/>
    </row>
    <row r="48" spans="1:22">
      <c r="A48" s="157"/>
      <c r="B48" s="157"/>
      <c r="C48" s="157"/>
      <c r="D48" s="157"/>
      <c r="E48" s="157"/>
      <c r="F48" s="157"/>
      <c r="G48" s="157"/>
      <c r="H48" s="157"/>
      <c r="I48" s="157"/>
      <c r="J48" s="157"/>
      <c r="K48" s="157"/>
      <c r="L48" s="157"/>
      <c r="M48" s="157"/>
      <c r="N48" s="157"/>
      <c r="O48" s="157"/>
      <c r="P48" s="157"/>
      <c r="Q48" s="157"/>
      <c r="R48" s="157"/>
      <c r="S48" s="157"/>
      <c r="T48" s="157"/>
      <c r="U48" s="157"/>
      <c r="V48" s="157"/>
    </row>
    <row r="49" spans="1:22">
      <c r="A49" s="157"/>
      <c r="B49" s="157"/>
      <c r="C49" s="157"/>
      <c r="D49" s="157"/>
      <c r="E49" s="157"/>
      <c r="F49" s="157"/>
      <c r="G49" s="157"/>
      <c r="H49" s="157"/>
      <c r="I49" s="157"/>
      <c r="J49" s="157"/>
      <c r="K49" s="157"/>
      <c r="L49" s="157"/>
      <c r="M49" s="157"/>
      <c r="N49" s="157"/>
      <c r="O49" s="157"/>
      <c r="P49" s="157"/>
      <c r="Q49" s="157"/>
      <c r="R49" s="157"/>
      <c r="S49" s="157"/>
      <c r="T49" s="157"/>
      <c r="U49" s="157"/>
      <c r="V49" s="157"/>
    </row>
    <row r="50" spans="1:22">
      <c r="A50" s="157"/>
      <c r="B50" s="157"/>
      <c r="C50" s="157"/>
      <c r="D50" s="157"/>
      <c r="E50" s="157"/>
      <c r="F50" s="157"/>
      <c r="G50" s="157"/>
      <c r="H50" s="157"/>
      <c r="I50" s="157"/>
      <c r="J50" s="157"/>
      <c r="K50" s="157"/>
      <c r="L50" s="157"/>
      <c r="M50" s="157"/>
      <c r="N50" s="157"/>
      <c r="O50" s="157"/>
      <c r="P50" s="157"/>
      <c r="Q50" s="157"/>
      <c r="R50" s="157"/>
      <c r="S50" s="157"/>
      <c r="T50" s="157"/>
      <c r="U50" s="157"/>
      <c r="V50" s="157"/>
    </row>
    <row r="51" spans="1:22">
      <c r="A51" s="157"/>
      <c r="B51" s="157"/>
      <c r="C51" s="157"/>
      <c r="D51" s="157"/>
      <c r="E51" s="157"/>
      <c r="F51" s="157"/>
      <c r="G51" s="157"/>
      <c r="H51" s="157"/>
      <c r="I51" s="157"/>
      <c r="J51" s="157"/>
      <c r="K51" s="157"/>
      <c r="L51" s="157"/>
      <c r="M51" s="157"/>
      <c r="N51" s="157"/>
      <c r="O51" s="157"/>
      <c r="P51" s="157"/>
      <c r="Q51" s="157"/>
      <c r="R51" s="157"/>
      <c r="S51" s="157"/>
      <c r="T51" s="157"/>
      <c r="U51" s="157"/>
      <c r="V51" s="157"/>
    </row>
    <row r="52" spans="1:22">
      <c r="A52" s="157"/>
      <c r="B52" s="157"/>
      <c r="C52" s="157"/>
      <c r="D52" s="157"/>
      <c r="E52" s="157"/>
      <c r="F52" s="157"/>
      <c r="G52" s="157"/>
      <c r="H52" s="157"/>
      <c r="I52" s="157"/>
      <c r="J52" s="157"/>
      <c r="K52" s="157"/>
      <c r="L52" s="157"/>
      <c r="M52" s="157"/>
      <c r="N52" s="157"/>
      <c r="O52" s="157"/>
      <c r="P52" s="157"/>
      <c r="Q52" s="157"/>
      <c r="R52" s="157"/>
      <c r="S52" s="157"/>
      <c r="T52" s="157"/>
      <c r="U52" s="157"/>
      <c r="V52" s="157"/>
    </row>
    <row r="53" spans="1:22">
      <c r="A53" s="157"/>
      <c r="B53" s="157"/>
      <c r="C53" s="157"/>
      <c r="D53" s="157"/>
      <c r="E53" s="157"/>
      <c r="F53" s="157"/>
      <c r="G53" s="157"/>
      <c r="H53" s="157"/>
      <c r="I53" s="157"/>
      <c r="J53" s="157"/>
      <c r="K53" s="157"/>
      <c r="L53" s="157"/>
      <c r="M53" s="157"/>
      <c r="N53" s="157"/>
      <c r="O53" s="157"/>
      <c r="P53" s="157"/>
      <c r="Q53" s="157"/>
      <c r="R53" s="157"/>
      <c r="S53" s="157"/>
      <c r="T53" s="157"/>
      <c r="U53" s="157"/>
      <c r="V53" s="157"/>
    </row>
    <row r="54" spans="1:22">
      <c r="A54" s="157"/>
      <c r="B54" s="157"/>
      <c r="C54" s="157"/>
      <c r="D54" s="157"/>
      <c r="E54" s="157"/>
      <c r="F54" s="157"/>
      <c r="G54" s="157"/>
      <c r="H54" s="157"/>
      <c r="I54" s="157"/>
      <c r="J54" s="157"/>
      <c r="K54" s="157"/>
      <c r="L54" s="157"/>
      <c r="M54" s="157"/>
      <c r="N54" s="157"/>
      <c r="O54" s="157"/>
      <c r="P54" s="157"/>
      <c r="Q54" s="157"/>
      <c r="R54" s="157"/>
      <c r="S54" s="157"/>
      <c r="T54" s="157"/>
      <c r="U54" s="157"/>
      <c r="V54" s="157"/>
    </row>
    <row r="55" spans="1:22">
      <c r="A55" s="157"/>
      <c r="B55" s="157"/>
      <c r="C55" s="157"/>
      <c r="D55" s="157"/>
      <c r="E55" s="157"/>
      <c r="F55" s="157"/>
      <c r="G55" s="157"/>
      <c r="H55" s="157"/>
      <c r="I55" s="157"/>
      <c r="J55" s="157"/>
      <c r="K55" s="157"/>
      <c r="L55" s="157"/>
      <c r="M55" s="157"/>
      <c r="N55" s="157"/>
      <c r="O55" s="157"/>
      <c r="P55" s="157"/>
      <c r="Q55" s="157"/>
      <c r="R55" s="157"/>
      <c r="S55" s="157"/>
      <c r="T55" s="157"/>
      <c r="U55" s="157"/>
      <c r="V55" s="157"/>
    </row>
    <row r="56" spans="1:22">
      <c r="A56" s="157"/>
      <c r="B56" s="157"/>
      <c r="C56" s="157"/>
      <c r="D56" s="157"/>
      <c r="E56" s="157"/>
      <c r="F56" s="157"/>
      <c r="G56" s="157"/>
      <c r="H56" s="157"/>
      <c r="I56" s="157"/>
      <c r="J56" s="157"/>
      <c r="K56" s="157"/>
      <c r="L56" s="157"/>
      <c r="M56" s="157"/>
      <c r="N56" s="157"/>
      <c r="O56" s="157"/>
      <c r="P56" s="157"/>
      <c r="Q56" s="157"/>
      <c r="R56" s="157"/>
      <c r="S56" s="157"/>
      <c r="T56" s="157"/>
      <c r="U56" s="157"/>
      <c r="V56" s="157"/>
    </row>
    <row r="57" spans="1:22">
      <c r="A57" s="157"/>
      <c r="B57" s="157"/>
      <c r="C57" s="157"/>
      <c r="D57" s="157"/>
      <c r="E57" s="157"/>
      <c r="F57" s="157"/>
      <c r="G57" s="157"/>
      <c r="H57" s="157"/>
      <c r="I57" s="157"/>
      <c r="J57" s="157"/>
      <c r="K57" s="157"/>
      <c r="L57" s="157"/>
      <c r="M57" s="157"/>
      <c r="N57" s="157"/>
      <c r="O57" s="157"/>
      <c r="P57" s="157"/>
      <c r="Q57" s="157"/>
      <c r="R57" s="157"/>
      <c r="S57" s="157"/>
      <c r="T57" s="157"/>
      <c r="U57" s="157"/>
      <c r="V57" s="157"/>
    </row>
    <row r="58" spans="1:22">
      <c r="A58" s="157"/>
      <c r="B58" s="157"/>
      <c r="C58" s="157"/>
      <c r="D58" s="157"/>
      <c r="E58" s="157"/>
      <c r="F58" s="157"/>
      <c r="G58" s="157"/>
      <c r="H58" s="157"/>
      <c r="I58" s="157"/>
      <c r="J58" s="157"/>
      <c r="K58" s="157"/>
      <c r="L58" s="157"/>
      <c r="M58" s="157"/>
      <c r="N58" s="157"/>
      <c r="O58" s="157"/>
      <c r="P58" s="157"/>
      <c r="Q58" s="157"/>
      <c r="R58" s="157"/>
      <c r="S58" s="157"/>
      <c r="T58" s="157"/>
      <c r="U58" s="157"/>
      <c r="V58" s="157"/>
    </row>
    <row r="59" spans="1:22">
      <c r="A59" s="157"/>
      <c r="B59" s="157"/>
      <c r="C59" s="157"/>
      <c r="D59" s="157"/>
      <c r="E59" s="157"/>
      <c r="F59" s="157"/>
      <c r="G59" s="157"/>
      <c r="H59" s="157"/>
      <c r="I59" s="157"/>
      <c r="J59" s="157"/>
      <c r="K59" s="157"/>
      <c r="L59" s="157"/>
      <c r="M59" s="157"/>
      <c r="N59" s="157"/>
      <c r="O59" s="157"/>
      <c r="P59" s="157"/>
      <c r="Q59" s="157"/>
      <c r="R59" s="157"/>
      <c r="S59" s="157"/>
      <c r="T59" s="157"/>
      <c r="U59" s="157"/>
      <c r="V59" s="157"/>
    </row>
    <row r="60" spans="1:22">
      <c r="A60" s="157"/>
      <c r="B60" s="157"/>
      <c r="C60" s="157"/>
      <c r="D60" s="157"/>
      <c r="E60" s="157"/>
      <c r="F60" s="157"/>
      <c r="G60" s="157"/>
      <c r="H60" s="157"/>
      <c r="I60" s="157"/>
      <c r="J60" s="157"/>
      <c r="K60" s="157"/>
      <c r="L60" s="157"/>
      <c r="M60" s="157"/>
      <c r="N60" s="157"/>
      <c r="O60" s="157"/>
      <c r="P60" s="157"/>
      <c r="Q60" s="157"/>
      <c r="R60" s="157"/>
      <c r="S60" s="157"/>
      <c r="T60" s="157"/>
      <c r="U60" s="157"/>
      <c r="V60" s="157"/>
    </row>
    <row r="61" spans="1:22">
      <c r="A61" s="157"/>
      <c r="B61" s="157"/>
      <c r="C61" s="157"/>
      <c r="D61" s="157"/>
      <c r="E61" s="157"/>
      <c r="F61" s="157"/>
      <c r="G61" s="157"/>
      <c r="H61" s="157"/>
      <c r="I61" s="157"/>
      <c r="J61" s="157"/>
      <c r="K61" s="157"/>
      <c r="L61" s="157"/>
      <c r="M61" s="157"/>
      <c r="N61" s="157"/>
      <c r="O61" s="157"/>
      <c r="P61" s="157"/>
      <c r="Q61" s="157"/>
      <c r="R61" s="157"/>
      <c r="S61" s="157"/>
      <c r="T61" s="157"/>
      <c r="U61" s="157"/>
      <c r="V61" s="157"/>
    </row>
    <row r="62" spans="1:22">
      <c r="A62" s="157"/>
      <c r="B62" s="157"/>
      <c r="C62" s="157"/>
      <c r="D62" s="157"/>
      <c r="E62" s="157"/>
      <c r="F62" s="157"/>
      <c r="G62" s="157"/>
      <c r="H62" s="157"/>
      <c r="I62" s="157"/>
      <c r="J62" s="157"/>
      <c r="K62" s="157"/>
      <c r="L62" s="157"/>
      <c r="M62" s="157"/>
      <c r="N62" s="157"/>
      <c r="O62" s="157"/>
      <c r="P62" s="157"/>
      <c r="Q62" s="157"/>
      <c r="R62" s="157"/>
      <c r="S62" s="157"/>
      <c r="T62" s="157"/>
      <c r="U62" s="157"/>
      <c r="V62" s="157"/>
    </row>
    <row r="63" spans="1:22">
      <c r="A63" s="157"/>
      <c r="B63" s="157"/>
      <c r="C63" s="157"/>
      <c r="D63" s="157"/>
      <c r="E63" s="157"/>
      <c r="F63" s="157"/>
      <c r="G63" s="157"/>
      <c r="H63" s="157"/>
      <c r="I63" s="157"/>
      <c r="J63" s="157"/>
      <c r="K63" s="157"/>
      <c r="L63" s="157"/>
      <c r="M63" s="157"/>
      <c r="N63" s="157"/>
      <c r="O63" s="157"/>
      <c r="P63" s="157"/>
      <c r="Q63" s="157"/>
      <c r="R63" s="157"/>
      <c r="S63" s="157"/>
      <c r="T63" s="157"/>
      <c r="U63" s="157"/>
      <c r="V63" s="157"/>
    </row>
    <row r="64" spans="1:22">
      <c r="A64" s="157"/>
      <c r="B64" s="157"/>
      <c r="C64" s="157"/>
      <c r="D64" s="157"/>
      <c r="E64" s="157"/>
      <c r="F64" s="157"/>
      <c r="G64" s="157"/>
      <c r="H64" s="157"/>
      <c r="I64" s="157"/>
      <c r="J64" s="157"/>
      <c r="K64" s="157"/>
      <c r="L64" s="157"/>
      <c r="M64" s="157"/>
      <c r="N64" s="157"/>
      <c r="O64" s="157"/>
      <c r="P64" s="157"/>
      <c r="Q64" s="157"/>
      <c r="R64" s="157"/>
      <c r="S64" s="157"/>
      <c r="T64" s="157"/>
      <c r="U64" s="157"/>
      <c r="V64" s="157"/>
    </row>
    <row r="65" spans="1:22">
      <c r="A65" s="157"/>
      <c r="B65" s="157"/>
      <c r="C65" s="157"/>
      <c r="D65" s="157"/>
      <c r="E65" s="157"/>
      <c r="F65" s="157"/>
      <c r="G65" s="157"/>
      <c r="H65" s="157"/>
      <c r="I65" s="157"/>
      <c r="J65" s="157"/>
      <c r="K65" s="157"/>
      <c r="L65" s="157"/>
      <c r="M65" s="157"/>
      <c r="N65" s="157"/>
      <c r="O65" s="157"/>
      <c r="P65" s="157"/>
      <c r="Q65" s="157"/>
      <c r="R65" s="157"/>
      <c r="S65" s="157"/>
      <c r="T65" s="157"/>
      <c r="U65" s="157"/>
      <c r="V65" s="157"/>
    </row>
    <row r="66" spans="1:22">
      <c r="A66" s="157"/>
      <c r="B66" s="157"/>
      <c r="C66" s="157"/>
      <c r="D66" s="157"/>
      <c r="E66" s="157"/>
      <c r="F66" s="157"/>
      <c r="G66" s="157"/>
      <c r="H66" s="157"/>
      <c r="I66" s="157"/>
      <c r="J66" s="157"/>
      <c r="K66" s="157"/>
      <c r="L66" s="157"/>
      <c r="M66" s="157"/>
      <c r="N66" s="157"/>
      <c r="O66" s="157"/>
      <c r="P66" s="157"/>
      <c r="Q66" s="157"/>
      <c r="R66" s="157"/>
      <c r="S66" s="157"/>
      <c r="T66" s="157"/>
      <c r="U66" s="157"/>
      <c r="V66" s="157"/>
    </row>
    <row r="67" spans="1:22">
      <c r="A67" s="157"/>
      <c r="B67" s="157"/>
      <c r="C67" s="157"/>
      <c r="D67" s="157"/>
      <c r="E67" s="157"/>
      <c r="F67" s="157"/>
      <c r="G67" s="157"/>
      <c r="H67" s="157"/>
      <c r="I67" s="157"/>
      <c r="J67" s="157"/>
      <c r="K67" s="157"/>
      <c r="L67" s="157"/>
      <c r="M67" s="157"/>
      <c r="N67" s="157"/>
      <c r="O67" s="157"/>
      <c r="P67" s="157"/>
      <c r="Q67" s="157"/>
      <c r="R67" s="157"/>
      <c r="S67" s="157"/>
      <c r="T67" s="157"/>
      <c r="U67" s="157"/>
      <c r="V67" s="157"/>
    </row>
    <row r="68" spans="1:22">
      <c r="A68" s="157"/>
      <c r="B68" s="157"/>
      <c r="C68" s="157"/>
      <c r="D68" s="157"/>
      <c r="E68" s="157"/>
      <c r="F68" s="157"/>
      <c r="G68" s="157"/>
      <c r="H68" s="157"/>
      <c r="I68" s="157"/>
      <c r="J68" s="157"/>
      <c r="K68" s="157"/>
      <c r="L68" s="157"/>
      <c r="M68" s="157"/>
      <c r="N68" s="157"/>
      <c r="O68" s="157"/>
      <c r="P68" s="157"/>
      <c r="Q68" s="157"/>
      <c r="R68" s="157"/>
      <c r="S68" s="157"/>
      <c r="T68" s="157"/>
      <c r="U68" s="157"/>
      <c r="V68" s="157"/>
    </row>
    <row r="69" spans="1:22">
      <c r="A69" s="157"/>
      <c r="B69" s="157"/>
      <c r="C69" s="157"/>
      <c r="D69" s="157"/>
      <c r="E69" s="157"/>
      <c r="F69" s="157"/>
      <c r="G69" s="157"/>
      <c r="H69" s="157"/>
      <c r="I69" s="157"/>
      <c r="J69" s="157"/>
      <c r="K69" s="157"/>
      <c r="L69" s="157"/>
      <c r="M69" s="157"/>
      <c r="N69" s="157"/>
      <c r="O69" s="157"/>
      <c r="P69" s="157"/>
      <c r="Q69" s="157"/>
      <c r="R69" s="157"/>
      <c r="S69" s="157"/>
      <c r="T69" s="157"/>
      <c r="U69" s="157"/>
      <c r="V69" s="157"/>
    </row>
    <row r="70" spans="1:22">
      <c r="A70" s="157"/>
      <c r="B70" s="157"/>
      <c r="C70" s="157"/>
      <c r="D70" s="157"/>
      <c r="E70" s="157"/>
      <c r="F70" s="157"/>
      <c r="G70" s="157"/>
      <c r="H70" s="157"/>
      <c r="I70" s="157"/>
      <c r="J70" s="157"/>
      <c r="K70" s="157"/>
      <c r="L70" s="157"/>
      <c r="M70" s="157"/>
      <c r="N70" s="157"/>
      <c r="O70" s="157"/>
      <c r="P70" s="157"/>
      <c r="Q70" s="157"/>
      <c r="R70" s="157"/>
      <c r="S70" s="157"/>
      <c r="T70" s="157"/>
      <c r="U70" s="157"/>
      <c r="V70" s="157"/>
    </row>
    <row r="71" spans="1:22">
      <c r="A71" s="157"/>
      <c r="B71" s="157"/>
      <c r="C71" s="157"/>
      <c r="D71" s="157"/>
      <c r="E71" s="157"/>
      <c r="F71" s="157"/>
      <c r="G71" s="157"/>
      <c r="H71" s="157"/>
      <c r="I71" s="157"/>
      <c r="J71" s="157"/>
      <c r="K71" s="157"/>
      <c r="L71" s="157"/>
      <c r="M71" s="157"/>
      <c r="N71" s="157"/>
      <c r="O71" s="157"/>
      <c r="P71" s="157"/>
      <c r="Q71" s="157"/>
      <c r="R71" s="157"/>
      <c r="S71" s="157"/>
      <c r="T71" s="157"/>
      <c r="U71" s="157"/>
      <c r="V71" s="157"/>
    </row>
    <row r="72" spans="1:22">
      <c r="A72" s="157"/>
      <c r="B72" s="157"/>
      <c r="C72" s="157"/>
      <c r="D72" s="157"/>
      <c r="E72" s="157"/>
      <c r="F72" s="157"/>
      <c r="G72" s="157"/>
      <c r="H72" s="157"/>
      <c r="I72" s="157"/>
      <c r="J72" s="157"/>
      <c r="K72" s="157"/>
      <c r="L72" s="157"/>
      <c r="M72" s="157"/>
      <c r="N72" s="157"/>
      <c r="O72" s="157"/>
      <c r="P72" s="157"/>
      <c r="Q72" s="157"/>
      <c r="R72" s="157"/>
      <c r="S72" s="157"/>
      <c r="T72" s="157"/>
      <c r="U72" s="157"/>
      <c r="V72" s="157"/>
    </row>
  </sheetData>
  <pageMargins left="0.7" right="0.7" top="0.75" bottom="0.75" header="0.3" footer="0.3"/>
  <drawing r:id="rId1"/>
</worksheet>
</file>

<file path=xl/worksheets/sheet8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9FC3FBB-466E-4343-8226-1BF3AF92E3BE}">
  <dimension ref="A1:A31"/>
  <sheetViews>
    <sheetView workbookViewId="0">
      <selection activeCell="A2" sqref="A2"/>
    </sheetView>
  </sheetViews>
  <sheetFormatPr baseColWidth="10" defaultRowHeight="13"/>
  <sheetData>
    <row r="1" spans="1:1" ht="25">
      <c r="A1" s="174" t="s">
        <v>2832</v>
      </c>
    </row>
    <row r="30" spans="1:1">
      <c r="A30" s="49" t="s">
        <v>2297</v>
      </c>
    </row>
    <row r="31" spans="1:1">
      <c r="A31" s="49" t="s">
        <v>2298</v>
      </c>
    </row>
  </sheetData>
  <pageMargins left="0.7" right="0.7" top="0.75" bottom="0.75" header="0.3" footer="0.3"/>
  <drawing r:id="rId1"/>
</worksheet>
</file>

<file path=xl/worksheets/sheet8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9594366-807D-6D4F-AF29-9BC7DA42E7AE}">
  <dimension ref="A1:C60"/>
  <sheetViews>
    <sheetView workbookViewId="0">
      <selection activeCell="A2" sqref="A2"/>
    </sheetView>
  </sheetViews>
  <sheetFormatPr baseColWidth="10" defaultRowHeight="13"/>
  <sheetData>
    <row r="1" spans="1:1" ht="25">
      <c r="A1" s="174" t="s">
        <v>2833</v>
      </c>
    </row>
    <row r="36" spans="1:3">
      <c r="A36" s="54" t="s">
        <v>2299</v>
      </c>
    </row>
    <row r="37" spans="1:3">
      <c r="A37" s="34" t="s">
        <v>2300</v>
      </c>
    </row>
    <row r="40" spans="1:3">
      <c r="B40" t="s">
        <v>2314</v>
      </c>
      <c r="C40" t="s">
        <v>2315</v>
      </c>
    </row>
    <row r="41" spans="1:3">
      <c r="A41" t="s">
        <v>2316</v>
      </c>
      <c r="B41">
        <v>34</v>
      </c>
      <c r="C41">
        <v>38</v>
      </c>
    </row>
    <row r="42" spans="1:3">
      <c r="A42" t="s">
        <v>2317</v>
      </c>
      <c r="B42">
        <v>34</v>
      </c>
      <c r="C42">
        <v>37</v>
      </c>
    </row>
    <row r="43" spans="1:3">
      <c r="A43" t="s">
        <v>2318</v>
      </c>
      <c r="B43">
        <v>34</v>
      </c>
      <c r="C43">
        <v>38</v>
      </c>
    </row>
    <row r="44" spans="1:3">
      <c r="A44" t="s">
        <v>2319</v>
      </c>
      <c r="B44">
        <v>34</v>
      </c>
      <c r="C44">
        <v>38</v>
      </c>
    </row>
    <row r="45" spans="1:3">
      <c r="A45" t="s">
        <v>2320</v>
      </c>
      <c r="B45">
        <v>35</v>
      </c>
      <c r="C45">
        <v>39</v>
      </c>
    </row>
    <row r="46" spans="1:3">
      <c r="A46" t="s">
        <v>2321</v>
      </c>
      <c r="B46">
        <v>36</v>
      </c>
      <c r="C46">
        <v>40</v>
      </c>
    </row>
    <row r="47" spans="1:3">
      <c r="A47" t="s">
        <v>2322</v>
      </c>
      <c r="B47">
        <v>36</v>
      </c>
      <c r="C47">
        <v>40</v>
      </c>
    </row>
    <row r="48" spans="1:3">
      <c r="A48" t="s">
        <v>2323</v>
      </c>
      <c r="B48">
        <v>36</v>
      </c>
      <c r="C48">
        <v>40</v>
      </c>
    </row>
    <row r="49" spans="1:3">
      <c r="A49" t="s">
        <v>2324</v>
      </c>
      <c r="B49">
        <v>34</v>
      </c>
      <c r="C49">
        <v>38</v>
      </c>
    </row>
    <row r="50" spans="1:3">
      <c r="A50" t="s">
        <v>2325</v>
      </c>
      <c r="B50">
        <v>34</v>
      </c>
      <c r="C50">
        <v>39</v>
      </c>
    </row>
    <row r="51" spans="1:3">
      <c r="A51" t="s">
        <v>2326</v>
      </c>
      <c r="B51">
        <v>34</v>
      </c>
      <c r="C51">
        <v>38</v>
      </c>
    </row>
    <row r="52" spans="1:3">
      <c r="A52" t="s">
        <v>2327</v>
      </c>
      <c r="B52">
        <v>34</v>
      </c>
      <c r="C52">
        <v>39</v>
      </c>
    </row>
    <row r="53" spans="1:3">
      <c r="A53" t="s">
        <v>2328</v>
      </c>
      <c r="B53">
        <v>34</v>
      </c>
      <c r="C53">
        <v>39</v>
      </c>
    </row>
    <row r="54" spans="1:3">
      <c r="A54" t="s">
        <v>2329</v>
      </c>
      <c r="B54">
        <v>35</v>
      </c>
      <c r="C54">
        <v>39</v>
      </c>
    </row>
    <row r="55" spans="1:3">
      <c r="A55" t="s">
        <v>2330</v>
      </c>
      <c r="B55">
        <v>34</v>
      </c>
      <c r="C55">
        <v>38</v>
      </c>
    </row>
    <row r="56" spans="1:3">
      <c r="A56" t="s">
        <v>2331</v>
      </c>
      <c r="B56">
        <v>34</v>
      </c>
      <c r="C56">
        <v>39</v>
      </c>
    </row>
    <row r="57" spans="1:3">
      <c r="A57" t="s">
        <v>2332</v>
      </c>
      <c r="B57">
        <v>35</v>
      </c>
      <c r="C57">
        <v>39</v>
      </c>
    </row>
    <row r="58" spans="1:3">
      <c r="A58" t="s">
        <v>2333</v>
      </c>
      <c r="B58">
        <v>35</v>
      </c>
      <c r="C58">
        <v>39</v>
      </c>
    </row>
    <row r="59" spans="1:3">
      <c r="A59" t="s">
        <v>2334</v>
      </c>
      <c r="B59">
        <v>34</v>
      </c>
      <c r="C59">
        <v>38</v>
      </c>
    </row>
    <row r="60" spans="1:3">
      <c r="A60" t="s">
        <v>2335</v>
      </c>
      <c r="B60">
        <v>34</v>
      </c>
      <c r="C60">
        <v>38</v>
      </c>
    </row>
  </sheetData>
  <hyperlinks>
    <hyperlink ref="A37" r:id="rId1" xr:uid="{E61F7773-0AFB-1C4D-BD3B-DCBA10D84CE5}"/>
  </hyperlinks>
  <pageMargins left="0.7" right="0.7" top="0.75" bottom="0.75" header="0.3" footer="0.3"/>
  <drawing r:id="rId2"/>
</worksheet>
</file>

<file path=xl/worksheets/sheet8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CAB96F7-2F1B-1845-85D5-3C81442BD4A9}">
  <dimension ref="A1:J44"/>
  <sheetViews>
    <sheetView workbookViewId="0">
      <selection activeCell="A2" sqref="A2"/>
    </sheetView>
  </sheetViews>
  <sheetFormatPr baseColWidth="10" defaultRowHeight="13"/>
  <sheetData>
    <row r="1" spans="1:1" ht="25">
      <c r="A1" s="174" t="s">
        <v>2834</v>
      </c>
    </row>
    <row r="41" spans="1:10">
      <c r="A41" s="244" t="s">
        <v>2301</v>
      </c>
      <c r="B41" s="244"/>
      <c r="C41" s="244"/>
      <c r="D41" s="244"/>
      <c r="E41" s="244"/>
      <c r="F41" s="244"/>
      <c r="G41" s="244"/>
      <c r="H41" s="244"/>
      <c r="I41" s="244"/>
      <c r="J41" s="244"/>
    </row>
    <row r="42" spans="1:10">
      <c r="A42" s="244"/>
      <c r="B42" s="244"/>
      <c r="C42" s="244"/>
      <c r="D42" s="244"/>
      <c r="E42" s="244"/>
      <c r="F42" s="244"/>
      <c r="G42" s="244"/>
      <c r="H42" s="244"/>
      <c r="I42" s="244"/>
      <c r="J42" s="244"/>
    </row>
    <row r="43" spans="1:10">
      <c r="A43" s="244"/>
      <c r="B43" s="244"/>
      <c r="C43" s="244"/>
      <c r="D43" s="244"/>
      <c r="E43" s="244"/>
      <c r="F43" s="244"/>
      <c r="G43" s="244"/>
      <c r="H43" s="244"/>
      <c r="I43" s="244"/>
      <c r="J43" s="244"/>
    </row>
    <row r="44" spans="1:10">
      <c r="A44" s="244"/>
      <c r="B44" s="244"/>
      <c r="C44" s="244"/>
      <c r="D44" s="244"/>
      <c r="E44" s="244"/>
      <c r="F44" s="244"/>
      <c r="G44" s="244"/>
      <c r="H44" s="244"/>
      <c r="I44" s="244"/>
      <c r="J44" s="244"/>
    </row>
  </sheetData>
  <mergeCells count="1">
    <mergeCell ref="A41:J44"/>
  </mergeCells>
  <pageMargins left="0.7" right="0.7" top="0.75" bottom="0.75" header="0.3" footer="0.3"/>
  <drawing r:id="rId1"/>
</worksheet>
</file>

<file path=xl/worksheets/sheet8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FC94EDE-7E71-7942-A54A-2F0BE85D9BD1}">
  <dimension ref="A1:B40"/>
  <sheetViews>
    <sheetView workbookViewId="0">
      <selection activeCell="A2" sqref="A2"/>
    </sheetView>
  </sheetViews>
  <sheetFormatPr baseColWidth="10" defaultRowHeight="13"/>
  <sheetData>
    <row r="1" spans="1:1" ht="25">
      <c r="A1" s="269" t="s">
        <v>2835</v>
      </c>
    </row>
    <row r="40" spans="2:2">
      <c r="B40" s="49" t="s">
        <v>2302</v>
      </c>
    </row>
  </sheetData>
  <pageMargins left="0.7" right="0.7" top="0.75" bottom="0.75" header="0.3" footer="0.3"/>
  <drawing r:id="rId1"/>
</worksheet>
</file>

<file path=xl/worksheets/sheet8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11CD24D-AD1F-E44F-8F8D-88E66FDF703B}">
  <dimension ref="A1:A29"/>
  <sheetViews>
    <sheetView workbookViewId="0">
      <selection activeCell="A2" sqref="A2"/>
    </sheetView>
  </sheetViews>
  <sheetFormatPr baseColWidth="10" defaultRowHeight="13"/>
  <sheetData>
    <row r="1" spans="1:1" ht="25">
      <c r="A1" s="269" t="s">
        <v>2836</v>
      </c>
    </row>
    <row r="29" spans="1:1">
      <c r="A29" s="49" t="s">
        <v>2303</v>
      </c>
    </row>
  </sheetData>
  <pageMargins left="0.7" right="0.7" top="0.75" bottom="0.75" header="0.3" footer="0.3"/>
  <drawing r:id="rId1"/>
</worksheet>
</file>

<file path=xl/worksheets/sheet8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29CC1C5-3A8F-094F-887B-F6C9BA77BBDC}">
  <dimension ref="A1:A49"/>
  <sheetViews>
    <sheetView workbookViewId="0">
      <selection activeCell="A2" sqref="A2"/>
    </sheetView>
  </sheetViews>
  <sheetFormatPr baseColWidth="10" defaultRowHeight="13"/>
  <sheetData>
    <row r="1" spans="1:1" ht="25">
      <c r="A1" s="174" t="s">
        <v>2837</v>
      </c>
    </row>
    <row r="49" spans="1:1">
      <c r="A49" s="49" t="s">
        <v>2304</v>
      </c>
    </row>
  </sheetData>
  <pageMargins left="0.7" right="0.7" top="0.75" bottom="0.75" header="0.3" footer="0.3"/>
  <drawing r:id="rId1"/>
</worksheet>
</file>

<file path=xl/worksheets/sheet8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A53C32B-E316-CE48-9745-FB8E7AF312E9}">
  <dimension ref="A1:A49"/>
  <sheetViews>
    <sheetView workbookViewId="0">
      <selection activeCell="A2" sqref="A2"/>
    </sheetView>
  </sheetViews>
  <sheetFormatPr baseColWidth="10" defaultRowHeight="13"/>
  <sheetData>
    <row r="1" spans="1:1" ht="25">
      <c r="A1" s="164" t="s">
        <v>2838</v>
      </c>
    </row>
    <row r="49" spans="1:1">
      <c r="A49" s="49" t="s">
        <v>2305</v>
      </c>
    </row>
  </sheetData>
  <pageMargins left="0.7" right="0.7" top="0.75" bottom="0.75" header="0.3" footer="0.3"/>
  <drawing r:id="rId1"/>
</worksheet>
</file>

<file path=xl/worksheets/sheet9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6B4C16F-CB96-BF41-8597-9E421E5B5DF1}">
  <dimension ref="A1:A51"/>
  <sheetViews>
    <sheetView workbookViewId="0">
      <selection activeCell="A2" sqref="A2"/>
    </sheetView>
  </sheetViews>
  <sheetFormatPr baseColWidth="10" defaultRowHeight="13"/>
  <sheetData>
    <row r="1" spans="1:1" ht="25">
      <c r="A1" s="219" t="s">
        <v>2839</v>
      </c>
    </row>
    <row r="51" spans="1:1">
      <c r="A51" s="54" t="s">
        <v>2306</v>
      </c>
    </row>
  </sheetData>
  <pageMargins left="0.7" right="0.7" top="0.75" bottom="0.75" header="0.3" footer="0.3"/>
  <drawing r:id="rId1"/>
</worksheet>
</file>

<file path=xl/worksheets/sheet9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EBBB9E9-E4E7-CF45-AA39-51847DCE6BE5}">
  <dimension ref="A1:B69"/>
  <sheetViews>
    <sheetView workbookViewId="0">
      <selection activeCell="A2" sqref="A2"/>
    </sheetView>
  </sheetViews>
  <sheetFormatPr baseColWidth="10" defaultRowHeight="13"/>
  <sheetData>
    <row r="1" spans="1:1" ht="25">
      <c r="A1" s="219" t="s">
        <v>2840</v>
      </c>
    </row>
    <row r="69" spans="2:2">
      <c r="B69" s="1" t="s">
        <v>2307</v>
      </c>
    </row>
  </sheetData>
  <pageMargins left="0.7" right="0.7" top="0.75" bottom="0.75" header="0.3" footer="0.3"/>
  <drawing r:id="rId1"/>
</worksheet>
</file>

<file path=xl/worksheets/sheet9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4352E5C-2A58-1F4B-B47A-F76C85F9A4D2}">
  <dimension ref="A1:A41"/>
  <sheetViews>
    <sheetView workbookViewId="0">
      <selection activeCell="A2" sqref="A2"/>
    </sheetView>
  </sheetViews>
  <sheetFormatPr baseColWidth="10" defaultRowHeight="13"/>
  <sheetData>
    <row r="1" spans="1:1" ht="25">
      <c r="A1" s="219" t="s">
        <v>2841</v>
      </c>
    </row>
    <row r="41" spans="1:1">
      <c r="A41" s="54" t="s">
        <v>2308</v>
      </c>
    </row>
  </sheetData>
  <pageMargins left="0.7" right="0.7" top="0.75" bottom="0.75" header="0.3" footer="0.3"/>
  <drawing r:id="rId1"/>
</worksheet>
</file>

<file path=xl/worksheets/sheet9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8F88ABD-23FC-4C4B-A7EE-2BD5E6214D8A}">
  <dimension ref="A1:A52"/>
  <sheetViews>
    <sheetView workbookViewId="0">
      <selection activeCell="A2" sqref="A2"/>
    </sheetView>
  </sheetViews>
  <sheetFormatPr baseColWidth="10" defaultRowHeight="13"/>
  <sheetData>
    <row r="1" spans="1:1" ht="25">
      <c r="A1" s="219" t="s">
        <v>2842</v>
      </c>
    </row>
    <row r="52" spans="1:1">
      <c r="A52" s="49" t="s">
        <v>2309</v>
      </c>
    </row>
  </sheetData>
  <pageMargins left="0.7" right="0.7" top="0.75" bottom="0.75" header="0.3" footer="0.3"/>
  <drawing r:id="rId1"/>
</worksheet>
</file>

<file path=xl/worksheets/sheet9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0CBAF0B-A137-9C4E-BD61-C8F8390DC9AE}">
  <dimension ref="A1:A69"/>
  <sheetViews>
    <sheetView workbookViewId="0">
      <selection activeCell="A2" sqref="A2"/>
    </sheetView>
  </sheetViews>
  <sheetFormatPr baseColWidth="10" defaultRowHeight="13"/>
  <sheetData>
    <row r="1" spans="1:1" ht="25">
      <c r="A1" s="219" t="s">
        <v>2843</v>
      </c>
    </row>
    <row r="69" spans="1:1">
      <c r="A69" s="49" t="s">
        <v>2310</v>
      </c>
    </row>
  </sheetData>
  <pageMargins left="0.7" right="0.7" top="0.75" bottom="0.75" header="0.3" footer="0.3"/>
  <drawing r:id="rId1"/>
</worksheet>
</file>

<file path=xl/worksheets/sheet9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E8F0824-B1DF-884D-BF74-F55CF6AA18A1}">
  <dimension ref="A1"/>
  <sheetViews>
    <sheetView workbookViewId="0">
      <selection activeCell="A2" sqref="A2"/>
    </sheetView>
  </sheetViews>
  <sheetFormatPr baseColWidth="10" defaultRowHeight="13"/>
  <sheetData>
    <row r="1" spans="1:1" ht="25">
      <c r="A1" s="219" t="s">
        <v>2844</v>
      </c>
    </row>
  </sheetData>
  <pageMargins left="0.7" right="0.7" top="0.75" bottom="0.75" header="0.3" footer="0.3"/>
  <drawing r:id="rId1"/>
</worksheet>
</file>

<file path=xl/worksheets/sheet9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ADC5060-B28B-494E-A3E5-8AD582723136}">
  <dimension ref="A1:A50"/>
  <sheetViews>
    <sheetView workbookViewId="0">
      <selection activeCell="A2" sqref="A2"/>
    </sheetView>
  </sheetViews>
  <sheetFormatPr baseColWidth="10" defaultRowHeight="13"/>
  <sheetData>
    <row r="1" spans="1:1" ht="25">
      <c r="A1" s="195" t="s">
        <v>2845</v>
      </c>
    </row>
    <row r="50" spans="1:1">
      <c r="A50" s="85" t="s">
        <v>2311</v>
      </c>
    </row>
  </sheetData>
  <pageMargins left="0.7" right="0.7" top="0.75" bottom="0.75" header="0.3" footer="0.3"/>
  <drawing r:id="rId1"/>
</worksheet>
</file>

<file path=xl/worksheets/sheet9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9995EAB-CF19-C044-B002-20E6505979D4}">
  <dimension ref="A1:A85"/>
  <sheetViews>
    <sheetView workbookViewId="0">
      <selection activeCell="A2" sqref="A2"/>
    </sheetView>
  </sheetViews>
  <sheetFormatPr baseColWidth="10" defaultRowHeight="13"/>
  <sheetData>
    <row r="1" spans="1:1" ht="25">
      <c r="A1" s="194" t="s">
        <v>2846</v>
      </c>
    </row>
    <row r="2" spans="1:1" ht="14">
      <c r="A2" s="51"/>
    </row>
    <row r="3" spans="1:1" ht="14">
      <c r="A3" s="51"/>
    </row>
    <row r="4" spans="1:1" ht="14">
      <c r="A4" s="51"/>
    </row>
    <row r="85" spans="1:1">
      <c r="A85" s="55" t="s">
        <v>2312</v>
      </c>
    </row>
  </sheetData>
  <pageMargins left="0.7" right="0.7" top="0.75" bottom="0.75" header="0.3" footer="0.3"/>
  <drawing r:id="rId1"/>
</worksheet>
</file>

<file path=xl/worksheets/sheet9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98D93ED-4CD5-ED4E-8EED-EA925AB28A83}">
  <dimension ref="A1:A84"/>
  <sheetViews>
    <sheetView workbookViewId="0">
      <selection activeCell="A2" sqref="A2"/>
    </sheetView>
  </sheetViews>
  <sheetFormatPr baseColWidth="10" defaultRowHeight="13"/>
  <sheetData>
    <row r="1" spans="1:1" ht="25">
      <c r="A1" s="194" t="s">
        <v>2847</v>
      </c>
    </row>
    <row r="84" spans="1:1">
      <c r="A84" s="55" t="s">
        <v>2313</v>
      </c>
    </row>
  </sheetData>
  <pageMargins left="0.7" right="0.7" top="0.75" bottom="0.75" header="0.3" footer="0.3"/>
  <drawing r:id="rId1"/>
</worksheet>
</file>

<file path=xl/worksheets/sheet9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CQ164"/>
  <sheetViews>
    <sheetView showGridLines="0" zoomScaleNormal="100" workbookViewId="0">
      <selection activeCell="A2" sqref="A2"/>
    </sheetView>
  </sheetViews>
  <sheetFormatPr baseColWidth="10" defaultColWidth="9.5" defaultRowHeight="13"/>
  <cols>
    <col min="1" max="1" width="10.5" style="3" customWidth="1"/>
    <col min="2" max="2" width="31" style="4" customWidth="1"/>
    <col min="3" max="6" width="10.5" style="2" customWidth="1"/>
    <col min="7" max="7" width="10.5" style="6" customWidth="1"/>
    <col min="8" max="9" width="10.5" style="3" customWidth="1"/>
    <col min="10" max="10" width="10.5" style="2" customWidth="1"/>
    <col min="11" max="22" width="10.5" style="3" customWidth="1"/>
    <col min="23" max="23" width="9.5" style="3"/>
    <col min="24" max="24" width="10.5" style="3" customWidth="1"/>
    <col min="25" max="27" width="9.5" style="3"/>
    <col min="28" max="32" width="9.5" style="3" customWidth="1"/>
    <col min="33" max="33" width="9.5" style="3"/>
    <col min="34" max="39" width="9.5" style="3" customWidth="1"/>
    <col min="40" max="42" width="9.5" style="3"/>
    <col min="43" max="66" width="9.5" style="3" customWidth="1"/>
    <col min="67" max="16384" width="9.5" style="3"/>
  </cols>
  <sheetData>
    <row r="1" spans="1:10" ht="27" customHeight="1">
      <c r="A1" s="270" t="s">
        <v>2848</v>
      </c>
      <c r="B1" s="2"/>
      <c r="F1" s="6"/>
      <c r="G1" s="3"/>
      <c r="I1" s="2"/>
      <c r="J1" s="3"/>
    </row>
    <row r="2" spans="1:10" ht="12.75" customHeight="1">
      <c r="A2" s="34"/>
      <c r="B2" s="2"/>
      <c r="F2" s="6"/>
      <c r="G2" s="3"/>
      <c r="I2" s="2"/>
      <c r="J2" s="3"/>
    </row>
    <row r="3" spans="1:10" ht="12.75" customHeight="1">
      <c r="A3" s="34"/>
      <c r="B3" s="2"/>
      <c r="F3" s="6"/>
      <c r="G3" s="3"/>
      <c r="I3" s="2"/>
      <c r="J3" s="3"/>
    </row>
    <row r="4" spans="1:10" ht="12.75" customHeight="1">
      <c r="A4" s="34"/>
      <c r="B4" s="2"/>
      <c r="F4" s="6"/>
      <c r="G4" s="3"/>
      <c r="I4" s="2"/>
      <c r="J4" s="3"/>
    </row>
    <row r="5" spans="1:10" ht="12.75" customHeight="1">
      <c r="A5" s="34"/>
      <c r="B5" s="2"/>
      <c r="F5" s="6"/>
      <c r="G5" s="3"/>
      <c r="I5" s="2"/>
      <c r="J5" s="3"/>
    </row>
    <row r="6" spans="1:10" ht="12.75" customHeight="1">
      <c r="A6" s="34"/>
      <c r="B6" s="2"/>
      <c r="F6" s="6"/>
      <c r="G6" s="3"/>
      <c r="I6" s="2"/>
      <c r="J6" s="3"/>
    </row>
    <row r="7" spans="1:10" ht="12.75" customHeight="1">
      <c r="A7" s="34"/>
      <c r="B7" s="2"/>
      <c r="F7" s="6"/>
      <c r="G7" s="3"/>
      <c r="I7" s="2"/>
      <c r="J7" s="3"/>
    </row>
    <row r="8" spans="1:10" ht="12.75" customHeight="1">
      <c r="A8" s="34"/>
      <c r="B8" s="2"/>
      <c r="F8" s="6"/>
      <c r="G8" s="3"/>
      <c r="I8" s="2"/>
      <c r="J8" s="3"/>
    </row>
    <row r="9" spans="1:10" ht="12.75" customHeight="1">
      <c r="A9" s="34"/>
      <c r="B9" s="2"/>
      <c r="F9" s="6"/>
      <c r="G9" s="3"/>
      <c r="I9" s="2"/>
      <c r="J9" s="3"/>
    </row>
    <row r="10" spans="1:10" ht="12.75" customHeight="1">
      <c r="A10" s="34"/>
      <c r="B10" s="2"/>
      <c r="F10" s="6"/>
      <c r="G10" s="3"/>
      <c r="I10" s="2"/>
      <c r="J10" s="3"/>
    </row>
    <row r="11" spans="1:10" ht="12.75" customHeight="1">
      <c r="A11" s="34"/>
      <c r="B11" s="2"/>
      <c r="F11" s="6"/>
      <c r="G11" s="3"/>
      <c r="I11" s="2"/>
      <c r="J11" s="3"/>
    </row>
    <row r="12" spans="1:10" ht="12.75" customHeight="1">
      <c r="A12" s="34"/>
      <c r="B12" s="2"/>
      <c r="F12" s="6"/>
      <c r="G12" s="3"/>
      <c r="I12" s="2"/>
      <c r="J12" s="3"/>
    </row>
    <row r="13" spans="1:10" ht="12.75" customHeight="1">
      <c r="A13" s="34"/>
      <c r="B13" s="2"/>
      <c r="F13" s="6"/>
      <c r="G13" s="3"/>
      <c r="I13" s="2"/>
      <c r="J13" s="3"/>
    </row>
    <row r="14" spans="1:10" ht="12.75" customHeight="1">
      <c r="A14" s="34"/>
      <c r="B14" s="2"/>
      <c r="F14" s="6"/>
      <c r="G14" s="3"/>
      <c r="I14" s="2"/>
      <c r="J14" s="3"/>
    </row>
    <row r="15" spans="1:10" ht="12.75" customHeight="1">
      <c r="A15" s="34"/>
      <c r="B15" s="2"/>
      <c r="F15" s="6"/>
      <c r="G15" s="3"/>
      <c r="I15" s="2"/>
      <c r="J15" s="3"/>
    </row>
    <row r="16" spans="1:10" ht="12.75" customHeight="1">
      <c r="A16" s="34"/>
      <c r="B16" s="2"/>
      <c r="F16" s="6"/>
      <c r="G16" s="3"/>
      <c r="I16" s="2"/>
      <c r="J16" s="3"/>
    </row>
    <row r="17" spans="1:10" ht="12.75" customHeight="1">
      <c r="A17" s="34"/>
      <c r="B17" s="2"/>
      <c r="F17" s="6"/>
      <c r="G17" s="3"/>
      <c r="I17" s="2"/>
      <c r="J17" s="3"/>
    </row>
    <row r="18" spans="1:10" ht="12.75" customHeight="1">
      <c r="A18" s="34"/>
      <c r="B18" s="2"/>
      <c r="F18" s="6"/>
      <c r="G18" s="3"/>
      <c r="I18" s="2"/>
      <c r="J18" s="3"/>
    </row>
    <row r="19" spans="1:10" ht="12.75" customHeight="1">
      <c r="A19" s="34"/>
      <c r="B19" s="2"/>
      <c r="F19" s="6"/>
      <c r="G19" s="3"/>
      <c r="I19" s="2"/>
      <c r="J19" s="3"/>
    </row>
    <row r="20" spans="1:10" ht="12.75" customHeight="1">
      <c r="A20" s="34"/>
      <c r="B20" s="2"/>
      <c r="F20" s="6"/>
      <c r="G20" s="3"/>
      <c r="I20" s="2"/>
      <c r="J20" s="3"/>
    </row>
    <row r="21" spans="1:10" ht="12.75" customHeight="1">
      <c r="A21" s="34"/>
      <c r="B21" s="2"/>
      <c r="F21" s="6"/>
      <c r="G21" s="3"/>
      <c r="I21" s="2"/>
      <c r="J21" s="3"/>
    </row>
    <row r="22" spans="1:10" ht="12.75" customHeight="1">
      <c r="A22" s="34"/>
      <c r="B22" s="2"/>
      <c r="F22" s="6"/>
      <c r="G22" s="3"/>
      <c r="I22" s="2"/>
      <c r="J22" s="3"/>
    </row>
    <row r="23" spans="1:10" ht="12.75" customHeight="1">
      <c r="A23" s="34"/>
      <c r="B23" s="2"/>
      <c r="F23" s="6"/>
      <c r="G23" s="3"/>
      <c r="I23" s="2"/>
      <c r="J23" s="3"/>
    </row>
    <row r="24" spans="1:10" ht="12.75" customHeight="1">
      <c r="A24" s="34"/>
      <c r="B24" s="2"/>
      <c r="F24" s="6"/>
      <c r="G24" s="3"/>
      <c r="I24" s="2"/>
      <c r="J24" s="3"/>
    </row>
    <row r="25" spans="1:10" ht="12.75" customHeight="1">
      <c r="A25" s="34"/>
      <c r="B25" s="2"/>
      <c r="F25" s="6"/>
      <c r="G25" s="3"/>
      <c r="I25" s="2"/>
      <c r="J25" s="3"/>
    </row>
    <row r="26" spans="1:10" ht="12.75" customHeight="1">
      <c r="A26" s="34"/>
      <c r="B26" s="2"/>
      <c r="F26" s="6"/>
      <c r="G26" s="3"/>
      <c r="I26" s="2"/>
      <c r="J26" s="3"/>
    </row>
    <row r="27" spans="1:10" ht="12.75" customHeight="1">
      <c r="A27" s="34"/>
      <c r="B27" s="2"/>
      <c r="F27" s="6"/>
      <c r="G27" s="3"/>
      <c r="I27" s="2"/>
      <c r="J27" s="3"/>
    </row>
    <row r="28" spans="1:10" ht="12.75" customHeight="1">
      <c r="A28" s="34"/>
      <c r="B28" s="2"/>
      <c r="F28" s="6"/>
      <c r="G28" s="3"/>
      <c r="I28" s="2"/>
      <c r="J28" s="3"/>
    </row>
    <row r="29" spans="1:10" ht="12.75" customHeight="1">
      <c r="A29" s="34"/>
      <c r="B29" s="2"/>
      <c r="F29" s="6"/>
      <c r="G29" s="3"/>
      <c r="I29" s="2"/>
      <c r="J29" s="3"/>
    </row>
    <row r="30" spans="1:10" ht="12.75" customHeight="1">
      <c r="A30" s="34"/>
      <c r="B30" s="2"/>
      <c r="F30" s="6"/>
      <c r="G30" s="3"/>
      <c r="I30" s="2"/>
      <c r="J30" s="3"/>
    </row>
    <row r="31" spans="1:10" ht="12.75" customHeight="1">
      <c r="A31" s="34"/>
      <c r="B31" s="2"/>
      <c r="F31" s="6"/>
      <c r="G31" s="3"/>
      <c r="I31" s="2"/>
      <c r="J31" s="3"/>
    </row>
    <row r="32" spans="1:10" ht="12.75" customHeight="1">
      <c r="A32" s="34"/>
      <c r="B32" s="2"/>
      <c r="F32" s="6"/>
      <c r="G32" s="3"/>
      <c r="I32" s="2"/>
      <c r="J32" s="3"/>
    </row>
    <row r="33" spans="1:10" ht="12.75" customHeight="1">
      <c r="A33" s="34"/>
      <c r="B33" s="2"/>
      <c r="F33" s="6"/>
      <c r="G33" s="3"/>
      <c r="I33" s="2"/>
      <c r="J33" s="3"/>
    </row>
    <row r="34" spans="1:10" ht="12.75" customHeight="1">
      <c r="A34" s="34"/>
      <c r="B34" s="2"/>
      <c r="F34" s="6"/>
      <c r="G34" s="3"/>
      <c r="I34" s="2"/>
      <c r="J34" s="3"/>
    </row>
    <row r="35" spans="1:10" ht="12.75" customHeight="1">
      <c r="A35" s="34"/>
      <c r="B35" s="2"/>
      <c r="F35" s="6"/>
      <c r="G35" s="3"/>
      <c r="I35" s="2"/>
      <c r="J35" s="3"/>
    </row>
    <row r="36" spans="1:10" ht="12.75" customHeight="1">
      <c r="A36" s="34"/>
      <c r="B36" s="2"/>
      <c r="F36" s="6"/>
      <c r="G36" s="3"/>
      <c r="I36" s="2"/>
      <c r="J36" s="3"/>
    </row>
    <row r="37" spans="1:10" ht="12.75" customHeight="1">
      <c r="A37" s="34"/>
      <c r="B37" s="2"/>
      <c r="F37" s="6"/>
      <c r="G37" s="3"/>
      <c r="I37" s="2"/>
      <c r="J37" s="3"/>
    </row>
    <row r="38" spans="1:10" ht="12.75" customHeight="1">
      <c r="A38" s="34"/>
      <c r="B38" s="2"/>
      <c r="F38" s="6"/>
      <c r="G38" s="3"/>
      <c r="I38" s="2"/>
      <c r="J38" s="3"/>
    </row>
    <row r="39" spans="1:10" ht="12.75" customHeight="1">
      <c r="A39" s="34"/>
      <c r="B39" s="2"/>
      <c r="F39" s="6"/>
      <c r="G39" s="3"/>
      <c r="I39" s="2"/>
      <c r="J39" s="3"/>
    </row>
    <row r="40" spans="1:10" ht="12.75" customHeight="1">
      <c r="A40" s="34"/>
      <c r="B40" s="2"/>
      <c r="F40" s="6"/>
      <c r="G40" s="3"/>
      <c r="I40" s="2"/>
      <c r="J40" s="3"/>
    </row>
    <row r="41" spans="1:10" ht="12.75" customHeight="1">
      <c r="A41" s="34"/>
      <c r="B41" s="2"/>
      <c r="F41" s="6"/>
      <c r="G41" s="3"/>
      <c r="I41" s="2"/>
      <c r="J41" s="3"/>
    </row>
    <row r="42" spans="1:10" ht="12.75" customHeight="1">
      <c r="A42" s="34"/>
      <c r="B42" s="2"/>
      <c r="F42" s="6"/>
      <c r="G42" s="3"/>
      <c r="I42" s="2"/>
      <c r="J42" s="3"/>
    </row>
    <row r="43" spans="1:10" ht="12.75" customHeight="1">
      <c r="A43" s="34"/>
      <c r="B43" s="2"/>
      <c r="F43" s="6"/>
      <c r="G43" s="3"/>
      <c r="I43" s="2"/>
      <c r="J43" s="3"/>
    </row>
    <row r="44" spans="1:10" ht="12.75" customHeight="1">
      <c r="A44" s="34"/>
      <c r="B44" s="2"/>
      <c r="F44" s="6"/>
      <c r="G44" s="3"/>
      <c r="I44" s="2"/>
      <c r="J44" s="3"/>
    </row>
    <row r="45" spans="1:10" ht="12.75" customHeight="1">
      <c r="A45" s="34"/>
      <c r="B45" s="2"/>
      <c r="F45" s="6"/>
      <c r="G45" s="3"/>
      <c r="I45" s="2"/>
      <c r="J45" s="3"/>
    </row>
    <row r="46" spans="1:10" ht="12.75" customHeight="1">
      <c r="A46" s="34"/>
      <c r="B46" s="2"/>
      <c r="F46" s="6"/>
      <c r="G46" s="3"/>
      <c r="I46" s="2"/>
      <c r="J46" s="3"/>
    </row>
    <row r="47" spans="1:10" ht="12.75" customHeight="1">
      <c r="A47" s="34"/>
      <c r="B47" s="2"/>
      <c r="F47" s="6"/>
      <c r="G47" s="3"/>
      <c r="I47" s="2"/>
      <c r="J47" s="3"/>
    </row>
    <row r="48" spans="1:10" ht="12.75" customHeight="1">
      <c r="A48" s="34"/>
      <c r="B48" s="2"/>
      <c r="F48" s="6"/>
      <c r="G48" s="3"/>
      <c r="I48" s="2"/>
      <c r="J48" s="3"/>
    </row>
    <row r="49" spans="1:10" ht="12.75" customHeight="1">
      <c r="A49" s="34"/>
      <c r="B49" s="2"/>
      <c r="F49" s="6"/>
      <c r="G49" s="3"/>
      <c r="I49" s="2"/>
      <c r="J49" s="3"/>
    </row>
    <row r="50" spans="1:10" ht="12.75" customHeight="1">
      <c r="A50" s="34"/>
      <c r="B50" s="2"/>
      <c r="F50" s="6"/>
      <c r="G50" s="3"/>
      <c r="I50" s="2"/>
      <c r="J50" s="3"/>
    </row>
    <row r="51" spans="1:10" ht="12.75" customHeight="1">
      <c r="A51" s="34"/>
      <c r="B51" s="2"/>
      <c r="F51" s="6"/>
      <c r="G51" s="3"/>
      <c r="I51" s="2"/>
      <c r="J51" s="3"/>
    </row>
    <row r="52" spans="1:10" ht="12.75" customHeight="1">
      <c r="A52" s="34"/>
      <c r="B52" s="2"/>
      <c r="F52" s="6"/>
      <c r="G52" s="3"/>
      <c r="I52" s="2"/>
      <c r="J52" s="3"/>
    </row>
    <row r="53" spans="1:10" ht="12.75" customHeight="1">
      <c r="A53" s="34"/>
      <c r="B53" s="2"/>
      <c r="F53" s="6"/>
      <c r="G53" s="3"/>
      <c r="I53" s="2"/>
      <c r="J53" s="3"/>
    </row>
    <row r="54" spans="1:10" ht="12.75" customHeight="1">
      <c r="A54" s="34"/>
      <c r="B54" s="2"/>
      <c r="F54" s="6"/>
      <c r="G54" s="3"/>
      <c r="I54" s="2"/>
      <c r="J54" s="3"/>
    </row>
    <row r="55" spans="1:10" ht="12.75" customHeight="1">
      <c r="A55" s="34"/>
      <c r="B55" s="2"/>
      <c r="F55" s="6"/>
      <c r="G55" s="3"/>
      <c r="I55" s="2"/>
      <c r="J55" s="3"/>
    </row>
    <row r="56" spans="1:10" ht="12.75" customHeight="1">
      <c r="A56" s="34"/>
      <c r="B56" s="2"/>
      <c r="F56" s="6"/>
      <c r="G56" s="3"/>
      <c r="I56" s="2"/>
      <c r="J56" s="3"/>
    </row>
    <row r="57" spans="1:10" ht="12.75" customHeight="1">
      <c r="A57" s="34"/>
      <c r="B57" s="2"/>
      <c r="F57" s="6"/>
      <c r="G57" s="3"/>
      <c r="I57" s="2"/>
      <c r="J57" s="3"/>
    </row>
    <row r="58" spans="1:10" ht="12.75" customHeight="1">
      <c r="A58" s="34"/>
      <c r="B58" s="2"/>
      <c r="F58" s="6"/>
      <c r="G58" s="3"/>
      <c r="I58" s="2"/>
      <c r="J58" s="3"/>
    </row>
    <row r="59" spans="1:10" ht="12.75" customHeight="1">
      <c r="A59" s="34"/>
      <c r="B59" s="2"/>
      <c r="F59" s="6"/>
      <c r="G59" s="3"/>
      <c r="I59" s="2"/>
      <c r="J59" s="3"/>
    </row>
    <row r="60" spans="1:10" ht="12.75" customHeight="1">
      <c r="A60" s="34"/>
      <c r="B60" s="2"/>
      <c r="F60" s="6"/>
      <c r="G60" s="3"/>
      <c r="I60" s="2"/>
      <c r="J60" s="3"/>
    </row>
    <row r="61" spans="1:10" ht="12.75" customHeight="1">
      <c r="A61" s="34"/>
      <c r="B61" s="2"/>
      <c r="F61" s="6"/>
      <c r="G61" s="3"/>
      <c r="I61" s="2"/>
      <c r="J61" s="3"/>
    </row>
    <row r="62" spans="1:10" ht="12.75" customHeight="1">
      <c r="A62" s="34"/>
      <c r="B62" s="2"/>
      <c r="F62" s="6"/>
      <c r="G62" s="3"/>
      <c r="I62" s="2"/>
      <c r="J62" s="3"/>
    </row>
    <row r="63" spans="1:10" ht="12.75" customHeight="1">
      <c r="A63" s="34"/>
      <c r="B63" s="2"/>
      <c r="F63" s="6"/>
      <c r="G63" s="3"/>
      <c r="I63" s="2"/>
      <c r="J63" s="3"/>
    </row>
    <row r="64" spans="1:10" ht="12.75" customHeight="1">
      <c r="A64" s="34"/>
      <c r="B64" s="2"/>
      <c r="F64" s="6"/>
      <c r="G64" s="3"/>
      <c r="I64" s="2"/>
      <c r="J64" s="3"/>
    </row>
    <row r="65" spans="1:95" ht="13.5" customHeight="1">
      <c r="A65" s="251" t="s">
        <v>55</v>
      </c>
      <c r="B65" s="251"/>
      <c r="C65" s="251"/>
      <c r="D65" s="251"/>
      <c r="E65" s="251"/>
      <c r="F65" s="251"/>
      <c r="G65" s="251"/>
      <c r="H65" s="251"/>
      <c r="I65" s="251"/>
      <c r="J65" s="251"/>
      <c r="K65" s="251"/>
      <c r="L65" s="251"/>
      <c r="AH65" s="5"/>
    </row>
    <row r="66" spans="1:95" ht="13.5" customHeight="1">
      <c r="A66" s="17"/>
      <c r="B66" s="17"/>
      <c r="C66" s="17"/>
      <c r="D66" s="17"/>
      <c r="E66" s="17"/>
      <c r="F66" s="17"/>
      <c r="G66" s="17"/>
      <c r="H66" s="17"/>
      <c r="I66" s="17"/>
      <c r="J66" s="17"/>
      <c r="K66" s="17"/>
      <c r="L66" s="17"/>
      <c r="AH66" s="5"/>
    </row>
    <row r="67" spans="1:95" ht="14.25" customHeight="1">
      <c r="A67" s="29"/>
      <c r="B67" s="17"/>
      <c r="C67" s="17"/>
      <c r="D67" s="17"/>
      <c r="E67" s="17"/>
      <c r="F67" s="17"/>
      <c r="G67" s="17"/>
      <c r="H67" s="17"/>
      <c r="I67" s="2"/>
      <c r="J67" s="3"/>
    </row>
    <row r="68" spans="1:95" ht="30" customHeight="1">
      <c r="A68" s="252" t="s">
        <v>0</v>
      </c>
      <c r="B68" s="252"/>
      <c r="C68" s="252"/>
      <c r="D68" s="252"/>
      <c r="E68" s="252"/>
      <c r="F68" s="252"/>
      <c r="G68" s="252"/>
      <c r="H68" s="252"/>
      <c r="I68" s="252"/>
      <c r="J68" s="252"/>
      <c r="K68" s="252"/>
    </row>
    <row r="69" spans="1:95" ht="14.25" customHeight="1">
      <c r="A69" s="7" t="s">
        <v>1</v>
      </c>
      <c r="B69" s="3"/>
      <c r="C69" s="8">
        <v>1</v>
      </c>
      <c r="D69" s="8">
        <v>2</v>
      </c>
      <c r="E69" s="8">
        <v>3</v>
      </c>
      <c r="F69" s="8">
        <v>4</v>
      </c>
      <c r="G69" s="8">
        <v>5</v>
      </c>
      <c r="H69" s="8">
        <v>6</v>
      </c>
      <c r="I69" s="8">
        <v>7</v>
      </c>
      <c r="J69" s="8">
        <v>8</v>
      </c>
      <c r="K69" s="8">
        <v>9</v>
      </c>
      <c r="L69" s="8">
        <v>10</v>
      </c>
      <c r="M69" s="8">
        <v>11</v>
      </c>
      <c r="N69" s="8">
        <v>12</v>
      </c>
      <c r="O69" s="8">
        <v>13</v>
      </c>
      <c r="P69" s="8">
        <v>14</v>
      </c>
      <c r="Q69" s="8">
        <v>15</v>
      </c>
      <c r="R69" s="8">
        <v>16</v>
      </c>
      <c r="S69" s="8">
        <v>17</v>
      </c>
      <c r="T69" s="8">
        <v>18</v>
      </c>
      <c r="U69" s="8">
        <v>19</v>
      </c>
      <c r="V69" s="8">
        <v>20</v>
      </c>
      <c r="W69" s="8">
        <v>21</v>
      </c>
      <c r="X69" s="8">
        <v>22</v>
      </c>
      <c r="Y69" s="8">
        <v>23</v>
      </c>
      <c r="Z69" s="8">
        <v>24</v>
      </c>
      <c r="AA69" s="8">
        <v>25</v>
      </c>
      <c r="AB69" s="8">
        <v>26</v>
      </c>
      <c r="AC69" s="8">
        <v>27</v>
      </c>
      <c r="AD69" s="8">
        <v>28</v>
      </c>
      <c r="AE69" s="8">
        <v>29</v>
      </c>
      <c r="AF69" s="8">
        <v>30</v>
      </c>
      <c r="AG69" s="8">
        <v>31</v>
      </c>
      <c r="AH69" s="8">
        <v>32</v>
      </c>
      <c r="AI69" s="8">
        <v>33</v>
      </c>
      <c r="AJ69" s="8">
        <v>34</v>
      </c>
      <c r="AK69" s="8">
        <v>35</v>
      </c>
      <c r="AL69" s="8">
        <v>36</v>
      </c>
      <c r="AM69" s="8">
        <v>37</v>
      </c>
      <c r="AN69" s="8">
        <v>38</v>
      </c>
      <c r="AO69" s="8">
        <v>39</v>
      </c>
      <c r="AP69" s="8">
        <v>40</v>
      </c>
      <c r="AQ69" s="8">
        <v>41</v>
      </c>
      <c r="AR69" s="8">
        <v>42</v>
      </c>
      <c r="AS69" s="8" t="s">
        <v>56</v>
      </c>
      <c r="AT69" s="8">
        <v>43</v>
      </c>
      <c r="AU69" s="8">
        <v>44</v>
      </c>
      <c r="AV69" s="8">
        <v>45</v>
      </c>
      <c r="AW69" s="8">
        <v>46</v>
      </c>
      <c r="AX69" s="8">
        <v>47</v>
      </c>
      <c r="AY69" s="8">
        <v>48</v>
      </c>
      <c r="AZ69" s="8">
        <v>49</v>
      </c>
      <c r="BA69" s="8">
        <v>50</v>
      </c>
      <c r="BB69" s="8">
        <v>51</v>
      </c>
      <c r="BC69" s="8">
        <v>52</v>
      </c>
      <c r="BD69" s="8">
        <v>53</v>
      </c>
    </row>
    <row r="70" spans="1:95" ht="15" customHeight="1">
      <c r="A70" s="9" t="s">
        <v>2</v>
      </c>
      <c r="C70" s="5">
        <v>43833</v>
      </c>
      <c r="D70" s="5">
        <v>43840</v>
      </c>
      <c r="E70" s="5">
        <v>43847</v>
      </c>
      <c r="F70" s="5">
        <v>43854</v>
      </c>
      <c r="G70" s="5">
        <v>43861</v>
      </c>
      <c r="H70" s="5">
        <v>43868</v>
      </c>
      <c r="I70" s="5">
        <v>43875</v>
      </c>
      <c r="J70" s="5">
        <v>43882</v>
      </c>
      <c r="K70" s="5">
        <v>43889</v>
      </c>
      <c r="L70" s="5">
        <v>43896</v>
      </c>
      <c r="M70" s="5">
        <v>43903</v>
      </c>
      <c r="N70" s="5">
        <v>43910</v>
      </c>
      <c r="O70" s="5">
        <v>43917</v>
      </c>
      <c r="P70" s="5">
        <v>43924</v>
      </c>
      <c r="Q70" s="5">
        <v>43931</v>
      </c>
      <c r="R70" s="5">
        <v>43938</v>
      </c>
      <c r="S70" s="5">
        <v>43945</v>
      </c>
      <c r="T70" s="5">
        <v>43952</v>
      </c>
      <c r="U70" s="5">
        <v>43959</v>
      </c>
      <c r="V70" s="5">
        <v>43966</v>
      </c>
      <c r="W70" s="5">
        <v>43973</v>
      </c>
      <c r="X70" s="5">
        <v>43980</v>
      </c>
      <c r="Y70" s="5">
        <v>43987</v>
      </c>
      <c r="Z70" s="5">
        <v>43994</v>
      </c>
      <c r="AA70" s="5">
        <v>44001</v>
      </c>
      <c r="AB70" s="5">
        <v>44008</v>
      </c>
      <c r="AC70" s="5">
        <v>44015</v>
      </c>
      <c r="AD70" s="5">
        <v>44022</v>
      </c>
      <c r="AE70" s="5">
        <v>44029</v>
      </c>
      <c r="AF70" s="5">
        <v>44036</v>
      </c>
      <c r="AG70" s="5">
        <v>44043</v>
      </c>
      <c r="AH70" s="5">
        <v>44050</v>
      </c>
      <c r="AI70" s="5">
        <v>44057</v>
      </c>
      <c r="AJ70" s="5">
        <v>44064</v>
      </c>
      <c r="AK70" s="5">
        <v>44071</v>
      </c>
      <c r="AL70" s="5">
        <v>44078</v>
      </c>
      <c r="AM70" s="5">
        <v>44085</v>
      </c>
      <c r="AN70" s="5">
        <v>44092</v>
      </c>
      <c r="AO70" s="5">
        <v>44099</v>
      </c>
      <c r="AP70" s="5">
        <v>44106</v>
      </c>
      <c r="AQ70" s="5">
        <v>44113</v>
      </c>
      <c r="AR70" s="5">
        <v>44120</v>
      </c>
      <c r="AS70" s="5" t="s">
        <v>61</v>
      </c>
      <c r="AT70" s="5">
        <v>44127</v>
      </c>
      <c r="AU70" s="5">
        <v>44134</v>
      </c>
      <c r="AV70" s="5">
        <v>44141</v>
      </c>
      <c r="AW70" s="5">
        <v>44148</v>
      </c>
      <c r="AX70" s="5">
        <v>44155</v>
      </c>
      <c r="AY70" s="5">
        <v>44162</v>
      </c>
      <c r="AZ70" s="5">
        <v>44169</v>
      </c>
      <c r="BA70" s="5">
        <v>44176</v>
      </c>
      <c r="BB70" s="5">
        <v>44183</v>
      </c>
      <c r="BC70" s="5">
        <v>44190</v>
      </c>
      <c r="BD70" s="5">
        <v>44197</v>
      </c>
    </row>
    <row r="71" spans="1:95" ht="14" thickBot="1">
      <c r="A71" s="10"/>
      <c r="B71" s="10"/>
      <c r="C71" s="11"/>
      <c r="D71" s="11"/>
      <c r="E71" s="11"/>
      <c r="F71" s="11"/>
      <c r="G71" s="11"/>
      <c r="H71" s="11"/>
      <c r="I71" s="11"/>
      <c r="J71" s="11"/>
      <c r="K71" s="12"/>
      <c r="L71" s="12"/>
      <c r="M71" s="13"/>
      <c r="N71" s="13"/>
      <c r="O71" s="13"/>
      <c r="P71" s="13"/>
      <c r="Q71" s="13"/>
      <c r="R71" s="13"/>
      <c r="S71" s="13"/>
      <c r="T71" s="13"/>
      <c r="U71" s="13"/>
      <c r="V71" s="13"/>
      <c r="W71" s="13"/>
      <c r="X71" s="13"/>
      <c r="Y71" s="13"/>
      <c r="Z71" s="13"/>
      <c r="AA71" s="13"/>
      <c r="AB71" s="13"/>
      <c r="AC71" s="13"/>
      <c r="AD71" s="13"/>
      <c r="AE71" s="13"/>
      <c r="AF71" s="13"/>
      <c r="AG71" s="13"/>
      <c r="AH71" s="13"/>
      <c r="AI71" s="13"/>
      <c r="AJ71" s="13"/>
      <c r="AK71" s="13"/>
      <c r="AL71" s="13"/>
      <c r="AM71" s="13"/>
      <c r="AN71" s="13"/>
      <c r="AO71" s="13"/>
      <c r="AP71" s="13"/>
      <c r="AQ71" s="13"/>
      <c r="AR71" s="13"/>
      <c r="AS71" s="13"/>
      <c r="AT71" s="13"/>
      <c r="AU71" s="13"/>
      <c r="AV71" s="11"/>
      <c r="AW71" s="13"/>
      <c r="AX71" s="13"/>
      <c r="AY71" s="13"/>
      <c r="AZ71" s="13"/>
      <c r="BA71" s="13"/>
      <c r="BB71" s="13"/>
      <c r="BC71" s="13"/>
      <c r="BD71" s="13"/>
    </row>
    <row r="72" spans="1:95">
      <c r="A72" s="4"/>
      <c r="G72" s="2"/>
      <c r="H72" s="2"/>
      <c r="I72" s="2"/>
      <c r="K72"/>
      <c r="L72"/>
    </row>
    <row r="73" spans="1:95" ht="21.75" customHeight="1">
      <c r="A73" s="15" t="s">
        <v>46</v>
      </c>
      <c r="B73" s="16"/>
      <c r="C73" s="24">
        <v>0</v>
      </c>
      <c r="D73" s="23">
        <v>0</v>
      </c>
      <c r="E73" s="23">
        <v>0</v>
      </c>
      <c r="F73" s="23">
        <v>0</v>
      </c>
      <c r="G73" s="23">
        <v>1</v>
      </c>
      <c r="H73" s="23">
        <v>1</v>
      </c>
      <c r="I73" s="23">
        <v>0</v>
      </c>
      <c r="J73" s="23">
        <v>0</v>
      </c>
      <c r="K73" s="23">
        <v>1</v>
      </c>
      <c r="L73" s="23">
        <v>6</v>
      </c>
      <c r="M73" s="23">
        <v>44</v>
      </c>
      <c r="N73" s="23">
        <v>405</v>
      </c>
      <c r="O73" s="23">
        <v>1880</v>
      </c>
      <c r="P73" s="23">
        <v>5187</v>
      </c>
      <c r="Q73" s="6">
        <v>8240</v>
      </c>
      <c r="R73" s="6">
        <v>8315</v>
      </c>
      <c r="S73" s="6">
        <v>6937</v>
      </c>
      <c r="T73" s="6">
        <v>5210</v>
      </c>
      <c r="U73" s="6">
        <v>3982</v>
      </c>
      <c r="V73" s="6">
        <v>2860</v>
      </c>
      <c r="W73" s="6">
        <v>2281</v>
      </c>
      <c r="X73" s="6">
        <v>1778</v>
      </c>
      <c r="Y73" s="6">
        <v>1310</v>
      </c>
      <c r="Z73" s="6">
        <v>949</v>
      </c>
      <c r="AA73" s="6">
        <v>676</v>
      </c>
      <c r="AB73" s="6">
        <v>587</v>
      </c>
      <c r="AC73" s="6">
        <v>425</v>
      </c>
      <c r="AD73" s="6">
        <v>336</v>
      </c>
      <c r="AE73" s="6">
        <v>232</v>
      </c>
      <c r="AF73" s="6">
        <v>192</v>
      </c>
      <c r="AG73" s="6">
        <v>162</v>
      </c>
      <c r="AH73" s="6">
        <v>132</v>
      </c>
      <c r="AI73" s="6">
        <v>140</v>
      </c>
      <c r="AJ73" s="6">
        <v>101</v>
      </c>
      <c r="AK73" s="6">
        <v>91</v>
      </c>
      <c r="AL73" s="6">
        <v>75</v>
      </c>
      <c r="AM73" s="6">
        <v>99</v>
      </c>
      <c r="AN73" s="6">
        <v>167</v>
      </c>
      <c r="AO73" s="6">
        <v>240</v>
      </c>
      <c r="AP73" s="6">
        <v>370</v>
      </c>
      <c r="AQ73" s="6">
        <v>513</v>
      </c>
      <c r="AR73" s="6">
        <v>684</v>
      </c>
      <c r="AS73" s="6">
        <v>54609</v>
      </c>
      <c r="AT73" s="6"/>
      <c r="AU73" s="6"/>
      <c r="AV73" s="6"/>
      <c r="AW73" s="6"/>
      <c r="AX73" s="6"/>
      <c r="AY73" s="6"/>
      <c r="AZ73" s="6"/>
      <c r="BA73" s="6"/>
      <c r="BB73" s="6"/>
      <c r="BC73" s="6"/>
      <c r="BD73" s="6"/>
      <c r="BE73" s="6"/>
      <c r="BF73" s="6"/>
      <c r="BG73" s="6"/>
      <c r="BH73" s="6"/>
      <c r="BI73" s="6"/>
      <c r="BJ73" s="6"/>
      <c r="BK73" s="6"/>
      <c r="BL73" s="6"/>
      <c r="BM73" s="6"/>
      <c r="BN73" s="6"/>
      <c r="BO73" s="6"/>
      <c r="BP73" s="6"/>
      <c r="BQ73" s="6"/>
      <c r="BR73" s="6"/>
      <c r="BS73" s="6"/>
      <c r="BT73" s="6"/>
      <c r="BU73" s="6"/>
      <c r="BV73" s="6"/>
      <c r="BW73" s="6"/>
      <c r="BX73" s="6"/>
      <c r="BY73" s="6"/>
      <c r="BZ73" s="6"/>
      <c r="CA73" s="6"/>
      <c r="CB73" s="6"/>
      <c r="CC73" s="6"/>
      <c r="CD73" s="6"/>
      <c r="CE73" s="6"/>
      <c r="CF73" s="6"/>
      <c r="CG73" s="6"/>
      <c r="CH73" s="6"/>
      <c r="CI73" s="6"/>
      <c r="CJ73" s="6"/>
      <c r="CK73" s="6"/>
      <c r="CL73" s="6"/>
      <c r="CM73" s="6"/>
      <c r="CN73" s="6"/>
      <c r="CO73" s="6"/>
      <c r="CP73" s="6"/>
      <c r="CQ73" s="6"/>
    </row>
    <row r="74" spans="1:95" ht="24" customHeight="1">
      <c r="B74" s="17" t="s">
        <v>47</v>
      </c>
      <c r="C74" s="23"/>
      <c r="D74" s="23"/>
      <c r="E74" s="23"/>
      <c r="F74" s="23"/>
      <c r="G74" s="23"/>
      <c r="H74" s="23"/>
      <c r="I74" s="23"/>
      <c r="J74" s="23"/>
      <c r="K74" s="23"/>
      <c r="L74" s="23"/>
      <c r="M74" s="23"/>
      <c r="N74" s="23"/>
      <c r="O74" s="23"/>
      <c r="P74" s="23"/>
      <c r="Q74" s="6"/>
      <c r="R74" s="6"/>
      <c r="S74" s="6"/>
      <c r="T74" s="6"/>
      <c r="U74" s="6"/>
      <c r="V74" s="6"/>
      <c r="W74" s="6"/>
      <c r="X74" s="6"/>
      <c r="Y74" s="6"/>
      <c r="Z74" s="6"/>
      <c r="AA74" s="6"/>
      <c r="AB74" s="6"/>
      <c r="AC74" s="6"/>
      <c r="AD74" s="6"/>
      <c r="AE74" s="6"/>
      <c r="AF74" s="6"/>
      <c r="AG74" s="6"/>
      <c r="AH74" s="6"/>
      <c r="AI74" s="6"/>
      <c r="AJ74" s="6"/>
      <c r="AK74" s="6"/>
      <c r="AL74" s="6"/>
      <c r="AM74" s="6"/>
      <c r="AN74" s="6"/>
      <c r="AO74" s="6"/>
      <c r="AP74" s="6"/>
      <c r="AQ74" s="6"/>
      <c r="AR74" s="6"/>
      <c r="AS74" s="6"/>
      <c r="AT74" s="6"/>
      <c r="AU74" s="6"/>
      <c r="AV74" s="6"/>
      <c r="AW74" s="6"/>
      <c r="AX74" s="6"/>
      <c r="AY74" s="6"/>
      <c r="AZ74" s="6"/>
      <c r="BA74" s="6"/>
      <c r="BB74" s="6"/>
      <c r="BC74" s="6"/>
      <c r="BD74" s="6"/>
      <c r="BE74" s="6"/>
      <c r="BF74" s="6"/>
      <c r="BG74" s="6"/>
      <c r="BH74" s="6"/>
      <c r="BI74" s="6"/>
      <c r="BJ74" s="6"/>
      <c r="BK74" s="6"/>
      <c r="BL74" s="6"/>
      <c r="BM74" s="6"/>
      <c r="BN74" s="6"/>
      <c r="BO74" s="6"/>
      <c r="BP74" s="6"/>
      <c r="BQ74" s="6"/>
      <c r="BR74" s="6"/>
      <c r="BS74" s="6"/>
      <c r="BT74" s="6"/>
      <c r="BU74" s="6"/>
      <c r="BV74" s="6"/>
      <c r="BW74" s="6"/>
      <c r="BX74" s="6"/>
      <c r="BY74" s="6"/>
      <c r="BZ74" s="6"/>
      <c r="CA74" s="6"/>
      <c r="CB74" s="6"/>
      <c r="CC74" s="6"/>
      <c r="CD74" s="6"/>
      <c r="CE74" s="6"/>
      <c r="CF74" s="6"/>
      <c r="CG74" s="6"/>
      <c r="CH74" s="6"/>
      <c r="CI74" s="6"/>
      <c r="CJ74" s="6"/>
      <c r="CK74" s="6"/>
      <c r="CL74" s="6"/>
      <c r="CM74" s="6"/>
      <c r="CN74" s="6"/>
      <c r="CO74" s="6"/>
      <c r="CP74" s="6"/>
      <c r="CQ74" s="6"/>
    </row>
    <row r="75" spans="1:95" ht="14">
      <c r="B75" s="18" t="s">
        <v>3</v>
      </c>
      <c r="C75" s="23"/>
      <c r="D75" s="23"/>
      <c r="E75" s="23"/>
      <c r="F75" s="23"/>
      <c r="G75" s="23"/>
      <c r="H75" s="23"/>
      <c r="I75" s="23"/>
      <c r="J75" s="23"/>
      <c r="K75" s="23"/>
      <c r="L75" s="5">
        <v>43896</v>
      </c>
      <c r="M75" s="5">
        <v>43903</v>
      </c>
      <c r="N75" s="5">
        <v>43910</v>
      </c>
      <c r="O75" s="5">
        <v>43917</v>
      </c>
      <c r="P75" s="5">
        <v>43924</v>
      </c>
      <c r="Q75" s="5">
        <v>43931</v>
      </c>
      <c r="R75" s="5">
        <v>43938</v>
      </c>
      <c r="S75" s="5">
        <v>43945</v>
      </c>
      <c r="T75" s="5">
        <v>43952</v>
      </c>
      <c r="U75" s="5">
        <v>43959</v>
      </c>
      <c r="V75" s="5">
        <v>43966</v>
      </c>
      <c r="W75" s="5">
        <v>43973</v>
      </c>
      <c r="X75" s="5">
        <v>43980</v>
      </c>
      <c r="Y75" s="5">
        <v>43987</v>
      </c>
      <c r="Z75" s="5">
        <v>43994</v>
      </c>
      <c r="AA75" s="5">
        <v>44001</v>
      </c>
      <c r="AB75" s="5">
        <v>44008</v>
      </c>
      <c r="AC75" s="5">
        <v>44015</v>
      </c>
      <c r="AD75" s="5">
        <v>44022</v>
      </c>
      <c r="AE75" s="5">
        <v>44029</v>
      </c>
      <c r="AF75" s="5">
        <v>44036</v>
      </c>
      <c r="AG75" s="5">
        <v>44043</v>
      </c>
      <c r="AH75" s="5">
        <v>44050</v>
      </c>
      <c r="AI75" s="5">
        <v>44057</v>
      </c>
      <c r="AJ75" s="5">
        <v>44064</v>
      </c>
      <c r="AK75" s="5">
        <v>44071</v>
      </c>
      <c r="AL75" s="5">
        <v>44078</v>
      </c>
      <c r="AM75" s="5">
        <v>44085</v>
      </c>
      <c r="AN75" s="5">
        <v>44092</v>
      </c>
      <c r="AO75" s="5">
        <v>44099</v>
      </c>
      <c r="AP75" s="5">
        <v>44106</v>
      </c>
      <c r="AQ75" s="5">
        <v>44113</v>
      </c>
      <c r="AR75" s="5">
        <v>44120</v>
      </c>
      <c r="AS75" s="6"/>
      <c r="AT75" s="6"/>
      <c r="AU75" s="6"/>
      <c r="AV75" s="6"/>
      <c r="AW75" s="6"/>
      <c r="AX75" s="6"/>
      <c r="AY75" s="6"/>
      <c r="AZ75" s="6"/>
      <c r="BA75" s="6"/>
      <c r="BB75" s="6"/>
      <c r="BC75" s="6"/>
      <c r="BD75" s="6"/>
      <c r="BE75" s="6"/>
      <c r="BF75" s="6"/>
      <c r="BG75" s="6"/>
      <c r="BH75" s="6"/>
      <c r="BI75" s="6"/>
      <c r="BJ75" s="6"/>
      <c r="BK75" s="6"/>
      <c r="BL75" s="6"/>
      <c r="BM75" s="6"/>
      <c r="BN75" s="6"/>
      <c r="BO75" s="6"/>
      <c r="BP75" s="6"/>
      <c r="BQ75" s="6"/>
      <c r="BR75" s="6"/>
      <c r="BS75" s="6"/>
      <c r="BT75" s="6"/>
      <c r="BU75" s="6"/>
      <c r="BV75" s="6"/>
      <c r="BW75" s="6"/>
      <c r="BX75" s="6"/>
      <c r="BY75" s="6"/>
      <c r="BZ75" s="6"/>
      <c r="CA75" s="6"/>
      <c r="CB75" s="6"/>
      <c r="CC75" s="6"/>
      <c r="CD75" s="6"/>
      <c r="CE75" s="6"/>
      <c r="CF75" s="6"/>
      <c r="CG75" s="6"/>
      <c r="CH75" s="6"/>
      <c r="CI75" s="6"/>
      <c r="CJ75" s="6"/>
      <c r="CK75" s="6"/>
      <c r="CL75" s="6"/>
      <c r="CM75" s="6"/>
      <c r="CN75" s="6"/>
      <c r="CO75" s="6"/>
      <c r="CP75" s="6"/>
      <c r="CQ75" s="6"/>
    </row>
    <row r="76" spans="1:95" ht="14">
      <c r="B76" s="4" t="s">
        <v>4</v>
      </c>
      <c r="C76" s="23">
        <v>0</v>
      </c>
      <c r="D76" s="23">
        <v>0</v>
      </c>
      <c r="E76" s="23">
        <v>0</v>
      </c>
      <c r="F76" s="23">
        <v>0</v>
      </c>
      <c r="G76" s="23">
        <v>0</v>
      </c>
      <c r="H76" s="23">
        <v>0</v>
      </c>
      <c r="I76" s="23">
        <v>0</v>
      </c>
      <c r="J76" s="23">
        <v>0</v>
      </c>
      <c r="K76" s="4" t="s">
        <v>4</v>
      </c>
      <c r="L76" s="23">
        <v>0</v>
      </c>
      <c r="M76" s="23">
        <v>0</v>
      </c>
      <c r="N76" s="23">
        <v>0</v>
      </c>
      <c r="O76" s="23">
        <v>0</v>
      </c>
      <c r="P76" s="23">
        <v>0</v>
      </c>
      <c r="Q76" s="23">
        <v>0</v>
      </c>
      <c r="R76" s="23">
        <v>0</v>
      </c>
      <c r="S76" s="23">
        <v>0</v>
      </c>
      <c r="T76" s="6">
        <v>0</v>
      </c>
      <c r="U76" s="6">
        <v>1</v>
      </c>
      <c r="V76" s="6">
        <v>1</v>
      </c>
      <c r="W76" s="6">
        <v>0</v>
      </c>
      <c r="X76" s="6">
        <v>0</v>
      </c>
      <c r="Y76" s="6">
        <v>0</v>
      </c>
      <c r="Z76" s="6">
        <v>0</v>
      </c>
      <c r="AA76" s="6">
        <v>0</v>
      </c>
      <c r="AB76" s="6">
        <v>0</v>
      </c>
      <c r="AC76" s="6">
        <v>0</v>
      </c>
      <c r="AD76" s="6">
        <v>0</v>
      </c>
      <c r="AE76" s="6">
        <v>0</v>
      </c>
      <c r="AF76" s="6">
        <v>0</v>
      </c>
      <c r="AG76" s="6">
        <v>0</v>
      </c>
      <c r="AH76" s="6">
        <v>0</v>
      </c>
      <c r="AI76" s="6">
        <v>0</v>
      </c>
      <c r="AJ76" s="6">
        <v>0</v>
      </c>
      <c r="AK76" s="6">
        <v>0</v>
      </c>
      <c r="AL76" s="6">
        <v>0</v>
      </c>
      <c r="AM76" s="6">
        <v>0</v>
      </c>
      <c r="AN76" s="6">
        <v>0</v>
      </c>
      <c r="AO76" s="6">
        <v>0</v>
      </c>
      <c r="AP76" s="6">
        <v>0</v>
      </c>
      <c r="AQ76" s="6">
        <v>0</v>
      </c>
      <c r="AR76" s="6">
        <v>0</v>
      </c>
      <c r="AS76" s="6">
        <v>2</v>
      </c>
      <c r="AT76" s="6"/>
      <c r="AU76" s="6"/>
      <c r="AV76" s="6"/>
      <c r="AW76" s="6"/>
      <c r="AX76" s="6"/>
      <c r="AY76" s="6"/>
      <c r="AZ76" s="6"/>
      <c r="BA76" s="6"/>
      <c r="BB76" s="6"/>
      <c r="BC76" s="6"/>
      <c r="BD76" s="6"/>
      <c r="BE76" s="6"/>
      <c r="BF76" s="6"/>
      <c r="BG76" s="6"/>
      <c r="BH76" s="6"/>
      <c r="BI76" s="6"/>
      <c r="BJ76" s="6"/>
      <c r="BK76" s="6"/>
      <c r="BL76" s="6"/>
      <c r="BM76" s="6"/>
      <c r="BN76" s="6"/>
      <c r="BO76" s="6"/>
      <c r="BP76" s="6"/>
      <c r="BQ76" s="6"/>
      <c r="BR76" s="6"/>
      <c r="BS76" s="6"/>
      <c r="BT76" s="6"/>
      <c r="BU76" s="6"/>
      <c r="BV76" s="6"/>
      <c r="BW76" s="6"/>
      <c r="BX76" s="6"/>
      <c r="BY76" s="6"/>
      <c r="BZ76" s="6"/>
      <c r="CA76" s="6"/>
      <c r="CB76" s="6"/>
      <c r="CC76" s="6"/>
      <c r="CD76" s="6"/>
      <c r="CE76" s="6"/>
      <c r="CF76" s="6"/>
      <c r="CG76" s="6"/>
      <c r="CH76" s="6"/>
      <c r="CI76" s="6"/>
      <c r="CJ76" s="6"/>
      <c r="CK76" s="6"/>
      <c r="CL76" s="6"/>
      <c r="CM76" s="6"/>
      <c r="CN76" s="6"/>
      <c r="CO76" s="6"/>
      <c r="CP76" s="6"/>
      <c r="CQ76" s="6"/>
    </row>
    <row r="77" spans="1:95" ht="14">
      <c r="B77" s="27" t="s">
        <v>5</v>
      </c>
      <c r="C77" s="23">
        <v>0</v>
      </c>
      <c r="D77" s="23">
        <v>0</v>
      </c>
      <c r="E77" s="23">
        <v>0</v>
      </c>
      <c r="F77" s="23">
        <v>0</v>
      </c>
      <c r="G77" s="23">
        <v>0</v>
      </c>
      <c r="H77" s="23">
        <v>0</v>
      </c>
      <c r="I77" s="23">
        <v>0</v>
      </c>
      <c r="J77" s="23">
        <v>0</v>
      </c>
      <c r="K77" s="27" t="s">
        <v>5</v>
      </c>
      <c r="L77" s="23">
        <v>0</v>
      </c>
      <c r="M77" s="23">
        <v>0</v>
      </c>
      <c r="N77" s="23">
        <v>0</v>
      </c>
      <c r="O77" s="23">
        <v>0</v>
      </c>
      <c r="P77" s="23">
        <v>0</v>
      </c>
      <c r="Q77" s="6">
        <v>0</v>
      </c>
      <c r="R77" s="6">
        <v>0</v>
      </c>
      <c r="S77" s="6">
        <v>0</v>
      </c>
      <c r="T77" s="6">
        <v>0</v>
      </c>
      <c r="U77" s="6">
        <v>0</v>
      </c>
      <c r="V77" s="6">
        <v>0</v>
      </c>
      <c r="W77" s="6">
        <v>0</v>
      </c>
      <c r="X77" s="6">
        <v>0</v>
      </c>
      <c r="Y77" s="6">
        <v>0</v>
      </c>
      <c r="Z77" s="6">
        <v>0</v>
      </c>
      <c r="AA77" s="6">
        <v>0</v>
      </c>
      <c r="AB77" s="6">
        <v>0</v>
      </c>
      <c r="AC77" s="6">
        <v>0</v>
      </c>
      <c r="AD77" s="6">
        <v>0</v>
      </c>
      <c r="AE77" s="6">
        <v>0</v>
      </c>
      <c r="AF77" s="6">
        <v>0</v>
      </c>
      <c r="AG77" s="6">
        <v>0</v>
      </c>
      <c r="AH77" s="6">
        <v>0</v>
      </c>
      <c r="AI77" s="6">
        <v>0</v>
      </c>
      <c r="AJ77" s="6">
        <v>0</v>
      </c>
      <c r="AK77" s="6">
        <v>0</v>
      </c>
      <c r="AL77" s="6">
        <v>0</v>
      </c>
      <c r="AM77" s="6">
        <v>0</v>
      </c>
      <c r="AN77" s="6">
        <v>0</v>
      </c>
      <c r="AO77" s="6">
        <v>0</v>
      </c>
      <c r="AP77" s="6">
        <v>0</v>
      </c>
      <c r="AQ77" s="6">
        <v>0</v>
      </c>
      <c r="AR77" s="6">
        <v>0</v>
      </c>
      <c r="AS77" s="6">
        <v>0</v>
      </c>
      <c r="AT77" s="6"/>
      <c r="AU77" s="6"/>
      <c r="AV77" s="6"/>
      <c r="AW77" s="6"/>
      <c r="AX77" s="6"/>
      <c r="AY77" s="6"/>
      <c r="AZ77" s="6"/>
      <c r="BA77" s="6"/>
      <c r="BB77" s="6"/>
      <c r="BC77" s="6"/>
      <c r="BD77" s="6"/>
      <c r="BE77" s="6"/>
      <c r="BF77" s="6"/>
      <c r="BG77" s="6"/>
      <c r="BH77" s="6"/>
      <c r="BI77" s="6"/>
      <c r="BJ77" s="6"/>
      <c r="BK77" s="6"/>
      <c r="BL77" s="6"/>
      <c r="BM77" s="6"/>
      <c r="BN77" s="6"/>
      <c r="BO77" s="6"/>
      <c r="BP77" s="6"/>
      <c r="BQ77" s="6"/>
      <c r="BR77" s="6"/>
      <c r="BS77" s="6"/>
      <c r="BT77" s="6"/>
      <c r="BU77" s="6"/>
      <c r="BV77" s="6"/>
      <c r="BW77" s="6"/>
      <c r="BX77" s="6"/>
      <c r="BY77" s="6"/>
      <c r="BZ77" s="6"/>
      <c r="CA77" s="6"/>
      <c r="CB77" s="6"/>
      <c r="CC77" s="6"/>
      <c r="CD77" s="6"/>
      <c r="CE77" s="6"/>
      <c r="CF77" s="6"/>
      <c r="CG77" s="6"/>
      <c r="CH77" s="6"/>
      <c r="CI77" s="6"/>
      <c r="CJ77" s="6"/>
      <c r="CK77" s="6"/>
      <c r="CL77" s="6"/>
      <c r="CM77" s="6"/>
      <c r="CN77" s="6"/>
      <c r="CO77" s="6"/>
      <c r="CP77" s="6"/>
      <c r="CQ77" s="6"/>
    </row>
    <row r="78" spans="1:95" ht="14">
      <c r="B78" s="19" t="s">
        <v>6</v>
      </c>
      <c r="C78" s="23">
        <v>0</v>
      </c>
      <c r="D78" s="23">
        <v>0</v>
      </c>
      <c r="E78" s="23">
        <v>0</v>
      </c>
      <c r="F78" s="23">
        <v>0</v>
      </c>
      <c r="G78" s="23">
        <v>0</v>
      </c>
      <c r="H78" s="23">
        <v>0</v>
      </c>
      <c r="I78" s="23">
        <v>0</v>
      </c>
      <c r="J78" s="23">
        <v>0</v>
      </c>
      <c r="K78" s="19" t="s">
        <v>6</v>
      </c>
      <c r="L78" s="23">
        <v>0</v>
      </c>
      <c r="M78" s="23">
        <v>0</v>
      </c>
      <c r="N78" s="23">
        <v>0</v>
      </c>
      <c r="O78" s="23">
        <v>0</v>
      </c>
      <c r="P78" s="23">
        <v>1</v>
      </c>
      <c r="Q78" s="6">
        <v>0</v>
      </c>
      <c r="R78" s="6">
        <v>0</v>
      </c>
      <c r="S78" s="6">
        <v>0</v>
      </c>
      <c r="T78" s="6">
        <v>0</v>
      </c>
      <c r="U78" s="6">
        <v>0</v>
      </c>
      <c r="V78" s="6">
        <v>0</v>
      </c>
      <c r="W78" s="6">
        <v>0</v>
      </c>
      <c r="X78" s="6">
        <v>0</v>
      </c>
      <c r="Y78" s="6">
        <v>0</v>
      </c>
      <c r="Z78" s="6">
        <v>0</v>
      </c>
      <c r="AA78" s="6">
        <v>0</v>
      </c>
      <c r="AB78" s="6">
        <v>0</v>
      </c>
      <c r="AC78" s="6">
        <v>0</v>
      </c>
      <c r="AD78" s="6">
        <v>0</v>
      </c>
      <c r="AE78" s="6">
        <v>0</v>
      </c>
      <c r="AF78" s="6">
        <v>0</v>
      </c>
      <c r="AG78" s="6">
        <v>0</v>
      </c>
      <c r="AH78" s="6">
        <v>0</v>
      </c>
      <c r="AI78" s="6">
        <v>0</v>
      </c>
      <c r="AJ78" s="6">
        <v>0</v>
      </c>
      <c r="AK78" s="6">
        <v>0</v>
      </c>
      <c r="AL78" s="6">
        <v>0</v>
      </c>
      <c r="AM78" s="6">
        <v>0</v>
      </c>
      <c r="AN78" s="6">
        <v>0</v>
      </c>
      <c r="AO78" s="6">
        <v>0</v>
      </c>
      <c r="AP78" s="6">
        <v>0</v>
      </c>
      <c r="AQ78" s="6">
        <v>0</v>
      </c>
      <c r="AR78" s="6">
        <v>0</v>
      </c>
      <c r="AS78" s="6">
        <v>1</v>
      </c>
      <c r="AT78" s="6"/>
      <c r="AU78" s="6"/>
      <c r="AV78" s="6"/>
      <c r="AW78" s="6"/>
      <c r="AX78" s="6"/>
      <c r="AY78" s="6"/>
      <c r="AZ78" s="6"/>
      <c r="BA78" s="6"/>
      <c r="BB78" s="6"/>
      <c r="BC78" s="6"/>
      <c r="BD78" s="6"/>
      <c r="BE78" s="6"/>
      <c r="BF78" s="6"/>
      <c r="BG78" s="6"/>
      <c r="BH78" s="6"/>
      <c r="BI78" s="6"/>
      <c r="BJ78" s="6"/>
      <c r="BK78" s="6"/>
      <c r="BL78" s="6"/>
      <c r="BM78" s="6"/>
      <c r="BN78" s="6"/>
      <c r="BO78" s="6"/>
      <c r="BP78" s="6"/>
      <c r="BQ78" s="6"/>
      <c r="BR78" s="6"/>
      <c r="BS78" s="6"/>
      <c r="BT78" s="6"/>
      <c r="BU78" s="6"/>
      <c r="BV78" s="6"/>
      <c r="BW78" s="6"/>
      <c r="BX78" s="6"/>
      <c r="BY78" s="6"/>
      <c r="BZ78" s="6"/>
      <c r="CA78" s="6"/>
      <c r="CB78" s="6"/>
      <c r="CC78" s="6"/>
      <c r="CD78" s="6"/>
      <c r="CE78" s="6"/>
      <c r="CF78" s="6"/>
      <c r="CG78" s="6"/>
      <c r="CH78" s="6"/>
      <c r="CI78" s="6"/>
      <c r="CJ78" s="6"/>
      <c r="CK78" s="6"/>
      <c r="CL78" s="6"/>
      <c r="CM78" s="6"/>
      <c r="CN78" s="6"/>
      <c r="CO78" s="6"/>
      <c r="CP78" s="6"/>
      <c r="CQ78" s="6"/>
    </row>
    <row r="79" spans="1:95" ht="14">
      <c r="B79" s="4" t="s">
        <v>7</v>
      </c>
      <c r="C79" s="23">
        <v>0</v>
      </c>
      <c r="D79" s="23">
        <v>0</v>
      </c>
      <c r="E79" s="23">
        <v>0</v>
      </c>
      <c r="F79" s="23">
        <v>0</v>
      </c>
      <c r="G79" s="23">
        <v>0</v>
      </c>
      <c r="H79" s="23">
        <v>0</v>
      </c>
      <c r="I79" s="23">
        <v>0</v>
      </c>
      <c r="J79" s="23">
        <v>0</v>
      </c>
      <c r="K79" s="4" t="s">
        <v>7</v>
      </c>
      <c r="L79" s="23">
        <v>0</v>
      </c>
      <c r="M79" s="23">
        <v>0</v>
      </c>
      <c r="N79" s="23">
        <v>0</v>
      </c>
      <c r="O79" s="23">
        <v>0</v>
      </c>
      <c r="P79" s="23">
        <v>0</v>
      </c>
      <c r="Q79" s="6">
        <v>1</v>
      </c>
      <c r="R79" s="6">
        <v>0</v>
      </c>
      <c r="S79" s="6">
        <v>0</v>
      </c>
      <c r="T79" s="6">
        <v>0</v>
      </c>
      <c r="U79" s="6">
        <v>0</v>
      </c>
      <c r="V79" s="6">
        <v>0</v>
      </c>
      <c r="W79" s="6">
        <v>1</v>
      </c>
      <c r="X79" s="6">
        <v>0</v>
      </c>
      <c r="Y79" s="6">
        <v>1</v>
      </c>
      <c r="Z79" s="6">
        <v>0</v>
      </c>
      <c r="AA79" s="6">
        <v>0</v>
      </c>
      <c r="AB79" s="6">
        <v>0</v>
      </c>
      <c r="AC79" s="6">
        <v>0</v>
      </c>
      <c r="AD79" s="6">
        <v>0</v>
      </c>
      <c r="AE79" s="6">
        <v>0</v>
      </c>
      <c r="AF79" s="6">
        <v>0</v>
      </c>
      <c r="AG79" s="6">
        <v>0</v>
      </c>
      <c r="AH79" s="6">
        <v>0</v>
      </c>
      <c r="AI79" s="6">
        <v>0</v>
      </c>
      <c r="AJ79" s="6">
        <v>0</v>
      </c>
      <c r="AK79" s="6">
        <v>0</v>
      </c>
      <c r="AL79" s="6">
        <v>0</v>
      </c>
      <c r="AM79" s="6">
        <v>0</v>
      </c>
      <c r="AN79" s="6">
        <v>0</v>
      </c>
      <c r="AO79" s="6">
        <v>0</v>
      </c>
      <c r="AP79" s="6">
        <v>0</v>
      </c>
      <c r="AQ79" s="6">
        <v>0</v>
      </c>
      <c r="AR79" s="6">
        <v>0</v>
      </c>
      <c r="AS79" s="6">
        <v>3</v>
      </c>
      <c r="AT79" s="6"/>
      <c r="AU79" s="6"/>
      <c r="AV79" s="6"/>
      <c r="AW79" s="6"/>
      <c r="AX79" s="6"/>
      <c r="AY79" s="6"/>
      <c r="AZ79" s="6"/>
      <c r="BA79" s="6"/>
      <c r="BB79" s="6"/>
      <c r="BC79" s="6"/>
      <c r="BD79" s="6"/>
      <c r="BE79" s="6"/>
      <c r="BF79" s="6"/>
      <c r="BG79" s="6"/>
      <c r="BH79" s="6"/>
      <c r="BI79" s="6"/>
      <c r="BJ79" s="6"/>
      <c r="BK79" s="6"/>
      <c r="BL79" s="6"/>
      <c r="BM79" s="6"/>
      <c r="BN79" s="6"/>
      <c r="BO79" s="6"/>
      <c r="BP79" s="6"/>
      <c r="BQ79" s="6"/>
      <c r="BR79" s="6"/>
      <c r="BS79" s="6"/>
      <c r="BT79" s="6"/>
      <c r="BU79" s="6"/>
      <c r="BV79" s="6"/>
      <c r="BW79" s="6"/>
      <c r="BX79" s="6"/>
      <c r="BY79" s="6"/>
      <c r="BZ79" s="6"/>
      <c r="CA79" s="6"/>
      <c r="CB79" s="6"/>
      <c r="CC79" s="6"/>
      <c r="CD79" s="6"/>
      <c r="CE79" s="6"/>
      <c r="CF79" s="6"/>
      <c r="CG79" s="6"/>
      <c r="CH79" s="6"/>
      <c r="CI79" s="6"/>
      <c r="CJ79" s="6"/>
      <c r="CK79" s="6"/>
      <c r="CL79" s="6"/>
      <c r="CM79" s="6"/>
      <c r="CN79" s="6"/>
      <c r="CO79" s="6"/>
      <c r="CP79" s="6"/>
      <c r="CQ79" s="6"/>
    </row>
    <row r="80" spans="1:95" ht="14">
      <c r="B80" s="4" t="s">
        <v>8</v>
      </c>
      <c r="C80" s="23">
        <v>0</v>
      </c>
      <c r="D80" s="23">
        <v>0</v>
      </c>
      <c r="E80" s="23">
        <v>0</v>
      </c>
      <c r="F80" s="23">
        <v>0</v>
      </c>
      <c r="G80" s="23">
        <v>0</v>
      </c>
      <c r="H80" s="23">
        <v>0</v>
      </c>
      <c r="I80" s="23">
        <v>0</v>
      </c>
      <c r="J80" s="23">
        <v>0</v>
      </c>
      <c r="K80" s="4" t="s">
        <v>8</v>
      </c>
      <c r="L80" s="28">
        <v>0</v>
      </c>
      <c r="M80" s="28">
        <v>0</v>
      </c>
      <c r="N80" s="28">
        <v>0</v>
      </c>
      <c r="O80" s="28">
        <v>2</v>
      </c>
      <c r="P80" s="28">
        <v>3</v>
      </c>
      <c r="Q80" s="6">
        <v>1</v>
      </c>
      <c r="R80" s="6">
        <v>2</v>
      </c>
      <c r="S80" s="6">
        <v>0</v>
      </c>
      <c r="T80" s="6">
        <v>0</v>
      </c>
      <c r="U80" s="6">
        <v>0</v>
      </c>
      <c r="V80" s="6">
        <v>1</v>
      </c>
      <c r="W80" s="6">
        <v>0</v>
      </c>
      <c r="X80" s="6">
        <v>0</v>
      </c>
      <c r="Y80" s="6">
        <v>0</v>
      </c>
      <c r="Z80" s="6">
        <v>0</v>
      </c>
      <c r="AA80" s="6">
        <v>0</v>
      </c>
      <c r="AB80" s="6">
        <v>0</v>
      </c>
      <c r="AC80" s="6">
        <v>0</v>
      </c>
      <c r="AD80" s="6">
        <v>0</v>
      </c>
      <c r="AE80" s="6">
        <v>0</v>
      </c>
      <c r="AF80" s="6">
        <v>0</v>
      </c>
      <c r="AG80" s="6">
        <v>0</v>
      </c>
      <c r="AH80" s="6">
        <v>0</v>
      </c>
      <c r="AI80" s="6">
        <v>0</v>
      </c>
      <c r="AJ80" s="6">
        <v>0</v>
      </c>
      <c r="AK80" s="6">
        <v>0</v>
      </c>
      <c r="AL80" s="6">
        <v>0</v>
      </c>
      <c r="AM80" s="6">
        <v>0</v>
      </c>
      <c r="AN80" s="6">
        <v>0</v>
      </c>
      <c r="AO80" s="6">
        <v>0</v>
      </c>
      <c r="AP80" s="6">
        <v>0</v>
      </c>
      <c r="AQ80" s="6">
        <v>0</v>
      </c>
      <c r="AR80" s="6">
        <v>0</v>
      </c>
      <c r="AS80" s="6">
        <v>9</v>
      </c>
      <c r="AT80" s="6"/>
      <c r="AU80" s="6"/>
      <c r="AV80" s="6"/>
      <c r="AW80" s="6"/>
      <c r="AX80" s="6"/>
      <c r="AY80" s="6"/>
      <c r="AZ80" s="6"/>
      <c r="BA80" s="6"/>
      <c r="BB80" s="6"/>
      <c r="BC80" s="6"/>
      <c r="BD80" s="6"/>
      <c r="BE80" s="6"/>
      <c r="BF80" s="6"/>
      <c r="BG80" s="6"/>
      <c r="BH80" s="6"/>
      <c r="BI80" s="6"/>
      <c r="BJ80" s="6"/>
      <c r="BK80" s="6"/>
      <c r="BL80" s="6"/>
      <c r="BM80" s="6"/>
      <c r="BN80" s="6"/>
      <c r="BO80" s="6"/>
      <c r="BP80" s="6"/>
      <c r="BQ80" s="6"/>
      <c r="BR80" s="6"/>
      <c r="BS80" s="6"/>
      <c r="BT80" s="6"/>
      <c r="BU80" s="6"/>
      <c r="BV80" s="6"/>
      <c r="BW80" s="6"/>
      <c r="BX80" s="6"/>
      <c r="BY80" s="6"/>
      <c r="BZ80" s="6"/>
      <c r="CA80" s="6"/>
      <c r="CB80" s="6"/>
      <c r="CC80" s="6"/>
      <c r="CD80" s="6"/>
      <c r="CE80" s="6"/>
      <c r="CF80" s="6"/>
      <c r="CG80" s="6"/>
      <c r="CH80" s="6"/>
      <c r="CI80" s="6"/>
      <c r="CJ80" s="6"/>
      <c r="CK80" s="6"/>
      <c r="CL80" s="6"/>
      <c r="CM80" s="6"/>
      <c r="CN80" s="6"/>
      <c r="CO80" s="6"/>
      <c r="CP80" s="6"/>
      <c r="CQ80" s="6"/>
    </row>
    <row r="81" spans="2:95" ht="14">
      <c r="B81" s="4" t="s">
        <v>9</v>
      </c>
      <c r="C81" s="23">
        <v>0</v>
      </c>
      <c r="D81" s="23">
        <v>0</v>
      </c>
      <c r="E81" s="23">
        <v>0</v>
      </c>
      <c r="F81" s="23">
        <v>0</v>
      </c>
      <c r="G81" s="23">
        <v>0</v>
      </c>
      <c r="H81" s="23">
        <v>0</v>
      </c>
      <c r="I81" s="23">
        <v>0</v>
      </c>
      <c r="J81" s="23">
        <v>0</v>
      </c>
      <c r="K81" s="4" t="s">
        <v>9</v>
      </c>
      <c r="L81" s="28">
        <v>0</v>
      </c>
      <c r="M81" s="28">
        <v>0</v>
      </c>
      <c r="N81" s="28">
        <v>1</v>
      </c>
      <c r="O81" s="28">
        <v>1</v>
      </c>
      <c r="P81" s="28">
        <v>5</v>
      </c>
      <c r="Q81" s="6">
        <v>2</v>
      </c>
      <c r="R81" s="6">
        <v>3</v>
      </c>
      <c r="S81" s="6">
        <v>4</v>
      </c>
      <c r="T81" s="6">
        <v>4</v>
      </c>
      <c r="U81" s="6">
        <v>3</v>
      </c>
      <c r="V81" s="6">
        <v>0</v>
      </c>
      <c r="W81" s="6">
        <v>0</v>
      </c>
      <c r="X81" s="6">
        <v>1</v>
      </c>
      <c r="Y81" s="6">
        <v>0</v>
      </c>
      <c r="Z81" s="6">
        <v>1</v>
      </c>
      <c r="AA81" s="6">
        <v>0</v>
      </c>
      <c r="AB81" s="6">
        <v>0</v>
      </c>
      <c r="AC81" s="6">
        <v>0</v>
      </c>
      <c r="AD81" s="6">
        <v>1</v>
      </c>
      <c r="AE81" s="6">
        <v>0</v>
      </c>
      <c r="AF81" s="6">
        <v>0</v>
      </c>
      <c r="AG81" s="6">
        <v>0</v>
      </c>
      <c r="AH81" s="6">
        <v>0</v>
      </c>
      <c r="AI81" s="6">
        <v>0</v>
      </c>
      <c r="AJ81" s="6">
        <v>0</v>
      </c>
      <c r="AK81" s="6">
        <v>0</v>
      </c>
      <c r="AL81" s="6">
        <v>0</v>
      </c>
      <c r="AM81" s="6">
        <v>0</v>
      </c>
      <c r="AN81" s="6">
        <v>0</v>
      </c>
      <c r="AO81" s="6">
        <v>0</v>
      </c>
      <c r="AP81" s="6">
        <v>0</v>
      </c>
      <c r="AQ81" s="6">
        <v>1</v>
      </c>
      <c r="AR81" s="6">
        <v>0</v>
      </c>
      <c r="AS81" s="6">
        <v>27</v>
      </c>
      <c r="AT81" s="6"/>
      <c r="AU81" s="6"/>
      <c r="AV81" s="6"/>
      <c r="AW81" s="6"/>
      <c r="AX81" s="6"/>
      <c r="AY81" s="6"/>
      <c r="AZ81" s="6"/>
      <c r="BA81" s="6"/>
      <c r="BB81" s="6"/>
      <c r="BC81" s="6"/>
      <c r="BD81" s="6"/>
      <c r="BE81" s="6"/>
      <c r="BF81" s="6"/>
      <c r="BG81" s="6"/>
      <c r="BH81" s="6"/>
      <c r="BI81" s="6"/>
      <c r="BJ81" s="6"/>
      <c r="BK81" s="6"/>
      <c r="BL81" s="6"/>
      <c r="BM81" s="6"/>
      <c r="BN81" s="6"/>
      <c r="BO81" s="6"/>
      <c r="BP81" s="6"/>
      <c r="BQ81" s="6"/>
      <c r="BR81" s="6"/>
      <c r="BS81" s="6"/>
      <c r="BT81" s="6"/>
      <c r="BU81" s="6"/>
      <c r="BV81" s="6"/>
      <c r="BW81" s="6"/>
      <c r="BX81" s="6"/>
      <c r="BY81" s="6"/>
      <c r="BZ81" s="6"/>
      <c r="CA81" s="6"/>
      <c r="CB81" s="6"/>
      <c r="CC81" s="6"/>
      <c r="CD81" s="6"/>
      <c r="CE81" s="6"/>
      <c r="CF81" s="6"/>
      <c r="CG81" s="6"/>
      <c r="CH81" s="6"/>
      <c r="CI81" s="6"/>
      <c r="CJ81" s="6"/>
      <c r="CK81" s="6"/>
      <c r="CL81" s="6"/>
      <c r="CM81" s="6"/>
      <c r="CN81" s="6"/>
      <c r="CO81" s="6"/>
      <c r="CP81" s="6"/>
      <c r="CQ81" s="6"/>
    </row>
    <row r="82" spans="2:95">
      <c r="B82" s="22" t="s">
        <v>10</v>
      </c>
      <c r="C82" s="23">
        <v>0</v>
      </c>
      <c r="D82" s="23">
        <v>0</v>
      </c>
      <c r="E82" s="23">
        <v>0</v>
      </c>
      <c r="F82" s="23">
        <v>0</v>
      </c>
      <c r="G82" s="23">
        <v>0</v>
      </c>
      <c r="H82" s="23">
        <v>0</v>
      </c>
      <c r="I82" s="23">
        <v>0</v>
      </c>
      <c r="J82" s="23">
        <v>0</v>
      </c>
      <c r="K82" s="22" t="s">
        <v>10</v>
      </c>
      <c r="L82" s="28">
        <v>0</v>
      </c>
      <c r="M82" s="28">
        <v>0</v>
      </c>
      <c r="N82" s="28">
        <v>2</v>
      </c>
      <c r="O82" s="28">
        <v>3</v>
      </c>
      <c r="P82" s="28">
        <v>7</v>
      </c>
      <c r="Q82" s="6">
        <v>13</v>
      </c>
      <c r="R82" s="6">
        <v>6</v>
      </c>
      <c r="S82" s="6">
        <v>8</v>
      </c>
      <c r="T82" s="6">
        <v>2</v>
      </c>
      <c r="U82" s="6">
        <v>3</v>
      </c>
      <c r="V82" s="6">
        <v>2</v>
      </c>
      <c r="W82" s="6">
        <v>0</v>
      </c>
      <c r="X82" s="6">
        <v>2</v>
      </c>
      <c r="Y82" s="6">
        <v>0</v>
      </c>
      <c r="Z82" s="6">
        <v>1</v>
      </c>
      <c r="AA82" s="6">
        <v>0</v>
      </c>
      <c r="AB82" s="6">
        <v>0</v>
      </c>
      <c r="AC82" s="6">
        <v>0</v>
      </c>
      <c r="AD82" s="6">
        <v>0</v>
      </c>
      <c r="AE82" s="6">
        <v>0</v>
      </c>
      <c r="AF82" s="6">
        <v>0</v>
      </c>
      <c r="AG82" s="6">
        <v>0</v>
      </c>
      <c r="AH82" s="6">
        <v>0</v>
      </c>
      <c r="AI82" s="6">
        <v>0</v>
      </c>
      <c r="AJ82" s="6">
        <v>0</v>
      </c>
      <c r="AK82" s="6">
        <v>0</v>
      </c>
      <c r="AL82" s="6">
        <v>0</v>
      </c>
      <c r="AM82" s="6">
        <v>0</v>
      </c>
      <c r="AN82" s="6">
        <v>0</v>
      </c>
      <c r="AO82" s="6">
        <v>0</v>
      </c>
      <c r="AP82" s="6">
        <v>1</v>
      </c>
      <c r="AQ82" s="6">
        <v>0</v>
      </c>
      <c r="AR82" s="6">
        <v>0</v>
      </c>
      <c r="AS82" s="6">
        <v>50</v>
      </c>
      <c r="AT82" s="6"/>
      <c r="AU82" s="6"/>
      <c r="AV82" s="6"/>
      <c r="AW82" s="6"/>
      <c r="AX82" s="6"/>
      <c r="AY82" s="6"/>
      <c r="AZ82" s="6"/>
      <c r="BA82" s="6"/>
      <c r="BB82" s="6"/>
      <c r="BC82" s="6"/>
      <c r="BD82" s="6"/>
      <c r="BE82" s="6"/>
      <c r="BF82" s="6"/>
      <c r="BG82" s="6"/>
      <c r="BH82" s="6"/>
      <c r="BI82" s="6"/>
      <c r="BJ82" s="6"/>
      <c r="BK82" s="6"/>
      <c r="BL82" s="6"/>
      <c r="BM82" s="6"/>
      <c r="BN82" s="6"/>
      <c r="BO82" s="6"/>
      <c r="BP82" s="6"/>
      <c r="BQ82" s="6"/>
      <c r="BR82" s="6"/>
      <c r="BS82" s="6"/>
      <c r="BT82" s="6"/>
      <c r="BU82" s="6"/>
      <c r="BV82" s="6"/>
      <c r="BW82" s="6"/>
      <c r="BX82" s="6"/>
      <c r="BY82" s="6"/>
      <c r="BZ82" s="6"/>
      <c r="CA82" s="6"/>
      <c r="CB82" s="6"/>
      <c r="CC82" s="6"/>
      <c r="CD82" s="6"/>
      <c r="CE82" s="6"/>
      <c r="CF82" s="6"/>
      <c r="CG82" s="6"/>
      <c r="CH82" s="6"/>
      <c r="CI82" s="6"/>
      <c r="CJ82" s="6"/>
      <c r="CK82" s="6"/>
      <c r="CL82" s="6"/>
      <c r="CM82" s="6"/>
      <c r="CN82" s="6"/>
      <c r="CO82" s="6"/>
      <c r="CP82" s="6"/>
      <c r="CQ82" s="6"/>
    </row>
    <row r="83" spans="2:95">
      <c r="B83" s="22" t="s">
        <v>11</v>
      </c>
      <c r="C83" s="23">
        <v>0</v>
      </c>
      <c r="D83" s="23">
        <v>0</v>
      </c>
      <c r="E83" s="23">
        <v>0</v>
      </c>
      <c r="F83" s="23">
        <v>0</v>
      </c>
      <c r="G83" s="23">
        <v>0</v>
      </c>
      <c r="H83" s="23">
        <v>0</v>
      </c>
      <c r="I83" s="23">
        <v>0</v>
      </c>
      <c r="J83" s="23">
        <v>0</v>
      </c>
      <c r="K83" s="22" t="s">
        <v>11</v>
      </c>
      <c r="L83" s="28">
        <v>0</v>
      </c>
      <c r="M83" s="28">
        <v>0</v>
      </c>
      <c r="N83" s="28">
        <v>1</v>
      </c>
      <c r="O83" s="28">
        <v>12</v>
      </c>
      <c r="P83" s="28">
        <v>14</v>
      </c>
      <c r="Q83" s="6">
        <v>11</v>
      </c>
      <c r="R83" s="6">
        <v>10</v>
      </c>
      <c r="S83" s="6">
        <v>13</v>
      </c>
      <c r="T83" s="6">
        <v>9</v>
      </c>
      <c r="U83" s="6">
        <v>4</v>
      </c>
      <c r="V83" s="6">
        <v>5</v>
      </c>
      <c r="W83" s="6">
        <v>2</v>
      </c>
      <c r="X83" s="6">
        <v>1</v>
      </c>
      <c r="Y83" s="6">
        <v>1</v>
      </c>
      <c r="Z83" s="6">
        <v>1</v>
      </c>
      <c r="AA83" s="6">
        <v>0</v>
      </c>
      <c r="AB83" s="6">
        <v>0</v>
      </c>
      <c r="AC83" s="6">
        <v>2</v>
      </c>
      <c r="AD83" s="6">
        <v>0</v>
      </c>
      <c r="AE83" s="6">
        <v>0</v>
      </c>
      <c r="AF83" s="6">
        <v>1</v>
      </c>
      <c r="AG83" s="6">
        <v>0</v>
      </c>
      <c r="AH83" s="6">
        <v>0</v>
      </c>
      <c r="AI83" s="6">
        <v>0</v>
      </c>
      <c r="AJ83" s="6">
        <v>1</v>
      </c>
      <c r="AK83" s="6">
        <v>0</v>
      </c>
      <c r="AL83" s="6">
        <v>0</v>
      </c>
      <c r="AM83" s="6">
        <v>1</v>
      </c>
      <c r="AN83" s="6">
        <v>0</v>
      </c>
      <c r="AO83" s="6">
        <v>0</v>
      </c>
      <c r="AP83" s="6">
        <v>0</v>
      </c>
      <c r="AQ83" s="6">
        <v>2</v>
      </c>
      <c r="AR83" s="6">
        <v>2</v>
      </c>
      <c r="AS83" s="6">
        <v>94</v>
      </c>
      <c r="AT83" s="6"/>
      <c r="AU83" s="6"/>
      <c r="AV83" s="6"/>
      <c r="AW83" s="6"/>
      <c r="AX83" s="6"/>
      <c r="AY83" s="6"/>
      <c r="AZ83" s="6"/>
      <c r="BA83" s="6"/>
      <c r="BB83" s="6"/>
      <c r="BC83" s="6"/>
      <c r="BD83" s="6"/>
      <c r="BE83" s="6"/>
      <c r="BF83" s="6"/>
      <c r="BG83" s="6"/>
      <c r="BH83" s="6"/>
      <c r="BI83" s="6"/>
      <c r="BJ83" s="6"/>
      <c r="BK83" s="6"/>
      <c r="BL83" s="6"/>
      <c r="BM83" s="6"/>
      <c r="BN83" s="6"/>
      <c r="BO83" s="6"/>
      <c r="BP83" s="6"/>
      <c r="BQ83" s="6"/>
      <c r="BR83" s="6"/>
      <c r="BS83" s="6"/>
      <c r="BT83" s="6"/>
      <c r="BU83" s="6"/>
      <c r="BV83" s="6"/>
      <c r="BW83" s="6"/>
      <c r="BX83" s="6"/>
      <c r="BY83" s="6"/>
      <c r="BZ83" s="6"/>
      <c r="CA83" s="6"/>
      <c r="CB83" s="6"/>
      <c r="CC83" s="6"/>
      <c r="CD83" s="6"/>
      <c r="CE83" s="6"/>
      <c r="CF83" s="6"/>
      <c r="CG83" s="6"/>
      <c r="CH83" s="6"/>
      <c r="CI83" s="6"/>
      <c r="CJ83" s="6"/>
      <c r="CK83" s="6"/>
      <c r="CL83" s="6"/>
      <c r="CM83" s="6"/>
      <c r="CN83" s="6"/>
      <c r="CO83" s="6"/>
      <c r="CP83" s="6"/>
      <c r="CQ83" s="6"/>
    </row>
    <row r="84" spans="2:95">
      <c r="B84" s="22" t="s">
        <v>12</v>
      </c>
      <c r="C84" s="23">
        <v>0</v>
      </c>
      <c r="D84" s="23">
        <v>0</v>
      </c>
      <c r="E84" s="23">
        <v>0</v>
      </c>
      <c r="F84" s="23">
        <v>0</v>
      </c>
      <c r="G84" s="23">
        <v>0</v>
      </c>
      <c r="H84" s="23">
        <v>0</v>
      </c>
      <c r="I84" s="23">
        <v>0</v>
      </c>
      <c r="J84" s="23">
        <v>0</v>
      </c>
      <c r="K84" s="22" t="s">
        <v>12</v>
      </c>
      <c r="L84" s="28">
        <v>0</v>
      </c>
      <c r="M84" s="28">
        <v>1</v>
      </c>
      <c r="N84" s="28">
        <v>0</v>
      </c>
      <c r="O84" s="28">
        <v>9</v>
      </c>
      <c r="P84" s="28">
        <v>16</v>
      </c>
      <c r="Q84" s="6">
        <v>29</v>
      </c>
      <c r="R84" s="6">
        <v>26</v>
      </c>
      <c r="S84" s="6">
        <v>17</v>
      </c>
      <c r="T84" s="6">
        <v>10</v>
      </c>
      <c r="U84" s="6">
        <v>8</v>
      </c>
      <c r="V84" s="6">
        <v>5</v>
      </c>
      <c r="W84" s="6">
        <v>1</v>
      </c>
      <c r="X84" s="6">
        <v>3</v>
      </c>
      <c r="Y84" s="6">
        <v>4</v>
      </c>
      <c r="Z84" s="6">
        <v>3</v>
      </c>
      <c r="AA84" s="6">
        <v>2</v>
      </c>
      <c r="AB84" s="6">
        <v>0</v>
      </c>
      <c r="AC84" s="6">
        <v>1</v>
      </c>
      <c r="AD84" s="6">
        <v>0</v>
      </c>
      <c r="AE84" s="6">
        <v>0</v>
      </c>
      <c r="AF84" s="6">
        <v>1</v>
      </c>
      <c r="AG84" s="6">
        <v>0</v>
      </c>
      <c r="AH84" s="6">
        <v>0</v>
      </c>
      <c r="AI84" s="6">
        <v>0</v>
      </c>
      <c r="AJ84" s="6">
        <v>1</v>
      </c>
      <c r="AK84" s="6">
        <v>2</v>
      </c>
      <c r="AL84" s="6">
        <v>1</v>
      </c>
      <c r="AM84" s="6">
        <v>1</v>
      </c>
      <c r="AN84" s="6">
        <v>0</v>
      </c>
      <c r="AO84" s="6">
        <v>1</v>
      </c>
      <c r="AP84" s="6">
        <v>2</v>
      </c>
      <c r="AQ84" s="6">
        <v>0</v>
      </c>
      <c r="AR84" s="6">
        <v>1</v>
      </c>
      <c r="AS84" s="6">
        <v>145</v>
      </c>
      <c r="AT84" s="6"/>
      <c r="AU84" s="6"/>
      <c r="AV84" s="6"/>
      <c r="AW84" s="6"/>
      <c r="AX84" s="6"/>
      <c r="AY84" s="6"/>
      <c r="AZ84" s="6"/>
      <c r="BA84" s="6"/>
      <c r="BB84" s="6"/>
      <c r="BC84" s="6"/>
      <c r="BD84" s="6"/>
      <c r="BE84" s="6"/>
      <c r="BF84" s="6"/>
      <c r="BG84" s="6"/>
      <c r="BH84" s="6"/>
      <c r="BI84" s="6"/>
      <c r="BJ84" s="6"/>
      <c r="BK84" s="6"/>
      <c r="BL84" s="6"/>
      <c r="BM84" s="6"/>
      <c r="BN84" s="6"/>
      <c r="BO84" s="6"/>
      <c r="BP84" s="6"/>
      <c r="BQ84" s="6"/>
      <c r="BR84" s="6"/>
      <c r="BS84" s="6"/>
      <c r="BT84" s="6"/>
      <c r="BU84" s="6"/>
      <c r="BV84" s="6"/>
      <c r="BW84" s="6"/>
      <c r="BX84" s="6"/>
      <c r="BY84" s="6"/>
      <c r="BZ84" s="6"/>
      <c r="CA84" s="6"/>
      <c r="CB84" s="6"/>
      <c r="CC84" s="6"/>
      <c r="CD84" s="6"/>
      <c r="CE84" s="6"/>
      <c r="CF84" s="6"/>
      <c r="CG84" s="6"/>
      <c r="CH84" s="6"/>
      <c r="CI84" s="6"/>
      <c r="CJ84" s="6"/>
      <c r="CK84" s="6"/>
      <c r="CL84" s="6"/>
      <c r="CM84" s="6"/>
      <c r="CN84" s="6"/>
      <c r="CO84" s="6"/>
      <c r="CP84" s="6"/>
      <c r="CQ84" s="6"/>
    </row>
    <row r="85" spans="2:95">
      <c r="B85" s="22" t="s">
        <v>13</v>
      </c>
      <c r="C85" s="23">
        <v>0</v>
      </c>
      <c r="D85" s="23">
        <v>0</v>
      </c>
      <c r="E85" s="23">
        <v>0</v>
      </c>
      <c r="F85" s="23">
        <v>0</v>
      </c>
      <c r="G85" s="23">
        <v>0</v>
      </c>
      <c r="H85" s="23">
        <v>0</v>
      </c>
      <c r="I85" s="23">
        <v>0</v>
      </c>
      <c r="J85" s="23">
        <v>0</v>
      </c>
      <c r="K85" s="22" t="s">
        <v>13</v>
      </c>
      <c r="L85" s="28">
        <v>0</v>
      </c>
      <c r="M85" s="28">
        <v>1</v>
      </c>
      <c r="N85" s="28">
        <v>3</v>
      </c>
      <c r="O85" s="28">
        <v>12</v>
      </c>
      <c r="P85" s="28">
        <v>29</v>
      </c>
      <c r="Q85" s="6">
        <v>53</v>
      </c>
      <c r="R85" s="6">
        <v>46</v>
      </c>
      <c r="S85" s="6">
        <v>35</v>
      </c>
      <c r="T85" s="6">
        <v>14</v>
      </c>
      <c r="U85" s="6">
        <v>16</v>
      </c>
      <c r="V85" s="6">
        <v>14</v>
      </c>
      <c r="W85" s="6">
        <v>8</v>
      </c>
      <c r="X85" s="6">
        <v>6</v>
      </c>
      <c r="Y85" s="6">
        <v>6</v>
      </c>
      <c r="Z85" s="6">
        <v>7</v>
      </c>
      <c r="AA85" s="6">
        <v>4</v>
      </c>
      <c r="AB85" s="6">
        <v>0</v>
      </c>
      <c r="AC85" s="6">
        <v>2</v>
      </c>
      <c r="AD85" s="6">
        <v>4</v>
      </c>
      <c r="AE85" s="6">
        <v>1</v>
      </c>
      <c r="AF85" s="6">
        <v>1</v>
      </c>
      <c r="AG85" s="6">
        <v>1</v>
      </c>
      <c r="AH85" s="6">
        <v>0</v>
      </c>
      <c r="AI85" s="6">
        <v>0</v>
      </c>
      <c r="AJ85" s="6">
        <v>2</v>
      </c>
      <c r="AK85" s="6">
        <v>1</v>
      </c>
      <c r="AL85" s="6">
        <v>0</v>
      </c>
      <c r="AM85" s="6">
        <v>1</v>
      </c>
      <c r="AN85" s="6">
        <v>2</v>
      </c>
      <c r="AO85" s="6">
        <v>1</v>
      </c>
      <c r="AP85" s="6">
        <v>2</v>
      </c>
      <c r="AQ85" s="6">
        <v>5</v>
      </c>
      <c r="AR85" s="6">
        <v>2</v>
      </c>
      <c r="AS85" s="6">
        <v>279</v>
      </c>
      <c r="AT85" s="6"/>
      <c r="AU85" s="6"/>
      <c r="AV85" s="6"/>
      <c r="AW85" s="6"/>
      <c r="AX85" s="6"/>
      <c r="AY85" s="6"/>
      <c r="AZ85" s="6"/>
      <c r="BA85" s="6"/>
      <c r="BB85" s="6"/>
      <c r="BC85" s="6"/>
      <c r="BD85" s="6"/>
      <c r="BE85" s="6"/>
      <c r="BF85" s="6"/>
      <c r="BG85" s="6"/>
      <c r="BH85" s="6"/>
      <c r="BI85" s="6"/>
      <c r="BJ85" s="6"/>
      <c r="BK85" s="6"/>
      <c r="BL85" s="6"/>
      <c r="BM85" s="6"/>
      <c r="BN85" s="6"/>
      <c r="BO85" s="6"/>
      <c r="BP85" s="6"/>
      <c r="BQ85" s="6"/>
      <c r="BR85" s="6"/>
      <c r="BS85" s="6"/>
      <c r="BT85" s="6"/>
      <c r="BU85" s="6"/>
      <c r="BV85" s="6"/>
      <c r="BW85" s="6"/>
      <c r="BX85" s="6"/>
      <c r="BY85" s="6"/>
      <c r="BZ85" s="6"/>
      <c r="CA85" s="6"/>
      <c r="CB85" s="6"/>
      <c r="CC85" s="6"/>
      <c r="CD85" s="6"/>
      <c r="CE85" s="6"/>
      <c r="CF85" s="6"/>
      <c r="CG85" s="6"/>
      <c r="CH85" s="6"/>
      <c r="CI85" s="6"/>
      <c r="CJ85" s="6"/>
      <c r="CK85" s="6"/>
      <c r="CL85" s="6"/>
      <c r="CM85" s="6"/>
      <c r="CN85" s="6"/>
      <c r="CO85" s="6"/>
      <c r="CP85" s="6"/>
      <c r="CQ85" s="6"/>
    </row>
    <row r="86" spans="2:95">
      <c r="B86" s="22" t="s">
        <v>14</v>
      </c>
      <c r="C86" s="23">
        <v>0</v>
      </c>
      <c r="D86" s="23">
        <v>0</v>
      </c>
      <c r="E86" s="23">
        <v>0</v>
      </c>
      <c r="F86" s="23">
        <v>0</v>
      </c>
      <c r="G86" s="23">
        <v>0</v>
      </c>
      <c r="H86" s="23">
        <v>0</v>
      </c>
      <c r="I86" s="23">
        <v>0</v>
      </c>
      <c r="J86" s="23">
        <v>0</v>
      </c>
      <c r="K86" s="22" t="s">
        <v>14</v>
      </c>
      <c r="L86" s="28">
        <v>0</v>
      </c>
      <c r="M86" s="28">
        <v>0</v>
      </c>
      <c r="N86" s="28">
        <v>7</v>
      </c>
      <c r="O86" s="28">
        <v>27</v>
      </c>
      <c r="P86" s="28">
        <v>73</v>
      </c>
      <c r="Q86" s="6">
        <v>90</v>
      </c>
      <c r="R86" s="6">
        <v>73</v>
      </c>
      <c r="S86" s="6">
        <v>54</v>
      </c>
      <c r="T86" s="6">
        <v>42</v>
      </c>
      <c r="U86" s="6">
        <v>25</v>
      </c>
      <c r="V86" s="6">
        <v>21</v>
      </c>
      <c r="W86" s="6">
        <v>17</v>
      </c>
      <c r="X86" s="6">
        <v>10</v>
      </c>
      <c r="Y86" s="6">
        <v>9</v>
      </c>
      <c r="Z86" s="6">
        <v>6</v>
      </c>
      <c r="AA86" s="6">
        <v>2</v>
      </c>
      <c r="AB86" s="6">
        <v>6</v>
      </c>
      <c r="AC86" s="6">
        <v>4</v>
      </c>
      <c r="AD86" s="6">
        <v>3</v>
      </c>
      <c r="AE86" s="6">
        <v>6</v>
      </c>
      <c r="AF86" s="6">
        <v>0</v>
      </c>
      <c r="AG86" s="6">
        <v>4</v>
      </c>
      <c r="AH86" s="6">
        <v>2</v>
      </c>
      <c r="AI86" s="6">
        <v>1</v>
      </c>
      <c r="AJ86" s="6">
        <v>2</v>
      </c>
      <c r="AK86" s="6">
        <v>1</v>
      </c>
      <c r="AL86" s="6">
        <v>2</v>
      </c>
      <c r="AM86" s="6">
        <v>0</v>
      </c>
      <c r="AN86" s="6">
        <v>1</v>
      </c>
      <c r="AO86" s="6">
        <v>2</v>
      </c>
      <c r="AP86" s="6">
        <v>4</v>
      </c>
      <c r="AQ86" s="6">
        <v>4</v>
      </c>
      <c r="AR86" s="6">
        <v>4</v>
      </c>
      <c r="AS86" s="6">
        <v>502</v>
      </c>
      <c r="AT86" s="6"/>
      <c r="AU86" s="6"/>
      <c r="AV86" s="6"/>
      <c r="AW86" s="6"/>
      <c r="AX86" s="6"/>
      <c r="AY86" s="6"/>
      <c r="AZ86" s="6"/>
      <c r="BA86" s="6"/>
      <c r="BB86" s="6"/>
      <c r="BC86" s="6"/>
      <c r="BD86" s="6"/>
      <c r="BE86" s="6"/>
      <c r="BF86" s="6"/>
      <c r="BG86" s="6"/>
      <c r="BH86" s="6"/>
      <c r="BI86" s="6"/>
      <c r="BJ86" s="6"/>
      <c r="BK86" s="6"/>
      <c r="BL86" s="6"/>
      <c r="BM86" s="6"/>
      <c r="BN86" s="6"/>
      <c r="BO86" s="6"/>
      <c r="BP86" s="6"/>
      <c r="BQ86" s="6"/>
      <c r="BR86" s="6"/>
      <c r="BS86" s="6"/>
      <c r="BT86" s="6"/>
      <c r="BU86" s="6"/>
      <c r="BV86" s="6"/>
      <c r="BW86" s="6"/>
      <c r="BX86" s="6"/>
      <c r="BY86" s="6"/>
      <c r="BZ86" s="6"/>
      <c r="CA86" s="6"/>
      <c r="CB86" s="6"/>
      <c r="CC86" s="6"/>
      <c r="CD86" s="6"/>
      <c r="CE86" s="6"/>
      <c r="CF86" s="6"/>
      <c r="CG86" s="6"/>
      <c r="CH86" s="6"/>
      <c r="CI86" s="6"/>
      <c r="CJ86" s="6"/>
      <c r="CK86" s="6"/>
      <c r="CL86" s="6"/>
      <c r="CM86" s="6"/>
      <c r="CN86" s="6"/>
      <c r="CO86" s="6"/>
      <c r="CP86" s="6"/>
      <c r="CQ86" s="6"/>
    </row>
    <row r="87" spans="2:95">
      <c r="B87" s="22" t="s">
        <v>15</v>
      </c>
      <c r="C87" s="23">
        <v>0</v>
      </c>
      <c r="D87" s="23">
        <v>0</v>
      </c>
      <c r="E87" s="23">
        <v>0</v>
      </c>
      <c r="F87" s="23">
        <v>0</v>
      </c>
      <c r="G87" s="23">
        <v>0</v>
      </c>
      <c r="H87" s="23">
        <v>0</v>
      </c>
      <c r="I87" s="23">
        <v>0</v>
      </c>
      <c r="J87" s="23">
        <v>0</v>
      </c>
      <c r="K87" s="22" t="s">
        <v>15</v>
      </c>
      <c r="L87" s="28">
        <v>0</v>
      </c>
      <c r="M87" s="28">
        <v>0</v>
      </c>
      <c r="N87" s="28">
        <v>17</v>
      </c>
      <c r="O87" s="28">
        <v>42</v>
      </c>
      <c r="P87" s="28">
        <v>97</v>
      </c>
      <c r="Q87" s="6">
        <v>172</v>
      </c>
      <c r="R87" s="6">
        <v>155</v>
      </c>
      <c r="S87" s="6">
        <v>117</v>
      </c>
      <c r="T87" s="6">
        <v>76</v>
      </c>
      <c r="U87" s="6">
        <v>47</v>
      </c>
      <c r="V87" s="6">
        <v>29</v>
      </c>
      <c r="W87" s="6">
        <v>25</v>
      </c>
      <c r="X87" s="6">
        <v>25</v>
      </c>
      <c r="Y87" s="6">
        <v>17</v>
      </c>
      <c r="Z87" s="6">
        <v>13</v>
      </c>
      <c r="AA87" s="6">
        <v>10</v>
      </c>
      <c r="AB87" s="6">
        <v>11</v>
      </c>
      <c r="AC87" s="6">
        <v>7</v>
      </c>
      <c r="AD87" s="6">
        <v>5</v>
      </c>
      <c r="AE87" s="6">
        <v>5</v>
      </c>
      <c r="AF87" s="6">
        <v>3</v>
      </c>
      <c r="AG87" s="6">
        <v>2</v>
      </c>
      <c r="AH87" s="6">
        <v>3</v>
      </c>
      <c r="AI87" s="6">
        <v>0</v>
      </c>
      <c r="AJ87" s="6">
        <v>4</v>
      </c>
      <c r="AK87" s="6">
        <v>4</v>
      </c>
      <c r="AL87" s="6">
        <v>2</v>
      </c>
      <c r="AM87" s="6">
        <v>3</v>
      </c>
      <c r="AN87" s="6">
        <v>2</v>
      </c>
      <c r="AO87" s="6">
        <v>6</v>
      </c>
      <c r="AP87" s="6">
        <v>4</v>
      </c>
      <c r="AQ87" s="6">
        <v>6</v>
      </c>
      <c r="AR87" s="6">
        <v>10</v>
      </c>
      <c r="AS87" s="6">
        <v>919</v>
      </c>
      <c r="AT87" s="6"/>
      <c r="AU87" s="6"/>
      <c r="AV87" s="6"/>
      <c r="AW87" s="6"/>
      <c r="AX87" s="6"/>
      <c r="AY87" s="6"/>
      <c r="AZ87" s="6"/>
      <c r="BA87" s="6"/>
      <c r="BB87" s="6"/>
      <c r="BC87" s="6"/>
      <c r="BD87" s="6"/>
      <c r="BE87" s="6"/>
      <c r="BF87" s="6"/>
      <c r="BG87" s="6"/>
      <c r="BH87" s="6"/>
      <c r="BI87" s="6"/>
      <c r="BJ87" s="6"/>
      <c r="BK87" s="6"/>
      <c r="BL87" s="6"/>
      <c r="BM87" s="6"/>
      <c r="BN87" s="6"/>
      <c r="BO87" s="6"/>
      <c r="BP87" s="6"/>
      <c r="BQ87" s="6"/>
      <c r="BR87" s="6"/>
      <c r="BS87" s="6"/>
      <c r="BT87" s="6"/>
      <c r="BU87" s="6"/>
      <c r="BV87" s="6"/>
      <c r="BW87" s="6"/>
      <c r="BX87" s="6"/>
      <c r="BY87" s="6"/>
      <c r="BZ87" s="6"/>
      <c r="CA87" s="6"/>
      <c r="CB87" s="6"/>
      <c r="CC87" s="6"/>
      <c r="CD87" s="6"/>
      <c r="CE87" s="6"/>
      <c r="CF87" s="6"/>
      <c r="CG87" s="6"/>
      <c r="CH87" s="6"/>
      <c r="CI87" s="6"/>
      <c r="CJ87" s="6"/>
      <c r="CK87" s="6"/>
      <c r="CL87" s="6"/>
      <c r="CM87" s="6"/>
      <c r="CN87" s="6"/>
      <c r="CO87" s="6"/>
      <c r="CP87" s="6"/>
      <c r="CQ87" s="6"/>
    </row>
    <row r="88" spans="2:95">
      <c r="B88" s="22" t="s">
        <v>16</v>
      </c>
      <c r="C88" s="23">
        <v>0</v>
      </c>
      <c r="D88" s="23">
        <v>0</v>
      </c>
      <c r="E88" s="23">
        <v>0</v>
      </c>
      <c r="F88" s="23">
        <v>0</v>
      </c>
      <c r="G88" s="23">
        <v>0</v>
      </c>
      <c r="H88" s="23">
        <v>1</v>
      </c>
      <c r="I88" s="23">
        <v>0</v>
      </c>
      <c r="J88" s="23">
        <v>0</v>
      </c>
      <c r="K88" s="22" t="s">
        <v>16</v>
      </c>
      <c r="L88" s="28">
        <v>0</v>
      </c>
      <c r="M88" s="28">
        <v>1</v>
      </c>
      <c r="N88" s="28">
        <v>13</v>
      </c>
      <c r="O88" s="28">
        <v>78</v>
      </c>
      <c r="P88" s="28">
        <v>205</v>
      </c>
      <c r="Q88" s="6">
        <v>270</v>
      </c>
      <c r="R88" s="6">
        <v>249</v>
      </c>
      <c r="S88" s="6">
        <v>221</v>
      </c>
      <c r="T88" s="6">
        <v>119</v>
      </c>
      <c r="U88" s="6">
        <v>82</v>
      </c>
      <c r="V88" s="6">
        <v>62</v>
      </c>
      <c r="W88" s="6">
        <v>47</v>
      </c>
      <c r="X88" s="6">
        <v>45</v>
      </c>
      <c r="Y88" s="6">
        <v>29</v>
      </c>
      <c r="Z88" s="6">
        <v>18</v>
      </c>
      <c r="AA88" s="6">
        <v>16</v>
      </c>
      <c r="AB88" s="6">
        <v>9</v>
      </c>
      <c r="AC88" s="6">
        <v>11</v>
      </c>
      <c r="AD88" s="6">
        <v>7</v>
      </c>
      <c r="AE88" s="6">
        <v>5</v>
      </c>
      <c r="AF88" s="6">
        <v>6</v>
      </c>
      <c r="AG88" s="6">
        <v>6</v>
      </c>
      <c r="AH88" s="6">
        <v>3</v>
      </c>
      <c r="AI88" s="6">
        <v>4</v>
      </c>
      <c r="AJ88" s="6">
        <v>5</v>
      </c>
      <c r="AK88" s="6">
        <v>2</v>
      </c>
      <c r="AL88" s="6">
        <v>2</v>
      </c>
      <c r="AM88" s="6">
        <v>1</v>
      </c>
      <c r="AN88" s="6">
        <v>4</v>
      </c>
      <c r="AO88" s="6">
        <v>9</v>
      </c>
      <c r="AP88" s="6">
        <v>9</v>
      </c>
      <c r="AQ88" s="6">
        <v>11</v>
      </c>
      <c r="AR88" s="6">
        <v>10</v>
      </c>
      <c r="AS88" s="6">
        <v>1560</v>
      </c>
      <c r="AT88" s="6"/>
      <c r="AU88" s="6"/>
      <c r="AV88" s="6"/>
      <c r="AW88" s="6"/>
      <c r="AX88" s="6"/>
      <c r="AY88" s="6"/>
      <c r="AZ88" s="6"/>
      <c r="BA88" s="6"/>
      <c r="BB88" s="6"/>
      <c r="BC88" s="6"/>
      <c r="BD88" s="6"/>
      <c r="BE88" s="6"/>
      <c r="BF88" s="6"/>
      <c r="BG88" s="6"/>
      <c r="BH88" s="6"/>
      <c r="BI88" s="6"/>
      <c r="BJ88" s="6"/>
      <c r="BK88" s="6"/>
      <c r="BL88" s="6"/>
      <c r="BM88" s="6"/>
      <c r="BN88" s="6"/>
      <c r="BO88" s="6"/>
      <c r="BP88" s="6"/>
      <c r="BQ88" s="6"/>
      <c r="BR88" s="6"/>
      <c r="BS88" s="6"/>
      <c r="BT88" s="6"/>
      <c r="BU88" s="6"/>
      <c r="BV88" s="6"/>
      <c r="BW88" s="6"/>
      <c r="BX88" s="6"/>
      <c r="BY88" s="6"/>
      <c r="BZ88" s="6"/>
      <c r="CA88" s="6"/>
      <c r="CB88" s="6"/>
      <c r="CC88" s="6"/>
      <c r="CD88" s="6"/>
      <c r="CE88" s="6"/>
      <c r="CF88" s="6"/>
      <c r="CG88" s="6"/>
      <c r="CH88" s="6"/>
      <c r="CI88" s="6"/>
      <c r="CJ88" s="6"/>
      <c r="CK88" s="6"/>
      <c r="CL88" s="6"/>
      <c r="CM88" s="6"/>
      <c r="CN88" s="6"/>
      <c r="CO88" s="6"/>
      <c r="CP88" s="6"/>
      <c r="CQ88" s="6"/>
    </row>
    <row r="89" spans="2:95">
      <c r="B89" s="22" t="s">
        <v>17</v>
      </c>
      <c r="C89" s="23">
        <v>0</v>
      </c>
      <c r="D89" s="23">
        <v>0</v>
      </c>
      <c r="E89" s="23">
        <v>0</v>
      </c>
      <c r="F89" s="23">
        <v>0</v>
      </c>
      <c r="G89" s="23">
        <v>0</v>
      </c>
      <c r="H89" s="23">
        <v>0</v>
      </c>
      <c r="I89" s="23">
        <v>0</v>
      </c>
      <c r="J89" s="23">
        <v>0</v>
      </c>
      <c r="K89" s="22" t="s">
        <v>17</v>
      </c>
      <c r="L89" s="28">
        <v>0</v>
      </c>
      <c r="M89" s="28">
        <v>5</v>
      </c>
      <c r="N89" s="28">
        <v>21</v>
      </c>
      <c r="O89" s="28">
        <v>93</v>
      </c>
      <c r="P89" s="28">
        <v>279</v>
      </c>
      <c r="Q89" s="6">
        <v>438</v>
      </c>
      <c r="R89" s="6">
        <v>368</v>
      </c>
      <c r="S89" s="6">
        <v>259</v>
      </c>
      <c r="T89" s="6">
        <v>161</v>
      </c>
      <c r="U89" s="6">
        <v>136</v>
      </c>
      <c r="V89" s="6">
        <v>81</v>
      </c>
      <c r="W89" s="6">
        <v>75</v>
      </c>
      <c r="X89" s="6">
        <v>66</v>
      </c>
      <c r="Y89" s="6">
        <v>29</v>
      </c>
      <c r="Z89" s="6">
        <v>31</v>
      </c>
      <c r="AA89" s="6">
        <v>21</v>
      </c>
      <c r="AB89" s="6">
        <v>20</v>
      </c>
      <c r="AC89" s="6">
        <v>13</v>
      </c>
      <c r="AD89" s="6">
        <v>13</v>
      </c>
      <c r="AE89" s="6">
        <v>4</v>
      </c>
      <c r="AF89" s="6">
        <v>5</v>
      </c>
      <c r="AG89" s="6">
        <v>4</v>
      </c>
      <c r="AH89" s="6">
        <v>6</v>
      </c>
      <c r="AI89" s="6">
        <v>6</v>
      </c>
      <c r="AJ89" s="6">
        <v>3</v>
      </c>
      <c r="AK89" s="6">
        <v>5</v>
      </c>
      <c r="AL89" s="6">
        <v>5</v>
      </c>
      <c r="AM89" s="6">
        <v>5</v>
      </c>
      <c r="AN89" s="6">
        <v>6</v>
      </c>
      <c r="AO89" s="6">
        <v>11</v>
      </c>
      <c r="AP89" s="6">
        <v>13</v>
      </c>
      <c r="AQ89" s="6">
        <v>25</v>
      </c>
      <c r="AR89" s="6">
        <v>26</v>
      </c>
      <c r="AS89" s="6">
        <v>2233</v>
      </c>
      <c r="AT89" s="6"/>
      <c r="AU89" s="6"/>
      <c r="AV89" s="6"/>
      <c r="AW89" s="6"/>
      <c r="AX89" s="6"/>
      <c r="AY89" s="6"/>
      <c r="AZ89" s="6"/>
      <c r="BA89" s="6"/>
      <c r="BB89" s="6"/>
      <c r="BC89" s="6"/>
      <c r="BD89" s="6"/>
      <c r="BE89" s="6"/>
      <c r="BF89" s="6"/>
      <c r="BG89" s="6"/>
      <c r="BH89" s="6"/>
      <c r="BI89" s="6"/>
      <c r="BJ89" s="6"/>
      <c r="BK89" s="6"/>
      <c r="BL89" s="6"/>
      <c r="BM89" s="6"/>
      <c r="BN89" s="6"/>
      <c r="BO89" s="6"/>
      <c r="BP89" s="6"/>
      <c r="BQ89" s="6"/>
      <c r="BR89" s="6"/>
      <c r="BS89" s="6"/>
      <c r="BT89" s="6"/>
      <c r="BU89" s="6"/>
      <c r="BV89" s="6"/>
      <c r="BW89" s="6"/>
      <c r="BX89" s="6"/>
      <c r="BY89" s="6"/>
      <c r="BZ89" s="6"/>
      <c r="CA89" s="6"/>
      <c r="CB89" s="6"/>
      <c r="CC89" s="6"/>
      <c r="CD89" s="6"/>
      <c r="CE89" s="6"/>
      <c r="CF89" s="6"/>
      <c r="CG89" s="6"/>
      <c r="CH89" s="6"/>
      <c r="CI89" s="6"/>
      <c r="CJ89" s="6"/>
      <c r="CK89" s="6"/>
      <c r="CL89" s="6"/>
      <c r="CM89" s="6"/>
      <c r="CN89" s="6"/>
      <c r="CO89" s="6"/>
      <c r="CP89" s="6"/>
      <c r="CQ89" s="6"/>
    </row>
    <row r="90" spans="2:95">
      <c r="B90" s="22" t="s">
        <v>18</v>
      </c>
      <c r="C90" s="23">
        <v>0</v>
      </c>
      <c r="D90" s="23">
        <v>0</v>
      </c>
      <c r="E90" s="23">
        <v>0</v>
      </c>
      <c r="F90" s="23">
        <v>0</v>
      </c>
      <c r="G90" s="23">
        <v>0</v>
      </c>
      <c r="H90" s="23">
        <v>0</v>
      </c>
      <c r="I90" s="23">
        <v>0</v>
      </c>
      <c r="J90" s="23">
        <v>0</v>
      </c>
      <c r="K90" s="22" t="s">
        <v>18</v>
      </c>
      <c r="L90" s="28">
        <v>0</v>
      </c>
      <c r="M90" s="28">
        <v>5</v>
      </c>
      <c r="N90" s="28">
        <v>28</v>
      </c>
      <c r="O90" s="28">
        <v>132</v>
      </c>
      <c r="P90" s="28">
        <v>371</v>
      </c>
      <c r="Q90" s="6">
        <v>538</v>
      </c>
      <c r="R90" s="6">
        <v>493</v>
      </c>
      <c r="S90" s="6">
        <v>348</v>
      </c>
      <c r="T90" s="6">
        <v>269</v>
      </c>
      <c r="U90" s="6">
        <v>181</v>
      </c>
      <c r="V90" s="6">
        <v>131</v>
      </c>
      <c r="W90" s="6">
        <v>81</v>
      </c>
      <c r="X90" s="6">
        <v>69</v>
      </c>
      <c r="Y90" s="6">
        <v>70</v>
      </c>
      <c r="Z90" s="6">
        <v>38</v>
      </c>
      <c r="AA90" s="6">
        <v>36</v>
      </c>
      <c r="AB90" s="6">
        <v>31</v>
      </c>
      <c r="AC90" s="6">
        <v>17</v>
      </c>
      <c r="AD90" s="6">
        <v>15</v>
      </c>
      <c r="AE90" s="6">
        <v>12</v>
      </c>
      <c r="AF90" s="6">
        <v>15</v>
      </c>
      <c r="AG90" s="6">
        <v>12</v>
      </c>
      <c r="AH90" s="6">
        <v>11</v>
      </c>
      <c r="AI90" s="6">
        <v>10</v>
      </c>
      <c r="AJ90" s="6">
        <v>6</v>
      </c>
      <c r="AK90" s="6">
        <v>7</v>
      </c>
      <c r="AL90" s="6">
        <v>4</v>
      </c>
      <c r="AM90" s="6">
        <v>7</v>
      </c>
      <c r="AN90" s="6">
        <v>11</v>
      </c>
      <c r="AO90" s="6">
        <v>17</v>
      </c>
      <c r="AP90" s="6">
        <v>22</v>
      </c>
      <c r="AQ90" s="6">
        <v>31</v>
      </c>
      <c r="AR90" s="6">
        <v>46</v>
      </c>
      <c r="AS90" s="6">
        <v>3064</v>
      </c>
      <c r="AT90" s="6"/>
      <c r="AU90" s="6"/>
      <c r="AV90" s="6"/>
      <c r="AW90" s="6"/>
      <c r="AX90" s="6"/>
      <c r="AY90" s="6"/>
      <c r="AZ90" s="6"/>
      <c r="BA90" s="6"/>
      <c r="BB90" s="6"/>
      <c r="BC90" s="6"/>
      <c r="BD90" s="6"/>
      <c r="BE90" s="6"/>
      <c r="BF90" s="6"/>
      <c r="BG90" s="6"/>
      <c r="BH90" s="6"/>
      <c r="BI90" s="6"/>
      <c r="BJ90" s="6"/>
      <c r="BK90" s="6"/>
      <c r="BL90" s="6"/>
      <c r="BM90" s="6"/>
      <c r="BN90" s="6"/>
      <c r="BO90" s="6"/>
      <c r="BP90" s="6"/>
      <c r="BQ90" s="6"/>
      <c r="BR90" s="6"/>
      <c r="BS90" s="6"/>
      <c r="BT90" s="6"/>
      <c r="BU90" s="6"/>
      <c r="BV90" s="6"/>
      <c r="BW90" s="6"/>
      <c r="BX90" s="6"/>
      <c r="BY90" s="6"/>
      <c r="BZ90" s="6"/>
      <c r="CA90" s="6"/>
      <c r="CB90" s="6"/>
      <c r="CC90" s="6"/>
      <c r="CD90" s="6"/>
      <c r="CE90" s="6"/>
      <c r="CF90" s="6"/>
      <c r="CG90" s="6"/>
      <c r="CH90" s="6"/>
      <c r="CI90" s="6"/>
      <c r="CJ90" s="6"/>
      <c r="CK90" s="6"/>
      <c r="CL90" s="6"/>
      <c r="CM90" s="6"/>
      <c r="CN90" s="6"/>
      <c r="CO90" s="6"/>
      <c r="CP90" s="6"/>
      <c r="CQ90" s="6"/>
    </row>
    <row r="91" spans="2:95">
      <c r="B91" s="22" t="s">
        <v>19</v>
      </c>
      <c r="C91" s="23">
        <v>0</v>
      </c>
      <c r="D91" s="23">
        <v>0</v>
      </c>
      <c r="E91" s="23">
        <v>0</v>
      </c>
      <c r="F91" s="23">
        <v>0</v>
      </c>
      <c r="G91" s="23">
        <v>0</v>
      </c>
      <c r="H91" s="23">
        <v>0</v>
      </c>
      <c r="I91" s="23">
        <v>0</v>
      </c>
      <c r="J91" s="23">
        <v>0</v>
      </c>
      <c r="K91" s="22" t="s">
        <v>19</v>
      </c>
      <c r="L91" s="28">
        <v>1</v>
      </c>
      <c r="M91" s="28">
        <v>6</v>
      </c>
      <c r="N91" s="28">
        <v>39</v>
      </c>
      <c r="O91" s="28">
        <v>217</v>
      </c>
      <c r="P91" s="28">
        <v>601</v>
      </c>
      <c r="Q91" s="6">
        <v>865</v>
      </c>
      <c r="R91" s="6">
        <v>787</v>
      </c>
      <c r="S91" s="6">
        <v>580</v>
      </c>
      <c r="T91" s="6">
        <v>394</v>
      </c>
      <c r="U91" s="6">
        <v>340</v>
      </c>
      <c r="V91" s="6">
        <v>198</v>
      </c>
      <c r="W91" s="6">
        <v>187</v>
      </c>
      <c r="X91" s="6">
        <v>139</v>
      </c>
      <c r="Y91" s="6">
        <v>111</v>
      </c>
      <c r="Z91" s="6">
        <v>67</v>
      </c>
      <c r="AA91" s="6">
        <v>70</v>
      </c>
      <c r="AB91" s="6">
        <v>48</v>
      </c>
      <c r="AC91" s="6">
        <v>37</v>
      </c>
      <c r="AD91" s="6">
        <v>34</v>
      </c>
      <c r="AE91" s="6">
        <v>32</v>
      </c>
      <c r="AF91" s="6">
        <v>15</v>
      </c>
      <c r="AG91" s="6">
        <v>14</v>
      </c>
      <c r="AH91" s="6">
        <v>12</v>
      </c>
      <c r="AI91" s="6">
        <v>9</v>
      </c>
      <c r="AJ91" s="6">
        <v>5</v>
      </c>
      <c r="AK91" s="6">
        <v>6</v>
      </c>
      <c r="AL91" s="6">
        <v>9</v>
      </c>
      <c r="AM91" s="6">
        <v>10</v>
      </c>
      <c r="AN91" s="6">
        <v>13</v>
      </c>
      <c r="AO91" s="6">
        <v>26</v>
      </c>
      <c r="AP91" s="6">
        <v>50</v>
      </c>
      <c r="AQ91" s="6">
        <v>51</v>
      </c>
      <c r="AR91" s="6">
        <v>80</v>
      </c>
      <c r="AS91" s="6">
        <v>5053</v>
      </c>
      <c r="AT91" s="6"/>
      <c r="AU91" s="6"/>
      <c r="AV91" s="6"/>
      <c r="AW91" s="6"/>
      <c r="AX91" s="6"/>
      <c r="AY91" s="6"/>
      <c r="AZ91" s="6"/>
      <c r="BA91" s="6"/>
      <c r="BB91" s="6"/>
      <c r="BC91" s="6"/>
      <c r="BD91" s="6"/>
      <c r="BE91" s="6"/>
      <c r="BF91" s="6"/>
      <c r="BG91" s="6"/>
      <c r="BH91" s="6"/>
      <c r="BI91" s="6"/>
      <c r="BJ91" s="6"/>
      <c r="BK91" s="6"/>
      <c r="BL91" s="6"/>
      <c r="BM91" s="6"/>
      <c r="BN91" s="6"/>
      <c r="BO91" s="6"/>
      <c r="BP91" s="6"/>
      <c r="BQ91" s="6"/>
      <c r="BR91" s="6"/>
      <c r="BS91" s="6"/>
      <c r="BT91" s="6"/>
      <c r="BU91" s="6"/>
      <c r="BV91" s="6"/>
      <c r="BW91" s="6"/>
      <c r="BX91" s="6"/>
      <c r="BY91" s="6"/>
      <c r="BZ91" s="6"/>
      <c r="CA91" s="6"/>
      <c r="CB91" s="6"/>
      <c r="CC91" s="6"/>
      <c r="CD91" s="6"/>
      <c r="CE91" s="6"/>
      <c r="CF91" s="6"/>
      <c r="CG91" s="6"/>
      <c r="CH91" s="6"/>
      <c r="CI91" s="6"/>
      <c r="CJ91" s="6"/>
      <c r="CK91" s="6"/>
      <c r="CL91" s="6"/>
      <c r="CM91" s="6"/>
      <c r="CN91" s="6"/>
      <c r="CO91" s="6"/>
      <c r="CP91" s="6"/>
      <c r="CQ91" s="6"/>
    </row>
    <row r="92" spans="2:95">
      <c r="B92" s="22" t="s">
        <v>20</v>
      </c>
      <c r="C92" s="23">
        <v>0</v>
      </c>
      <c r="D92" s="23">
        <v>0</v>
      </c>
      <c r="E92" s="23">
        <v>0</v>
      </c>
      <c r="F92" s="23">
        <v>0</v>
      </c>
      <c r="G92" s="23">
        <v>0</v>
      </c>
      <c r="H92" s="23">
        <v>0</v>
      </c>
      <c r="I92" s="23">
        <v>0</v>
      </c>
      <c r="J92" s="23">
        <v>0</v>
      </c>
      <c r="K92" s="22" t="s">
        <v>20</v>
      </c>
      <c r="L92" s="28">
        <v>3</v>
      </c>
      <c r="M92" s="28">
        <v>2</v>
      </c>
      <c r="N92" s="28">
        <v>46</v>
      </c>
      <c r="O92" s="28">
        <v>291</v>
      </c>
      <c r="P92" s="28">
        <v>812</v>
      </c>
      <c r="Q92" s="6">
        <v>1226</v>
      </c>
      <c r="R92" s="6">
        <v>1089</v>
      </c>
      <c r="S92" s="6">
        <v>845</v>
      </c>
      <c r="T92" s="6">
        <v>671</v>
      </c>
      <c r="U92" s="6">
        <v>476</v>
      </c>
      <c r="V92" s="6">
        <v>347</v>
      </c>
      <c r="W92" s="6">
        <v>277</v>
      </c>
      <c r="X92" s="6">
        <v>205</v>
      </c>
      <c r="Y92" s="6">
        <v>163</v>
      </c>
      <c r="Z92" s="6">
        <v>119</v>
      </c>
      <c r="AA92" s="6">
        <v>86</v>
      </c>
      <c r="AB92" s="6">
        <v>78</v>
      </c>
      <c r="AC92" s="6">
        <v>56</v>
      </c>
      <c r="AD92" s="6">
        <v>39</v>
      </c>
      <c r="AE92" s="6">
        <v>33</v>
      </c>
      <c r="AF92" s="6">
        <v>26</v>
      </c>
      <c r="AG92" s="6">
        <v>23</v>
      </c>
      <c r="AH92" s="6">
        <v>15</v>
      </c>
      <c r="AI92" s="6">
        <v>25</v>
      </c>
      <c r="AJ92" s="6">
        <v>14</v>
      </c>
      <c r="AK92" s="6">
        <v>9</v>
      </c>
      <c r="AL92" s="6">
        <v>10</v>
      </c>
      <c r="AM92" s="6">
        <v>18</v>
      </c>
      <c r="AN92" s="6">
        <v>22</v>
      </c>
      <c r="AO92" s="6">
        <v>29</v>
      </c>
      <c r="AP92" s="6">
        <v>57</v>
      </c>
      <c r="AQ92" s="6">
        <v>86</v>
      </c>
      <c r="AR92" s="6">
        <v>110</v>
      </c>
      <c r="AS92" s="6">
        <v>7308</v>
      </c>
      <c r="AT92" s="6"/>
      <c r="AU92" s="6"/>
      <c r="AV92" s="6"/>
      <c r="AW92" s="6"/>
      <c r="AX92" s="6"/>
      <c r="AY92" s="6"/>
      <c r="AZ92" s="6"/>
      <c r="BA92" s="6"/>
      <c r="BB92" s="6"/>
      <c r="BC92" s="6"/>
      <c r="BD92" s="6"/>
      <c r="BE92" s="6"/>
      <c r="BF92" s="6"/>
      <c r="BG92" s="6"/>
      <c r="BH92" s="6"/>
      <c r="BI92" s="6"/>
      <c r="BJ92" s="6"/>
      <c r="BK92" s="6"/>
      <c r="BL92" s="6"/>
      <c r="BM92" s="6"/>
      <c r="BN92" s="6"/>
      <c r="BO92" s="6"/>
      <c r="BP92" s="6"/>
      <c r="BQ92" s="6"/>
      <c r="BR92" s="6"/>
      <c r="BS92" s="6"/>
      <c r="BT92" s="6"/>
      <c r="BU92" s="6"/>
      <c r="BV92" s="6"/>
      <c r="BW92" s="6"/>
      <c r="BX92" s="6"/>
      <c r="BY92" s="6"/>
      <c r="BZ92" s="6"/>
      <c r="CA92" s="6"/>
      <c r="CB92" s="6"/>
      <c r="CC92" s="6"/>
      <c r="CD92" s="6"/>
      <c r="CE92" s="6"/>
      <c r="CF92" s="6"/>
      <c r="CG92" s="6"/>
      <c r="CH92" s="6"/>
      <c r="CI92" s="6"/>
      <c r="CJ92" s="6"/>
      <c r="CK92" s="6"/>
      <c r="CL92" s="6"/>
      <c r="CM92" s="6"/>
      <c r="CN92" s="6"/>
      <c r="CO92" s="6"/>
      <c r="CP92" s="6"/>
      <c r="CQ92" s="6"/>
    </row>
    <row r="93" spans="2:95">
      <c r="B93" s="22" t="s">
        <v>21</v>
      </c>
      <c r="C93" s="23">
        <v>0</v>
      </c>
      <c r="D93" s="23">
        <v>0</v>
      </c>
      <c r="E93" s="23">
        <v>0</v>
      </c>
      <c r="F93" s="23">
        <v>0</v>
      </c>
      <c r="G93" s="23">
        <v>1</v>
      </c>
      <c r="H93" s="23">
        <v>0</v>
      </c>
      <c r="I93" s="23">
        <v>0</v>
      </c>
      <c r="J93" s="23">
        <v>0</v>
      </c>
      <c r="K93" s="22" t="s">
        <v>21</v>
      </c>
      <c r="L93" s="28">
        <v>1</v>
      </c>
      <c r="M93" s="28">
        <v>8</v>
      </c>
      <c r="N93" s="28">
        <v>74</v>
      </c>
      <c r="O93" s="28">
        <v>354</v>
      </c>
      <c r="P93" s="28">
        <v>1014</v>
      </c>
      <c r="Q93" s="6">
        <v>1574</v>
      </c>
      <c r="R93" s="6">
        <v>1567</v>
      </c>
      <c r="S93" s="6">
        <v>1327</v>
      </c>
      <c r="T93" s="6">
        <v>987</v>
      </c>
      <c r="U93" s="6">
        <v>714</v>
      </c>
      <c r="V93" s="6">
        <v>544</v>
      </c>
      <c r="W93" s="6">
        <v>418</v>
      </c>
      <c r="X93" s="6">
        <v>358</v>
      </c>
      <c r="Y93" s="6">
        <v>256</v>
      </c>
      <c r="Z93" s="6">
        <v>199</v>
      </c>
      <c r="AA93" s="6">
        <v>129</v>
      </c>
      <c r="AB93" s="6">
        <v>122</v>
      </c>
      <c r="AC93" s="6">
        <v>85</v>
      </c>
      <c r="AD93" s="6">
        <v>63</v>
      </c>
      <c r="AE93" s="6">
        <v>41</v>
      </c>
      <c r="AF93" s="6">
        <v>34</v>
      </c>
      <c r="AG93" s="6">
        <v>35</v>
      </c>
      <c r="AH93" s="6">
        <v>24</v>
      </c>
      <c r="AI93" s="6">
        <v>28</v>
      </c>
      <c r="AJ93" s="6">
        <v>24</v>
      </c>
      <c r="AK93" s="6">
        <v>18</v>
      </c>
      <c r="AL93" s="6">
        <v>11</v>
      </c>
      <c r="AM93" s="6">
        <v>15</v>
      </c>
      <c r="AN93" s="6">
        <v>33</v>
      </c>
      <c r="AO93" s="6">
        <v>43</v>
      </c>
      <c r="AP93" s="6">
        <v>76</v>
      </c>
      <c r="AQ93" s="6">
        <v>101</v>
      </c>
      <c r="AR93" s="6">
        <v>139</v>
      </c>
      <c r="AS93" s="6">
        <v>10417</v>
      </c>
      <c r="AT93" s="6"/>
      <c r="AU93" s="6"/>
      <c r="AV93" s="6"/>
      <c r="AW93" s="6"/>
      <c r="AX93" s="6"/>
      <c r="AY93" s="6"/>
      <c r="AZ93" s="6"/>
      <c r="BA93" s="6"/>
      <c r="BB93" s="6"/>
      <c r="BC93" s="6"/>
      <c r="BD93" s="6"/>
      <c r="BE93" s="6"/>
      <c r="BF93" s="6"/>
      <c r="BG93" s="6"/>
      <c r="BH93" s="6"/>
      <c r="BI93" s="6"/>
      <c r="BJ93" s="6"/>
      <c r="BK93" s="6"/>
      <c r="BL93" s="6"/>
      <c r="BM93" s="6"/>
      <c r="BN93" s="6"/>
      <c r="BO93" s="6"/>
      <c r="BP93" s="6"/>
      <c r="BQ93" s="6"/>
      <c r="BR93" s="6"/>
      <c r="BS93" s="6"/>
      <c r="BT93" s="6"/>
      <c r="BU93" s="6"/>
      <c r="BV93" s="6"/>
      <c r="BW93" s="6"/>
      <c r="BX93" s="6"/>
      <c r="BY93" s="6"/>
      <c r="BZ93" s="6"/>
      <c r="CA93" s="6"/>
      <c r="CB93" s="6"/>
      <c r="CC93" s="6"/>
      <c r="CD93" s="6"/>
      <c r="CE93" s="6"/>
      <c r="CF93" s="6"/>
      <c r="CG93" s="6"/>
      <c r="CH93" s="6"/>
      <c r="CI93" s="6"/>
      <c r="CJ93" s="6"/>
      <c r="CK93" s="6"/>
      <c r="CL93" s="6"/>
      <c r="CM93" s="6"/>
      <c r="CN93" s="6"/>
      <c r="CO93" s="6"/>
      <c r="CP93" s="6"/>
      <c r="CQ93" s="6"/>
    </row>
    <row r="94" spans="2:95">
      <c r="B94" s="22" t="s">
        <v>22</v>
      </c>
      <c r="C94" s="23">
        <v>0</v>
      </c>
      <c r="D94" s="23">
        <v>0</v>
      </c>
      <c r="E94" s="23">
        <v>0</v>
      </c>
      <c r="F94" s="23">
        <v>0</v>
      </c>
      <c r="G94" s="23">
        <v>0</v>
      </c>
      <c r="H94" s="23">
        <v>0</v>
      </c>
      <c r="I94" s="23">
        <v>0</v>
      </c>
      <c r="J94" s="23">
        <v>0</v>
      </c>
      <c r="K94" s="22" t="s">
        <v>22</v>
      </c>
      <c r="L94" s="28">
        <v>0</v>
      </c>
      <c r="M94" s="28">
        <v>8</v>
      </c>
      <c r="N94" s="28">
        <v>84</v>
      </c>
      <c r="O94" s="28">
        <v>335</v>
      </c>
      <c r="P94" s="28">
        <v>867</v>
      </c>
      <c r="Q94" s="6">
        <v>1531</v>
      </c>
      <c r="R94" s="6">
        <v>1731</v>
      </c>
      <c r="S94" s="6">
        <v>1468</v>
      </c>
      <c r="T94" s="6">
        <v>1113</v>
      </c>
      <c r="U94" s="6">
        <v>902</v>
      </c>
      <c r="V94" s="6">
        <v>650</v>
      </c>
      <c r="W94" s="6">
        <v>532</v>
      </c>
      <c r="X94" s="6">
        <v>393</v>
      </c>
      <c r="Y94" s="6">
        <v>284</v>
      </c>
      <c r="Z94" s="6">
        <v>209</v>
      </c>
      <c r="AA94" s="6">
        <v>143</v>
      </c>
      <c r="AB94" s="6">
        <v>118</v>
      </c>
      <c r="AC94" s="6">
        <v>90</v>
      </c>
      <c r="AD94" s="6">
        <v>64</v>
      </c>
      <c r="AE94" s="6">
        <v>43</v>
      </c>
      <c r="AF94" s="6">
        <v>47</v>
      </c>
      <c r="AG94" s="6">
        <v>26</v>
      </c>
      <c r="AH94" s="6">
        <v>23</v>
      </c>
      <c r="AI94" s="6">
        <v>31</v>
      </c>
      <c r="AJ94" s="6">
        <v>22</v>
      </c>
      <c r="AK94" s="6">
        <v>17</v>
      </c>
      <c r="AL94" s="6">
        <v>14</v>
      </c>
      <c r="AM94" s="6">
        <v>18</v>
      </c>
      <c r="AN94" s="6">
        <v>46</v>
      </c>
      <c r="AO94" s="6">
        <v>41</v>
      </c>
      <c r="AP94" s="6">
        <v>65</v>
      </c>
      <c r="AQ94" s="6">
        <v>93</v>
      </c>
      <c r="AR94" s="6">
        <v>123</v>
      </c>
      <c r="AS94" s="6">
        <v>11131</v>
      </c>
      <c r="AT94" s="6"/>
      <c r="AU94" s="6"/>
      <c r="AV94" s="6"/>
      <c r="AW94" s="6"/>
      <c r="AX94" s="6"/>
      <c r="AY94" s="6"/>
      <c r="AZ94" s="6"/>
      <c r="BA94" s="6"/>
      <c r="BB94" s="6"/>
      <c r="BC94" s="6"/>
      <c r="BD94" s="6"/>
      <c r="BE94" s="6"/>
      <c r="BF94" s="6"/>
      <c r="BG94" s="6"/>
      <c r="BH94" s="6"/>
      <c r="BI94" s="6"/>
      <c r="BJ94" s="6"/>
      <c r="BK94" s="6"/>
      <c r="BL94" s="6"/>
      <c r="BM94" s="6"/>
      <c r="BN94" s="6"/>
      <c r="BO94" s="6"/>
      <c r="BP94" s="6"/>
      <c r="BQ94" s="6"/>
      <c r="BR94" s="6"/>
      <c r="BS94" s="6"/>
      <c r="BT94" s="6"/>
      <c r="BU94" s="6"/>
      <c r="BV94" s="6"/>
      <c r="BW94" s="6"/>
      <c r="BX94" s="6"/>
      <c r="BY94" s="6"/>
      <c r="BZ94" s="6"/>
      <c r="CA94" s="6"/>
      <c r="CB94" s="6"/>
      <c r="CC94" s="6"/>
      <c r="CD94" s="6"/>
      <c r="CE94" s="6"/>
      <c r="CF94" s="6"/>
      <c r="CG94" s="6"/>
      <c r="CH94" s="6"/>
      <c r="CI94" s="6"/>
      <c r="CJ94" s="6"/>
      <c r="CK94" s="6"/>
      <c r="CL94" s="6"/>
      <c r="CM94" s="6"/>
      <c r="CN94" s="6"/>
      <c r="CO94" s="6"/>
      <c r="CP94" s="6"/>
      <c r="CQ94" s="6"/>
    </row>
    <row r="95" spans="2:95">
      <c r="B95" s="22" t="s">
        <v>23</v>
      </c>
      <c r="C95" s="23">
        <v>0</v>
      </c>
      <c r="D95" s="23">
        <v>0</v>
      </c>
      <c r="E95" s="23">
        <v>0</v>
      </c>
      <c r="F95" s="23">
        <v>0</v>
      </c>
      <c r="G95" s="23">
        <v>0</v>
      </c>
      <c r="H95" s="23">
        <v>0</v>
      </c>
      <c r="I95" s="23">
        <v>0</v>
      </c>
      <c r="J95" s="23">
        <v>0</v>
      </c>
      <c r="K95" s="22" t="s">
        <v>23</v>
      </c>
      <c r="L95" s="28">
        <v>1</v>
      </c>
      <c r="M95" s="28">
        <v>7</v>
      </c>
      <c r="N95" s="28">
        <v>69</v>
      </c>
      <c r="O95" s="28">
        <v>272</v>
      </c>
      <c r="P95" s="28">
        <v>793</v>
      </c>
      <c r="Q95" s="6">
        <v>1426</v>
      </c>
      <c r="R95" s="6">
        <v>1710</v>
      </c>
      <c r="S95" s="6">
        <v>1641</v>
      </c>
      <c r="T95" s="6">
        <v>1339</v>
      </c>
      <c r="U95" s="6">
        <v>1044</v>
      </c>
      <c r="V95" s="6">
        <v>769</v>
      </c>
      <c r="W95" s="6">
        <v>610</v>
      </c>
      <c r="X95" s="6">
        <v>455</v>
      </c>
      <c r="Y95" s="6">
        <v>330</v>
      </c>
      <c r="Z95" s="6">
        <v>236</v>
      </c>
      <c r="AA95" s="6">
        <v>157</v>
      </c>
      <c r="AB95" s="6">
        <v>144</v>
      </c>
      <c r="AC95" s="6">
        <v>100</v>
      </c>
      <c r="AD95" s="6">
        <v>88</v>
      </c>
      <c r="AE95" s="6">
        <v>50</v>
      </c>
      <c r="AF95" s="6">
        <v>38</v>
      </c>
      <c r="AG95" s="6">
        <v>35</v>
      </c>
      <c r="AH95" s="6">
        <v>33</v>
      </c>
      <c r="AI95" s="6">
        <v>26</v>
      </c>
      <c r="AJ95" s="6">
        <v>12</v>
      </c>
      <c r="AK95" s="6">
        <v>19</v>
      </c>
      <c r="AL95" s="6">
        <v>15</v>
      </c>
      <c r="AM95" s="6">
        <v>19</v>
      </c>
      <c r="AN95" s="6">
        <v>27</v>
      </c>
      <c r="AO95" s="6">
        <v>54</v>
      </c>
      <c r="AP95" s="6">
        <v>65</v>
      </c>
      <c r="AQ95" s="6">
        <v>97</v>
      </c>
      <c r="AR95" s="6">
        <v>131</v>
      </c>
      <c r="AS95" s="6">
        <v>11812</v>
      </c>
      <c r="AT95" s="6"/>
      <c r="AU95" s="6"/>
      <c r="AV95" s="6"/>
      <c r="AW95" s="6"/>
      <c r="AX95" s="6"/>
      <c r="AY95" s="6"/>
      <c r="AZ95" s="6"/>
      <c r="BA95" s="6"/>
      <c r="BB95" s="6"/>
      <c r="BC95" s="6"/>
      <c r="BD95" s="6"/>
      <c r="BE95" s="6"/>
      <c r="BF95" s="6"/>
      <c r="BG95" s="6"/>
      <c r="BH95" s="6"/>
      <c r="BI95" s="6"/>
      <c r="BJ95" s="6"/>
      <c r="BK95" s="6"/>
      <c r="BL95" s="6"/>
      <c r="BM95" s="6"/>
      <c r="BN95" s="6"/>
      <c r="BO95" s="6"/>
      <c r="BP95" s="6"/>
      <c r="BQ95" s="6"/>
      <c r="BR95" s="6"/>
      <c r="BS95" s="6"/>
      <c r="BT95" s="6"/>
      <c r="BU95" s="6"/>
      <c r="BV95" s="6"/>
      <c r="BW95" s="6"/>
      <c r="BX95" s="6"/>
      <c r="BY95" s="6"/>
      <c r="BZ95" s="6"/>
      <c r="CA95" s="6"/>
      <c r="CB95" s="6"/>
      <c r="CC95" s="6"/>
      <c r="CD95" s="6"/>
      <c r="CE95" s="6"/>
      <c r="CF95" s="6"/>
      <c r="CG95" s="6"/>
      <c r="CH95" s="6"/>
      <c r="CI95" s="6"/>
      <c r="CJ95" s="6"/>
      <c r="CK95" s="6"/>
      <c r="CL95" s="6"/>
      <c r="CM95" s="6"/>
      <c r="CN95" s="6"/>
      <c r="CO95" s="6"/>
      <c r="CP95" s="6"/>
      <c r="CQ95" s="6"/>
    </row>
    <row r="96" spans="2:95" ht="24" customHeight="1">
      <c r="B96" s="18" t="s">
        <v>48</v>
      </c>
      <c r="C96" s="23"/>
      <c r="D96" s="23"/>
      <c r="E96" s="23"/>
      <c r="F96" s="23"/>
      <c r="G96" s="23"/>
      <c r="H96" s="23"/>
      <c r="I96" s="23"/>
      <c r="J96" s="23"/>
      <c r="K96" s="23"/>
      <c r="L96" s="23"/>
      <c r="M96" s="28"/>
      <c r="N96" s="28"/>
      <c r="O96" s="28"/>
      <c r="P96" s="28"/>
      <c r="Q96" s="6"/>
      <c r="R96" s="6"/>
      <c r="S96" s="6"/>
      <c r="T96" s="6"/>
      <c r="U96" s="6"/>
      <c r="V96" s="6"/>
      <c r="W96" s="6"/>
      <c r="X96" s="6"/>
      <c r="Y96" s="6"/>
      <c r="Z96" s="6"/>
      <c r="AA96" s="6"/>
      <c r="AB96" s="6"/>
      <c r="AC96" s="6"/>
      <c r="AD96" s="6"/>
      <c r="AE96" s="6"/>
      <c r="AF96" s="6"/>
      <c r="AG96" s="6"/>
      <c r="AH96" s="6"/>
      <c r="AI96" s="6"/>
      <c r="AJ96" s="6"/>
      <c r="AK96" s="6"/>
      <c r="AL96" s="6"/>
      <c r="AM96" s="6"/>
      <c r="AN96" s="6"/>
      <c r="AO96" s="6"/>
      <c r="AP96" s="6"/>
      <c r="AQ96" s="6"/>
      <c r="AR96" s="6"/>
      <c r="AS96" s="6"/>
      <c r="AT96" s="6"/>
      <c r="AU96" s="6"/>
      <c r="AV96" s="6"/>
      <c r="AW96" s="6"/>
      <c r="AX96" s="6"/>
      <c r="AY96" s="6"/>
      <c r="AZ96" s="6"/>
      <c r="BA96" s="6"/>
      <c r="BB96" s="6"/>
      <c r="BC96" s="6"/>
      <c r="BD96" s="6"/>
      <c r="BE96" s="6"/>
      <c r="BF96" s="6"/>
      <c r="BG96" s="6"/>
      <c r="BH96" s="6"/>
      <c r="BI96" s="6"/>
      <c r="BJ96" s="6"/>
      <c r="BK96" s="6"/>
      <c r="BL96" s="6"/>
      <c r="BM96" s="6"/>
      <c r="BN96" s="6"/>
      <c r="BO96" s="6"/>
      <c r="BP96" s="6"/>
      <c r="BQ96" s="6"/>
      <c r="BR96" s="6"/>
      <c r="BS96" s="6"/>
      <c r="BT96" s="6"/>
      <c r="BU96" s="6"/>
      <c r="BV96" s="6"/>
      <c r="BW96" s="6"/>
      <c r="BX96" s="6"/>
      <c r="BY96" s="6"/>
      <c r="BZ96" s="6"/>
      <c r="CA96" s="6"/>
      <c r="CB96" s="6"/>
      <c r="CC96" s="6"/>
      <c r="CD96" s="6"/>
      <c r="CE96" s="6"/>
      <c r="CF96" s="6"/>
      <c r="CG96" s="6"/>
      <c r="CH96" s="6"/>
      <c r="CI96" s="6"/>
      <c r="CJ96" s="6"/>
      <c r="CK96" s="6"/>
      <c r="CL96" s="6"/>
      <c r="CM96" s="6"/>
      <c r="CN96" s="6"/>
      <c r="CO96" s="6"/>
      <c r="CP96" s="6"/>
      <c r="CQ96" s="6"/>
    </row>
    <row r="97" spans="2:95" ht="14">
      <c r="B97" s="18" t="s">
        <v>3</v>
      </c>
      <c r="C97" s="23"/>
      <c r="D97" s="23"/>
      <c r="E97" s="23"/>
      <c r="F97" s="23"/>
      <c r="G97" s="23"/>
      <c r="H97" s="23"/>
      <c r="I97" s="23"/>
      <c r="J97" s="23"/>
      <c r="K97" s="23"/>
      <c r="L97" s="23"/>
      <c r="M97" s="23"/>
      <c r="N97" s="23"/>
      <c r="O97" s="23"/>
      <c r="P97" s="23"/>
      <c r="Q97" s="6"/>
      <c r="R97" s="6"/>
      <c r="S97" s="6"/>
      <c r="T97" s="6"/>
      <c r="U97" s="6"/>
      <c r="V97" s="6"/>
      <c r="W97" s="6"/>
      <c r="X97" s="6"/>
      <c r="Y97" s="6"/>
      <c r="Z97" s="6"/>
      <c r="AA97" s="6"/>
      <c r="AB97" s="6"/>
      <c r="AC97" s="6"/>
      <c r="AD97" s="6"/>
      <c r="AE97" s="6"/>
      <c r="AF97" s="6"/>
      <c r="AG97" s="6"/>
      <c r="AH97" s="6"/>
      <c r="AI97" s="6"/>
      <c r="AJ97" s="6"/>
      <c r="AK97" s="6"/>
      <c r="AL97" s="6"/>
      <c r="AM97" s="6"/>
      <c r="AN97" s="6"/>
      <c r="AO97" s="6"/>
      <c r="AP97" s="6"/>
      <c r="AQ97" s="6"/>
      <c r="AR97" s="6"/>
      <c r="AS97" s="6"/>
      <c r="AT97" s="6"/>
      <c r="AU97" s="6"/>
      <c r="AV97" s="6"/>
      <c r="AW97" s="6"/>
      <c r="AX97" s="6"/>
      <c r="AY97" s="6"/>
      <c r="AZ97" s="6"/>
      <c r="BA97" s="6"/>
      <c r="BB97" s="6"/>
      <c r="BC97" s="6"/>
      <c r="BD97" s="6"/>
      <c r="BE97" s="6"/>
      <c r="BF97" s="6"/>
      <c r="BG97" s="6"/>
      <c r="BH97" s="6"/>
      <c r="BI97" s="6"/>
      <c r="BJ97" s="6"/>
      <c r="BK97" s="6"/>
      <c r="BL97" s="6"/>
      <c r="BM97" s="6"/>
      <c r="BN97" s="6"/>
      <c r="BO97" s="6"/>
      <c r="BP97" s="6"/>
      <c r="BQ97" s="6"/>
      <c r="BR97" s="6"/>
      <c r="BS97" s="6"/>
      <c r="BT97" s="6"/>
      <c r="BU97" s="6"/>
      <c r="BV97" s="6"/>
      <c r="BW97" s="6"/>
      <c r="BX97" s="6"/>
      <c r="BY97" s="6"/>
      <c r="BZ97" s="6"/>
      <c r="CA97" s="6"/>
      <c r="CB97" s="6"/>
      <c r="CC97" s="6"/>
      <c r="CD97" s="6"/>
      <c r="CE97" s="6"/>
      <c r="CF97" s="6"/>
      <c r="CG97" s="6"/>
      <c r="CH97" s="6"/>
      <c r="CI97" s="6"/>
      <c r="CJ97" s="6"/>
      <c r="CK97" s="6"/>
      <c r="CL97" s="6"/>
      <c r="CM97" s="6"/>
      <c r="CN97" s="6"/>
      <c r="CO97" s="6"/>
      <c r="CP97" s="6"/>
      <c r="CQ97" s="6"/>
    </row>
    <row r="98" spans="2:95" ht="14">
      <c r="B98" s="4" t="s">
        <v>4</v>
      </c>
      <c r="C98" s="23">
        <v>0</v>
      </c>
      <c r="D98" s="23">
        <v>0</v>
      </c>
      <c r="E98" s="23">
        <v>0</v>
      </c>
      <c r="F98" s="23">
        <v>0</v>
      </c>
      <c r="G98" s="23">
        <v>0</v>
      </c>
      <c r="H98" s="23">
        <v>0</v>
      </c>
      <c r="I98" s="23">
        <v>0</v>
      </c>
      <c r="J98" s="23">
        <v>0</v>
      </c>
      <c r="K98" s="23">
        <v>0</v>
      </c>
      <c r="L98" s="23">
        <v>0</v>
      </c>
      <c r="M98" s="23">
        <v>0</v>
      </c>
      <c r="N98" s="23">
        <v>0</v>
      </c>
      <c r="O98" s="23">
        <v>0</v>
      </c>
      <c r="P98" s="23">
        <v>0</v>
      </c>
      <c r="Q98" s="6">
        <v>0</v>
      </c>
      <c r="R98" s="6">
        <v>0</v>
      </c>
      <c r="S98" s="6">
        <v>0</v>
      </c>
      <c r="T98" s="6">
        <v>0</v>
      </c>
      <c r="U98" s="6">
        <v>1</v>
      </c>
      <c r="V98" s="6">
        <v>1</v>
      </c>
      <c r="W98" s="6">
        <v>0</v>
      </c>
      <c r="X98" s="6">
        <v>0</v>
      </c>
      <c r="Y98" s="6">
        <v>0</v>
      </c>
      <c r="Z98" s="6">
        <v>0</v>
      </c>
      <c r="AA98" s="6">
        <v>0</v>
      </c>
      <c r="AB98" s="6">
        <v>0</v>
      </c>
      <c r="AC98" s="6">
        <v>0</v>
      </c>
      <c r="AD98" s="6">
        <v>0</v>
      </c>
      <c r="AE98" s="6">
        <v>0</v>
      </c>
      <c r="AF98" s="6">
        <v>0</v>
      </c>
      <c r="AG98" s="6">
        <v>0</v>
      </c>
      <c r="AH98" s="6">
        <v>0</v>
      </c>
      <c r="AI98" s="6">
        <v>0</v>
      </c>
      <c r="AJ98" s="6">
        <v>0</v>
      </c>
      <c r="AK98" s="6">
        <v>0</v>
      </c>
      <c r="AL98" s="6">
        <v>0</v>
      </c>
      <c r="AM98" s="6">
        <v>0</v>
      </c>
      <c r="AN98" s="6">
        <v>0</v>
      </c>
      <c r="AO98" s="6">
        <v>0</v>
      </c>
      <c r="AP98" s="6">
        <v>0</v>
      </c>
      <c r="AQ98" s="6">
        <v>0</v>
      </c>
      <c r="AR98" s="6">
        <v>0</v>
      </c>
      <c r="AS98" s="6">
        <v>2</v>
      </c>
      <c r="AT98" s="6"/>
      <c r="AU98" s="6"/>
      <c r="AV98" s="6"/>
      <c r="AW98" s="6"/>
      <c r="AX98" s="6"/>
      <c r="AY98" s="6"/>
      <c r="AZ98" s="6"/>
      <c r="BA98" s="6"/>
      <c r="BB98" s="6"/>
      <c r="BC98" s="6"/>
      <c r="BD98" s="6"/>
      <c r="BE98" s="6"/>
      <c r="BF98" s="6"/>
      <c r="BG98" s="6"/>
      <c r="BH98" s="6"/>
      <c r="BI98" s="6"/>
      <c r="BJ98" s="6"/>
      <c r="BK98" s="6"/>
      <c r="BL98" s="6"/>
      <c r="BM98" s="6"/>
      <c r="BN98" s="6"/>
      <c r="BO98" s="6"/>
      <c r="BP98" s="6"/>
      <c r="BQ98" s="6"/>
      <c r="BR98" s="6"/>
      <c r="BS98" s="6"/>
      <c r="BT98" s="6"/>
      <c r="BU98" s="6"/>
      <c r="BV98" s="6"/>
      <c r="BW98" s="6"/>
      <c r="BX98" s="6"/>
      <c r="BY98" s="6"/>
      <c r="BZ98" s="6"/>
      <c r="CA98" s="6"/>
      <c r="CB98" s="6"/>
      <c r="CC98" s="6"/>
      <c r="CD98" s="6"/>
      <c r="CE98" s="6"/>
      <c r="CF98" s="6"/>
      <c r="CG98" s="6"/>
      <c r="CH98" s="6"/>
      <c r="CI98" s="6"/>
      <c r="CJ98" s="6"/>
      <c r="CK98" s="6"/>
      <c r="CL98" s="6"/>
      <c r="CM98" s="6"/>
      <c r="CN98" s="6"/>
      <c r="CO98" s="6"/>
      <c r="CP98" s="6"/>
      <c r="CQ98" s="6"/>
    </row>
    <row r="99" spans="2:95" ht="14">
      <c r="B99" s="27" t="s">
        <v>5</v>
      </c>
      <c r="C99" s="23">
        <v>0</v>
      </c>
      <c r="D99" s="23">
        <v>0</v>
      </c>
      <c r="E99" s="23">
        <v>0</v>
      </c>
      <c r="F99" s="23">
        <v>0</v>
      </c>
      <c r="G99" s="23">
        <v>0</v>
      </c>
      <c r="H99" s="23">
        <v>0</v>
      </c>
      <c r="I99" s="23">
        <v>0</v>
      </c>
      <c r="J99" s="23">
        <v>0</v>
      </c>
      <c r="K99" s="23">
        <v>0</v>
      </c>
      <c r="L99" s="23">
        <v>0</v>
      </c>
      <c r="M99" s="23">
        <v>0</v>
      </c>
      <c r="N99" s="23">
        <v>0</v>
      </c>
      <c r="O99" s="23">
        <v>0</v>
      </c>
      <c r="P99" s="23">
        <v>0</v>
      </c>
      <c r="Q99" s="6">
        <v>0</v>
      </c>
      <c r="R99" s="6">
        <v>0</v>
      </c>
      <c r="S99" s="6">
        <v>0</v>
      </c>
      <c r="T99" s="6">
        <v>0</v>
      </c>
      <c r="U99" s="6">
        <v>0</v>
      </c>
      <c r="V99" s="6">
        <v>0</v>
      </c>
      <c r="W99" s="6">
        <v>0</v>
      </c>
      <c r="X99" s="6">
        <v>0</v>
      </c>
      <c r="Y99" s="6">
        <v>0</v>
      </c>
      <c r="Z99" s="6">
        <v>0</v>
      </c>
      <c r="AA99" s="6">
        <v>0</v>
      </c>
      <c r="AB99" s="6">
        <v>0</v>
      </c>
      <c r="AC99" s="6">
        <v>0</v>
      </c>
      <c r="AD99" s="6">
        <v>0</v>
      </c>
      <c r="AE99" s="6">
        <v>0</v>
      </c>
      <c r="AF99" s="6">
        <v>0</v>
      </c>
      <c r="AG99" s="6">
        <v>0</v>
      </c>
      <c r="AH99" s="6">
        <v>0</v>
      </c>
      <c r="AI99" s="6">
        <v>0</v>
      </c>
      <c r="AJ99" s="6">
        <v>0</v>
      </c>
      <c r="AK99" s="6">
        <v>0</v>
      </c>
      <c r="AL99" s="6">
        <v>0</v>
      </c>
      <c r="AM99" s="6">
        <v>0</v>
      </c>
      <c r="AN99" s="6">
        <v>0</v>
      </c>
      <c r="AO99" s="6">
        <v>0</v>
      </c>
      <c r="AP99" s="6">
        <v>0</v>
      </c>
      <c r="AQ99" s="6">
        <v>0</v>
      </c>
      <c r="AR99" s="6">
        <v>0</v>
      </c>
      <c r="AS99" s="6">
        <v>0</v>
      </c>
      <c r="AT99" s="6"/>
      <c r="AU99" s="6"/>
      <c r="AV99" s="6"/>
      <c r="AW99" s="6"/>
      <c r="AX99" s="6"/>
      <c r="AY99" s="6"/>
      <c r="AZ99" s="6"/>
      <c r="BA99" s="6"/>
      <c r="BB99" s="6"/>
      <c r="BC99" s="6"/>
      <c r="BD99" s="6"/>
      <c r="BE99" s="6"/>
      <c r="BF99" s="6"/>
      <c r="BG99" s="6"/>
      <c r="BH99" s="6"/>
      <c r="BI99" s="6"/>
      <c r="BJ99" s="6"/>
      <c r="BK99" s="6"/>
      <c r="BL99" s="6"/>
      <c r="BM99" s="6"/>
      <c r="BN99" s="6"/>
      <c r="BO99" s="6"/>
      <c r="BP99" s="6"/>
      <c r="BQ99" s="6"/>
      <c r="BR99" s="6"/>
      <c r="BS99" s="6"/>
      <c r="BT99" s="6"/>
      <c r="BU99" s="6"/>
      <c r="BV99" s="6"/>
      <c r="BW99" s="6"/>
      <c r="BX99" s="6"/>
      <c r="BY99" s="6"/>
      <c r="BZ99" s="6"/>
      <c r="CA99" s="6"/>
      <c r="CB99" s="6"/>
      <c r="CC99" s="6"/>
      <c r="CD99" s="6"/>
      <c r="CE99" s="6"/>
      <c r="CF99" s="6"/>
      <c r="CG99" s="6"/>
      <c r="CH99" s="6"/>
      <c r="CI99" s="6"/>
      <c r="CJ99" s="6"/>
      <c r="CK99" s="6"/>
      <c r="CL99" s="6"/>
      <c r="CM99" s="6"/>
      <c r="CN99" s="6"/>
      <c r="CO99" s="6"/>
      <c r="CP99" s="6"/>
      <c r="CQ99" s="6"/>
    </row>
    <row r="100" spans="2:95" ht="14">
      <c r="B100" s="19" t="s">
        <v>6</v>
      </c>
      <c r="C100" s="23">
        <v>0</v>
      </c>
      <c r="D100" s="23">
        <v>0</v>
      </c>
      <c r="E100" s="23">
        <v>0</v>
      </c>
      <c r="F100" s="23">
        <v>0</v>
      </c>
      <c r="G100" s="23">
        <v>0</v>
      </c>
      <c r="H100" s="23">
        <v>0</v>
      </c>
      <c r="I100" s="23">
        <v>0</v>
      </c>
      <c r="J100" s="23">
        <v>0</v>
      </c>
      <c r="K100" s="23">
        <v>0</v>
      </c>
      <c r="L100" s="23">
        <v>0</v>
      </c>
      <c r="M100" s="23">
        <v>0</v>
      </c>
      <c r="N100" s="23">
        <v>0</v>
      </c>
      <c r="O100" s="23">
        <v>0</v>
      </c>
      <c r="P100" s="23">
        <v>0</v>
      </c>
      <c r="Q100" s="6">
        <v>0</v>
      </c>
      <c r="R100" s="6">
        <v>0</v>
      </c>
      <c r="S100" s="6">
        <v>0</v>
      </c>
      <c r="T100" s="6">
        <v>0</v>
      </c>
      <c r="U100" s="6">
        <v>0</v>
      </c>
      <c r="V100" s="6">
        <v>0</v>
      </c>
      <c r="W100" s="6">
        <v>0</v>
      </c>
      <c r="X100" s="6">
        <v>0</v>
      </c>
      <c r="Y100" s="6">
        <v>0</v>
      </c>
      <c r="Z100" s="6">
        <v>0</v>
      </c>
      <c r="AA100" s="6">
        <v>0</v>
      </c>
      <c r="AB100" s="6">
        <v>0</v>
      </c>
      <c r="AC100" s="6">
        <v>0</v>
      </c>
      <c r="AD100" s="6">
        <v>0</v>
      </c>
      <c r="AE100" s="6">
        <v>0</v>
      </c>
      <c r="AF100" s="6">
        <v>0</v>
      </c>
      <c r="AG100" s="6">
        <v>0</v>
      </c>
      <c r="AH100" s="6">
        <v>0</v>
      </c>
      <c r="AI100" s="6">
        <v>0</v>
      </c>
      <c r="AJ100" s="6">
        <v>0</v>
      </c>
      <c r="AK100" s="6">
        <v>0</v>
      </c>
      <c r="AL100" s="6">
        <v>0</v>
      </c>
      <c r="AM100" s="6">
        <v>0</v>
      </c>
      <c r="AN100" s="6">
        <v>0</v>
      </c>
      <c r="AO100" s="6">
        <v>0</v>
      </c>
      <c r="AP100" s="6">
        <v>0</v>
      </c>
      <c r="AQ100" s="6">
        <v>0</v>
      </c>
      <c r="AR100" s="6">
        <v>0</v>
      </c>
      <c r="AS100" s="6">
        <v>0</v>
      </c>
      <c r="AT100" s="6"/>
      <c r="AU100" s="6"/>
      <c r="AV100" s="6"/>
      <c r="AW100" s="6"/>
      <c r="AX100" s="6"/>
      <c r="AY100" s="6"/>
      <c r="AZ100" s="6"/>
      <c r="BA100" s="6"/>
      <c r="BB100" s="6"/>
      <c r="BC100" s="6"/>
      <c r="BD100" s="6"/>
      <c r="BE100" s="6"/>
      <c r="BF100" s="6"/>
      <c r="BG100" s="6"/>
      <c r="BH100" s="6"/>
      <c r="BI100" s="6"/>
      <c r="BJ100" s="6"/>
      <c r="BK100" s="6"/>
      <c r="BL100" s="6"/>
      <c r="BM100" s="6"/>
      <c r="BN100" s="6"/>
      <c r="BO100" s="6"/>
      <c r="BP100" s="6"/>
      <c r="BQ100" s="6"/>
      <c r="BR100" s="6"/>
      <c r="BS100" s="6"/>
      <c r="BT100" s="6"/>
      <c r="BU100" s="6"/>
      <c r="BV100" s="6"/>
      <c r="BW100" s="6"/>
      <c r="BX100" s="6"/>
      <c r="BY100" s="6"/>
      <c r="BZ100" s="6"/>
      <c r="CA100" s="6"/>
      <c r="CB100" s="6"/>
      <c r="CC100" s="6"/>
      <c r="CD100" s="6"/>
      <c r="CE100" s="6"/>
      <c r="CF100" s="6"/>
      <c r="CG100" s="6"/>
      <c r="CH100" s="6"/>
      <c r="CI100" s="6"/>
      <c r="CJ100" s="6"/>
      <c r="CK100" s="6"/>
      <c r="CL100" s="6"/>
      <c r="CM100" s="6"/>
      <c r="CN100" s="6"/>
      <c r="CO100" s="6"/>
      <c r="CP100" s="6"/>
      <c r="CQ100" s="6"/>
    </row>
    <row r="101" spans="2:95" ht="14">
      <c r="B101" s="4" t="s">
        <v>7</v>
      </c>
      <c r="C101" s="23">
        <v>0</v>
      </c>
      <c r="D101" s="23">
        <v>0</v>
      </c>
      <c r="E101" s="23">
        <v>0</v>
      </c>
      <c r="F101" s="23">
        <v>0</v>
      </c>
      <c r="G101" s="23">
        <v>0</v>
      </c>
      <c r="H101" s="23">
        <v>0</v>
      </c>
      <c r="I101" s="23">
        <v>0</v>
      </c>
      <c r="J101" s="23">
        <v>0</v>
      </c>
      <c r="K101" s="23">
        <v>0</v>
      </c>
      <c r="L101" s="23">
        <v>0</v>
      </c>
      <c r="M101" s="23">
        <v>0</v>
      </c>
      <c r="N101" s="23">
        <v>0</v>
      </c>
      <c r="O101" s="23">
        <v>0</v>
      </c>
      <c r="P101" s="23">
        <v>0</v>
      </c>
      <c r="Q101" s="6">
        <v>0</v>
      </c>
      <c r="R101" s="6">
        <v>0</v>
      </c>
      <c r="S101" s="6">
        <v>0</v>
      </c>
      <c r="T101" s="6">
        <v>0</v>
      </c>
      <c r="U101" s="6">
        <v>0</v>
      </c>
      <c r="V101" s="6">
        <v>0</v>
      </c>
      <c r="W101" s="6">
        <v>1</v>
      </c>
      <c r="X101" s="6">
        <v>0</v>
      </c>
      <c r="Y101" s="6">
        <v>1</v>
      </c>
      <c r="Z101" s="6">
        <v>0</v>
      </c>
      <c r="AA101" s="6">
        <v>0</v>
      </c>
      <c r="AB101" s="6">
        <v>0</v>
      </c>
      <c r="AC101" s="6">
        <v>0</v>
      </c>
      <c r="AD101" s="6">
        <v>0</v>
      </c>
      <c r="AE101" s="6">
        <v>0</v>
      </c>
      <c r="AF101" s="6">
        <v>0</v>
      </c>
      <c r="AG101" s="6">
        <v>0</v>
      </c>
      <c r="AH101" s="6">
        <v>0</v>
      </c>
      <c r="AI101" s="6">
        <v>0</v>
      </c>
      <c r="AJ101" s="6">
        <v>0</v>
      </c>
      <c r="AK101" s="6">
        <v>0</v>
      </c>
      <c r="AL101" s="6">
        <v>0</v>
      </c>
      <c r="AM101" s="6">
        <v>0</v>
      </c>
      <c r="AN101" s="6">
        <v>0</v>
      </c>
      <c r="AO101" s="6">
        <v>0</v>
      </c>
      <c r="AP101" s="6">
        <v>0</v>
      </c>
      <c r="AQ101" s="6">
        <v>0</v>
      </c>
      <c r="AR101" s="6">
        <v>0</v>
      </c>
      <c r="AS101" s="6">
        <v>2</v>
      </c>
      <c r="AT101" s="6"/>
      <c r="AU101" s="6"/>
      <c r="AV101" s="6"/>
      <c r="AW101" s="6"/>
      <c r="AX101" s="6"/>
      <c r="AY101" s="6"/>
      <c r="AZ101" s="6"/>
      <c r="BA101" s="6"/>
      <c r="BB101" s="6"/>
      <c r="BC101" s="6"/>
      <c r="BD101" s="6"/>
      <c r="BE101" s="6"/>
      <c r="BF101" s="6"/>
      <c r="BG101" s="6"/>
      <c r="BH101" s="6"/>
      <c r="BI101" s="6"/>
      <c r="BJ101" s="6"/>
      <c r="BK101" s="6"/>
      <c r="BL101" s="6"/>
      <c r="BM101" s="6"/>
      <c r="BN101" s="6"/>
      <c r="BO101" s="6"/>
      <c r="BP101" s="6"/>
      <c r="BQ101" s="6"/>
      <c r="BR101" s="6"/>
      <c r="BS101" s="6"/>
      <c r="BT101" s="6"/>
      <c r="BU101" s="6"/>
      <c r="BV101" s="6"/>
      <c r="BW101" s="6"/>
      <c r="BX101" s="6"/>
      <c r="BY101" s="6"/>
      <c r="BZ101" s="6"/>
      <c r="CA101" s="6"/>
      <c r="CB101" s="6"/>
      <c r="CC101" s="6"/>
      <c r="CD101" s="6"/>
      <c r="CE101" s="6"/>
      <c r="CF101" s="6"/>
      <c r="CG101" s="6"/>
      <c r="CH101" s="6"/>
      <c r="CI101" s="6"/>
      <c r="CJ101" s="6"/>
      <c r="CK101" s="6"/>
      <c r="CL101" s="6"/>
      <c r="CM101" s="6"/>
      <c r="CN101" s="6"/>
      <c r="CO101" s="6"/>
      <c r="CP101" s="6"/>
      <c r="CQ101" s="6"/>
    </row>
    <row r="102" spans="2:95" ht="14">
      <c r="B102" s="4" t="s">
        <v>8</v>
      </c>
      <c r="C102" s="23">
        <v>0</v>
      </c>
      <c r="D102" s="23">
        <v>0</v>
      </c>
      <c r="E102" s="23">
        <v>0</v>
      </c>
      <c r="F102" s="23">
        <v>0</v>
      </c>
      <c r="G102" s="23">
        <v>0</v>
      </c>
      <c r="H102" s="23">
        <v>0</v>
      </c>
      <c r="I102" s="23">
        <v>0</v>
      </c>
      <c r="J102" s="23">
        <v>0</v>
      </c>
      <c r="K102" s="23">
        <v>0</v>
      </c>
      <c r="L102" s="28">
        <v>0</v>
      </c>
      <c r="M102" s="28">
        <v>0</v>
      </c>
      <c r="N102" s="28">
        <v>0</v>
      </c>
      <c r="O102" s="28">
        <v>1</v>
      </c>
      <c r="P102" s="28">
        <v>1</v>
      </c>
      <c r="Q102" s="6">
        <v>1</v>
      </c>
      <c r="R102" s="6">
        <v>2</v>
      </c>
      <c r="S102" s="6">
        <v>0</v>
      </c>
      <c r="T102" s="6">
        <v>0</v>
      </c>
      <c r="U102" s="6">
        <v>0</v>
      </c>
      <c r="V102" s="6">
        <v>0</v>
      </c>
      <c r="W102" s="6">
        <v>0</v>
      </c>
      <c r="X102" s="6">
        <v>0</v>
      </c>
      <c r="Y102" s="6">
        <v>0</v>
      </c>
      <c r="Z102" s="6">
        <v>0</v>
      </c>
      <c r="AA102" s="6">
        <v>0</v>
      </c>
      <c r="AB102" s="6">
        <v>0</v>
      </c>
      <c r="AC102" s="6">
        <v>0</v>
      </c>
      <c r="AD102" s="6">
        <v>0</v>
      </c>
      <c r="AE102" s="6">
        <v>0</v>
      </c>
      <c r="AF102" s="6">
        <v>0</v>
      </c>
      <c r="AG102" s="6">
        <v>0</v>
      </c>
      <c r="AH102" s="6">
        <v>0</v>
      </c>
      <c r="AI102" s="6">
        <v>0</v>
      </c>
      <c r="AJ102" s="6">
        <v>0</v>
      </c>
      <c r="AK102" s="6">
        <v>0</v>
      </c>
      <c r="AL102" s="6">
        <v>0</v>
      </c>
      <c r="AM102" s="6">
        <v>0</v>
      </c>
      <c r="AN102" s="6">
        <v>0</v>
      </c>
      <c r="AO102" s="6">
        <v>0</v>
      </c>
      <c r="AP102" s="6">
        <v>0</v>
      </c>
      <c r="AQ102" s="6">
        <v>0</v>
      </c>
      <c r="AR102" s="6">
        <v>0</v>
      </c>
      <c r="AS102" s="6">
        <v>5</v>
      </c>
      <c r="AT102" s="6"/>
      <c r="AU102" s="6"/>
      <c r="AV102" s="6"/>
      <c r="AW102" s="6"/>
      <c r="AX102" s="6"/>
      <c r="AY102" s="6"/>
      <c r="AZ102" s="6"/>
      <c r="BA102" s="6"/>
      <c r="BB102" s="6"/>
      <c r="BC102" s="6"/>
      <c r="BD102" s="6"/>
      <c r="BE102" s="6"/>
      <c r="BF102" s="6"/>
      <c r="BG102" s="6"/>
      <c r="BH102" s="6"/>
      <c r="BI102" s="6"/>
      <c r="BJ102" s="6"/>
      <c r="BK102" s="6"/>
      <c r="BL102" s="6"/>
      <c r="BM102" s="6"/>
      <c r="BN102" s="6"/>
      <c r="BO102" s="6"/>
      <c r="BP102" s="6"/>
      <c r="BQ102" s="6"/>
      <c r="BR102" s="6"/>
      <c r="BS102" s="6"/>
      <c r="BT102" s="6"/>
      <c r="BU102" s="6"/>
      <c r="BV102" s="6"/>
      <c r="BW102" s="6"/>
      <c r="BX102" s="6"/>
      <c r="BY102" s="6"/>
      <c r="BZ102" s="6"/>
      <c r="CA102" s="6"/>
      <c r="CB102" s="6"/>
      <c r="CC102" s="6"/>
      <c r="CD102" s="6"/>
      <c r="CE102" s="6"/>
      <c r="CF102" s="6"/>
      <c r="CG102" s="6"/>
      <c r="CH102" s="6"/>
      <c r="CI102" s="6"/>
      <c r="CJ102" s="6"/>
      <c r="CK102" s="6"/>
      <c r="CL102" s="6"/>
      <c r="CM102" s="6"/>
      <c r="CN102" s="6"/>
      <c r="CO102" s="6"/>
      <c r="CP102" s="6"/>
      <c r="CQ102" s="6"/>
    </row>
    <row r="103" spans="2:95" ht="14">
      <c r="B103" s="4" t="s">
        <v>9</v>
      </c>
      <c r="C103" s="23">
        <v>0</v>
      </c>
      <c r="D103" s="23">
        <v>0</v>
      </c>
      <c r="E103" s="23">
        <v>0</v>
      </c>
      <c r="F103" s="23">
        <v>0</v>
      </c>
      <c r="G103" s="23">
        <v>0</v>
      </c>
      <c r="H103" s="23">
        <v>0</v>
      </c>
      <c r="I103" s="23">
        <v>0</v>
      </c>
      <c r="J103" s="23">
        <v>0</v>
      </c>
      <c r="K103" s="23">
        <v>0</v>
      </c>
      <c r="L103" s="28">
        <v>0</v>
      </c>
      <c r="M103" s="28">
        <v>0</v>
      </c>
      <c r="N103" s="28">
        <v>0</v>
      </c>
      <c r="O103" s="28">
        <v>0</v>
      </c>
      <c r="P103" s="28">
        <v>3</v>
      </c>
      <c r="Q103" s="6">
        <v>2</v>
      </c>
      <c r="R103" s="6">
        <v>1</v>
      </c>
      <c r="S103" s="6">
        <v>3</v>
      </c>
      <c r="T103" s="6">
        <v>3</v>
      </c>
      <c r="U103" s="6">
        <v>2</v>
      </c>
      <c r="V103" s="6">
        <v>0</v>
      </c>
      <c r="W103" s="6">
        <v>0</v>
      </c>
      <c r="X103" s="6">
        <v>1</v>
      </c>
      <c r="Y103" s="6">
        <v>0</v>
      </c>
      <c r="Z103" s="6">
        <v>0</v>
      </c>
      <c r="AA103" s="6">
        <v>0</v>
      </c>
      <c r="AB103" s="6">
        <v>0</v>
      </c>
      <c r="AC103" s="6">
        <v>0</v>
      </c>
      <c r="AD103" s="6">
        <v>1</v>
      </c>
      <c r="AE103" s="6">
        <v>0</v>
      </c>
      <c r="AF103" s="6">
        <v>0</v>
      </c>
      <c r="AG103" s="6">
        <v>0</v>
      </c>
      <c r="AH103" s="6">
        <v>0</v>
      </c>
      <c r="AI103" s="6">
        <v>0</v>
      </c>
      <c r="AJ103" s="6">
        <v>0</v>
      </c>
      <c r="AK103" s="6">
        <v>0</v>
      </c>
      <c r="AL103" s="6">
        <v>0</v>
      </c>
      <c r="AM103" s="6">
        <v>0</v>
      </c>
      <c r="AN103" s="6">
        <v>0</v>
      </c>
      <c r="AO103" s="6">
        <v>0</v>
      </c>
      <c r="AP103" s="6">
        <v>0</v>
      </c>
      <c r="AQ103" s="6">
        <v>1</v>
      </c>
      <c r="AR103" s="6">
        <v>0</v>
      </c>
      <c r="AS103" s="6">
        <v>17</v>
      </c>
      <c r="AT103" s="6"/>
      <c r="AU103" s="6"/>
      <c r="AV103" s="6"/>
      <c r="AW103" s="6"/>
      <c r="AX103" s="6"/>
      <c r="AY103" s="6"/>
      <c r="AZ103" s="6"/>
      <c r="BA103" s="6"/>
      <c r="BB103" s="6"/>
      <c r="BC103" s="6"/>
      <c r="BD103" s="6"/>
      <c r="BE103" s="6"/>
      <c r="BF103" s="6"/>
      <c r="BG103" s="6"/>
      <c r="BH103" s="6"/>
      <c r="BI103" s="6"/>
      <c r="BJ103" s="6"/>
      <c r="BK103" s="6"/>
      <c r="BL103" s="6"/>
      <c r="BM103" s="6"/>
      <c r="BN103" s="6"/>
      <c r="BO103" s="6"/>
      <c r="BP103" s="6"/>
      <c r="BQ103" s="6"/>
      <c r="BR103" s="6"/>
      <c r="BS103" s="6"/>
      <c r="BT103" s="6"/>
      <c r="BU103" s="6"/>
      <c r="BV103" s="6"/>
      <c r="BW103" s="6"/>
      <c r="BX103" s="6"/>
      <c r="BY103" s="6"/>
      <c r="BZ103" s="6"/>
      <c r="CA103" s="6"/>
      <c r="CB103" s="6"/>
      <c r="CC103" s="6"/>
      <c r="CD103" s="6"/>
      <c r="CE103" s="6"/>
      <c r="CF103" s="6"/>
      <c r="CG103" s="6"/>
      <c r="CH103" s="6"/>
      <c r="CI103" s="6"/>
      <c r="CJ103" s="6"/>
      <c r="CK103" s="6"/>
      <c r="CL103" s="6"/>
      <c r="CM103" s="6"/>
      <c r="CN103" s="6"/>
      <c r="CO103" s="6"/>
      <c r="CP103" s="6"/>
      <c r="CQ103" s="6"/>
    </row>
    <row r="104" spans="2:95">
      <c r="B104" s="22" t="s">
        <v>10</v>
      </c>
      <c r="C104" s="23">
        <v>0</v>
      </c>
      <c r="D104" s="23">
        <v>0</v>
      </c>
      <c r="E104" s="23">
        <v>0</v>
      </c>
      <c r="F104" s="23">
        <v>0</v>
      </c>
      <c r="G104" s="23">
        <v>0</v>
      </c>
      <c r="H104" s="23">
        <v>0</v>
      </c>
      <c r="I104" s="23">
        <v>0</v>
      </c>
      <c r="J104" s="23">
        <v>0</v>
      </c>
      <c r="K104" s="23">
        <v>0</v>
      </c>
      <c r="L104" s="28">
        <v>0</v>
      </c>
      <c r="M104" s="28">
        <v>0</v>
      </c>
      <c r="N104" s="28">
        <v>1</v>
      </c>
      <c r="O104" s="28">
        <v>1</v>
      </c>
      <c r="P104" s="28">
        <v>4</v>
      </c>
      <c r="Q104" s="6">
        <v>8</v>
      </c>
      <c r="R104" s="6">
        <v>4</v>
      </c>
      <c r="S104" s="6">
        <v>5</v>
      </c>
      <c r="T104" s="6">
        <v>2</v>
      </c>
      <c r="U104" s="6">
        <v>3</v>
      </c>
      <c r="V104" s="6">
        <v>2</v>
      </c>
      <c r="W104" s="6">
        <v>0</v>
      </c>
      <c r="X104" s="6">
        <v>1</v>
      </c>
      <c r="Y104" s="6">
        <v>0</v>
      </c>
      <c r="Z104" s="6">
        <v>1</v>
      </c>
      <c r="AA104" s="6">
        <v>0</v>
      </c>
      <c r="AB104" s="6">
        <v>0</v>
      </c>
      <c r="AC104" s="6">
        <v>0</v>
      </c>
      <c r="AD104" s="6">
        <v>0</v>
      </c>
      <c r="AE104" s="6">
        <v>0</v>
      </c>
      <c r="AF104" s="6">
        <v>0</v>
      </c>
      <c r="AG104" s="6">
        <v>0</v>
      </c>
      <c r="AH104" s="6">
        <v>0</v>
      </c>
      <c r="AI104" s="6">
        <v>0</v>
      </c>
      <c r="AJ104" s="6">
        <v>0</v>
      </c>
      <c r="AK104" s="6">
        <v>0</v>
      </c>
      <c r="AL104" s="6">
        <v>0</v>
      </c>
      <c r="AM104" s="6">
        <v>0</v>
      </c>
      <c r="AN104" s="6">
        <v>0</v>
      </c>
      <c r="AO104" s="6">
        <v>0</v>
      </c>
      <c r="AP104" s="6">
        <v>1</v>
      </c>
      <c r="AQ104" s="6">
        <v>0</v>
      </c>
      <c r="AR104" s="6">
        <v>0</v>
      </c>
      <c r="AS104" s="6">
        <v>33</v>
      </c>
      <c r="AT104" s="6"/>
      <c r="AU104" s="6"/>
      <c r="AV104" s="6"/>
      <c r="AW104" s="6"/>
      <c r="AX104" s="6"/>
      <c r="AY104" s="6"/>
      <c r="AZ104" s="6"/>
      <c r="BA104" s="6"/>
      <c r="BB104" s="6"/>
      <c r="BC104" s="6"/>
      <c r="BD104" s="6"/>
      <c r="BE104" s="6"/>
      <c r="BF104" s="6"/>
      <c r="BG104" s="6"/>
      <c r="BH104" s="6"/>
      <c r="BI104" s="6"/>
      <c r="BJ104" s="6"/>
      <c r="BK104" s="6"/>
      <c r="BL104" s="6"/>
      <c r="BM104" s="6"/>
      <c r="BN104" s="6"/>
      <c r="BO104" s="6"/>
      <c r="BP104" s="6"/>
      <c r="BQ104" s="6"/>
      <c r="BR104" s="6"/>
      <c r="BS104" s="6"/>
      <c r="BT104" s="6"/>
      <c r="BU104" s="6"/>
      <c r="BV104" s="6"/>
      <c r="BW104" s="6"/>
      <c r="BX104" s="6"/>
      <c r="BY104" s="6"/>
      <c r="BZ104" s="6"/>
      <c r="CA104" s="6"/>
      <c r="CB104" s="6"/>
      <c r="CC104" s="6"/>
      <c r="CD104" s="6"/>
      <c r="CE104" s="6"/>
      <c r="CF104" s="6"/>
      <c r="CG104" s="6"/>
      <c r="CH104" s="6"/>
      <c r="CI104" s="6"/>
      <c r="CJ104" s="6"/>
      <c r="CK104" s="6"/>
      <c r="CL104" s="6"/>
      <c r="CM104" s="6"/>
      <c r="CN104" s="6"/>
      <c r="CO104" s="6"/>
      <c r="CP104" s="6"/>
      <c r="CQ104" s="6"/>
    </row>
    <row r="105" spans="2:95">
      <c r="B105" s="22" t="s">
        <v>11</v>
      </c>
      <c r="C105" s="23">
        <v>0</v>
      </c>
      <c r="D105" s="23">
        <v>0</v>
      </c>
      <c r="E105" s="23">
        <v>0</v>
      </c>
      <c r="F105" s="23">
        <v>0</v>
      </c>
      <c r="G105" s="23">
        <v>0</v>
      </c>
      <c r="H105" s="23">
        <v>0</v>
      </c>
      <c r="I105" s="23">
        <v>0</v>
      </c>
      <c r="J105" s="23">
        <v>0</v>
      </c>
      <c r="K105" s="23">
        <v>0</v>
      </c>
      <c r="L105" s="28">
        <v>0</v>
      </c>
      <c r="M105" s="28">
        <v>0</v>
      </c>
      <c r="N105" s="28">
        <v>0</v>
      </c>
      <c r="O105" s="28">
        <v>9</v>
      </c>
      <c r="P105" s="28">
        <v>8</v>
      </c>
      <c r="Q105" s="6">
        <v>5</v>
      </c>
      <c r="R105" s="6">
        <v>8</v>
      </c>
      <c r="S105" s="6">
        <v>7</v>
      </c>
      <c r="T105" s="6">
        <v>6</v>
      </c>
      <c r="U105" s="6">
        <v>1</v>
      </c>
      <c r="V105" s="6">
        <v>3</v>
      </c>
      <c r="W105" s="6">
        <v>2</v>
      </c>
      <c r="X105" s="6">
        <v>0</v>
      </c>
      <c r="Y105" s="6">
        <v>0</v>
      </c>
      <c r="Z105" s="6">
        <v>0</v>
      </c>
      <c r="AA105" s="6">
        <v>0</v>
      </c>
      <c r="AB105" s="6">
        <v>0</v>
      </c>
      <c r="AC105" s="6">
        <v>1</v>
      </c>
      <c r="AD105" s="6">
        <v>0</v>
      </c>
      <c r="AE105" s="6">
        <v>0</v>
      </c>
      <c r="AF105" s="6">
        <v>0</v>
      </c>
      <c r="AG105" s="6">
        <v>0</v>
      </c>
      <c r="AH105" s="6">
        <v>0</v>
      </c>
      <c r="AI105" s="6">
        <v>0</v>
      </c>
      <c r="AJ105" s="6">
        <v>1</v>
      </c>
      <c r="AK105" s="6">
        <v>0</v>
      </c>
      <c r="AL105" s="6">
        <v>0</v>
      </c>
      <c r="AM105" s="6">
        <v>1</v>
      </c>
      <c r="AN105" s="6">
        <v>0</v>
      </c>
      <c r="AO105" s="6">
        <v>0</v>
      </c>
      <c r="AP105" s="6">
        <v>0</v>
      </c>
      <c r="AQ105" s="6">
        <v>2</v>
      </c>
      <c r="AR105" s="6">
        <v>1</v>
      </c>
      <c r="AS105" s="6">
        <v>55</v>
      </c>
      <c r="AT105" s="6"/>
      <c r="AU105" s="6"/>
      <c r="AV105" s="6"/>
      <c r="AW105" s="6"/>
      <c r="AX105" s="6"/>
      <c r="AY105" s="6"/>
      <c r="AZ105" s="6"/>
      <c r="BA105" s="6"/>
      <c r="BB105" s="6"/>
      <c r="BC105" s="6"/>
      <c r="BD105" s="6"/>
      <c r="BE105" s="6"/>
      <c r="BF105" s="6"/>
      <c r="BG105" s="6"/>
      <c r="BH105" s="6"/>
      <c r="BI105" s="6"/>
      <c r="BJ105" s="6"/>
      <c r="BK105" s="6"/>
      <c r="BL105" s="6"/>
      <c r="BM105" s="6"/>
      <c r="BN105" s="6"/>
      <c r="BO105" s="6"/>
      <c r="BP105" s="6"/>
      <c r="BQ105" s="6"/>
      <c r="BR105" s="6"/>
      <c r="BS105" s="6"/>
      <c r="BT105" s="6"/>
      <c r="BU105" s="6"/>
      <c r="BV105" s="6"/>
      <c r="BW105" s="6"/>
      <c r="BX105" s="6"/>
      <c r="BY105" s="6"/>
      <c r="BZ105" s="6"/>
      <c r="CA105" s="6"/>
      <c r="CB105" s="6"/>
      <c r="CC105" s="6"/>
      <c r="CD105" s="6"/>
      <c r="CE105" s="6"/>
      <c r="CF105" s="6"/>
      <c r="CG105" s="6"/>
      <c r="CH105" s="6"/>
      <c r="CI105" s="6"/>
      <c r="CJ105" s="6"/>
      <c r="CK105" s="6"/>
      <c r="CL105" s="6"/>
      <c r="CM105" s="6"/>
      <c r="CN105" s="6"/>
      <c r="CO105" s="6"/>
      <c r="CP105" s="6"/>
      <c r="CQ105" s="6"/>
    </row>
    <row r="106" spans="2:95">
      <c r="B106" s="22" t="s">
        <v>12</v>
      </c>
      <c r="C106" s="23">
        <v>0</v>
      </c>
      <c r="D106" s="23">
        <v>0</v>
      </c>
      <c r="E106" s="23">
        <v>0</v>
      </c>
      <c r="F106" s="23">
        <v>0</v>
      </c>
      <c r="G106" s="23">
        <v>0</v>
      </c>
      <c r="H106" s="23">
        <v>0</v>
      </c>
      <c r="I106" s="23">
        <v>0</v>
      </c>
      <c r="J106" s="23">
        <v>0</v>
      </c>
      <c r="K106" s="23">
        <v>0</v>
      </c>
      <c r="L106" s="28">
        <v>0</v>
      </c>
      <c r="M106" s="28">
        <v>1</v>
      </c>
      <c r="N106" s="28">
        <v>0</v>
      </c>
      <c r="O106" s="28">
        <v>5</v>
      </c>
      <c r="P106" s="28">
        <v>11</v>
      </c>
      <c r="Q106" s="6">
        <v>19</v>
      </c>
      <c r="R106" s="6">
        <v>13</v>
      </c>
      <c r="S106" s="6">
        <v>7</v>
      </c>
      <c r="T106" s="6">
        <v>5</v>
      </c>
      <c r="U106" s="6">
        <v>5</v>
      </c>
      <c r="V106" s="6">
        <v>3</v>
      </c>
      <c r="W106" s="6">
        <v>1</v>
      </c>
      <c r="X106" s="6">
        <v>1</v>
      </c>
      <c r="Y106" s="6">
        <v>3</v>
      </c>
      <c r="Z106" s="6">
        <v>2</v>
      </c>
      <c r="AA106" s="6">
        <v>2</v>
      </c>
      <c r="AB106" s="6">
        <v>0</v>
      </c>
      <c r="AC106" s="6">
        <v>0</v>
      </c>
      <c r="AD106" s="6">
        <v>0</v>
      </c>
      <c r="AE106" s="6">
        <v>0</v>
      </c>
      <c r="AF106" s="6">
        <v>0</v>
      </c>
      <c r="AG106" s="6">
        <v>0</v>
      </c>
      <c r="AH106" s="6">
        <v>0</v>
      </c>
      <c r="AI106" s="6">
        <v>0</v>
      </c>
      <c r="AJ106" s="6">
        <v>1</v>
      </c>
      <c r="AK106" s="6">
        <v>0</v>
      </c>
      <c r="AL106" s="6">
        <v>1</v>
      </c>
      <c r="AM106" s="6">
        <v>1</v>
      </c>
      <c r="AN106" s="6">
        <v>0</v>
      </c>
      <c r="AO106" s="6">
        <v>0</v>
      </c>
      <c r="AP106" s="6">
        <v>1</v>
      </c>
      <c r="AQ106" s="6">
        <v>0</v>
      </c>
      <c r="AR106" s="6">
        <v>1</v>
      </c>
      <c r="AS106" s="6">
        <v>83</v>
      </c>
      <c r="AT106" s="6"/>
      <c r="AU106" s="6"/>
      <c r="AV106" s="6"/>
      <c r="AW106" s="6"/>
      <c r="AX106" s="6"/>
      <c r="AY106" s="6"/>
      <c r="AZ106" s="6"/>
      <c r="BA106" s="6"/>
      <c r="BB106" s="6"/>
      <c r="BC106" s="6"/>
      <c r="BD106" s="6"/>
      <c r="BE106" s="6"/>
      <c r="BF106" s="6"/>
      <c r="BG106" s="6"/>
      <c r="BH106" s="6"/>
      <c r="BI106" s="6"/>
      <c r="BJ106" s="6"/>
      <c r="BK106" s="6"/>
      <c r="BL106" s="6"/>
      <c r="BM106" s="6"/>
      <c r="BN106" s="6"/>
      <c r="BO106" s="6"/>
      <c r="BP106" s="6"/>
      <c r="BQ106" s="6"/>
      <c r="BR106" s="6"/>
      <c r="BS106" s="6"/>
      <c r="BT106" s="6"/>
      <c r="BU106" s="6"/>
      <c r="BV106" s="6"/>
      <c r="BW106" s="6"/>
      <c r="BX106" s="6"/>
      <c r="BY106" s="6"/>
      <c r="BZ106" s="6"/>
      <c r="CA106" s="6"/>
      <c r="CB106" s="6"/>
      <c r="CC106" s="6"/>
      <c r="CD106" s="6"/>
      <c r="CE106" s="6"/>
      <c r="CF106" s="6"/>
      <c r="CG106" s="6"/>
      <c r="CH106" s="6"/>
      <c r="CI106" s="6"/>
      <c r="CJ106" s="6"/>
      <c r="CK106" s="6"/>
      <c r="CL106" s="6"/>
      <c r="CM106" s="6"/>
      <c r="CN106" s="6"/>
      <c r="CO106" s="6"/>
      <c r="CP106" s="6"/>
      <c r="CQ106" s="6"/>
    </row>
    <row r="107" spans="2:95">
      <c r="B107" s="22" t="s">
        <v>13</v>
      </c>
      <c r="C107" s="23">
        <v>0</v>
      </c>
      <c r="D107" s="23">
        <v>0</v>
      </c>
      <c r="E107" s="23">
        <v>0</v>
      </c>
      <c r="F107" s="23">
        <v>0</v>
      </c>
      <c r="G107" s="23">
        <v>0</v>
      </c>
      <c r="H107" s="23">
        <v>0</v>
      </c>
      <c r="I107" s="23">
        <v>0</v>
      </c>
      <c r="J107" s="23">
        <v>0</v>
      </c>
      <c r="K107" s="23">
        <v>0</v>
      </c>
      <c r="L107" s="28">
        <v>0</v>
      </c>
      <c r="M107" s="28">
        <v>0</v>
      </c>
      <c r="N107" s="28">
        <v>1</v>
      </c>
      <c r="O107" s="28">
        <v>9</v>
      </c>
      <c r="P107" s="28">
        <v>17</v>
      </c>
      <c r="Q107" s="6">
        <v>33</v>
      </c>
      <c r="R107" s="6">
        <v>31</v>
      </c>
      <c r="S107" s="6">
        <v>25</v>
      </c>
      <c r="T107" s="6">
        <v>10</v>
      </c>
      <c r="U107" s="6">
        <v>8</v>
      </c>
      <c r="V107" s="6">
        <v>7</v>
      </c>
      <c r="W107" s="6">
        <v>4</v>
      </c>
      <c r="X107" s="6">
        <v>4</v>
      </c>
      <c r="Y107" s="6">
        <v>2</v>
      </c>
      <c r="Z107" s="6">
        <v>5</v>
      </c>
      <c r="AA107" s="6">
        <v>3</v>
      </c>
      <c r="AB107" s="6">
        <v>0</v>
      </c>
      <c r="AC107" s="6">
        <v>1</v>
      </c>
      <c r="AD107" s="6">
        <v>4</v>
      </c>
      <c r="AE107" s="6">
        <v>1</v>
      </c>
      <c r="AF107" s="6">
        <v>1</v>
      </c>
      <c r="AG107" s="6">
        <v>1</v>
      </c>
      <c r="AH107" s="6">
        <v>0</v>
      </c>
      <c r="AI107" s="6">
        <v>0</v>
      </c>
      <c r="AJ107" s="6">
        <v>1</v>
      </c>
      <c r="AK107" s="6">
        <v>0</v>
      </c>
      <c r="AL107" s="6">
        <v>0</v>
      </c>
      <c r="AM107" s="6">
        <v>1</v>
      </c>
      <c r="AN107" s="6">
        <v>1</v>
      </c>
      <c r="AO107" s="6">
        <v>1</v>
      </c>
      <c r="AP107" s="6">
        <v>2</v>
      </c>
      <c r="AQ107" s="6">
        <v>1</v>
      </c>
      <c r="AR107" s="6">
        <v>2</v>
      </c>
      <c r="AS107" s="6">
        <v>176</v>
      </c>
      <c r="AT107" s="6"/>
      <c r="AU107" s="6"/>
      <c r="AV107" s="6"/>
      <c r="AW107" s="6"/>
      <c r="AX107" s="6"/>
      <c r="AY107" s="6"/>
      <c r="AZ107" s="6"/>
      <c r="BA107" s="6"/>
      <c r="BB107" s="6"/>
      <c r="BC107" s="6"/>
      <c r="BD107" s="6"/>
      <c r="BE107" s="6"/>
      <c r="BF107" s="6"/>
      <c r="BG107" s="6"/>
      <c r="BH107" s="6"/>
      <c r="BI107" s="6"/>
      <c r="BJ107" s="6"/>
      <c r="BK107" s="6"/>
      <c r="BL107" s="6"/>
      <c r="BM107" s="6"/>
      <c r="BN107" s="6"/>
      <c r="BO107" s="6"/>
      <c r="BP107" s="6"/>
      <c r="BQ107" s="6"/>
      <c r="BR107" s="6"/>
      <c r="BS107" s="6"/>
      <c r="BT107" s="6"/>
      <c r="BU107" s="6"/>
      <c r="BV107" s="6"/>
      <c r="BW107" s="6"/>
      <c r="BX107" s="6"/>
      <c r="BY107" s="6"/>
      <c r="BZ107" s="6"/>
      <c r="CA107" s="6"/>
      <c r="CB107" s="6"/>
      <c r="CC107" s="6"/>
      <c r="CD107" s="6"/>
      <c r="CE107" s="6"/>
      <c r="CF107" s="6"/>
      <c r="CG107" s="6"/>
      <c r="CH107" s="6"/>
      <c r="CI107" s="6"/>
      <c r="CJ107" s="6"/>
      <c r="CK107" s="6"/>
      <c r="CL107" s="6"/>
      <c r="CM107" s="6"/>
      <c r="CN107" s="6"/>
      <c r="CO107" s="6"/>
      <c r="CP107" s="6"/>
      <c r="CQ107" s="6"/>
    </row>
    <row r="108" spans="2:95">
      <c r="B108" s="22" t="s">
        <v>14</v>
      </c>
      <c r="C108" s="23">
        <v>0</v>
      </c>
      <c r="D108" s="23">
        <v>0</v>
      </c>
      <c r="E108" s="23">
        <v>0</v>
      </c>
      <c r="F108" s="23">
        <v>0</v>
      </c>
      <c r="G108" s="23">
        <v>0</v>
      </c>
      <c r="H108" s="23">
        <v>0</v>
      </c>
      <c r="I108" s="23">
        <v>0</v>
      </c>
      <c r="J108" s="23">
        <v>0</v>
      </c>
      <c r="K108" s="23">
        <v>0</v>
      </c>
      <c r="L108" s="28">
        <v>0</v>
      </c>
      <c r="M108" s="28">
        <v>0</v>
      </c>
      <c r="N108" s="28">
        <v>2</v>
      </c>
      <c r="O108" s="28">
        <v>13</v>
      </c>
      <c r="P108" s="28">
        <v>43</v>
      </c>
      <c r="Q108" s="6">
        <v>60</v>
      </c>
      <c r="R108" s="6">
        <v>48</v>
      </c>
      <c r="S108" s="6">
        <v>36</v>
      </c>
      <c r="T108" s="6">
        <v>23</v>
      </c>
      <c r="U108" s="6">
        <v>17</v>
      </c>
      <c r="V108" s="6">
        <v>12</v>
      </c>
      <c r="W108" s="6">
        <v>12</v>
      </c>
      <c r="X108" s="6">
        <v>4</v>
      </c>
      <c r="Y108" s="6">
        <v>3</v>
      </c>
      <c r="Z108" s="6">
        <v>4</v>
      </c>
      <c r="AA108" s="6">
        <v>1</v>
      </c>
      <c r="AB108" s="6">
        <v>2</v>
      </c>
      <c r="AC108" s="6">
        <v>2</v>
      </c>
      <c r="AD108" s="6">
        <v>3</v>
      </c>
      <c r="AE108" s="6">
        <v>5</v>
      </c>
      <c r="AF108" s="6">
        <v>0</v>
      </c>
      <c r="AG108" s="6">
        <v>2</v>
      </c>
      <c r="AH108" s="6">
        <v>0</v>
      </c>
      <c r="AI108" s="6">
        <v>1</v>
      </c>
      <c r="AJ108" s="6">
        <v>1</v>
      </c>
      <c r="AK108" s="6">
        <v>1</v>
      </c>
      <c r="AL108" s="6">
        <v>1</v>
      </c>
      <c r="AM108" s="6">
        <v>0</v>
      </c>
      <c r="AN108" s="6">
        <v>0</v>
      </c>
      <c r="AO108" s="6">
        <v>1</v>
      </c>
      <c r="AP108" s="6">
        <v>2</v>
      </c>
      <c r="AQ108" s="6">
        <v>3</v>
      </c>
      <c r="AR108" s="6">
        <v>4</v>
      </c>
      <c r="AS108" s="6">
        <v>306</v>
      </c>
      <c r="AT108" s="6"/>
      <c r="AU108" s="6"/>
      <c r="AV108" s="6"/>
      <c r="AW108" s="6"/>
      <c r="AX108" s="6"/>
      <c r="AY108" s="6"/>
      <c r="AZ108" s="6"/>
      <c r="BA108" s="6"/>
      <c r="BB108" s="6"/>
      <c r="BC108" s="6"/>
      <c r="BD108" s="6"/>
      <c r="BE108" s="6"/>
      <c r="BF108" s="6"/>
      <c r="BG108" s="6"/>
      <c r="BH108" s="6"/>
      <c r="BI108" s="6"/>
      <c r="BJ108" s="6"/>
      <c r="BK108" s="6"/>
      <c r="BL108" s="6"/>
      <c r="BM108" s="6"/>
      <c r="BN108" s="6"/>
      <c r="BO108" s="6"/>
      <c r="BP108" s="6"/>
      <c r="BQ108" s="6"/>
      <c r="BR108" s="6"/>
      <c r="BS108" s="6"/>
      <c r="BT108" s="6"/>
      <c r="BU108" s="6"/>
      <c r="BV108" s="6"/>
      <c r="BW108" s="6"/>
      <c r="BX108" s="6"/>
      <c r="BY108" s="6"/>
      <c r="BZ108" s="6"/>
      <c r="CA108" s="6"/>
      <c r="CB108" s="6"/>
      <c r="CC108" s="6"/>
      <c r="CD108" s="6"/>
      <c r="CE108" s="6"/>
      <c r="CF108" s="6"/>
      <c r="CG108" s="6"/>
      <c r="CH108" s="6"/>
      <c r="CI108" s="6"/>
      <c r="CJ108" s="6"/>
      <c r="CK108" s="6"/>
      <c r="CL108" s="6"/>
      <c r="CM108" s="6"/>
      <c r="CN108" s="6"/>
      <c r="CO108" s="6"/>
      <c r="CP108" s="6"/>
      <c r="CQ108" s="6"/>
    </row>
    <row r="109" spans="2:95">
      <c r="B109" s="22" t="s">
        <v>15</v>
      </c>
      <c r="C109" s="23">
        <v>0</v>
      </c>
      <c r="D109" s="23">
        <v>0</v>
      </c>
      <c r="E109" s="23">
        <v>0</v>
      </c>
      <c r="F109" s="23">
        <v>0</v>
      </c>
      <c r="G109" s="23">
        <v>0</v>
      </c>
      <c r="H109" s="23">
        <v>0</v>
      </c>
      <c r="I109" s="23">
        <v>0</v>
      </c>
      <c r="J109" s="23">
        <v>0</v>
      </c>
      <c r="K109" s="23">
        <v>0</v>
      </c>
      <c r="L109" s="28">
        <v>0</v>
      </c>
      <c r="M109" s="28">
        <v>0</v>
      </c>
      <c r="N109" s="28">
        <v>9</v>
      </c>
      <c r="O109" s="28">
        <v>28</v>
      </c>
      <c r="P109" s="28">
        <v>65</v>
      </c>
      <c r="Q109" s="6">
        <v>103</v>
      </c>
      <c r="R109" s="6">
        <v>90</v>
      </c>
      <c r="S109" s="6">
        <v>82</v>
      </c>
      <c r="T109" s="6">
        <v>46</v>
      </c>
      <c r="U109" s="6">
        <v>27</v>
      </c>
      <c r="V109" s="6">
        <v>24</v>
      </c>
      <c r="W109" s="6">
        <v>18</v>
      </c>
      <c r="X109" s="6">
        <v>14</v>
      </c>
      <c r="Y109" s="6">
        <v>11</v>
      </c>
      <c r="Z109" s="6">
        <v>10</v>
      </c>
      <c r="AA109" s="6">
        <v>6</v>
      </c>
      <c r="AB109" s="6">
        <v>10</v>
      </c>
      <c r="AC109" s="6">
        <v>6</v>
      </c>
      <c r="AD109" s="6">
        <v>3</v>
      </c>
      <c r="AE109" s="6">
        <v>2</v>
      </c>
      <c r="AF109" s="6">
        <v>2</v>
      </c>
      <c r="AG109" s="6">
        <v>2</v>
      </c>
      <c r="AH109" s="6">
        <v>2</v>
      </c>
      <c r="AI109" s="6">
        <v>0</v>
      </c>
      <c r="AJ109" s="6">
        <v>2</v>
      </c>
      <c r="AK109" s="6">
        <v>3</v>
      </c>
      <c r="AL109" s="6">
        <v>1</v>
      </c>
      <c r="AM109" s="6">
        <v>2</v>
      </c>
      <c r="AN109" s="6">
        <v>2</v>
      </c>
      <c r="AO109" s="6">
        <v>4</v>
      </c>
      <c r="AP109" s="6">
        <v>2</v>
      </c>
      <c r="AQ109" s="6">
        <v>3</v>
      </c>
      <c r="AR109" s="6">
        <v>6</v>
      </c>
      <c r="AS109" s="6">
        <v>585</v>
      </c>
      <c r="AT109" s="6"/>
      <c r="AU109" s="6"/>
      <c r="AV109" s="6"/>
      <c r="AW109" s="6"/>
      <c r="AX109" s="6"/>
      <c r="AY109" s="6"/>
      <c r="AZ109" s="6"/>
      <c r="BA109" s="6"/>
      <c r="BB109" s="6"/>
      <c r="BC109" s="6"/>
      <c r="BD109" s="6"/>
      <c r="BE109" s="6"/>
      <c r="BF109" s="6"/>
      <c r="BG109" s="6"/>
      <c r="BH109" s="6"/>
      <c r="BI109" s="6"/>
      <c r="BJ109" s="6"/>
      <c r="BK109" s="6"/>
      <c r="BL109" s="6"/>
      <c r="BM109" s="6"/>
      <c r="BN109" s="6"/>
      <c r="BO109" s="6"/>
      <c r="BP109" s="6"/>
      <c r="BQ109" s="6"/>
      <c r="BR109" s="6"/>
      <c r="BS109" s="6"/>
      <c r="BT109" s="6"/>
      <c r="BU109" s="6"/>
      <c r="BV109" s="6"/>
      <c r="BW109" s="6"/>
      <c r="BX109" s="6"/>
      <c r="BY109" s="6"/>
      <c r="BZ109" s="6"/>
      <c r="CA109" s="6"/>
      <c r="CB109" s="6"/>
      <c r="CC109" s="6"/>
      <c r="CD109" s="6"/>
      <c r="CE109" s="6"/>
      <c r="CF109" s="6"/>
      <c r="CG109" s="6"/>
      <c r="CH109" s="6"/>
      <c r="CI109" s="6"/>
      <c r="CJ109" s="6"/>
      <c r="CK109" s="6"/>
      <c r="CL109" s="6"/>
      <c r="CM109" s="6"/>
      <c r="CN109" s="6"/>
      <c r="CO109" s="6"/>
      <c r="CP109" s="6"/>
      <c r="CQ109" s="6"/>
    </row>
    <row r="110" spans="2:95">
      <c r="B110" s="22" t="s">
        <v>16</v>
      </c>
      <c r="C110" s="23">
        <v>0</v>
      </c>
      <c r="D110" s="23">
        <v>0</v>
      </c>
      <c r="E110" s="23">
        <v>0</v>
      </c>
      <c r="F110" s="23">
        <v>0</v>
      </c>
      <c r="G110" s="23">
        <v>0</v>
      </c>
      <c r="H110" s="23">
        <v>1</v>
      </c>
      <c r="I110" s="23">
        <v>0</v>
      </c>
      <c r="J110" s="23">
        <v>0</v>
      </c>
      <c r="K110" s="23">
        <v>0</v>
      </c>
      <c r="L110" s="28">
        <v>0</v>
      </c>
      <c r="M110" s="28">
        <v>1</v>
      </c>
      <c r="N110" s="28">
        <v>8</v>
      </c>
      <c r="O110" s="28">
        <v>51</v>
      </c>
      <c r="P110" s="28">
        <v>127</v>
      </c>
      <c r="Q110" s="6">
        <v>186</v>
      </c>
      <c r="R110" s="6">
        <v>171</v>
      </c>
      <c r="S110" s="6">
        <v>152</v>
      </c>
      <c r="T110" s="6">
        <v>86</v>
      </c>
      <c r="U110" s="6">
        <v>57</v>
      </c>
      <c r="V110" s="6">
        <v>45</v>
      </c>
      <c r="W110" s="6">
        <v>29</v>
      </c>
      <c r="X110" s="6">
        <v>27</v>
      </c>
      <c r="Y110" s="6">
        <v>14</v>
      </c>
      <c r="Z110" s="6">
        <v>12</v>
      </c>
      <c r="AA110" s="6">
        <v>11</v>
      </c>
      <c r="AB110" s="6">
        <v>6</v>
      </c>
      <c r="AC110" s="6">
        <v>11</v>
      </c>
      <c r="AD110" s="6">
        <v>5</v>
      </c>
      <c r="AE110" s="6">
        <v>4</v>
      </c>
      <c r="AF110" s="6">
        <v>3</v>
      </c>
      <c r="AG110" s="6">
        <v>5</v>
      </c>
      <c r="AH110" s="6">
        <v>2</v>
      </c>
      <c r="AI110" s="6">
        <v>2</v>
      </c>
      <c r="AJ110" s="6">
        <v>4</v>
      </c>
      <c r="AK110" s="6">
        <v>2</v>
      </c>
      <c r="AL110" s="6">
        <v>2</v>
      </c>
      <c r="AM110" s="6">
        <v>1</v>
      </c>
      <c r="AN110" s="6">
        <v>3</v>
      </c>
      <c r="AO110" s="6">
        <v>6</v>
      </c>
      <c r="AP110" s="6">
        <v>4</v>
      </c>
      <c r="AQ110" s="6">
        <v>9</v>
      </c>
      <c r="AR110" s="6">
        <v>7</v>
      </c>
      <c r="AS110" s="6">
        <v>1054</v>
      </c>
      <c r="AT110" s="6"/>
      <c r="AU110" s="6"/>
      <c r="AV110" s="6"/>
      <c r="AW110" s="6"/>
      <c r="AX110" s="6"/>
      <c r="AY110" s="6"/>
      <c r="AZ110" s="6"/>
      <c r="BA110" s="6"/>
      <c r="BB110" s="6"/>
      <c r="BC110" s="6"/>
      <c r="BD110" s="6"/>
      <c r="BE110" s="6"/>
      <c r="BF110" s="6"/>
      <c r="BG110" s="6"/>
      <c r="BH110" s="6"/>
      <c r="BI110" s="6"/>
      <c r="BJ110" s="6"/>
      <c r="BK110" s="6"/>
      <c r="BL110" s="6"/>
      <c r="BM110" s="6"/>
      <c r="BN110" s="6"/>
      <c r="BO110" s="6"/>
      <c r="BP110" s="6"/>
      <c r="BQ110" s="6"/>
      <c r="BR110" s="6"/>
      <c r="BS110" s="6"/>
      <c r="BT110" s="6"/>
      <c r="BU110" s="6"/>
      <c r="BV110" s="6"/>
      <c r="BW110" s="6"/>
      <c r="BX110" s="6"/>
      <c r="BY110" s="6"/>
      <c r="BZ110" s="6"/>
      <c r="CA110" s="6"/>
      <c r="CB110" s="6"/>
      <c r="CC110" s="6"/>
      <c r="CD110" s="6"/>
      <c r="CE110" s="6"/>
      <c r="CF110" s="6"/>
      <c r="CG110" s="6"/>
      <c r="CH110" s="6"/>
      <c r="CI110" s="6"/>
      <c r="CJ110" s="6"/>
      <c r="CK110" s="6"/>
      <c r="CL110" s="6"/>
      <c r="CM110" s="6"/>
      <c r="CN110" s="6"/>
      <c r="CO110" s="6"/>
      <c r="CP110" s="6"/>
      <c r="CQ110" s="6"/>
    </row>
    <row r="111" spans="2:95">
      <c r="B111" s="22" t="s">
        <v>17</v>
      </c>
      <c r="C111" s="23">
        <v>0</v>
      </c>
      <c r="D111" s="23">
        <v>0</v>
      </c>
      <c r="E111" s="23">
        <v>0</v>
      </c>
      <c r="F111" s="23">
        <v>0</v>
      </c>
      <c r="G111" s="23">
        <v>0</v>
      </c>
      <c r="H111" s="23">
        <v>0</v>
      </c>
      <c r="I111" s="23">
        <v>0</v>
      </c>
      <c r="J111" s="23">
        <v>0</v>
      </c>
      <c r="K111" s="23">
        <v>0</v>
      </c>
      <c r="L111" s="28">
        <v>0</v>
      </c>
      <c r="M111" s="28">
        <v>2</v>
      </c>
      <c r="N111" s="28">
        <v>12</v>
      </c>
      <c r="O111" s="28">
        <v>63</v>
      </c>
      <c r="P111" s="28">
        <v>191</v>
      </c>
      <c r="Q111" s="6">
        <v>292</v>
      </c>
      <c r="R111" s="6">
        <v>244</v>
      </c>
      <c r="S111" s="6">
        <v>176</v>
      </c>
      <c r="T111" s="6">
        <v>100</v>
      </c>
      <c r="U111" s="6">
        <v>104</v>
      </c>
      <c r="V111" s="6">
        <v>48</v>
      </c>
      <c r="W111" s="6">
        <v>47</v>
      </c>
      <c r="X111" s="6">
        <v>38</v>
      </c>
      <c r="Y111" s="6">
        <v>16</v>
      </c>
      <c r="Z111" s="6">
        <v>19</v>
      </c>
      <c r="AA111" s="6">
        <v>13</v>
      </c>
      <c r="AB111" s="6">
        <v>15</v>
      </c>
      <c r="AC111" s="6">
        <v>12</v>
      </c>
      <c r="AD111" s="6">
        <v>8</v>
      </c>
      <c r="AE111" s="6">
        <v>1</v>
      </c>
      <c r="AF111" s="6">
        <v>4</v>
      </c>
      <c r="AG111" s="6">
        <v>2</v>
      </c>
      <c r="AH111" s="6">
        <v>2</v>
      </c>
      <c r="AI111" s="6">
        <v>4</v>
      </c>
      <c r="AJ111" s="6">
        <v>2</v>
      </c>
      <c r="AK111" s="6">
        <v>3</v>
      </c>
      <c r="AL111" s="6">
        <v>4</v>
      </c>
      <c r="AM111" s="6">
        <v>4</v>
      </c>
      <c r="AN111" s="6">
        <v>3</v>
      </c>
      <c r="AO111" s="6">
        <v>7</v>
      </c>
      <c r="AP111" s="6">
        <v>7</v>
      </c>
      <c r="AQ111" s="6">
        <v>18</v>
      </c>
      <c r="AR111" s="6">
        <v>17</v>
      </c>
      <c r="AS111" s="6">
        <v>1478</v>
      </c>
      <c r="AT111" s="6"/>
      <c r="AU111" s="6"/>
      <c r="AV111" s="6"/>
      <c r="AW111" s="6"/>
      <c r="AX111" s="6"/>
      <c r="AY111" s="6"/>
      <c r="AZ111" s="6"/>
      <c r="BA111" s="6"/>
      <c r="BB111" s="6"/>
      <c r="BC111" s="6"/>
      <c r="BD111" s="6"/>
      <c r="BE111" s="6"/>
      <c r="BF111" s="6"/>
      <c r="BG111" s="6"/>
      <c r="BH111" s="6"/>
      <c r="BI111" s="6"/>
      <c r="BJ111" s="6"/>
      <c r="BK111" s="6"/>
      <c r="BL111" s="6"/>
      <c r="BM111" s="6"/>
      <c r="BN111" s="6"/>
      <c r="BO111" s="6"/>
      <c r="BP111" s="6"/>
      <c r="BQ111" s="6"/>
      <c r="BR111" s="6"/>
      <c r="BS111" s="6"/>
      <c r="BT111" s="6"/>
      <c r="BU111" s="6"/>
      <c r="BV111" s="6"/>
      <c r="BW111" s="6"/>
      <c r="BX111" s="6"/>
      <c r="BY111" s="6"/>
      <c r="BZ111" s="6"/>
      <c r="CA111" s="6"/>
      <c r="CB111" s="6"/>
      <c r="CC111" s="6"/>
      <c r="CD111" s="6"/>
      <c r="CE111" s="6"/>
      <c r="CF111" s="6"/>
      <c r="CG111" s="6"/>
      <c r="CH111" s="6"/>
      <c r="CI111" s="6"/>
      <c r="CJ111" s="6"/>
      <c r="CK111" s="6"/>
      <c r="CL111" s="6"/>
      <c r="CM111" s="6"/>
      <c r="CN111" s="6"/>
      <c r="CO111" s="6"/>
      <c r="CP111" s="6"/>
      <c r="CQ111" s="6"/>
    </row>
    <row r="112" spans="2:95">
      <c r="B112" s="22" t="s">
        <v>18</v>
      </c>
      <c r="C112" s="23">
        <v>0</v>
      </c>
      <c r="D112" s="23">
        <v>0</v>
      </c>
      <c r="E112" s="23">
        <v>0</v>
      </c>
      <c r="F112" s="23">
        <v>0</v>
      </c>
      <c r="G112" s="23">
        <v>0</v>
      </c>
      <c r="H112" s="23">
        <v>0</v>
      </c>
      <c r="I112" s="23">
        <v>0</v>
      </c>
      <c r="J112" s="23">
        <v>0</v>
      </c>
      <c r="K112" s="23">
        <v>0</v>
      </c>
      <c r="L112" s="28">
        <v>0</v>
      </c>
      <c r="M112" s="28">
        <v>4</v>
      </c>
      <c r="N112" s="28">
        <v>17</v>
      </c>
      <c r="O112" s="28">
        <v>87</v>
      </c>
      <c r="P112" s="28">
        <v>255</v>
      </c>
      <c r="Q112" s="6">
        <v>356</v>
      </c>
      <c r="R112" s="6">
        <v>328</v>
      </c>
      <c r="S112" s="6">
        <v>235</v>
      </c>
      <c r="T112" s="6">
        <v>176</v>
      </c>
      <c r="U112" s="6">
        <v>122</v>
      </c>
      <c r="V112" s="6">
        <v>80</v>
      </c>
      <c r="W112" s="6">
        <v>47</v>
      </c>
      <c r="X112" s="6">
        <v>33</v>
      </c>
      <c r="Y112" s="6">
        <v>37</v>
      </c>
      <c r="Z112" s="6">
        <v>24</v>
      </c>
      <c r="AA112" s="6">
        <v>24</v>
      </c>
      <c r="AB112" s="6">
        <v>21</v>
      </c>
      <c r="AC112" s="6">
        <v>11</v>
      </c>
      <c r="AD112" s="6">
        <v>7</v>
      </c>
      <c r="AE112" s="6">
        <v>5</v>
      </c>
      <c r="AF112" s="6">
        <v>11</v>
      </c>
      <c r="AG112" s="6">
        <v>9</v>
      </c>
      <c r="AH112" s="6">
        <v>7</v>
      </c>
      <c r="AI112" s="6">
        <v>3</v>
      </c>
      <c r="AJ112" s="6">
        <v>3</v>
      </c>
      <c r="AK112" s="6">
        <v>4</v>
      </c>
      <c r="AL112" s="6">
        <v>3</v>
      </c>
      <c r="AM112" s="6">
        <v>2</v>
      </c>
      <c r="AN112" s="6">
        <v>8</v>
      </c>
      <c r="AO112" s="6">
        <v>11</v>
      </c>
      <c r="AP112" s="6">
        <v>14</v>
      </c>
      <c r="AQ112" s="6">
        <v>19</v>
      </c>
      <c r="AR112" s="6">
        <v>30</v>
      </c>
      <c r="AS112" s="6">
        <v>1993</v>
      </c>
      <c r="AT112" s="6"/>
      <c r="AU112" s="6"/>
      <c r="AV112" s="6"/>
      <c r="AW112" s="6"/>
      <c r="AX112" s="6"/>
      <c r="AY112" s="6"/>
      <c r="AZ112" s="6"/>
      <c r="BA112" s="6"/>
      <c r="BB112" s="6"/>
      <c r="BC112" s="6"/>
      <c r="BD112" s="6"/>
      <c r="BE112" s="6"/>
      <c r="BF112" s="6"/>
      <c r="BG112" s="6"/>
      <c r="BH112" s="6"/>
      <c r="BI112" s="6"/>
      <c r="BJ112" s="6"/>
      <c r="BK112" s="6"/>
      <c r="BL112" s="6"/>
      <c r="BM112" s="6"/>
      <c r="BN112" s="6"/>
      <c r="BO112" s="6"/>
      <c r="BP112" s="6"/>
      <c r="BQ112" s="6"/>
      <c r="BR112" s="6"/>
      <c r="BS112" s="6"/>
      <c r="BT112" s="6"/>
      <c r="BU112" s="6"/>
      <c r="BV112" s="6"/>
      <c r="BW112" s="6"/>
      <c r="BX112" s="6"/>
      <c r="BY112" s="6"/>
      <c r="BZ112" s="6"/>
      <c r="CA112" s="6"/>
      <c r="CB112" s="6"/>
      <c r="CC112" s="6"/>
      <c r="CD112" s="6"/>
      <c r="CE112" s="6"/>
      <c r="CF112" s="6"/>
      <c r="CG112" s="6"/>
      <c r="CH112" s="6"/>
      <c r="CI112" s="6"/>
      <c r="CJ112" s="6"/>
      <c r="CK112" s="6"/>
      <c r="CL112" s="6"/>
      <c r="CM112" s="6"/>
      <c r="CN112" s="6"/>
      <c r="CO112" s="6"/>
      <c r="CP112" s="6"/>
      <c r="CQ112" s="6"/>
    </row>
    <row r="113" spans="2:95">
      <c r="B113" s="22" t="s">
        <v>19</v>
      </c>
      <c r="C113" s="23">
        <v>0</v>
      </c>
      <c r="D113" s="23">
        <v>0</v>
      </c>
      <c r="E113" s="23">
        <v>0</v>
      </c>
      <c r="F113" s="23">
        <v>0</v>
      </c>
      <c r="G113" s="23">
        <v>0</v>
      </c>
      <c r="H113" s="23">
        <v>0</v>
      </c>
      <c r="I113" s="23">
        <v>0</v>
      </c>
      <c r="J113" s="23">
        <v>0</v>
      </c>
      <c r="K113" s="23">
        <v>0</v>
      </c>
      <c r="L113" s="28">
        <v>1</v>
      </c>
      <c r="M113" s="28">
        <v>4</v>
      </c>
      <c r="N113" s="28">
        <v>26</v>
      </c>
      <c r="O113" s="28">
        <v>142</v>
      </c>
      <c r="P113" s="28">
        <v>413</v>
      </c>
      <c r="Q113" s="6">
        <v>570</v>
      </c>
      <c r="R113" s="6">
        <v>519</v>
      </c>
      <c r="S113" s="6">
        <v>370</v>
      </c>
      <c r="T113" s="6">
        <v>250</v>
      </c>
      <c r="U113" s="6">
        <v>216</v>
      </c>
      <c r="V113" s="6">
        <v>128</v>
      </c>
      <c r="W113" s="6">
        <v>110</v>
      </c>
      <c r="X113" s="6">
        <v>90</v>
      </c>
      <c r="Y113" s="6">
        <v>65</v>
      </c>
      <c r="Z113" s="6">
        <v>38</v>
      </c>
      <c r="AA113" s="6">
        <v>48</v>
      </c>
      <c r="AB113" s="6">
        <v>24</v>
      </c>
      <c r="AC113" s="6">
        <v>18</v>
      </c>
      <c r="AD113" s="6">
        <v>19</v>
      </c>
      <c r="AE113" s="6">
        <v>16</v>
      </c>
      <c r="AF113" s="6">
        <v>4</v>
      </c>
      <c r="AG113" s="6">
        <v>8</v>
      </c>
      <c r="AH113" s="6">
        <v>6</v>
      </c>
      <c r="AI113" s="6">
        <v>6</v>
      </c>
      <c r="AJ113" s="6">
        <v>4</v>
      </c>
      <c r="AK113" s="6">
        <v>4</v>
      </c>
      <c r="AL113" s="6">
        <v>8</v>
      </c>
      <c r="AM113" s="6">
        <v>4</v>
      </c>
      <c r="AN113" s="6">
        <v>8</v>
      </c>
      <c r="AO113" s="6">
        <v>21</v>
      </c>
      <c r="AP113" s="6">
        <v>32</v>
      </c>
      <c r="AQ113" s="6">
        <v>34</v>
      </c>
      <c r="AR113" s="6">
        <v>55</v>
      </c>
      <c r="AS113" s="6">
        <v>3261</v>
      </c>
      <c r="AT113" s="6"/>
      <c r="AU113" s="6"/>
      <c r="AV113" s="6"/>
      <c r="AW113" s="6"/>
      <c r="AX113" s="6"/>
      <c r="AY113" s="6"/>
      <c r="AZ113" s="6"/>
      <c r="BA113" s="6"/>
      <c r="BB113" s="6"/>
      <c r="BC113" s="6"/>
      <c r="BD113" s="6"/>
      <c r="BE113" s="6"/>
      <c r="BF113" s="6"/>
      <c r="BG113" s="6"/>
      <c r="BH113" s="6"/>
      <c r="BI113" s="6"/>
      <c r="BJ113" s="6"/>
      <c r="BK113" s="6"/>
      <c r="BL113" s="6"/>
      <c r="BM113" s="6"/>
      <c r="BN113" s="6"/>
      <c r="BO113" s="6"/>
      <c r="BP113" s="6"/>
      <c r="BQ113" s="6"/>
      <c r="BR113" s="6"/>
      <c r="BS113" s="6"/>
      <c r="BT113" s="6"/>
      <c r="BU113" s="6"/>
      <c r="BV113" s="6"/>
      <c r="BW113" s="6"/>
      <c r="BX113" s="6"/>
      <c r="BY113" s="6"/>
      <c r="BZ113" s="6"/>
      <c r="CA113" s="6"/>
      <c r="CB113" s="6"/>
      <c r="CC113" s="6"/>
      <c r="CD113" s="6"/>
      <c r="CE113" s="6"/>
      <c r="CF113" s="6"/>
      <c r="CG113" s="6"/>
      <c r="CH113" s="6"/>
      <c r="CI113" s="6"/>
      <c r="CJ113" s="6"/>
      <c r="CK113" s="6"/>
      <c r="CL113" s="6"/>
      <c r="CM113" s="6"/>
      <c r="CN113" s="6"/>
      <c r="CO113" s="6"/>
      <c r="CP113" s="6"/>
      <c r="CQ113" s="6"/>
    </row>
    <row r="114" spans="2:95">
      <c r="B114" s="22" t="s">
        <v>20</v>
      </c>
      <c r="C114" s="23">
        <v>0</v>
      </c>
      <c r="D114" s="23">
        <v>0</v>
      </c>
      <c r="E114" s="23">
        <v>0</v>
      </c>
      <c r="F114" s="23">
        <v>0</v>
      </c>
      <c r="G114" s="23">
        <v>0</v>
      </c>
      <c r="H114" s="23">
        <v>0</v>
      </c>
      <c r="I114" s="23">
        <v>0</v>
      </c>
      <c r="J114" s="23">
        <v>0</v>
      </c>
      <c r="K114" s="23">
        <v>0</v>
      </c>
      <c r="L114" s="28">
        <v>1</v>
      </c>
      <c r="M114" s="28">
        <v>1</v>
      </c>
      <c r="N114" s="28">
        <v>30</v>
      </c>
      <c r="O114" s="28">
        <v>194</v>
      </c>
      <c r="P114" s="28">
        <v>528</v>
      </c>
      <c r="Q114" s="6">
        <v>790</v>
      </c>
      <c r="R114" s="6">
        <v>686</v>
      </c>
      <c r="S114" s="6">
        <v>507</v>
      </c>
      <c r="T114" s="6">
        <v>390</v>
      </c>
      <c r="U114" s="6">
        <v>287</v>
      </c>
      <c r="V114" s="6">
        <v>208</v>
      </c>
      <c r="W114" s="6">
        <v>150</v>
      </c>
      <c r="X114" s="6">
        <v>127</v>
      </c>
      <c r="Y114" s="6">
        <v>96</v>
      </c>
      <c r="Z114" s="6">
        <v>70</v>
      </c>
      <c r="AA114" s="6">
        <v>49</v>
      </c>
      <c r="AB114" s="6">
        <v>45</v>
      </c>
      <c r="AC114" s="6">
        <v>35</v>
      </c>
      <c r="AD114" s="6">
        <v>23</v>
      </c>
      <c r="AE114" s="6">
        <v>19</v>
      </c>
      <c r="AF114" s="6">
        <v>14</v>
      </c>
      <c r="AG114" s="6">
        <v>13</v>
      </c>
      <c r="AH114" s="6">
        <v>9</v>
      </c>
      <c r="AI114" s="6">
        <v>17</v>
      </c>
      <c r="AJ114" s="6">
        <v>11</v>
      </c>
      <c r="AK114" s="6">
        <v>7</v>
      </c>
      <c r="AL114" s="6">
        <v>8</v>
      </c>
      <c r="AM114" s="6">
        <v>11</v>
      </c>
      <c r="AN114" s="6">
        <v>16</v>
      </c>
      <c r="AO114" s="6">
        <v>14</v>
      </c>
      <c r="AP114" s="6">
        <v>38</v>
      </c>
      <c r="AQ114" s="6">
        <v>59</v>
      </c>
      <c r="AR114" s="6">
        <v>67</v>
      </c>
      <c r="AS114" s="6">
        <v>4520</v>
      </c>
      <c r="AT114" s="6"/>
      <c r="AU114" s="6"/>
      <c r="AV114" s="6"/>
      <c r="AW114" s="6"/>
      <c r="AX114" s="6"/>
      <c r="AY114" s="6"/>
      <c r="AZ114" s="6"/>
      <c r="BA114" s="6"/>
      <c r="BB114" s="6"/>
      <c r="BC114" s="6"/>
      <c r="BD114" s="6"/>
      <c r="BE114" s="6"/>
      <c r="BF114" s="6"/>
      <c r="BG114" s="6"/>
      <c r="BH114" s="6"/>
      <c r="BI114" s="6"/>
      <c r="BJ114" s="6"/>
      <c r="BK114" s="6"/>
      <c r="BL114" s="6"/>
      <c r="BM114" s="6"/>
      <c r="BN114" s="6"/>
      <c r="BO114" s="6"/>
      <c r="BP114" s="6"/>
      <c r="BQ114" s="6"/>
      <c r="BR114" s="6"/>
      <c r="BS114" s="6"/>
      <c r="BT114" s="6"/>
      <c r="BU114" s="6"/>
      <c r="BV114" s="6"/>
      <c r="BW114" s="6"/>
      <c r="BX114" s="6"/>
      <c r="BY114" s="6"/>
      <c r="BZ114" s="6"/>
      <c r="CA114" s="6"/>
      <c r="CB114" s="6"/>
      <c r="CC114" s="6"/>
      <c r="CD114" s="6"/>
      <c r="CE114" s="6"/>
      <c r="CF114" s="6"/>
      <c r="CG114" s="6"/>
      <c r="CH114" s="6"/>
      <c r="CI114" s="6"/>
      <c r="CJ114" s="6"/>
      <c r="CK114" s="6"/>
      <c r="CL114" s="6"/>
      <c r="CM114" s="6"/>
      <c r="CN114" s="6"/>
      <c r="CO114" s="6"/>
      <c r="CP114" s="6"/>
      <c r="CQ114" s="6"/>
    </row>
    <row r="115" spans="2:95">
      <c r="B115" s="22" t="s">
        <v>21</v>
      </c>
      <c r="C115" s="23">
        <v>0</v>
      </c>
      <c r="D115" s="23">
        <v>0</v>
      </c>
      <c r="E115" s="23">
        <v>0</v>
      </c>
      <c r="F115" s="23">
        <v>0</v>
      </c>
      <c r="G115" s="23">
        <v>1</v>
      </c>
      <c r="H115" s="23">
        <v>0</v>
      </c>
      <c r="I115" s="23">
        <v>0</v>
      </c>
      <c r="J115" s="23">
        <v>0</v>
      </c>
      <c r="K115" s="23">
        <v>0</v>
      </c>
      <c r="L115" s="28">
        <v>1</v>
      </c>
      <c r="M115" s="28">
        <v>7</v>
      </c>
      <c r="N115" s="28">
        <v>41</v>
      </c>
      <c r="O115" s="28">
        <v>231</v>
      </c>
      <c r="P115" s="28">
        <v>644</v>
      </c>
      <c r="Q115" s="6">
        <v>968</v>
      </c>
      <c r="R115" s="6">
        <v>914</v>
      </c>
      <c r="S115" s="6">
        <v>706</v>
      </c>
      <c r="T115" s="6">
        <v>547</v>
      </c>
      <c r="U115" s="6">
        <v>393</v>
      </c>
      <c r="V115" s="6">
        <v>297</v>
      </c>
      <c r="W115" s="6">
        <v>221</v>
      </c>
      <c r="X115" s="6">
        <v>202</v>
      </c>
      <c r="Y115" s="6">
        <v>125</v>
      </c>
      <c r="Z115" s="6">
        <v>115</v>
      </c>
      <c r="AA115" s="6">
        <v>70</v>
      </c>
      <c r="AB115" s="6">
        <v>70</v>
      </c>
      <c r="AC115" s="6">
        <v>53</v>
      </c>
      <c r="AD115" s="6">
        <v>37</v>
      </c>
      <c r="AE115" s="6">
        <v>29</v>
      </c>
      <c r="AF115" s="6">
        <v>22</v>
      </c>
      <c r="AG115" s="6">
        <v>20</v>
      </c>
      <c r="AH115" s="6">
        <v>14</v>
      </c>
      <c r="AI115" s="6">
        <v>13</v>
      </c>
      <c r="AJ115" s="6">
        <v>12</v>
      </c>
      <c r="AK115" s="6">
        <v>12</v>
      </c>
      <c r="AL115" s="6">
        <v>5</v>
      </c>
      <c r="AM115" s="6">
        <v>11</v>
      </c>
      <c r="AN115" s="6">
        <v>20</v>
      </c>
      <c r="AO115" s="6">
        <v>24</v>
      </c>
      <c r="AP115" s="6">
        <v>47</v>
      </c>
      <c r="AQ115" s="6">
        <v>53</v>
      </c>
      <c r="AR115" s="6">
        <v>84</v>
      </c>
      <c r="AS115" s="6">
        <v>6009</v>
      </c>
      <c r="AT115" s="6"/>
      <c r="AU115" s="6"/>
      <c r="AV115" s="6"/>
      <c r="AW115" s="6"/>
      <c r="AX115" s="6"/>
      <c r="AY115" s="6"/>
      <c r="AZ115" s="6"/>
      <c r="BA115" s="6"/>
      <c r="BB115" s="6"/>
      <c r="BC115" s="6"/>
      <c r="BD115" s="6"/>
      <c r="BE115" s="6"/>
      <c r="BF115" s="6"/>
      <c r="BG115" s="6"/>
      <c r="BH115" s="6"/>
      <c r="BI115" s="6"/>
      <c r="BJ115" s="6"/>
      <c r="BK115" s="6"/>
      <c r="BL115" s="6"/>
      <c r="BM115" s="6"/>
      <c r="BN115" s="6"/>
      <c r="BO115" s="6"/>
      <c r="BP115" s="6"/>
      <c r="BQ115" s="6"/>
      <c r="BR115" s="6"/>
      <c r="BS115" s="6"/>
      <c r="BT115" s="6"/>
      <c r="BU115" s="6"/>
      <c r="BV115" s="6"/>
      <c r="BW115" s="6"/>
      <c r="BX115" s="6"/>
      <c r="BY115" s="6"/>
      <c r="BZ115" s="6"/>
      <c r="CA115" s="6"/>
      <c r="CB115" s="6"/>
      <c r="CC115" s="6"/>
      <c r="CD115" s="6"/>
      <c r="CE115" s="6"/>
      <c r="CF115" s="6"/>
      <c r="CG115" s="6"/>
      <c r="CH115" s="6"/>
      <c r="CI115" s="6"/>
      <c r="CJ115" s="6"/>
      <c r="CK115" s="6"/>
      <c r="CL115" s="6"/>
      <c r="CM115" s="6"/>
      <c r="CN115" s="6"/>
      <c r="CO115" s="6"/>
      <c r="CP115" s="6"/>
      <c r="CQ115" s="6"/>
    </row>
    <row r="116" spans="2:95">
      <c r="B116" s="22" t="s">
        <v>22</v>
      </c>
      <c r="C116" s="23">
        <v>0</v>
      </c>
      <c r="D116" s="23">
        <v>0</v>
      </c>
      <c r="E116" s="23">
        <v>0</v>
      </c>
      <c r="F116" s="23">
        <v>0</v>
      </c>
      <c r="G116" s="23">
        <v>0</v>
      </c>
      <c r="H116" s="23">
        <v>0</v>
      </c>
      <c r="I116" s="23">
        <v>0</v>
      </c>
      <c r="J116" s="23">
        <v>0</v>
      </c>
      <c r="K116" s="23">
        <v>0</v>
      </c>
      <c r="L116" s="28">
        <v>0</v>
      </c>
      <c r="M116" s="28">
        <v>7</v>
      </c>
      <c r="N116" s="28">
        <v>45</v>
      </c>
      <c r="O116" s="28">
        <v>186</v>
      </c>
      <c r="P116" s="28">
        <v>524</v>
      </c>
      <c r="Q116" s="6">
        <v>902</v>
      </c>
      <c r="R116" s="6">
        <v>901</v>
      </c>
      <c r="S116" s="6">
        <v>777</v>
      </c>
      <c r="T116" s="6">
        <v>536</v>
      </c>
      <c r="U116" s="6">
        <v>400</v>
      </c>
      <c r="V116" s="6">
        <v>299</v>
      </c>
      <c r="W116" s="6">
        <v>259</v>
      </c>
      <c r="X116" s="6">
        <v>182</v>
      </c>
      <c r="Y116" s="6">
        <v>122</v>
      </c>
      <c r="Z116" s="6">
        <v>102</v>
      </c>
      <c r="AA116" s="6">
        <v>71</v>
      </c>
      <c r="AB116" s="6">
        <v>63</v>
      </c>
      <c r="AC116" s="6">
        <v>42</v>
      </c>
      <c r="AD116" s="6">
        <v>29</v>
      </c>
      <c r="AE116" s="6">
        <v>24</v>
      </c>
      <c r="AF116" s="6">
        <v>21</v>
      </c>
      <c r="AG116" s="6">
        <v>11</v>
      </c>
      <c r="AH116" s="6">
        <v>10</v>
      </c>
      <c r="AI116" s="6">
        <v>16</v>
      </c>
      <c r="AJ116" s="6">
        <v>6</v>
      </c>
      <c r="AK116" s="6">
        <v>12</v>
      </c>
      <c r="AL116" s="6">
        <v>8</v>
      </c>
      <c r="AM116" s="6">
        <v>4</v>
      </c>
      <c r="AN116" s="6">
        <v>27</v>
      </c>
      <c r="AO116" s="6">
        <v>22</v>
      </c>
      <c r="AP116" s="6">
        <v>41</v>
      </c>
      <c r="AQ116" s="6">
        <v>45</v>
      </c>
      <c r="AR116" s="6">
        <v>76</v>
      </c>
      <c r="AS116" s="6">
        <v>5770</v>
      </c>
      <c r="AT116" s="6"/>
      <c r="AU116" s="6"/>
      <c r="AV116" s="6"/>
      <c r="AW116" s="6"/>
      <c r="AX116" s="6"/>
      <c r="AY116" s="6"/>
      <c r="AZ116" s="6"/>
      <c r="BA116" s="6"/>
      <c r="BB116" s="6"/>
      <c r="BC116" s="6"/>
      <c r="BD116" s="6"/>
      <c r="BE116" s="6"/>
      <c r="BF116" s="6"/>
      <c r="BG116" s="6"/>
      <c r="BH116" s="6"/>
      <c r="BI116" s="6"/>
      <c r="BJ116" s="6"/>
      <c r="BK116" s="6"/>
      <c r="BL116" s="6"/>
      <c r="BM116" s="6"/>
      <c r="BN116" s="6"/>
      <c r="BO116" s="6"/>
      <c r="BP116" s="6"/>
      <c r="BQ116" s="6"/>
      <c r="BR116" s="6"/>
      <c r="BS116" s="6"/>
      <c r="BT116" s="6"/>
      <c r="BU116" s="6"/>
      <c r="BV116" s="6"/>
      <c r="BW116" s="6"/>
      <c r="BX116" s="6"/>
      <c r="BY116" s="6"/>
      <c r="BZ116" s="6"/>
      <c r="CA116" s="6"/>
      <c r="CB116" s="6"/>
      <c r="CC116" s="6"/>
      <c r="CD116" s="6"/>
      <c r="CE116" s="6"/>
      <c r="CF116" s="6"/>
      <c r="CG116" s="6"/>
      <c r="CH116" s="6"/>
      <c r="CI116" s="6"/>
      <c r="CJ116" s="6"/>
      <c r="CK116" s="6"/>
      <c r="CL116" s="6"/>
      <c r="CM116" s="6"/>
      <c r="CN116" s="6"/>
      <c r="CO116" s="6"/>
      <c r="CP116" s="6"/>
      <c r="CQ116" s="6"/>
    </row>
    <row r="117" spans="2:95">
      <c r="B117" s="22" t="s">
        <v>23</v>
      </c>
      <c r="C117" s="23">
        <v>0</v>
      </c>
      <c r="D117" s="23">
        <v>0</v>
      </c>
      <c r="E117" s="23">
        <v>0</v>
      </c>
      <c r="F117" s="23">
        <v>0</v>
      </c>
      <c r="G117" s="23">
        <v>0</v>
      </c>
      <c r="H117" s="23">
        <v>0</v>
      </c>
      <c r="I117" s="23">
        <v>0</v>
      </c>
      <c r="J117" s="23">
        <v>0</v>
      </c>
      <c r="K117" s="23">
        <v>0</v>
      </c>
      <c r="L117" s="28">
        <v>0</v>
      </c>
      <c r="M117" s="28">
        <v>5</v>
      </c>
      <c r="N117" s="28">
        <v>33</v>
      </c>
      <c r="O117" s="28">
        <v>145</v>
      </c>
      <c r="P117" s="28">
        <v>392</v>
      </c>
      <c r="Q117" s="6">
        <v>642</v>
      </c>
      <c r="R117" s="6">
        <v>720</v>
      </c>
      <c r="S117" s="6">
        <v>651</v>
      </c>
      <c r="T117" s="6">
        <v>513</v>
      </c>
      <c r="U117" s="6">
        <v>379</v>
      </c>
      <c r="V117" s="6">
        <v>273</v>
      </c>
      <c r="W117" s="6">
        <v>197</v>
      </c>
      <c r="X117" s="6">
        <v>173</v>
      </c>
      <c r="Y117" s="6">
        <v>124</v>
      </c>
      <c r="Z117" s="6">
        <v>89</v>
      </c>
      <c r="AA117" s="6">
        <v>59</v>
      </c>
      <c r="AB117" s="6">
        <v>62</v>
      </c>
      <c r="AC117" s="6">
        <v>35</v>
      </c>
      <c r="AD117" s="6">
        <v>34</v>
      </c>
      <c r="AE117" s="6">
        <v>18</v>
      </c>
      <c r="AF117" s="6">
        <v>17</v>
      </c>
      <c r="AG117" s="6">
        <v>17</v>
      </c>
      <c r="AH117" s="6">
        <v>11</v>
      </c>
      <c r="AI117" s="6">
        <v>5</v>
      </c>
      <c r="AJ117" s="6">
        <v>7</v>
      </c>
      <c r="AK117" s="6">
        <v>10</v>
      </c>
      <c r="AL117" s="6">
        <v>8</v>
      </c>
      <c r="AM117" s="6">
        <v>7</v>
      </c>
      <c r="AN117" s="6">
        <v>10</v>
      </c>
      <c r="AO117" s="6">
        <v>28</v>
      </c>
      <c r="AP117" s="6">
        <v>33</v>
      </c>
      <c r="AQ117" s="6">
        <v>37</v>
      </c>
      <c r="AR117" s="6">
        <v>50</v>
      </c>
      <c r="AS117" s="6">
        <v>4784</v>
      </c>
      <c r="AT117" s="6"/>
      <c r="AU117" s="6"/>
      <c r="AV117" s="6"/>
      <c r="AW117" s="6"/>
      <c r="AX117" s="6"/>
      <c r="AY117" s="6"/>
      <c r="AZ117" s="6"/>
      <c r="BA117" s="6"/>
      <c r="BB117" s="6"/>
      <c r="BC117" s="6"/>
      <c r="BD117" s="6"/>
      <c r="BE117" s="6"/>
      <c r="BF117" s="6"/>
      <c r="BG117" s="6"/>
      <c r="BH117" s="6"/>
      <c r="BI117" s="6"/>
      <c r="BJ117" s="6"/>
      <c r="BK117" s="6"/>
      <c r="BL117" s="6"/>
      <c r="BM117" s="6"/>
      <c r="BN117" s="6"/>
      <c r="BO117" s="6"/>
      <c r="BP117" s="6"/>
      <c r="BQ117" s="6"/>
      <c r="BR117" s="6"/>
      <c r="BS117" s="6"/>
      <c r="BT117" s="6"/>
      <c r="BU117" s="6"/>
      <c r="BV117" s="6"/>
      <c r="BW117" s="6"/>
      <c r="BX117" s="6"/>
      <c r="BY117" s="6"/>
      <c r="BZ117" s="6"/>
      <c r="CA117" s="6"/>
      <c r="CB117" s="6"/>
      <c r="CC117" s="6"/>
      <c r="CD117" s="6"/>
      <c r="CE117" s="6"/>
      <c r="CF117" s="6"/>
      <c r="CG117" s="6"/>
      <c r="CH117" s="6"/>
      <c r="CI117" s="6"/>
      <c r="CJ117" s="6"/>
      <c r="CK117" s="6"/>
      <c r="CL117" s="6"/>
      <c r="CM117" s="6"/>
      <c r="CN117" s="6"/>
      <c r="CO117" s="6"/>
      <c r="CP117" s="6"/>
      <c r="CQ117" s="6"/>
    </row>
    <row r="118" spans="2:95" ht="24" customHeight="1">
      <c r="B118" s="18" t="s">
        <v>49</v>
      </c>
      <c r="C118" s="23"/>
      <c r="D118" s="23"/>
      <c r="E118" s="23"/>
      <c r="F118" s="23"/>
      <c r="G118" s="23"/>
      <c r="H118" s="23"/>
      <c r="I118" s="23"/>
      <c r="J118" s="23"/>
      <c r="K118" s="23"/>
      <c r="L118" s="23"/>
      <c r="M118" s="28"/>
      <c r="N118" s="28"/>
      <c r="O118" s="28"/>
      <c r="P118" s="28"/>
      <c r="Q118" s="6"/>
      <c r="R118" s="6"/>
      <c r="S118" s="6"/>
      <c r="T118" s="6"/>
      <c r="U118" s="6"/>
      <c r="V118" s="6"/>
      <c r="W118" s="6"/>
      <c r="X118" s="6"/>
      <c r="Y118" s="6"/>
      <c r="Z118" s="6"/>
      <c r="AA118" s="6"/>
      <c r="AB118" s="6"/>
      <c r="AC118" s="6"/>
      <c r="AD118" s="6"/>
      <c r="AE118" s="6"/>
      <c r="AF118" s="6"/>
      <c r="AG118" s="6"/>
      <c r="AH118" s="6"/>
      <c r="AI118" s="6"/>
      <c r="AJ118" s="6"/>
      <c r="AK118" s="6"/>
      <c r="AL118" s="6"/>
      <c r="AM118" s="6"/>
      <c r="AN118" s="6"/>
      <c r="AO118" s="6"/>
      <c r="AP118" s="6"/>
      <c r="AQ118" s="6"/>
      <c r="AR118" s="6"/>
      <c r="AS118" s="6"/>
      <c r="AT118" s="6"/>
      <c r="AU118" s="6"/>
      <c r="AV118" s="6"/>
      <c r="AW118" s="6"/>
      <c r="AX118" s="6"/>
      <c r="AY118" s="6"/>
      <c r="AZ118" s="6"/>
      <c r="BA118" s="6"/>
      <c r="BB118" s="6"/>
      <c r="BC118" s="6"/>
      <c r="BD118" s="6"/>
      <c r="BE118" s="6"/>
      <c r="BF118" s="6"/>
      <c r="BG118" s="6"/>
      <c r="BH118" s="6"/>
      <c r="BI118" s="6"/>
      <c r="BJ118" s="6"/>
      <c r="BK118" s="6"/>
      <c r="BL118" s="6"/>
      <c r="BM118" s="6"/>
      <c r="BN118" s="6"/>
      <c r="BO118" s="6"/>
      <c r="BP118" s="6"/>
      <c r="BQ118" s="6"/>
      <c r="BR118" s="6"/>
      <c r="BS118" s="6"/>
      <c r="BT118" s="6"/>
      <c r="BU118" s="6"/>
      <c r="BV118" s="6"/>
      <c r="BW118" s="6"/>
      <c r="BX118" s="6"/>
      <c r="BY118" s="6"/>
      <c r="BZ118" s="6"/>
      <c r="CA118" s="6"/>
      <c r="CB118" s="6"/>
      <c r="CC118" s="6"/>
      <c r="CD118" s="6"/>
      <c r="CE118" s="6"/>
      <c r="CF118" s="6"/>
      <c r="CG118" s="6"/>
      <c r="CH118" s="6"/>
      <c r="CI118" s="6"/>
      <c r="CJ118" s="6"/>
      <c r="CK118" s="6"/>
      <c r="CL118" s="6"/>
      <c r="CM118" s="6"/>
      <c r="CN118" s="6"/>
      <c r="CO118" s="6"/>
      <c r="CP118" s="6"/>
      <c r="CQ118" s="6"/>
    </row>
    <row r="119" spans="2:95" ht="14">
      <c r="B119" s="18" t="s">
        <v>3</v>
      </c>
      <c r="C119" s="23"/>
      <c r="D119" s="23"/>
      <c r="E119" s="23"/>
      <c r="F119" s="23"/>
      <c r="G119" s="23"/>
      <c r="H119" s="23"/>
      <c r="I119" s="23"/>
      <c r="J119" s="23"/>
      <c r="K119" s="23"/>
      <c r="L119" s="23"/>
      <c r="M119" s="23"/>
      <c r="N119" s="23"/>
      <c r="O119" s="23"/>
      <c r="P119" s="23"/>
      <c r="Q119" s="6"/>
      <c r="R119" s="6"/>
      <c r="S119" s="6"/>
      <c r="T119" s="6"/>
      <c r="U119" s="6"/>
      <c r="V119" s="6"/>
      <c r="W119" s="6"/>
      <c r="X119" s="6"/>
      <c r="Y119" s="6"/>
      <c r="Z119" s="6"/>
      <c r="AA119" s="6"/>
      <c r="AB119" s="6"/>
      <c r="AC119" s="6"/>
      <c r="AD119" s="6"/>
      <c r="AE119" s="6"/>
      <c r="AF119" s="6"/>
      <c r="AG119" s="6"/>
      <c r="AH119" s="6"/>
      <c r="AI119" s="6"/>
      <c r="AJ119" s="6"/>
      <c r="AK119" s="6"/>
      <c r="AL119" s="6"/>
      <c r="AM119" s="6"/>
      <c r="AN119" s="6"/>
      <c r="AO119" s="6"/>
      <c r="AP119" s="6"/>
      <c r="AQ119" s="6"/>
      <c r="AR119" s="6"/>
      <c r="AS119" s="6"/>
      <c r="AT119" s="6"/>
      <c r="AU119" s="6"/>
      <c r="AV119" s="6"/>
      <c r="AW119" s="6"/>
      <c r="AX119" s="6"/>
      <c r="AY119" s="6"/>
      <c r="AZ119" s="6"/>
      <c r="BA119" s="6"/>
      <c r="BB119" s="6"/>
      <c r="BC119" s="6"/>
      <c r="BD119" s="6"/>
      <c r="BE119" s="6"/>
      <c r="BF119" s="6"/>
      <c r="BG119" s="6"/>
      <c r="BH119" s="6"/>
      <c r="BI119" s="6"/>
      <c r="BJ119" s="6"/>
      <c r="BK119" s="6"/>
      <c r="BL119" s="6"/>
      <c r="BM119" s="6"/>
      <c r="BN119" s="6"/>
      <c r="BO119" s="6"/>
      <c r="BP119" s="6"/>
      <c r="BQ119" s="6"/>
      <c r="BR119" s="6"/>
      <c r="BS119" s="6"/>
      <c r="BT119" s="6"/>
      <c r="BU119" s="6"/>
      <c r="BV119" s="6"/>
      <c r="BW119" s="6"/>
      <c r="BX119" s="6"/>
      <c r="BY119" s="6"/>
      <c r="BZ119" s="6"/>
      <c r="CA119" s="6"/>
      <c r="CB119" s="6"/>
      <c r="CC119" s="6"/>
      <c r="CD119" s="6"/>
      <c r="CE119" s="6"/>
      <c r="CF119" s="6"/>
      <c r="CG119" s="6"/>
      <c r="CH119" s="6"/>
      <c r="CI119" s="6"/>
      <c r="CJ119" s="6"/>
      <c r="CK119" s="6"/>
      <c r="CL119" s="6"/>
      <c r="CM119" s="6"/>
      <c r="CN119" s="6"/>
      <c r="CO119" s="6"/>
      <c r="CP119" s="6"/>
      <c r="CQ119" s="6"/>
    </row>
    <row r="120" spans="2:95" ht="14">
      <c r="B120" s="4" t="s">
        <v>4</v>
      </c>
      <c r="C120" s="23">
        <v>0</v>
      </c>
      <c r="D120" s="23">
        <v>0</v>
      </c>
      <c r="E120" s="23">
        <v>0</v>
      </c>
      <c r="F120" s="23">
        <v>0</v>
      </c>
      <c r="G120" s="23">
        <v>0</v>
      </c>
      <c r="H120" s="23">
        <v>0</v>
      </c>
      <c r="I120" s="23">
        <v>0</v>
      </c>
      <c r="J120" s="23">
        <v>0</v>
      </c>
      <c r="K120" s="23">
        <v>0</v>
      </c>
      <c r="L120" s="23">
        <v>0</v>
      </c>
      <c r="M120" s="23">
        <v>0</v>
      </c>
      <c r="N120" s="23">
        <v>0</v>
      </c>
      <c r="O120" s="23">
        <v>0</v>
      </c>
      <c r="P120" s="23">
        <v>0</v>
      </c>
      <c r="Q120" s="6">
        <v>0</v>
      </c>
      <c r="R120" s="6">
        <v>0</v>
      </c>
      <c r="S120" s="6">
        <v>0</v>
      </c>
      <c r="T120" s="6">
        <v>0</v>
      </c>
      <c r="U120" s="6">
        <v>0</v>
      </c>
      <c r="V120" s="6">
        <v>0</v>
      </c>
      <c r="W120" s="6">
        <v>0</v>
      </c>
      <c r="X120" s="6">
        <v>0</v>
      </c>
      <c r="Y120" s="6">
        <v>0</v>
      </c>
      <c r="Z120" s="6">
        <v>0</v>
      </c>
      <c r="AA120" s="6">
        <v>0</v>
      </c>
      <c r="AB120" s="6">
        <v>0</v>
      </c>
      <c r="AC120" s="6">
        <v>0</v>
      </c>
      <c r="AD120" s="6">
        <v>0</v>
      </c>
      <c r="AE120" s="6">
        <v>0</v>
      </c>
      <c r="AF120" s="6">
        <v>0</v>
      </c>
      <c r="AG120" s="6">
        <v>0</v>
      </c>
      <c r="AH120" s="6">
        <v>0</v>
      </c>
      <c r="AI120" s="6">
        <v>0</v>
      </c>
      <c r="AJ120" s="6">
        <v>0</v>
      </c>
      <c r="AK120" s="6">
        <v>0</v>
      </c>
      <c r="AL120" s="6">
        <v>0</v>
      </c>
      <c r="AM120" s="6">
        <v>0</v>
      </c>
      <c r="AN120" s="6">
        <v>0</v>
      </c>
      <c r="AO120" s="6">
        <v>0</v>
      </c>
      <c r="AP120" s="6">
        <v>0</v>
      </c>
      <c r="AQ120" s="6">
        <v>0</v>
      </c>
      <c r="AR120" s="6">
        <v>0</v>
      </c>
      <c r="AS120" s="6">
        <v>0</v>
      </c>
      <c r="AT120" s="6"/>
      <c r="AU120" s="6"/>
      <c r="AV120" s="6"/>
      <c r="AW120" s="6"/>
      <c r="AX120" s="6"/>
      <c r="AY120" s="6"/>
      <c r="AZ120" s="6"/>
      <c r="BA120" s="6"/>
      <c r="BB120" s="6"/>
      <c r="BC120" s="6"/>
      <c r="BD120" s="6"/>
      <c r="BE120" s="6"/>
      <c r="BF120" s="6"/>
      <c r="BG120" s="6"/>
      <c r="BH120" s="6"/>
      <c r="BI120" s="6"/>
      <c r="BJ120" s="6"/>
      <c r="BK120" s="6"/>
      <c r="BL120" s="6"/>
      <c r="BM120" s="6"/>
      <c r="BN120" s="6"/>
      <c r="BO120" s="6"/>
      <c r="BP120" s="6"/>
      <c r="BQ120" s="6"/>
      <c r="BR120" s="6"/>
      <c r="BS120" s="6"/>
      <c r="BT120" s="6"/>
      <c r="BU120" s="6"/>
      <c r="BV120" s="6"/>
      <c r="BW120" s="6"/>
      <c r="BX120" s="6"/>
      <c r="BY120" s="6"/>
      <c r="BZ120" s="6"/>
      <c r="CA120" s="6"/>
      <c r="CB120" s="6"/>
      <c r="CC120" s="6"/>
      <c r="CD120" s="6"/>
      <c r="CE120" s="6"/>
      <c r="CF120" s="6"/>
      <c r="CG120" s="6"/>
      <c r="CH120" s="6"/>
      <c r="CI120" s="6"/>
      <c r="CJ120" s="6"/>
      <c r="CK120" s="6"/>
      <c r="CL120" s="6"/>
      <c r="CM120" s="6"/>
      <c r="CN120" s="6"/>
      <c r="CO120" s="6"/>
      <c r="CP120" s="6"/>
      <c r="CQ120" s="6"/>
    </row>
    <row r="121" spans="2:95" ht="14">
      <c r="B121" s="27" t="s">
        <v>5</v>
      </c>
      <c r="C121" s="23">
        <v>0</v>
      </c>
      <c r="D121" s="23">
        <v>0</v>
      </c>
      <c r="E121" s="23">
        <v>0</v>
      </c>
      <c r="F121" s="23">
        <v>0</v>
      </c>
      <c r="G121" s="23">
        <v>0</v>
      </c>
      <c r="H121" s="23">
        <v>0</v>
      </c>
      <c r="I121" s="23">
        <v>0</v>
      </c>
      <c r="J121" s="23">
        <v>0</v>
      </c>
      <c r="K121" s="23">
        <v>0</v>
      </c>
      <c r="L121" s="23">
        <v>0</v>
      </c>
      <c r="M121" s="23">
        <v>0</v>
      </c>
      <c r="N121" s="23">
        <v>0</v>
      </c>
      <c r="O121" s="23">
        <v>0</v>
      </c>
      <c r="P121" s="23">
        <v>0</v>
      </c>
      <c r="Q121" s="6">
        <v>0</v>
      </c>
      <c r="R121" s="6">
        <v>0</v>
      </c>
      <c r="S121" s="6">
        <v>0</v>
      </c>
      <c r="T121" s="6">
        <v>0</v>
      </c>
      <c r="U121" s="6">
        <v>0</v>
      </c>
      <c r="V121" s="6">
        <v>0</v>
      </c>
      <c r="W121" s="6">
        <v>0</v>
      </c>
      <c r="X121" s="6">
        <v>0</v>
      </c>
      <c r="Y121" s="6">
        <v>0</v>
      </c>
      <c r="Z121" s="6">
        <v>0</v>
      </c>
      <c r="AA121" s="6">
        <v>0</v>
      </c>
      <c r="AB121" s="6">
        <v>0</v>
      </c>
      <c r="AC121" s="6">
        <v>0</v>
      </c>
      <c r="AD121" s="6">
        <v>0</v>
      </c>
      <c r="AE121" s="6">
        <v>0</v>
      </c>
      <c r="AF121" s="6">
        <v>0</v>
      </c>
      <c r="AG121" s="6">
        <v>0</v>
      </c>
      <c r="AH121" s="6">
        <v>0</v>
      </c>
      <c r="AI121" s="6">
        <v>0</v>
      </c>
      <c r="AJ121" s="6">
        <v>0</v>
      </c>
      <c r="AK121" s="6">
        <v>0</v>
      </c>
      <c r="AL121" s="6">
        <v>0</v>
      </c>
      <c r="AM121" s="6">
        <v>0</v>
      </c>
      <c r="AN121" s="6">
        <v>0</v>
      </c>
      <c r="AO121" s="6">
        <v>0</v>
      </c>
      <c r="AP121" s="6">
        <v>0</v>
      </c>
      <c r="AQ121" s="6">
        <v>0</v>
      </c>
      <c r="AR121" s="6">
        <v>0</v>
      </c>
      <c r="AS121" s="6">
        <v>0</v>
      </c>
      <c r="AT121" s="6"/>
      <c r="AU121" s="6"/>
      <c r="AV121" s="6"/>
      <c r="AW121" s="6"/>
      <c r="AX121" s="6"/>
      <c r="AY121" s="6"/>
      <c r="AZ121" s="6"/>
      <c r="BA121" s="6"/>
      <c r="BB121" s="6"/>
      <c r="BC121" s="6"/>
      <c r="BD121" s="6"/>
      <c r="BE121" s="6"/>
      <c r="BF121" s="6"/>
      <c r="BG121" s="6"/>
      <c r="BH121" s="6"/>
      <c r="BI121" s="6"/>
      <c r="BJ121" s="6"/>
      <c r="BK121" s="6"/>
      <c r="BL121" s="6"/>
      <c r="BM121" s="6"/>
      <c r="BN121" s="6"/>
      <c r="BO121" s="6"/>
      <c r="BP121" s="6"/>
      <c r="BQ121" s="6"/>
      <c r="BR121" s="6"/>
      <c r="BS121" s="6"/>
      <c r="BT121" s="6"/>
      <c r="BU121" s="6"/>
      <c r="BV121" s="6"/>
      <c r="BW121" s="6"/>
      <c r="BX121" s="6"/>
      <c r="BY121" s="6"/>
      <c r="BZ121" s="6"/>
      <c r="CA121" s="6"/>
      <c r="CB121" s="6"/>
      <c r="CC121" s="6"/>
      <c r="CD121" s="6"/>
      <c r="CE121" s="6"/>
      <c r="CF121" s="6"/>
      <c r="CG121" s="6"/>
      <c r="CH121" s="6"/>
      <c r="CI121" s="6"/>
      <c r="CJ121" s="6"/>
      <c r="CK121" s="6"/>
      <c r="CL121" s="6"/>
      <c r="CM121" s="6"/>
      <c r="CN121" s="6"/>
      <c r="CO121" s="6"/>
      <c r="CP121" s="6"/>
      <c r="CQ121" s="6"/>
    </row>
    <row r="122" spans="2:95" ht="14">
      <c r="B122" s="19" t="s">
        <v>6</v>
      </c>
      <c r="C122" s="23">
        <v>0</v>
      </c>
      <c r="D122" s="23">
        <v>0</v>
      </c>
      <c r="E122" s="23">
        <v>0</v>
      </c>
      <c r="F122" s="23">
        <v>0</v>
      </c>
      <c r="G122" s="23">
        <v>0</v>
      </c>
      <c r="H122" s="23">
        <v>0</v>
      </c>
      <c r="I122" s="23">
        <v>0</v>
      </c>
      <c r="J122" s="23">
        <v>0</v>
      </c>
      <c r="K122" s="23">
        <v>0</v>
      </c>
      <c r="L122" s="23">
        <v>0</v>
      </c>
      <c r="M122" s="23">
        <v>0</v>
      </c>
      <c r="N122" s="23">
        <v>0</v>
      </c>
      <c r="O122" s="23">
        <v>0</v>
      </c>
      <c r="P122" s="23">
        <v>1</v>
      </c>
      <c r="Q122" s="6">
        <v>0</v>
      </c>
      <c r="R122" s="6">
        <v>0</v>
      </c>
      <c r="S122" s="6">
        <v>0</v>
      </c>
      <c r="T122" s="6">
        <v>0</v>
      </c>
      <c r="U122" s="6">
        <v>0</v>
      </c>
      <c r="V122" s="6">
        <v>0</v>
      </c>
      <c r="W122" s="6">
        <v>0</v>
      </c>
      <c r="X122" s="6">
        <v>0</v>
      </c>
      <c r="Y122" s="6">
        <v>0</v>
      </c>
      <c r="Z122" s="6">
        <v>0</v>
      </c>
      <c r="AA122" s="6">
        <v>0</v>
      </c>
      <c r="AB122" s="6">
        <v>0</v>
      </c>
      <c r="AC122" s="6">
        <v>0</v>
      </c>
      <c r="AD122" s="6">
        <v>0</v>
      </c>
      <c r="AE122" s="6">
        <v>0</v>
      </c>
      <c r="AF122" s="6">
        <v>0</v>
      </c>
      <c r="AG122" s="6">
        <v>0</v>
      </c>
      <c r="AH122" s="6">
        <v>0</v>
      </c>
      <c r="AI122" s="6">
        <v>0</v>
      </c>
      <c r="AJ122" s="6">
        <v>0</v>
      </c>
      <c r="AK122" s="6">
        <v>0</v>
      </c>
      <c r="AL122" s="6">
        <v>0</v>
      </c>
      <c r="AM122" s="6">
        <v>0</v>
      </c>
      <c r="AN122" s="6">
        <v>0</v>
      </c>
      <c r="AO122" s="6">
        <v>0</v>
      </c>
      <c r="AP122" s="6">
        <v>0</v>
      </c>
      <c r="AQ122" s="6">
        <v>0</v>
      </c>
      <c r="AR122" s="6">
        <v>0</v>
      </c>
      <c r="AS122" s="6">
        <v>1</v>
      </c>
      <c r="AT122" s="6"/>
      <c r="AU122" s="6"/>
      <c r="AV122" s="6"/>
      <c r="AW122" s="6"/>
      <c r="AX122" s="6"/>
      <c r="AY122" s="6"/>
      <c r="AZ122" s="6"/>
      <c r="BA122" s="6"/>
      <c r="BB122" s="6"/>
      <c r="BC122" s="6"/>
      <c r="BD122" s="6"/>
      <c r="BE122" s="6"/>
      <c r="BF122" s="6"/>
      <c r="BG122" s="6"/>
      <c r="BH122" s="6"/>
      <c r="BI122" s="6"/>
      <c r="BJ122" s="6"/>
      <c r="BK122" s="6"/>
      <c r="BL122" s="6"/>
      <c r="BM122" s="6"/>
      <c r="BN122" s="6"/>
      <c r="BO122" s="6"/>
      <c r="BP122" s="6"/>
      <c r="BQ122" s="6"/>
      <c r="BR122" s="6"/>
      <c r="BS122" s="6"/>
      <c r="BT122" s="6"/>
      <c r="BU122" s="6"/>
      <c r="BV122" s="6"/>
      <c r="BW122" s="6"/>
      <c r="BX122" s="6"/>
      <c r="BY122" s="6"/>
      <c r="BZ122" s="6"/>
      <c r="CA122" s="6"/>
      <c r="CB122" s="6"/>
      <c r="CC122" s="6"/>
      <c r="CD122" s="6"/>
      <c r="CE122" s="6"/>
      <c r="CF122" s="6"/>
      <c r="CG122" s="6"/>
      <c r="CH122" s="6"/>
      <c r="CI122" s="6"/>
      <c r="CJ122" s="6"/>
      <c r="CK122" s="6"/>
      <c r="CL122" s="6"/>
      <c r="CM122" s="6"/>
      <c r="CN122" s="6"/>
      <c r="CO122" s="6"/>
      <c r="CP122" s="6"/>
      <c r="CQ122" s="6"/>
    </row>
    <row r="123" spans="2:95" ht="14">
      <c r="B123" s="4" t="s">
        <v>7</v>
      </c>
      <c r="C123" s="23">
        <v>0</v>
      </c>
      <c r="D123" s="23">
        <v>0</v>
      </c>
      <c r="E123" s="23">
        <v>0</v>
      </c>
      <c r="F123" s="23">
        <v>0</v>
      </c>
      <c r="G123" s="23">
        <v>0</v>
      </c>
      <c r="H123" s="23">
        <v>0</v>
      </c>
      <c r="I123" s="23">
        <v>0</v>
      </c>
      <c r="J123" s="23">
        <v>0</v>
      </c>
      <c r="K123" s="23">
        <v>0</v>
      </c>
      <c r="L123" s="23">
        <v>0</v>
      </c>
      <c r="M123" s="23">
        <v>0</v>
      </c>
      <c r="N123" s="23">
        <v>0</v>
      </c>
      <c r="O123" s="23">
        <v>0</v>
      </c>
      <c r="P123" s="23">
        <v>0</v>
      </c>
      <c r="Q123" s="6">
        <v>1</v>
      </c>
      <c r="R123" s="6">
        <v>0</v>
      </c>
      <c r="S123" s="6">
        <v>0</v>
      </c>
      <c r="T123" s="6">
        <v>0</v>
      </c>
      <c r="U123" s="6">
        <v>0</v>
      </c>
      <c r="V123" s="6">
        <v>0</v>
      </c>
      <c r="W123" s="6">
        <v>0</v>
      </c>
      <c r="X123" s="6">
        <v>0</v>
      </c>
      <c r="Y123" s="6">
        <v>0</v>
      </c>
      <c r="Z123" s="6">
        <v>0</v>
      </c>
      <c r="AA123" s="6">
        <v>0</v>
      </c>
      <c r="AB123" s="6">
        <v>0</v>
      </c>
      <c r="AC123" s="6">
        <v>0</v>
      </c>
      <c r="AD123" s="6">
        <v>0</v>
      </c>
      <c r="AE123" s="6">
        <v>0</v>
      </c>
      <c r="AF123" s="6">
        <v>0</v>
      </c>
      <c r="AG123" s="6">
        <v>0</v>
      </c>
      <c r="AH123" s="6">
        <v>0</v>
      </c>
      <c r="AI123" s="6">
        <v>0</v>
      </c>
      <c r="AJ123" s="6">
        <v>0</v>
      </c>
      <c r="AK123" s="6">
        <v>0</v>
      </c>
      <c r="AL123" s="6">
        <v>0</v>
      </c>
      <c r="AM123" s="6">
        <v>0</v>
      </c>
      <c r="AN123" s="6">
        <v>0</v>
      </c>
      <c r="AO123" s="6">
        <v>0</v>
      </c>
      <c r="AP123" s="6">
        <v>0</v>
      </c>
      <c r="AQ123" s="6">
        <v>0</v>
      </c>
      <c r="AR123" s="6">
        <v>0</v>
      </c>
      <c r="AS123" s="6">
        <v>1</v>
      </c>
      <c r="AT123" s="6"/>
      <c r="AU123" s="6"/>
      <c r="AV123" s="6"/>
      <c r="AW123" s="6"/>
      <c r="AX123" s="6"/>
      <c r="AY123" s="6"/>
      <c r="AZ123" s="6"/>
      <c r="BA123" s="6"/>
      <c r="BB123" s="6"/>
      <c r="BC123" s="6"/>
      <c r="BD123" s="6"/>
      <c r="BE123" s="6"/>
      <c r="BF123" s="6"/>
      <c r="BG123" s="6"/>
      <c r="BH123" s="6"/>
      <c r="BI123" s="6"/>
      <c r="BJ123" s="6"/>
      <c r="BK123" s="6"/>
      <c r="BL123" s="6"/>
      <c r="BM123" s="6"/>
      <c r="BN123" s="6"/>
      <c r="BO123" s="6"/>
      <c r="BP123" s="6"/>
      <c r="BQ123" s="6"/>
      <c r="BR123" s="6"/>
      <c r="BS123" s="6"/>
      <c r="BT123" s="6"/>
      <c r="BU123" s="6"/>
      <c r="BV123" s="6"/>
      <c r="BW123" s="6"/>
      <c r="BX123" s="6"/>
      <c r="BY123" s="6"/>
      <c r="BZ123" s="6"/>
      <c r="CA123" s="6"/>
      <c r="CB123" s="6"/>
      <c r="CC123" s="6"/>
      <c r="CD123" s="6"/>
      <c r="CE123" s="6"/>
      <c r="CF123" s="6"/>
      <c r="CG123" s="6"/>
      <c r="CH123" s="6"/>
      <c r="CI123" s="6"/>
      <c r="CJ123" s="6"/>
      <c r="CK123" s="6"/>
      <c r="CL123" s="6"/>
      <c r="CM123" s="6"/>
      <c r="CN123" s="6"/>
      <c r="CO123" s="6"/>
      <c r="CP123" s="6"/>
      <c r="CQ123" s="6"/>
    </row>
    <row r="124" spans="2:95" ht="14">
      <c r="B124" s="4" t="s">
        <v>8</v>
      </c>
      <c r="C124" s="23">
        <v>0</v>
      </c>
      <c r="D124" s="23">
        <v>0</v>
      </c>
      <c r="E124" s="23">
        <v>0</v>
      </c>
      <c r="F124" s="23">
        <v>0</v>
      </c>
      <c r="G124" s="23">
        <v>0</v>
      </c>
      <c r="H124" s="23">
        <v>0</v>
      </c>
      <c r="I124" s="23">
        <v>0</v>
      </c>
      <c r="J124" s="23">
        <v>0</v>
      </c>
      <c r="K124" s="23">
        <v>0</v>
      </c>
      <c r="L124" s="28">
        <v>0</v>
      </c>
      <c r="M124" s="28">
        <v>0</v>
      </c>
      <c r="N124" s="28">
        <v>0</v>
      </c>
      <c r="O124" s="28">
        <v>1</v>
      </c>
      <c r="P124" s="28">
        <v>2</v>
      </c>
      <c r="Q124" s="6">
        <v>0</v>
      </c>
      <c r="R124" s="6">
        <v>0</v>
      </c>
      <c r="S124" s="6">
        <v>0</v>
      </c>
      <c r="T124" s="6">
        <v>0</v>
      </c>
      <c r="U124" s="6">
        <v>0</v>
      </c>
      <c r="V124" s="6">
        <v>1</v>
      </c>
      <c r="W124" s="6">
        <v>0</v>
      </c>
      <c r="X124" s="6">
        <v>0</v>
      </c>
      <c r="Y124" s="6">
        <v>0</v>
      </c>
      <c r="Z124" s="6">
        <v>0</v>
      </c>
      <c r="AA124" s="6">
        <v>0</v>
      </c>
      <c r="AB124" s="6">
        <v>0</v>
      </c>
      <c r="AC124" s="6">
        <v>0</v>
      </c>
      <c r="AD124" s="6">
        <v>0</v>
      </c>
      <c r="AE124" s="6">
        <v>0</v>
      </c>
      <c r="AF124" s="6">
        <v>0</v>
      </c>
      <c r="AG124" s="6">
        <v>0</v>
      </c>
      <c r="AH124" s="6">
        <v>0</v>
      </c>
      <c r="AI124" s="6">
        <v>0</v>
      </c>
      <c r="AJ124" s="6">
        <v>0</v>
      </c>
      <c r="AK124" s="6">
        <v>0</v>
      </c>
      <c r="AL124" s="6">
        <v>0</v>
      </c>
      <c r="AM124" s="6">
        <v>0</v>
      </c>
      <c r="AN124" s="6">
        <v>0</v>
      </c>
      <c r="AO124" s="6">
        <v>0</v>
      </c>
      <c r="AP124" s="6">
        <v>0</v>
      </c>
      <c r="AQ124" s="6">
        <v>0</v>
      </c>
      <c r="AR124" s="6">
        <v>0</v>
      </c>
      <c r="AS124" s="6">
        <v>4</v>
      </c>
      <c r="AT124" s="6"/>
      <c r="AU124" s="6"/>
      <c r="AV124" s="6"/>
      <c r="AW124" s="6"/>
      <c r="AX124" s="6"/>
      <c r="AY124" s="6"/>
      <c r="AZ124" s="6"/>
      <c r="BA124" s="6"/>
      <c r="BB124" s="6"/>
      <c r="BC124" s="6"/>
      <c r="BD124" s="6"/>
      <c r="BE124" s="6"/>
      <c r="BF124" s="6"/>
      <c r="BG124" s="6"/>
      <c r="BH124" s="6"/>
      <c r="BI124" s="6"/>
      <c r="BJ124" s="6"/>
      <c r="BK124" s="6"/>
      <c r="BL124" s="6"/>
      <c r="BM124" s="6"/>
      <c r="BN124" s="6"/>
      <c r="BO124" s="6"/>
      <c r="BP124" s="6"/>
      <c r="BQ124" s="6"/>
      <c r="BR124" s="6"/>
      <c r="BS124" s="6"/>
      <c r="BT124" s="6"/>
      <c r="BU124" s="6"/>
      <c r="BV124" s="6"/>
      <c r="BW124" s="6"/>
      <c r="BX124" s="6"/>
      <c r="BY124" s="6"/>
      <c r="BZ124" s="6"/>
      <c r="CA124" s="6"/>
      <c r="CB124" s="6"/>
      <c r="CC124" s="6"/>
      <c r="CD124" s="6"/>
      <c r="CE124" s="6"/>
      <c r="CF124" s="6"/>
      <c r="CG124" s="6"/>
      <c r="CH124" s="6"/>
      <c r="CI124" s="6"/>
      <c r="CJ124" s="6"/>
      <c r="CK124" s="6"/>
      <c r="CL124" s="6"/>
      <c r="CM124" s="6"/>
      <c r="CN124" s="6"/>
      <c r="CO124" s="6"/>
      <c r="CP124" s="6"/>
      <c r="CQ124" s="6"/>
    </row>
    <row r="125" spans="2:95" ht="14">
      <c r="B125" s="4" t="s">
        <v>9</v>
      </c>
      <c r="C125" s="23">
        <v>0</v>
      </c>
      <c r="D125" s="23">
        <v>0</v>
      </c>
      <c r="E125" s="23">
        <v>0</v>
      </c>
      <c r="F125" s="23">
        <v>0</v>
      </c>
      <c r="G125" s="23">
        <v>0</v>
      </c>
      <c r="H125" s="23">
        <v>0</v>
      </c>
      <c r="I125" s="23">
        <v>0</v>
      </c>
      <c r="J125" s="23">
        <v>0</v>
      </c>
      <c r="K125" s="23">
        <v>0</v>
      </c>
      <c r="L125" s="28">
        <v>0</v>
      </c>
      <c r="M125" s="28">
        <v>0</v>
      </c>
      <c r="N125" s="28">
        <v>1</v>
      </c>
      <c r="O125" s="28">
        <v>1</v>
      </c>
      <c r="P125" s="28">
        <v>2</v>
      </c>
      <c r="Q125" s="6">
        <v>0</v>
      </c>
      <c r="R125" s="6">
        <v>2</v>
      </c>
      <c r="S125" s="6">
        <v>1</v>
      </c>
      <c r="T125" s="6">
        <v>1</v>
      </c>
      <c r="U125" s="6">
        <v>1</v>
      </c>
      <c r="V125" s="6">
        <v>0</v>
      </c>
      <c r="W125" s="6">
        <v>0</v>
      </c>
      <c r="X125" s="6">
        <v>0</v>
      </c>
      <c r="Y125" s="6">
        <v>0</v>
      </c>
      <c r="Z125" s="6">
        <v>1</v>
      </c>
      <c r="AA125" s="6">
        <v>0</v>
      </c>
      <c r="AB125" s="6">
        <v>0</v>
      </c>
      <c r="AC125" s="6">
        <v>0</v>
      </c>
      <c r="AD125" s="6">
        <v>0</v>
      </c>
      <c r="AE125" s="6">
        <v>0</v>
      </c>
      <c r="AF125" s="6">
        <v>0</v>
      </c>
      <c r="AG125" s="6">
        <v>0</v>
      </c>
      <c r="AH125" s="6">
        <v>0</v>
      </c>
      <c r="AI125" s="6">
        <v>0</v>
      </c>
      <c r="AJ125" s="6">
        <v>0</v>
      </c>
      <c r="AK125" s="6">
        <v>0</v>
      </c>
      <c r="AL125" s="6">
        <v>0</v>
      </c>
      <c r="AM125" s="6">
        <v>0</v>
      </c>
      <c r="AN125" s="6">
        <v>0</v>
      </c>
      <c r="AO125" s="6">
        <v>0</v>
      </c>
      <c r="AP125" s="6">
        <v>0</v>
      </c>
      <c r="AQ125" s="6">
        <v>0</v>
      </c>
      <c r="AR125" s="6">
        <v>0</v>
      </c>
      <c r="AS125" s="6">
        <v>10</v>
      </c>
      <c r="AT125" s="6"/>
      <c r="AU125" s="6"/>
      <c r="AV125" s="6"/>
      <c r="AW125" s="6"/>
      <c r="AX125" s="6"/>
      <c r="AY125" s="6"/>
      <c r="AZ125" s="6"/>
      <c r="BA125" s="6"/>
      <c r="BB125" s="6"/>
      <c r="BC125" s="6"/>
      <c r="BD125" s="6"/>
      <c r="BE125" s="6"/>
      <c r="BF125" s="6"/>
      <c r="BG125" s="6"/>
      <c r="BH125" s="6"/>
      <c r="BI125" s="6"/>
      <c r="BJ125" s="6"/>
      <c r="BK125" s="6"/>
      <c r="BL125" s="6"/>
      <c r="BM125" s="6"/>
      <c r="BN125" s="6"/>
      <c r="BO125" s="6"/>
      <c r="BP125" s="6"/>
      <c r="BQ125" s="6"/>
      <c r="BR125" s="6"/>
      <c r="BS125" s="6"/>
      <c r="BT125" s="6"/>
      <c r="BU125" s="6"/>
      <c r="BV125" s="6"/>
      <c r="BW125" s="6"/>
      <c r="BX125" s="6"/>
      <c r="BY125" s="6"/>
      <c r="BZ125" s="6"/>
      <c r="CA125" s="6"/>
      <c r="CB125" s="6"/>
      <c r="CC125" s="6"/>
      <c r="CD125" s="6"/>
      <c r="CE125" s="6"/>
      <c r="CF125" s="6"/>
      <c r="CG125" s="6"/>
      <c r="CH125" s="6"/>
      <c r="CI125" s="6"/>
      <c r="CJ125" s="6"/>
      <c r="CK125" s="6"/>
      <c r="CL125" s="6"/>
      <c r="CM125" s="6"/>
      <c r="CN125" s="6"/>
      <c r="CO125" s="6"/>
      <c r="CP125" s="6"/>
      <c r="CQ125" s="6"/>
    </row>
    <row r="126" spans="2:95">
      <c r="B126" s="22" t="s">
        <v>10</v>
      </c>
      <c r="C126" s="23">
        <v>0</v>
      </c>
      <c r="D126" s="23">
        <v>0</v>
      </c>
      <c r="E126" s="23">
        <v>0</v>
      </c>
      <c r="F126" s="23">
        <v>0</v>
      </c>
      <c r="G126" s="23">
        <v>0</v>
      </c>
      <c r="H126" s="23">
        <v>0</v>
      </c>
      <c r="I126" s="23">
        <v>0</v>
      </c>
      <c r="J126" s="23">
        <v>0</v>
      </c>
      <c r="K126" s="23">
        <v>0</v>
      </c>
      <c r="L126" s="28">
        <v>0</v>
      </c>
      <c r="M126" s="28">
        <v>0</v>
      </c>
      <c r="N126" s="28">
        <v>1</v>
      </c>
      <c r="O126" s="28">
        <v>2</v>
      </c>
      <c r="P126" s="28">
        <v>3</v>
      </c>
      <c r="Q126" s="6">
        <v>5</v>
      </c>
      <c r="R126" s="6">
        <v>2</v>
      </c>
      <c r="S126" s="6">
        <v>3</v>
      </c>
      <c r="T126" s="6">
        <v>0</v>
      </c>
      <c r="U126" s="6">
        <v>0</v>
      </c>
      <c r="V126" s="6">
        <v>0</v>
      </c>
      <c r="W126" s="6">
        <v>0</v>
      </c>
      <c r="X126" s="6">
        <v>1</v>
      </c>
      <c r="Y126" s="6">
        <v>0</v>
      </c>
      <c r="Z126" s="6">
        <v>0</v>
      </c>
      <c r="AA126" s="6">
        <v>0</v>
      </c>
      <c r="AB126" s="6">
        <v>0</v>
      </c>
      <c r="AC126" s="6">
        <v>0</v>
      </c>
      <c r="AD126" s="6">
        <v>0</v>
      </c>
      <c r="AE126" s="6">
        <v>0</v>
      </c>
      <c r="AF126" s="6">
        <v>0</v>
      </c>
      <c r="AG126" s="6">
        <v>0</v>
      </c>
      <c r="AH126" s="6">
        <v>0</v>
      </c>
      <c r="AI126" s="6">
        <v>0</v>
      </c>
      <c r="AJ126" s="6">
        <v>0</v>
      </c>
      <c r="AK126" s="6">
        <v>0</v>
      </c>
      <c r="AL126" s="6">
        <v>0</v>
      </c>
      <c r="AM126" s="6">
        <v>0</v>
      </c>
      <c r="AN126" s="6">
        <v>0</v>
      </c>
      <c r="AO126" s="6">
        <v>0</v>
      </c>
      <c r="AP126" s="6">
        <v>0</v>
      </c>
      <c r="AQ126" s="6">
        <v>0</v>
      </c>
      <c r="AR126" s="6">
        <v>0</v>
      </c>
      <c r="AS126" s="6">
        <v>17</v>
      </c>
      <c r="AT126" s="6"/>
      <c r="AU126" s="6"/>
      <c r="AV126" s="6"/>
      <c r="AW126" s="6"/>
      <c r="AX126" s="6"/>
      <c r="AY126" s="6"/>
      <c r="AZ126" s="6"/>
      <c r="BA126" s="6"/>
      <c r="BB126" s="6"/>
      <c r="BC126" s="6"/>
      <c r="BD126" s="6"/>
      <c r="BE126" s="6"/>
      <c r="BF126" s="6"/>
      <c r="BG126" s="6"/>
      <c r="BH126" s="6"/>
      <c r="BI126" s="6"/>
      <c r="BJ126" s="6"/>
      <c r="BK126" s="6"/>
      <c r="BL126" s="6"/>
      <c r="BM126" s="6"/>
      <c r="BN126" s="6"/>
      <c r="BO126" s="6"/>
      <c r="BP126" s="6"/>
      <c r="BQ126" s="6"/>
      <c r="BR126" s="6"/>
      <c r="BS126" s="6"/>
      <c r="BT126" s="6"/>
      <c r="BU126" s="6"/>
      <c r="BV126" s="6"/>
      <c r="BW126" s="6"/>
      <c r="BX126" s="6"/>
      <c r="BY126" s="6"/>
      <c r="BZ126" s="6"/>
      <c r="CA126" s="6"/>
      <c r="CB126" s="6"/>
      <c r="CC126" s="6"/>
      <c r="CD126" s="6"/>
      <c r="CE126" s="6"/>
      <c r="CF126" s="6"/>
      <c r="CG126" s="6"/>
      <c r="CH126" s="6"/>
      <c r="CI126" s="6"/>
      <c r="CJ126" s="6"/>
      <c r="CK126" s="6"/>
      <c r="CL126" s="6"/>
      <c r="CM126" s="6"/>
      <c r="CN126" s="6"/>
      <c r="CO126" s="6"/>
      <c r="CP126" s="6"/>
      <c r="CQ126" s="6"/>
    </row>
    <row r="127" spans="2:95">
      <c r="B127" s="22" t="s">
        <v>11</v>
      </c>
      <c r="C127" s="23">
        <v>0</v>
      </c>
      <c r="D127" s="23">
        <v>0</v>
      </c>
      <c r="E127" s="23">
        <v>0</v>
      </c>
      <c r="F127" s="23">
        <v>0</v>
      </c>
      <c r="G127" s="23">
        <v>0</v>
      </c>
      <c r="H127" s="23">
        <v>0</v>
      </c>
      <c r="I127" s="23">
        <v>0</v>
      </c>
      <c r="J127" s="23">
        <v>0</v>
      </c>
      <c r="K127" s="23">
        <v>1</v>
      </c>
      <c r="L127" s="28">
        <v>0</v>
      </c>
      <c r="M127" s="28">
        <v>0</v>
      </c>
      <c r="N127" s="28">
        <v>1</v>
      </c>
      <c r="O127" s="28">
        <v>3</v>
      </c>
      <c r="P127" s="28">
        <v>6</v>
      </c>
      <c r="Q127" s="6">
        <v>6</v>
      </c>
      <c r="R127" s="6">
        <v>2</v>
      </c>
      <c r="S127" s="6">
        <v>6</v>
      </c>
      <c r="T127" s="6">
        <v>3</v>
      </c>
      <c r="U127" s="6">
        <v>3</v>
      </c>
      <c r="V127" s="6">
        <v>2</v>
      </c>
      <c r="W127" s="6">
        <v>0</v>
      </c>
      <c r="X127" s="6">
        <v>1</v>
      </c>
      <c r="Y127" s="6">
        <v>1</v>
      </c>
      <c r="Z127" s="6">
        <v>1</v>
      </c>
      <c r="AA127" s="6">
        <v>0</v>
      </c>
      <c r="AB127" s="6">
        <v>0</v>
      </c>
      <c r="AC127" s="6">
        <v>1</v>
      </c>
      <c r="AD127" s="6">
        <v>0</v>
      </c>
      <c r="AE127" s="6">
        <v>0</v>
      </c>
      <c r="AF127" s="6">
        <v>1</v>
      </c>
      <c r="AG127" s="6">
        <v>0</v>
      </c>
      <c r="AH127" s="6">
        <v>0</v>
      </c>
      <c r="AI127" s="6">
        <v>0</v>
      </c>
      <c r="AJ127" s="6">
        <v>0</v>
      </c>
      <c r="AK127" s="6">
        <v>0</v>
      </c>
      <c r="AL127" s="6">
        <v>0</v>
      </c>
      <c r="AM127" s="6">
        <v>0</v>
      </c>
      <c r="AN127" s="6">
        <v>0</v>
      </c>
      <c r="AO127" s="6">
        <v>0</v>
      </c>
      <c r="AP127" s="6">
        <v>0</v>
      </c>
      <c r="AQ127" s="6">
        <v>0</v>
      </c>
      <c r="AR127" s="6">
        <v>1</v>
      </c>
      <c r="AS127" s="6">
        <v>39</v>
      </c>
      <c r="AT127" s="6"/>
      <c r="AU127" s="6"/>
      <c r="AV127" s="6"/>
      <c r="AW127" s="6"/>
      <c r="AX127" s="6"/>
      <c r="AY127" s="6"/>
      <c r="AZ127" s="6"/>
      <c r="BA127" s="6"/>
      <c r="BB127" s="6"/>
      <c r="BC127" s="6"/>
      <c r="BD127" s="6"/>
      <c r="BE127" s="6"/>
      <c r="BF127" s="6"/>
      <c r="BG127" s="6"/>
      <c r="BH127" s="6"/>
      <c r="BI127" s="6"/>
      <c r="BJ127" s="6"/>
      <c r="BK127" s="6"/>
      <c r="BL127" s="6"/>
      <c r="BM127" s="6"/>
      <c r="BN127" s="6"/>
      <c r="BO127" s="6"/>
      <c r="BP127" s="6"/>
      <c r="BQ127" s="6"/>
      <c r="BR127" s="6"/>
      <c r="BS127" s="6"/>
      <c r="BT127" s="6"/>
      <c r="BU127" s="6"/>
      <c r="BV127" s="6"/>
      <c r="BW127" s="6"/>
      <c r="BX127" s="6"/>
      <c r="BY127" s="6"/>
      <c r="BZ127" s="6"/>
      <c r="CA127" s="6"/>
      <c r="CB127" s="6"/>
      <c r="CC127" s="6"/>
      <c r="CD127" s="6"/>
      <c r="CE127" s="6"/>
      <c r="CF127" s="6"/>
      <c r="CG127" s="6"/>
      <c r="CH127" s="6"/>
      <c r="CI127" s="6"/>
      <c r="CJ127" s="6"/>
      <c r="CK127" s="6"/>
      <c r="CL127" s="6"/>
      <c r="CM127" s="6"/>
      <c r="CN127" s="6"/>
      <c r="CO127" s="6"/>
      <c r="CP127" s="6"/>
      <c r="CQ127" s="6"/>
    </row>
    <row r="128" spans="2:95">
      <c r="B128" s="22" t="s">
        <v>12</v>
      </c>
      <c r="C128" s="23">
        <v>0</v>
      </c>
      <c r="D128" s="23">
        <v>0</v>
      </c>
      <c r="E128" s="23">
        <v>0</v>
      </c>
      <c r="F128" s="23">
        <v>0</v>
      </c>
      <c r="G128" s="23">
        <v>0</v>
      </c>
      <c r="H128" s="23">
        <v>0</v>
      </c>
      <c r="I128" s="23">
        <v>0</v>
      </c>
      <c r="J128" s="23">
        <v>0</v>
      </c>
      <c r="K128" s="23">
        <v>0</v>
      </c>
      <c r="L128" s="28">
        <v>0</v>
      </c>
      <c r="M128" s="28">
        <v>0</v>
      </c>
      <c r="N128" s="28">
        <v>0</v>
      </c>
      <c r="O128" s="28">
        <v>4</v>
      </c>
      <c r="P128" s="28">
        <v>5</v>
      </c>
      <c r="Q128" s="6">
        <v>10</v>
      </c>
      <c r="R128" s="6">
        <v>13</v>
      </c>
      <c r="S128" s="6">
        <v>10</v>
      </c>
      <c r="T128" s="6">
        <v>5</v>
      </c>
      <c r="U128" s="6">
        <v>3</v>
      </c>
      <c r="V128" s="6">
        <v>2</v>
      </c>
      <c r="W128" s="6">
        <v>0</v>
      </c>
      <c r="X128" s="6">
        <v>2</v>
      </c>
      <c r="Y128" s="6">
        <v>1</v>
      </c>
      <c r="Z128" s="6">
        <v>1</v>
      </c>
      <c r="AA128" s="6">
        <v>0</v>
      </c>
      <c r="AB128" s="6">
        <v>0</v>
      </c>
      <c r="AC128" s="6">
        <v>1</v>
      </c>
      <c r="AD128" s="6">
        <v>0</v>
      </c>
      <c r="AE128" s="6">
        <v>0</v>
      </c>
      <c r="AF128" s="6">
        <v>1</v>
      </c>
      <c r="AG128" s="6">
        <v>0</v>
      </c>
      <c r="AH128" s="6">
        <v>0</v>
      </c>
      <c r="AI128" s="6">
        <v>0</v>
      </c>
      <c r="AJ128" s="6">
        <v>0</v>
      </c>
      <c r="AK128" s="6">
        <v>2</v>
      </c>
      <c r="AL128" s="6">
        <v>0</v>
      </c>
      <c r="AM128" s="6">
        <v>0</v>
      </c>
      <c r="AN128" s="6">
        <v>0</v>
      </c>
      <c r="AO128" s="6">
        <v>1</v>
      </c>
      <c r="AP128" s="6">
        <v>1</v>
      </c>
      <c r="AQ128" s="6">
        <v>0</v>
      </c>
      <c r="AR128" s="6">
        <v>0</v>
      </c>
      <c r="AS128" s="6">
        <v>62</v>
      </c>
      <c r="AT128" s="6"/>
      <c r="AU128" s="6"/>
      <c r="AV128" s="6"/>
      <c r="AW128" s="6"/>
      <c r="AX128" s="6"/>
      <c r="AY128" s="6"/>
      <c r="AZ128" s="6"/>
      <c r="BA128" s="6"/>
      <c r="BB128" s="6"/>
      <c r="BC128" s="6"/>
      <c r="BD128" s="6"/>
      <c r="BE128" s="6"/>
      <c r="BF128" s="6"/>
      <c r="BG128" s="6"/>
      <c r="BH128" s="6"/>
      <c r="BI128" s="6"/>
      <c r="BJ128" s="6"/>
      <c r="BK128" s="6"/>
      <c r="BL128" s="6"/>
      <c r="BM128" s="6"/>
      <c r="BN128" s="6"/>
      <c r="BO128" s="6"/>
      <c r="BP128" s="6"/>
      <c r="BQ128" s="6"/>
      <c r="BR128" s="6"/>
      <c r="BS128" s="6"/>
      <c r="BT128" s="6"/>
      <c r="BU128" s="6"/>
      <c r="BV128" s="6"/>
      <c r="BW128" s="6"/>
      <c r="BX128" s="6"/>
      <c r="BY128" s="6"/>
      <c r="BZ128" s="6"/>
      <c r="CA128" s="6"/>
      <c r="CB128" s="6"/>
      <c r="CC128" s="6"/>
      <c r="CD128" s="6"/>
      <c r="CE128" s="6"/>
      <c r="CF128" s="6"/>
      <c r="CG128" s="6"/>
      <c r="CH128" s="6"/>
      <c r="CI128" s="6"/>
      <c r="CJ128" s="6"/>
      <c r="CK128" s="6"/>
      <c r="CL128" s="6"/>
      <c r="CM128" s="6"/>
      <c r="CN128" s="6"/>
      <c r="CO128" s="6"/>
      <c r="CP128" s="6"/>
      <c r="CQ128" s="6"/>
    </row>
    <row r="129" spans="1:95">
      <c r="B129" s="22" t="s">
        <v>13</v>
      </c>
      <c r="C129" s="23">
        <v>0</v>
      </c>
      <c r="D129" s="23">
        <v>0</v>
      </c>
      <c r="E129" s="23">
        <v>0</v>
      </c>
      <c r="F129" s="23">
        <v>0</v>
      </c>
      <c r="G129" s="23">
        <v>0</v>
      </c>
      <c r="H129" s="23">
        <v>0</v>
      </c>
      <c r="I129" s="23">
        <v>0</v>
      </c>
      <c r="J129" s="23">
        <v>0</v>
      </c>
      <c r="K129" s="23">
        <v>0</v>
      </c>
      <c r="L129" s="28">
        <v>0</v>
      </c>
      <c r="M129" s="28">
        <v>1</v>
      </c>
      <c r="N129" s="28">
        <v>2</v>
      </c>
      <c r="O129" s="28">
        <v>3</v>
      </c>
      <c r="P129" s="28">
        <v>12</v>
      </c>
      <c r="Q129" s="6">
        <v>20</v>
      </c>
      <c r="R129" s="6">
        <v>15</v>
      </c>
      <c r="S129" s="6">
        <v>10</v>
      </c>
      <c r="T129" s="6">
        <v>4</v>
      </c>
      <c r="U129" s="6">
        <v>8</v>
      </c>
      <c r="V129" s="6">
        <v>7</v>
      </c>
      <c r="W129" s="6">
        <v>4</v>
      </c>
      <c r="X129" s="6">
        <v>2</v>
      </c>
      <c r="Y129" s="6">
        <v>4</v>
      </c>
      <c r="Z129" s="6">
        <v>2</v>
      </c>
      <c r="AA129" s="6">
        <v>1</v>
      </c>
      <c r="AB129" s="6">
        <v>0</v>
      </c>
      <c r="AC129" s="6">
        <v>1</v>
      </c>
      <c r="AD129" s="6">
        <v>0</v>
      </c>
      <c r="AE129" s="6">
        <v>0</v>
      </c>
      <c r="AF129" s="6">
        <v>0</v>
      </c>
      <c r="AG129" s="6">
        <v>0</v>
      </c>
      <c r="AH129" s="6">
        <v>0</v>
      </c>
      <c r="AI129" s="6">
        <v>0</v>
      </c>
      <c r="AJ129" s="6">
        <v>1</v>
      </c>
      <c r="AK129" s="6">
        <v>1</v>
      </c>
      <c r="AL129" s="6">
        <v>0</v>
      </c>
      <c r="AM129" s="6">
        <v>0</v>
      </c>
      <c r="AN129" s="6">
        <v>1</v>
      </c>
      <c r="AO129" s="6">
        <v>0</v>
      </c>
      <c r="AP129" s="6">
        <v>0</v>
      </c>
      <c r="AQ129" s="6">
        <v>4</v>
      </c>
      <c r="AR129" s="6">
        <v>0</v>
      </c>
      <c r="AS129" s="6">
        <v>103</v>
      </c>
      <c r="AT129" s="6"/>
      <c r="AU129" s="6"/>
      <c r="AV129" s="6"/>
      <c r="AW129" s="6"/>
      <c r="AX129" s="6"/>
      <c r="AY129" s="6"/>
      <c r="AZ129" s="6"/>
      <c r="BA129" s="6"/>
      <c r="BB129" s="6"/>
      <c r="BC129" s="6"/>
      <c r="BD129" s="6"/>
      <c r="BE129" s="6"/>
      <c r="BF129" s="6"/>
      <c r="BG129" s="6"/>
      <c r="BH129" s="6"/>
      <c r="BI129" s="6"/>
      <c r="BJ129" s="6"/>
      <c r="BK129" s="6"/>
      <c r="BL129" s="6"/>
      <c r="BM129" s="6"/>
      <c r="BN129" s="6"/>
      <c r="BO129" s="6"/>
      <c r="BP129" s="6"/>
      <c r="BQ129" s="6"/>
      <c r="BR129" s="6"/>
      <c r="BS129" s="6"/>
      <c r="BT129" s="6"/>
      <c r="BU129" s="6"/>
      <c r="BV129" s="6"/>
      <c r="BW129" s="6"/>
      <c r="BX129" s="6"/>
      <c r="BY129" s="6"/>
      <c r="BZ129" s="6"/>
      <c r="CA129" s="6"/>
      <c r="CB129" s="6"/>
      <c r="CC129" s="6"/>
      <c r="CD129" s="6"/>
      <c r="CE129" s="6"/>
      <c r="CF129" s="6"/>
      <c r="CG129" s="6"/>
      <c r="CH129" s="6"/>
      <c r="CI129" s="6"/>
      <c r="CJ129" s="6"/>
      <c r="CK129" s="6"/>
      <c r="CL129" s="6"/>
      <c r="CM129" s="6"/>
      <c r="CN129" s="6"/>
      <c r="CO129" s="6"/>
      <c r="CP129" s="6"/>
      <c r="CQ129" s="6"/>
    </row>
    <row r="130" spans="1:95">
      <c r="B130" s="22" t="s">
        <v>14</v>
      </c>
      <c r="C130" s="23">
        <v>0</v>
      </c>
      <c r="D130" s="23">
        <v>0</v>
      </c>
      <c r="E130" s="23">
        <v>0</v>
      </c>
      <c r="F130" s="23">
        <v>0</v>
      </c>
      <c r="G130" s="23">
        <v>0</v>
      </c>
      <c r="H130" s="23">
        <v>0</v>
      </c>
      <c r="I130" s="23">
        <v>0</v>
      </c>
      <c r="J130" s="23">
        <v>0</v>
      </c>
      <c r="K130" s="23">
        <v>0</v>
      </c>
      <c r="L130" s="28">
        <v>0</v>
      </c>
      <c r="M130" s="28">
        <v>0</v>
      </c>
      <c r="N130" s="28">
        <v>5</v>
      </c>
      <c r="O130" s="28">
        <v>14</v>
      </c>
      <c r="P130" s="28">
        <v>30</v>
      </c>
      <c r="Q130" s="6">
        <v>30</v>
      </c>
      <c r="R130" s="6">
        <v>25</v>
      </c>
      <c r="S130" s="6">
        <v>18</v>
      </c>
      <c r="T130" s="6">
        <v>19</v>
      </c>
      <c r="U130" s="6">
        <v>8</v>
      </c>
      <c r="V130" s="6">
        <v>9</v>
      </c>
      <c r="W130" s="6">
        <v>5</v>
      </c>
      <c r="X130" s="6">
        <v>6</v>
      </c>
      <c r="Y130" s="6">
        <v>6</v>
      </c>
      <c r="Z130" s="6">
        <v>2</v>
      </c>
      <c r="AA130" s="6">
        <v>1</v>
      </c>
      <c r="AB130" s="6">
        <v>4</v>
      </c>
      <c r="AC130" s="6">
        <v>2</v>
      </c>
      <c r="AD130" s="6">
        <v>0</v>
      </c>
      <c r="AE130" s="6">
        <v>1</v>
      </c>
      <c r="AF130" s="6">
        <v>0</v>
      </c>
      <c r="AG130" s="6">
        <v>2</v>
      </c>
      <c r="AH130" s="6">
        <v>2</v>
      </c>
      <c r="AI130" s="6">
        <v>0</v>
      </c>
      <c r="AJ130" s="6">
        <v>1</v>
      </c>
      <c r="AK130" s="6">
        <v>0</v>
      </c>
      <c r="AL130" s="6">
        <v>1</v>
      </c>
      <c r="AM130" s="6">
        <v>0</v>
      </c>
      <c r="AN130" s="6">
        <v>1</v>
      </c>
      <c r="AO130" s="6">
        <v>1</v>
      </c>
      <c r="AP130" s="6">
        <v>2</v>
      </c>
      <c r="AQ130" s="6">
        <v>1</v>
      </c>
      <c r="AR130" s="6">
        <v>0</v>
      </c>
      <c r="AS130" s="6">
        <v>196</v>
      </c>
      <c r="AT130" s="6"/>
      <c r="AU130" s="6"/>
      <c r="AV130" s="6"/>
      <c r="AW130" s="6"/>
      <c r="AX130" s="6"/>
      <c r="AY130" s="6"/>
      <c r="AZ130" s="6"/>
      <c r="BA130" s="6"/>
      <c r="BB130" s="6"/>
      <c r="BC130" s="6"/>
      <c r="BD130" s="6"/>
      <c r="BE130" s="6"/>
      <c r="BF130" s="6"/>
      <c r="BG130" s="6"/>
      <c r="BH130" s="6"/>
      <c r="BI130" s="6"/>
      <c r="BJ130" s="6"/>
      <c r="BK130" s="6"/>
      <c r="BL130" s="6"/>
      <c r="BM130" s="6"/>
      <c r="BN130" s="6"/>
      <c r="BO130" s="6"/>
      <c r="BP130" s="6"/>
      <c r="BQ130" s="6"/>
      <c r="BR130" s="6"/>
      <c r="BS130" s="6"/>
      <c r="BT130" s="6"/>
      <c r="BU130" s="6"/>
      <c r="BV130" s="6"/>
      <c r="BW130" s="6"/>
      <c r="BX130" s="6"/>
      <c r="BY130" s="6"/>
      <c r="BZ130" s="6"/>
      <c r="CA130" s="6"/>
      <c r="CB130" s="6"/>
      <c r="CC130" s="6"/>
      <c r="CD130" s="6"/>
      <c r="CE130" s="6"/>
      <c r="CF130" s="6"/>
      <c r="CG130" s="6"/>
      <c r="CH130" s="6"/>
      <c r="CI130" s="6"/>
      <c r="CJ130" s="6"/>
      <c r="CK130" s="6"/>
      <c r="CL130" s="6"/>
      <c r="CM130" s="6"/>
      <c r="CN130" s="6"/>
      <c r="CO130" s="6"/>
      <c r="CP130" s="6"/>
      <c r="CQ130" s="6"/>
    </row>
    <row r="131" spans="1:95">
      <c r="B131" s="22" t="s">
        <v>15</v>
      </c>
      <c r="C131" s="23">
        <v>0</v>
      </c>
      <c r="D131" s="23">
        <v>0</v>
      </c>
      <c r="E131" s="23">
        <v>0</v>
      </c>
      <c r="F131" s="23">
        <v>0</v>
      </c>
      <c r="G131" s="23">
        <v>0</v>
      </c>
      <c r="H131" s="23">
        <v>0</v>
      </c>
      <c r="I131" s="23">
        <v>0</v>
      </c>
      <c r="J131" s="23">
        <v>0</v>
      </c>
      <c r="K131" s="23">
        <v>0</v>
      </c>
      <c r="L131" s="28">
        <v>0</v>
      </c>
      <c r="M131" s="28">
        <v>0</v>
      </c>
      <c r="N131" s="28">
        <v>8</v>
      </c>
      <c r="O131" s="28">
        <v>14</v>
      </c>
      <c r="P131" s="28">
        <v>32</v>
      </c>
      <c r="Q131" s="6">
        <v>69</v>
      </c>
      <c r="R131" s="6">
        <v>65</v>
      </c>
      <c r="S131" s="6">
        <v>35</v>
      </c>
      <c r="T131" s="6">
        <v>30</v>
      </c>
      <c r="U131" s="6">
        <v>20</v>
      </c>
      <c r="V131" s="6">
        <v>5</v>
      </c>
      <c r="W131" s="6">
        <v>7</v>
      </c>
      <c r="X131" s="6">
        <v>11</v>
      </c>
      <c r="Y131" s="6">
        <v>6</v>
      </c>
      <c r="Z131" s="6">
        <v>3</v>
      </c>
      <c r="AA131" s="6">
        <v>4</v>
      </c>
      <c r="AB131" s="6">
        <v>1</v>
      </c>
      <c r="AC131" s="6">
        <v>1</v>
      </c>
      <c r="AD131" s="6">
        <v>2</v>
      </c>
      <c r="AE131" s="6">
        <v>3</v>
      </c>
      <c r="AF131" s="6">
        <v>1</v>
      </c>
      <c r="AG131" s="6">
        <v>0</v>
      </c>
      <c r="AH131" s="6">
        <v>1</v>
      </c>
      <c r="AI131" s="6">
        <v>0</v>
      </c>
      <c r="AJ131" s="6">
        <v>2</v>
      </c>
      <c r="AK131" s="6">
        <v>1</v>
      </c>
      <c r="AL131" s="6">
        <v>1</v>
      </c>
      <c r="AM131" s="6">
        <v>1</v>
      </c>
      <c r="AN131" s="6">
        <v>0</v>
      </c>
      <c r="AO131" s="6">
        <v>2</v>
      </c>
      <c r="AP131" s="6">
        <v>2</v>
      </c>
      <c r="AQ131" s="6">
        <v>3</v>
      </c>
      <c r="AR131" s="6">
        <v>4</v>
      </c>
      <c r="AS131" s="6">
        <v>334</v>
      </c>
      <c r="AT131" s="6"/>
      <c r="AU131" s="6"/>
      <c r="AV131" s="6"/>
      <c r="AW131" s="6"/>
      <c r="AX131" s="6"/>
      <c r="AY131" s="6"/>
      <c r="AZ131" s="6"/>
      <c r="BA131" s="6"/>
      <c r="BB131" s="6"/>
      <c r="BC131" s="6"/>
      <c r="BD131" s="6"/>
      <c r="BE131" s="6"/>
      <c r="BF131" s="6"/>
      <c r="BG131" s="6"/>
      <c r="BH131" s="6"/>
      <c r="BI131" s="6"/>
      <c r="BJ131" s="6"/>
      <c r="BK131" s="6"/>
      <c r="BL131" s="6"/>
      <c r="BM131" s="6"/>
      <c r="BN131" s="6"/>
      <c r="BO131" s="6"/>
      <c r="BP131" s="6"/>
      <c r="BQ131" s="6"/>
      <c r="BR131" s="6"/>
      <c r="BS131" s="6"/>
      <c r="BT131" s="6"/>
      <c r="BU131" s="6"/>
      <c r="BV131" s="6"/>
      <c r="BW131" s="6"/>
      <c r="BX131" s="6"/>
      <c r="BY131" s="6"/>
      <c r="BZ131" s="6"/>
      <c r="CA131" s="6"/>
      <c r="CB131" s="6"/>
      <c r="CC131" s="6"/>
      <c r="CD131" s="6"/>
      <c r="CE131" s="6"/>
      <c r="CF131" s="6"/>
      <c r="CG131" s="6"/>
      <c r="CH131" s="6"/>
      <c r="CI131" s="6"/>
      <c r="CJ131" s="6"/>
      <c r="CK131" s="6"/>
      <c r="CL131" s="6"/>
      <c r="CM131" s="6"/>
      <c r="CN131" s="6"/>
      <c r="CO131" s="6"/>
      <c r="CP131" s="6"/>
      <c r="CQ131" s="6"/>
    </row>
    <row r="132" spans="1:95">
      <c r="B132" s="22" t="s">
        <v>16</v>
      </c>
      <c r="C132" s="23">
        <v>0</v>
      </c>
      <c r="D132" s="23">
        <v>0</v>
      </c>
      <c r="E132" s="23">
        <v>0</v>
      </c>
      <c r="F132" s="23">
        <v>0</v>
      </c>
      <c r="G132" s="23">
        <v>0</v>
      </c>
      <c r="H132" s="23">
        <v>0</v>
      </c>
      <c r="I132" s="23">
        <v>0</v>
      </c>
      <c r="J132" s="23">
        <v>0</v>
      </c>
      <c r="K132" s="23">
        <v>0</v>
      </c>
      <c r="L132" s="28">
        <v>0</v>
      </c>
      <c r="M132" s="28">
        <v>0</v>
      </c>
      <c r="N132" s="28">
        <v>5</v>
      </c>
      <c r="O132" s="28">
        <v>27</v>
      </c>
      <c r="P132" s="28">
        <v>78</v>
      </c>
      <c r="Q132" s="6">
        <v>84</v>
      </c>
      <c r="R132" s="6">
        <v>78</v>
      </c>
      <c r="S132" s="6">
        <v>69</v>
      </c>
      <c r="T132" s="6">
        <v>33</v>
      </c>
      <c r="U132" s="6">
        <v>25</v>
      </c>
      <c r="V132" s="6">
        <v>17</v>
      </c>
      <c r="W132" s="6">
        <v>18</v>
      </c>
      <c r="X132" s="6">
        <v>18</v>
      </c>
      <c r="Y132" s="6">
        <v>15</v>
      </c>
      <c r="Z132" s="6">
        <v>6</v>
      </c>
      <c r="AA132" s="6">
        <v>5</v>
      </c>
      <c r="AB132" s="6">
        <v>3</v>
      </c>
      <c r="AC132" s="6">
        <v>0</v>
      </c>
      <c r="AD132" s="6">
        <v>2</v>
      </c>
      <c r="AE132" s="6">
        <v>1</v>
      </c>
      <c r="AF132" s="6">
        <v>3</v>
      </c>
      <c r="AG132" s="6">
        <v>1</v>
      </c>
      <c r="AH132" s="6">
        <v>1</v>
      </c>
      <c r="AI132" s="6">
        <v>2</v>
      </c>
      <c r="AJ132" s="6">
        <v>1</v>
      </c>
      <c r="AK132" s="6">
        <v>0</v>
      </c>
      <c r="AL132" s="6">
        <v>0</v>
      </c>
      <c r="AM132" s="6">
        <v>0</v>
      </c>
      <c r="AN132" s="6">
        <v>1</v>
      </c>
      <c r="AO132" s="6">
        <v>3</v>
      </c>
      <c r="AP132" s="6">
        <v>5</v>
      </c>
      <c r="AQ132" s="6">
        <v>2</v>
      </c>
      <c r="AR132" s="6">
        <v>3</v>
      </c>
      <c r="AS132" s="6">
        <v>506</v>
      </c>
      <c r="AT132" s="6"/>
      <c r="AU132" s="6"/>
      <c r="AV132" s="6"/>
      <c r="AW132" s="6"/>
      <c r="AX132" s="6"/>
      <c r="AY132" s="6"/>
      <c r="AZ132" s="6"/>
      <c r="BA132" s="6"/>
      <c r="BB132" s="6"/>
      <c r="BC132" s="6"/>
      <c r="BD132" s="6"/>
      <c r="BE132" s="6"/>
      <c r="BF132" s="6"/>
      <c r="BG132" s="6"/>
      <c r="BH132" s="6"/>
      <c r="BI132" s="6"/>
      <c r="BJ132" s="6"/>
      <c r="BK132" s="6"/>
      <c r="BL132" s="6"/>
      <c r="BM132" s="6"/>
      <c r="BN132" s="6"/>
      <c r="BO132" s="6"/>
      <c r="BP132" s="6"/>
      <c r="BQ132" s="6"/>
      <c r="BR132" s="6"/>
      <c r="BS132" s="6"/>
      <c r="BT132" s="6"/>
      <c r="BU132" s="6"/>
      <c r="BV132" s="6"/>
      <c r="BW132" s="6"/>
      <c r="BX132" s="6"/>
      <c r="BY132" s="6"/>
      <c r="BZ132" s="6"/>
      <c r="CA132" s="6"/>
      <c r="CB132" s="6"/>
      <c r="CC132" s="6"/>
      <c r="CD132" s="6"/>
      <c r="CE132" s="6"/>
      <c r="CF132" s="6"/>
      <c r="CG132" s="6"/>
      <c r="CH132" s="6"/>
      <c r="CI132" s="6"/>
      <c r="CJ132" s="6"/>
      <c r="CK132" s="6"/>
      <c r="CL132" s="6"/>
      <c r="CM132" s="6"/>
      <c r="CN132" s="6"/>
      <c r="CO132" s="6"/>
      <c r="CP132" s="6"/>
      <c r="CQ132" s="6"/>
    </row>
    <row r="133" spans="1:95">
      <c r="B133" s="22" t="s">
        <v>17</v>
      </c>
      <c r="C133" s="23">
        <v>0</v>
      </c>
      <c r="D133" s="23">
        <v>0</v>
      </c>
      <c r="E133" s="23">
        <v>0</v>
      </c>
      <c r="F133" s="23">
        <v>0</v>
      </c>
      <c r="G133" s="23">
        <v>0</v>
      </c>
      <c r="H133" s="23">
        <v>0</v>
      </c>
      <c r="I133" s="23">
        <v>0</v>
      </c>
      <c r="J133" s="23">
        <v>0</v>
      </c>
      <c r="K133" s="23">
        <v>0</v>
      </c>
      <c r="L133" s="28">
        <v>0</v>
      </c>
      <c r="M133" s="28">
        <v>3</v>
      </c>
      <c r="N133" s="28">
        <v>9</v>
      </c>
      <c r="O133" s="28">
        <v>30</v>
      </c>
      <c r="P133" s="28">
        <v>88</v>
      </c>
      <c r="Q133" s="6">
        <v>146</v>
      </c>
      <c r="R133" s="6">
        <v>124</v>
      </c>
      <c r="S133" s="6">
        <v>83</v>
      </c>
      <c r="T133" s="6">
        <v>61</v>
      </c>
      <c r="U133" s="6">
        <v>32</v>
      </c>
      <c r="V133" s="6">
        <v>33</v>
      </c>
      <c r="W133" s="6">
        <v>28</v>
      </c>
      <c r="X133" s="6">
        <v>28</v>
      </c>
      <c r="Y133" s="6">
        <v>13</v>
      </c>
      <c r="Z133" s="6">
        <v>12</v>
      </c>
      <c r="AA133" s="6">
        <v>8</v>
      </c>
      <c r="AB133" s="6">
        <v>5</v>
      </c>
      <c r="AC133" s="6">
        <v>1</v>
      </c>
      <c r="AD133" s="6">
        <v>5</v>
      </c>
      <c r="AE133" s="6">
        <v>3</v>
      </c>
      <c r="AF133" s="6">
        <v>1</v>
      </c>
      <c r="AG133" s="6">
        <v>2</v>
      </c>
      <c r="AH133" s="6">
        <v>4</v>
      </c>
      <c r="AI133" s="6">
        <v>2</v>
      </c>
      <c r="AJ133" s="6">
        <v>1</v>
      </c>
      <c r="AK133" s="6">
        <v>2</v>
      </c>
      <c r="AL133" s="6">
        <v>1</v>
      </c>
      <c r="AM133" s="6">
        <v>1</v>
      </c>
      <c r="AN133" s="6">
        <v>3</v>
      </c>
      <c r="AO133" s="6">
        <v>4</v>
      </c>
      <c r="AP133" s="6">
        <v>6</v>
      </c>
      <c r="AQ133" s="6">
        <v>7</v>
      </c>
      <c r="AR133" s="6">
        <v>9</v>
      </c>
      <c r="AS133" s="6">
        <v>755</v>
      </c>
      <c r="AT133" s="6"/>
      <c r="AU133" s="6"/>
      <c r="AV133" s="6"/>
      <c r="AW133" s="6"/>
      <c r="AX133" s="6"/>
      <c r="AY133" s="6"/>
      <c r="AZ133" s="6"/>
      <c r="BA133" s="6"/>
      <c r="BB133" s="6"/>
      <c r="BC133" s="6"/>
      <c r="BD133" s="6"/>
      <c r="BE133" s="6"/>
      <c r="BF133" s="6"/>
      <c r="BG133" s="6"/>
      <c r="BH133" s="6"/>
      <c r="BI133" s="6"/>
      <c r="BJ133" s="6"/>
      <c r="BK133" s="6"/>
      <c r="BL133" s="6"/>
      <c r="BM133" s="6"/>
      <c r="BN133" s="6"/>
      <c r="BO133" s="6"/>
      <c r="BP133" s="6"/>
      <c r="BQ133" s="6"/>
      <c r="BR133" s="6"/>
      <c r="BS133" s="6"/>
      <c r="BT133" s="6"/>
      <c r="BU133" s="6"/>
      <c r="BV133" s="6"/>
      <c r="BW133" s="6"/>
      <c r="BX133" s="6"/>
      <c r="BY133" s="6"/>
      <c r="BZ133" s="6"/>
      <c r="CA133" s="6"/>
      <c r="CB133" s="6"/>
      <c r="CC133" s="6"/>
      <c r="CD133" s="6"/>
      <c r="CE133" s="6"/>
      <c r="CF133" s="6"/>
      <c r="CG133" s="6"/>
      <c r="CH133" s="6"/>
      <c r="CI133" s="6"/>
      <c r="CJ133" s="6"/>
      <c r="CK133" s="6"/>
      <c r="CL133" s="6"/>
      <c r="CM133" s="6"/>
      <c r="CN133" s="6"/>
      <c r="CO133" s="6"/>
      <c r="CP133" s="6"/>
      <c r="CQ133" s="6"/>
    </row>
    <row r="134" spans="1:95">
      <c r="B134" s="22" t="s">
        <v>18</v>
      </c>
      <c r="C134" s="23">
        <v>0</v>
      </c>
      <c r="D134" s="23">
        <v>0</v>
      </c>
      <c r="E134" s="23">
        <v>0</v>
      </c>
      <c r="F134" s="23">
        <v>0</v>
      </c>
      <c r="G134" s="23">
        <v>0</v>
      </c>
      <c r="H134" s="23">
        <v>0</v>
      </c>
      <c r="I134" s="23">
        <v>0</v>
      </c>
      <c r="J134" s="23">
        <v>0</v>
      </c>
      <c r="K134" s="23">
        <v>0</v>
      </c>
      <c r="L134" s="28">
        <v>0</v>
      </c>
      <c r="M134" s="28">
        <v>1</v>
      </c>
      <c r="N134" s="28">
        <v>11</v>
      </c>
      <c r="O134" s="28">
        <v>45</v>
      </c>
      <c r="P134" s="28">
        <v>116</v>
      </c>
      <c r="Q134" s="6">
        <v>182</v>
      </c>
      <c r="R134" s="6">
        <v>165</v>
      </c>
      <c r="S134" s="6">
        <v>113</v>
      </c>
      <c r="T134" s="6">
        <v>93</v>
      </c>
      <c r="U134" s="6">
        <v>59</v>
      </c>
      <c r="V134" s="6">
        <v>51</v>
      </c>
      <c r="W134" s="6">
        <v>34</v>
      </c>
      <c r="X134" s="6">
        <v>36</v>
      </c>
      <c r="Y134" s="6">
        <v>33</v>
      </c>
      <c r="Z134" s="6">
        <v>14</v>
      </c>
      <c r="AA134" s="6">
        <v>12</v>
      </c>
      <c r="AB134" s="6">
        <v>10</v>
      </c>
      <c r="AC134" s="6">
        <v>6</v>
      </c>
      <c r="AD134" s="6">
        <v>8</v>
      </c>
      <c r="AE134" s="6">
        <v>7</v>
      </c>
      <c r="AF134" s="6">
        <v>4</v>
      </c>
      <c r="AG134" s="6">
        <v>3</v>
      </c>
      <c r="AH134" s="6">
        <v>4</v>
      </c>
      <c r="AI134" s="6">
        <v>7</v>
      </c>
      <c r="AJ134" s="6">
        <v>3</v>
      </c>
      <c r="AK134" s="6">
        <v>3</v>
      </c>
      <c r="AL134" s="6">
        <v>1</v>
      </c>
      <c r="AM134" s="6">
        <v>5</v>
      </c>
      <c r="AN134" s="6">
        <v>3</v>
      </c>
      <c r="AO134" s="6">
        <v>6</v>
      </c>
      <c r="AP134" s="6">
        <v>8</v>
      </c>
      <c r="AQ134" s="6">
        <v>12</v>
      </c>
      <c r="AR134" s="6">
        <v>16</v>
      </c>
      <c r="AS134" s="6">
        <v>1071</v>
      </c>
      <c r="AT134" s="6"/>
      <c r="AU134" s="6"/>
      <c r="AV134" s="6"/>
      <c r="AW134" s="6"/>
      <c r="AX134" s="6"/>
      <c r="AY134" s="6"/>
      <c r="AZ134" s="6"/>
      <c r="BA134" s="6"/>
      <c r="BB134" s="6"/>
      <c r="BC134" s="6"/>
      <c r="BD134" s="6"/>
      <c r="BE134" s="6"/>
      <c r="BF134" s="6"/>
      <c r="BG134" s="6"/>
      <c r="BH134" s="6"/>
      <c r="BI134" s="6"/>
      <c r="BJ134" s="6"/>
      <c r="BK134" s="6"/>
      <c r="BL134" s="6"/>
      <c r="BM134" s="6"/>
      <c r="BN134" s="6"/>
      <c r="BO134" s="6"/>
      <c r="BP134" s="6"/>
      <c r="BQ134" s="6"/>
      <c r="BR134" s="6"/>
      <c r="BS134" s="6"/>
      <c r="BT134" s="6"/>
      <c r="BU134" s="6"/>
      <c r="BV134" s="6"/>
      <c r="BW134" s="6"/>
      <c r="BX134" s="6"/>
      <c r="BY134" s="6"/>
      <c r="BZ134" s="6"/>
      <c r="CA134" s="6"/>
      <c r="CB134" s="6"/>
      <c r="CC134" s="6"/>
      <c r="CD134" s="6"/>
      <c r="CE134" s="6"/>
      <c r="CF134" s="6"/>
      <c r="CG134" s="6"/>
      <c r="CH134" s="6"/>
      <c r="CI134" s="6"/>
      <c r="CJ134" s="6"/>
      <c r="CK134" s="6"/>
      <c r="CL134" s="6"/>
      <c r="CM134" s="6"/>
      <c r="CN134" s="6"/>
      <c r="CO134" s="6"/>
      <c r="CP134" s="6"/>
      <c r="CQ134" s="6"/>
    </row>
    <row r="135" spans="1:95">
      <c r="B135" s="22" t="s">
        <v>19</v>
      </c>
      <c r="C135" s="23">
        <v>0</v>
      </c>
      <c r="D135" s="23">
        <v>0</v>
      </c>
      <c r="E135" s="23">
        <v>0</v>
      </c>
      <c r="F135" s="23">
        <v>0</v>
      </c>
      <c r="G135" s="23">
        <v>0</v>
      </c>
      <c r="H135" s="23">
        <v>0</v>
      </c>
      <c r="I135" s="23">
        <v>0</v>
      </c>
      <c r="J135" s="23">
        <v>0</v>
      </c>
      <c r="K135" s="23">
        <v>0</v>
      </c>
      <c r="L135" s="28">
        <v>0</v>
      </c>
      <c r="M135" s="28">
        <v>2</v>
      </c>
      <c r="N135" s="28">
        <v>13</v>
      </c>
      <c r="O135" s="28">
        <v>75</v>
      </c>
      <c r="P135" s="28">
        <v>188</v>
      </c>
      <c r="Q135" s="6">
        <v>295</v>
      </c>
      <c r="R135" s="6">
        <v>268</v>
      </c>
      <c r="S135" s="6">
        <v>210</v>
      </c>
      <c r="T135" s="6">
        <v>144</v>
      </c>
      <c r="U135" s="6">
        <v>124</v>
      </c>
      <c r="V135" s="6">
        <v>70</v>
      </c>
      <c r="W135" s="6">
        <v>77</v>
      </c>
      <c r="X135" s="6">
        <v>49</v>
      </c>
      <c r="Y135" s="6">
        <v>46</v>
      </c>
      <c r="Z135" s="6">
        <v>29</v>
      </c>
      <c r="AA135" s="6">
        <v>22</v>
      </c>
      <c r="AB135" s="6">
        <v>24</v>
      </c>
      <c r="AC135" s="6">
        <v>19</v>
      </c>
      <c r="AD135" s="6">
        <v>15</v>
      </c>
      <c r="AE135" s="6">
        <v>16</v>
      </c>
      <c r="AF135" s="6">
        <v>11</v>
      </c>
      <c r="AG135" s="6">
        <v>6</v>
      </c>
      <c r="AH135" s="6">
        <v>6</v>
      </c>
      <c r="AI135" s="6">
        <v>3</v>
      </c>
      <c r="AJ135" s="6">
        <v>1</v>
      </c>
      <c r="AK135" s="6">
        <v>2</v>
      </c>
      <c r="AL135" s="6">
        <v>1</v>
      </c>
      <c r="AM135" s="6">
        <v>6</v>
      </c>
      <c r="AN135" s="6">
        <v>5</v>
      </c>
      <c r="AO135" s="6">
        <v>5</v>
      </c>
      <c r="AP135" s="6">
        <v>18</v>
      </c>
      <c r="AQ135" s="6">
        <v>17</v>
      </c>
      <c r="AR135" s="6">
        <v>25</v>
      </c>
      <c r="AS135" s="6">
        <v>1792</v>
      </c>
      <c r="AT135" s="6"/>
      <c r="AU135" s="6"/>
      <c r="AV135" s="6"/>
      <c r="AW135" s="6"/>
      <c r="AX135" s="6"/>
      <c r="AY135" s="6"/>
      <c r="AZ135" s="6"/>
      <c r="BA135" s="6"/>
      <c r="BB135" s="6"/>
      <c r="BC135" s="6"/>
      <c r="BD135" s="6"/>
      <c r="BE135" s="6"/>
      <c r="BF135" s="6"/>
      <c r="BG135" s="6"/>
      <c r="BH135" s="6"/>
      <c r="BI135" s="6"/>
      <c r="BJ135" s="6"/>
      <c r="BK135" s="6"/>
      <c r="BL135" s="6"/>
      <c r="BM135" s="6"/>
      <c r="BN135" s="6"/>
      <c r="BO135" s="6"/>
      <c r="BP135" s="6"/>
      <c r="BQ135" s="6"/>
      <c r="BR135" s="6"/>
      <c r="BS135" s="6"/>
      <c r="BT135" s="6"/>
      <c r="BU135" s="6"/>
      <c r="BV135" s="6"/>
      <c r="BW135" s="6"/>
      <c r="BX135" s="6"/>
      <c r="BY135" s="6"/>
      <c r="BZ135" s="6"/>
      <c r="CA135" s="6"/>
      <c r="CB135" s="6"/>
      <c r="CC135" s="6"/>
      <c r="CD135" s="6"/>
      <c r="CE135" s="6"/>
      <c r="CF135" s="6"/>
      <c r="CG135" s="6"/>
      <c r="CH135" s="6"/>
      <c r="CI135" s="6"/>
      <c r="CJ135" s="6"/>
      <c r="CK135" s="6"/>
      <c r="CL135" s="6"/>
      <c r="CM135" s="6"/>
      <c r="CN135" s="6"/>
      <c r="CO135" s="6"/>
      <c r="CP135" s="6"/>
      <c r="CQ135" s="6"/>
    </row>
    <row r="136" spans="1:95">
      <c r="B136" s="22" t="s">
        <v>20</v>
      </c>
      <c r="C136" s="23">
        <v>0</v>
      </c>
      <c r="D136" s="23">
        <v>0</v>
      </c>
      <c r="E136" s="23">
        <v>0</v>
      </c>
      <c r="F136" s="23">
        <v>0</v>
      </c>
      <c r="G136" s="23">
        <v>0</v>
      </c>
      <c r="H136" s="23">
        <v>0</v>
      </c>
      <c r="I136" s="23">
        <v>0</v>
      </c>
      <c r="J136" s="23">
        <v>0</v>
      </c>
      <c r="K136" s="23">
        <v>0</v>
      </c>
      <c r="L136" s="28">
        <v>2</v>
      </c>
      <c r="M136" s="28">
        <v>1</v>
      </c>
      <c r="N136" s="28">
        <v>16</v>
      </c>
      <c r="O136" s="28">
        <v>97</v>
      </c>
      <c r="P136" s="28">
        <v>284</v>
      </c>
      <c r="Q136" s="6">
        <v>436</v>
      </c>
      <c r="R136" s="6">
        <v>403</v>
      </c>
      <c r="S136" s="6">
        <v>338</v>
      </c>
      <c r="T136" s="6">
        <v>281</v>
      </c>
      <c r="U136" s="6">
        <v>189</v>
      </c>
      <c r="V136" s="6">
        <v>139</v>
      </c>
      <c r="W136" s="6">
        <v>127</v>
      </c>
      <c r="X136" s="6">
        <v>78</v>
      </c>
      <c r="Y136" s="6">
        <v>67</v>
      </c>
      <c r="Z136" s="6">
        <v>49</v>
      </c>
      <c r="AA136" s="6">
        <v>37</v>
      </c>
      <c r="AB136" s="6">
        <v>33</v>
      </c>
      <c r="AC136" s="6">
        <v>21</v>
      </c>
      <c r="AD136" s="6">
        <v>16</v>
      </c>
      <c r="AE136" s="6">
        <v>14</v>
      </c>
      <c r="AF136" s="6">
        <v>12</v>
      </c>
      <c r="AG136" s="6">
        <v>10</v>
      </c>
      <c r="AH136" s="6">
        <v>6</v>
      </c>
      <c r="AI136" s="6">
        <v>8</v>
      </c>
      <c r="AJ136" s="6">
        <v>3</v>
      </c>
      <c r="AK136" s="6">
        <v>2</v>
      </c>
      <c r="AL136" s="6">
        <v>2</v>
      </c>
      <c r="AM136" s="6">
        <v>7</v>
      </c>
      <c r="AN136" s="6">
        <v>6</v>
      </c>
      <c r="AO136" s="6">
        <v>15</v>
      </c>
      <c r="AP136" s="6">
        <v>19</v>
      </c>
      <c r="AQ136" s="6">
        <v>27</v>
      </c>
      <c r="AR136" s="6">
        <v>43</v>
      </c>
      <c r="AS136" s="6">
        <v>2788</v>
      </c>
      <c r="AT136" s="6"/>
      <c r="AU136" s="6"/>
      <c r="AV136" s="6"/>
      <c r="AW136" s="6"/>
      <c r="AX136" s="6"/>
      <c r="AY136" s="6"/>
      <c r="AZ136" s="6"/>
      <c r="BA136" s="6"/>
      <c r="BB136" s="6"/>
      <c r="BC136" s="6"/>
      <c r="BD136" s="6"/>
      <c r="BE136" s="6"/>
      <c r="BF136" s="6"/>
      <c r="BG136" s="6"/>
      <c r="BH136" s="6"/>
      <c r="BI136" s="6"/>
      <c r="BJ136" s="6"/>
      <c r="BK136" s="6"/>
      <c r="BL136" s="6"/>
      <c r="BM136" s="6"/>
      <c r="BN136" s="6"/>
      <c r="BO136" s="6"/>
      <c r="BP136" s="6"/>
      <c r="BQ136" s="6"/>
      <c r="BR136" s="6"/>
      <c r="BS136" s="6"/>
      <c r="BT136" s="6"/>
      <c r="BU136" s="6"/>
      <c r="BV136" s="6"/>
      <c r="BW136" s="6"/>
      <c r="BX136" s="6"/>
      <c r="BY136" s="6"/>
      <c r="BZ136" s="6"/>
      <c r="CA136" s="6"/>
      <c r="CB136" s="6"/>
      <c r="CC136" s="6"/>
      <c r="CD136" s="6"/>
      <c r="CE136" s="6"/>
      <c r="CF136" s="6"/>
      <c r="CG136" s="6"/>
      <c r="CH136" s="6"/>
      <c r="CI136" s="6"/>
      <c r="CJ136" s="6"/>
      <c r="CK136" s="6"/>
      <c r="CL136" s="6"/>
      <c r="CM136" s="6"/>
      <c r="CN136" s="6"/>
      <c r="CO136" s="6"/>
      <c r="CP136" s="6"/>
      <c r="CQ136" s="6"/>
    </row>
    <row r="137" spans="1:95" ht="12.75" customHeight="1">
      <c r="B137" s="22" t="s">
        <v>21</v>
      </c>
      <c r="C137" s="23">
        <v>0</v>
      </c>
      <c r="D137" s="23">
        <v>0</v>
      </c>
      <c r="E137" s="23">
        <v>0</v>
      </c>
      <c r="F137" s="23">
        <v>0</v>
      </c>
      <c r="G137" s="23">
        <v>0</v>
      </c>
      <c r="H137" s="23">
        <v>0</v>
      </c>
      <c r="I137" s="23">
        <v>0</v>
      </c>
      <c r="J137" s="23">
        <v>0</v>
      </c>
      <c r="K137" s="23">
        <v>0</v>
      </c>
      <c r="L137" s="28">
        <v>0</v>
      </c>
      <c r="M137" s="28">
        <v>1</v>
      </c>
      <c r="N137" s="28">
        <v>33</v>
      </c>
      <c r="O137" s="28">
        <v>123</v>
      </c>
      <c r="P137" s="28">
        <v>370</v>
      </c>
      <c r="Q137" s="6">
        <v>606</v>
      </c>
      <c r="R137" s="6">
        <v>653</v>
      </c>
      <c r="S137" s="6">
        <v>621</v>
      </c>
      <c r="T137" s="6">
        <v>440</v>
      </c>
      <c r="U137" s="6">
        <v>321</v>
      </c>
      <c r="V137" s="6">
        <v>247</v>
      </c>
      <c r="W137" s="6">
        <v>197</v>
      </c>
      <c r="X137" s="6">
        <v>156</v>
      </c>
      <c r="Y137" s="6">
        <v>131</v>
      </c>
      <c r="Z137" s="6">
        <v>84</v>
      </c>
      <c r="AA137" s="6">
        <v>59</v>
      </c>
      <c r="AB137" s="6">
        <v>52</v>
      </c>
      <c r="AC137" s="6">
        <v>32</v>
      </c>
      <c r="AD137" s="6">
        <v>26</v>
      </c>
      <c r="AE137" s="6">
        <v>12</v>
      </c>
      <c r="AF137" s="6">
        <v>12</v>
      </c>
      <c r="AG137" s="6">
        <v>15</v>
      </c>
      <c r="AH137" s="6">
        <v>10</v>
      </c>
      <c r="AI137" s="6">
        <v>15</v>
      </c>
      <c r="AJ137" s="6">
        <v>12</v>
      </c>
      <c r="AK137" s="6">
        <v>6</v>
      </c>
      <c r="AL137" s="6">
        <v>6</v>
      </c>
      <c r="AM137" s="6">
        <v>4</v>
      </c>
      <c r="AN137" s="6">
        <v>13</v>
      </c>
      <c r="AO137" s="6">
        <v>19</v>
      </c>
      <c r="AP137" s="6">
        <v>29</v>
      </c>
      <c r="AQ137" s="6">
        <v>48</v>
      </c>
      <c r="AR137" s="6">
        <v>55</v>
      </c>
      <c r="AS137" s="6">
        <v>4408</v>
      </c>
      <c r="AT137" s="6"/>
      <c r="AU137" s="6"/>
      <c r="AV137" s="6"/>
      <c r="AW137" s="6"/>
      <c r="AX137" s="6"/>
      <c r="AY137" s="6"/>
      <c r="AZ137" s="6"/>
      <c r="BA137" s="6"/>
      <c r="BB137" s="6"/>
      <c r="BC137" s="6"/>
      <c r="BD137" s="6"/>
      <c r="BE137" s="6"/>
      <c r="BF137" s="6"/>
      <c r="BG137" s="6"/>
      <c r="BH137" s="6"/>
      <c r="BI137" s="6"/>
      <c r="BJ137" s="6"/>
      <c r="BK137" s="6"/>
      <c r="BL137" s="6"/>
      <c r="BM137" s="6"/>
      <c r="BN137" s="6"/>
      <c r="BO137" s="6"/>
      <c r="BP137" s="6"/>
      <c r="BQ137" s="6"/>
      <c r="BR137" s="6"/>
      <c r="BS137" s="6"/>
      <c r="BT137" s="6"/>
      <c r="BU137" s="6"/>
      <c r="BV137" s="6"/>
      <c r="BW137" s="6"/>
      <c r="BX137" s="6"/>
      <c r="BY137" s="6"/>
      <c r="BZ137" s="6"/>
      <c r="CA137" s="6"/>
      <c r="CB137" s="6"/>
      <c r="CC137" s="6"/>
      <c r="CD137" s="6"/>
      <c r="CE137" s="6"/>
      <c r="CF137" s="6"/>
      <c r="CG137" s="6"/>
      <c r="CH137" s="6"/>
      <c r="CI137" s="6"/>
      <c r="CJ137" s="6"/>
      <c r="CK137" s="6"/>
      <c r="CL137" s="6"/>
      <c r="CM137" s="6"/>
      <c r="CN137" s="6"/>
      <c r="CO137" s="6"/>
      <c r="CP137" s="6"/>
      <c r="CQ137" s="6"/>
    </row>
    <row r="138" spans="1:95">
      <c r="B138" s="22" t="s">
        <v>22</v>
      </c>
      <c r="C138" s="23">
        <v>0</v>
      </c>
      <c r="D138" s="23">
        <v>0</v>
      </c>
      <c r="E138" s="23">
        <v>0</v>
      </c>
      <c r="F138" s="23">
        <v>0</v>
      </c>
      <c r="G138" s="23">
        <v>0</v>
      </c>
      <c r="H138" s="23">
        <v>0</v>
      </c>
      <c r="I138" s="23">
        <v>0</v>
      </c>
      <c r="J138" s="23">
        <v>0</v>
      </c>
      <c r="K138" s="23">
        <v>0</v>
      </c>
      <c r="L138" s="28">
        <v>0</v>
      </c>
      <c r="M138" s="28">
        <v>1</v>
      </c>
      <c r="N138" s="28">
        <v>39</v>
      </c>
      <c r="O138" s="28">
        <v>149</v>
      </c>
      <c r="P138" s="28">
        <v>343</v>
      </c>
      <c r="Q138" s="6">
        <v>629</v>
      </c>
      <c r="R138" s="6">
        <v>830</v>
      </c>
      <c r="S138" s="6">
        <v>691</v>
      </c>
      <c r="T138" s="6">
        <v>577</v>
      </c>
      <c r="U138" s="6">
        <v>502</v>
      </c>
      <c r="V138" s="6">
        <v>351</v>
      </c>
      <c r="W138" s="6">
        <v>273</v>
      </c>
      <c r="X138" s="6">
        <v>211</v>
      </c>
      <c r="Y138" s="6">
        <v>162</v>
      </c>
      <c r="Z138" s="6">
        <v>107</v>
      </c>
      <c r="AA138" s="6">
        <v>72</v>
      </c>
      <c r="AB138" s="6">
        <v>55</v>
      </c>
      <c r="AC138" s="6">
        <v>48</v>
      </c>
      <c r="AD138" s="6">
        <v>35</v>
      </c>
      <c r="AE138" s="6">
        <v>19</v>
      </c>
      <c r="AF138" s="6">
        <v>26</v>
      </c>
      <c r="AG138" s="6">
        <v>15</v>
      </c>
      <c r="AH138" s="6">
        <v>13</v>
      </c>
      <c r="AI138" s="6">
        <v>15</v>
      </c>
      <c r="AJ138" s="6">
        <v>16</v>
      </c>
      <c r="AK138" s="6">
        <v>5</v>
      </c>
      <c r="AL138" s="6">
        <v>6</v>
      </c>
      <c r="AM138" s="6">
        <v>14</v>
      </c>
      <c r="AN138" s="6">
        <v>19</v>
      </c>
      <c r="AO138" s="6">
        <v>19</v>
      </c>
      <c r="AP138" s="6">
        <v>24</v>
      </c>
      <c r="AQ138" s="6">
        <v>48</v>
      </c>
      <c r="AR138" s="6">
        <v>47</v>
      </c>
      <c r="AS138" s="6">
        <v>5361</v>
      </c>
      <c r="AT138" s="6"/>
      <c r="AU138" s="6"/>
      <c r="AV138" s="6"/>
      <c r="AW138" s="6"/>
      <c r="AX138" s="6"/>
      <c r="AY138" s="6"/>
      <c r="AZ138" s="6"/>
      <c r="BA138" s="6"/>
      <c r="BB138" s="6"/>
      <c r="BC138" s="6"/>
      <c r="BD138" s="6"/>
      <c r="BE138" s="6"/>
      <c r="BF138" s="6"/>
      <c r="BG138" s="6"/>
      <c r="BH138" s="6"/>
      <c r="BI138" s="6"/>
      <c r="BJ138" s="6"/>
      <c r="BK138" s="6"/>
      <c r="BL138" s="6"/>
      <c r="BM138" s="6"/>
      <c r="BN138" s="6"/>
      <c r="BO138" s="6"/>
      <c r="BP138" s="6"/>
      <c r="BQ138" s="6"/>
      <c r="BR138" s="6"/>
      <c r="BS138" s="6"/>
      <c r="BT138" s="6"/>
      <c r="BU138" s="6"/>
      <c r="BV138" s="6"/>
      <c r="BW138" s="6"/>
      <c r="BX138" s="6"/>
      <c r="BY138" s="6"/>
      <c r="BZ138" s="6"/>
      <c r="CA138" s="6"/>
      <c r="CB138" s="6"/>
      <c r="CC138" s="6"/>
      <c r="CD138" s="6"/>
      <c r="CE138" s="6"/>
      <c r="CF138" s="6"/>
      <c r="CG138" s="6"/>
      <c r="CH138" s="6"/>
      <c r="CI138" s="6"/>
      <c r="CJ138" s="6"/>
      <c r="CK138" s="6"/>
      <c r="CL138" s="6"/>
      <c r="CM138" s="6"/>
      <c r="CN138" s="6"/>
      <c r="CO138" s="6"/>
      <c r="CP138" s="6"/>
      <c r="CQ138" s="6"/>
    </row>
    <row r="139" spans="1:95">
      <c r="B139" s="22" t="s">
        <v>23</v>
      </c>
      <c r="C139" s="23">
        <v>0</v>
      </c>
      <c r="D139" s="23">
        <v>0</v>
      </c>
      <c r="E139" s="23">
        <v>0</v>
      </c>
      <c r="F139" s="23">
        <v>0</v>
      </c>
      <c r="G139" s="23">
        <v>0</v>
      </c>
      <c r="H139" s="23">
        <v>0</v>
      </c>
      <c r="I139" s="23">
        <v>0</v>
      </c>
      <c r="J139" s="23">
        <v>0</v>
      </c>
      <c r="K139" s="23">
        <v>0</v>
      </c>
      <c r="L139" s="28">
        <v>1</v>
      </c>
      <c r="M139" s="28">
        <v>2</v>
      </c>
      <c r="N139" s="28">
        <v>36</v>
      </c>
      <c r="O139" s="28">
        <v>127</v>
      </c>
      <c r="P139" s="28">
        <v>401</v>
      </c>
      <c r="Q139" s="6">
        <v>784</v>
      </c>
      <c r="R139" s="6">
        <v>990</v>
      </c>
      <c r="S139" s="6">
        <v>990</v>
      </c>
      <c r="T139" s="6">
        <v>826</v>
      </c>
      <c r="U139" s="6">
        <v>665</v>
      </c>
      <c r="V139" s="6">
        <v>496</v>
      </c>
      <c r="W139" s="6">
        <v>413</v>
      </c>
      <c r="X139" s="6">
        <v>282</v>
      </c>
      <c r="Y139" s="6">
        <v>206</v>
      </c>
      <c r="Z139" s="6">
        <v>147</v>
      </c>
      <c r="AA139" s="6">
        <v>98</v>
      </c>
      <c r="AB139" s="6">
        <v>82</v>
      </c>
      <c r="AC139" s="6">
        <v>65</v>
      </c>
      <c r="AD139" s="6">
        <v>54</v>
      </c>
      <c r="AE139" s="6">
        <v>32</v>
      </c>
      <c r="AF139" s="6">
        <v>21</v>
      </c>
      <c r="AG139" s="6">
        <v>18</v>
      </c>
      <c r="AH139" s="6">
        <v>22</v>
      </c>
      <c r="AI139" s="6">
        <v>21</v>
      </c>
      <c r="AJ139" s="6">
        <v>5</v>
      </c>
      <c r="AK139" s="6">
        <v>9</v>
      </c>
      <c r="AL139" s="6">
        <v>7</v>
      </c>
      <c r="AM139" s="6">
        <v>12</v>
      </c>
      <c r="AN139" s="6">
        <v>17</v>
      </c>
      <c r="AO139" s="6">
        <v>26</v>
      </c>
      <c r="AP139" s="6">
        <v>32</v>
      </c>
      <c r="AQ139" s="6">
        <v>60</v>
      </c>
      <c r="AR139" s="6">
        <v>81</v>
      </c>
      <c r="AS139" s="6">
        <v>7028</v>
      </c>
      <c r="AT139" s="6"/>
      <c r="AU139" s="6"/>
      <c r="AV139" s="6"/>
      <c r="AW139" s="6"/>
      <c r="AX139" s="6"/>
      <c r="AY139" s="6"/>
      <c r="AZ139" s="6"/>
      <c r="BA139" s="6"/>
      <c r="BB139" s="6"/>
      <c r="BC139" s="6"/>
      <c r="BD139" s="6"/>
      <c r="BE139" s="6"/>
      <c r="BF139" s="6"/>
      <c r="BG139" s="6"/>
      <c r="BH139" s="6"/>
      <c r="BI139" s="6"/>
      <c r="BJ139" s="6"/>
      <c r="BK139" s="6"/>
      <c r="BL139" s="6"/>
      <c r="BM139" s="6"/>
      <c r="BN139" s="6"/>
      <c r="BO139" s="6"/>
      <c r="BP139" s="6"/>
      <c r="BQ139" s="6"/>
      <c r="BR139" s="6"/>
      <c r="BS139" s="6"/>
      <c r="BT139" s="6"/>
      <c r="BU139" s="6"/>
      <c r="BV139" s="6"/>
      <c r="BW139" s="6"/>
      <c r="BX139" s="6"/>
      <c r="BY139" s="6"/>
      <c r="BZ139" s="6"/>
      <c r="CA139" s="6"/>
      <c r="CB139" s="6"/>
      <c r="CC139" s="6"/>
      <c r="CD139" s="6"/>
      <c r="CE139" s="6"/>
      <c r="CF139" s="6"/>
      <c r="CG139" s="6"/>
      <c r="CH139" s="6"/>
      <c r="CI139" s="6"/>
      <c r="CJ139" s="6"/>
      <c r="CK139" s="6"/>
      <c r="CL139" s="6"/>
      <c r="CM139" s="6"/>
      <c r="CN139" s="6"/>
      <c r="CO139" s="6"/>
      <c r="CP139" s="6"/>
      <c r="CQ139" s="6"/>
    </row>
    <row r="140" spans="1:95" ht="30" customHeight="1">
      <c r="B140" s="18" t="s">
        <v>50</v>
      </c>
      <c r="C140" s="23"/>
      <c r="D140" s="23"/>
      <c r="E140" s="23"/>
      <c r="F140" s="23"/>
      <c r="G140" s="23"/>
      <c r="H140" s="23"/>
      <c r="I140" s="23"/>
      <c r="J140" s="23"/>
      <c r="K140" s="6"/>
      <c r="L140" s="6"/>
      <c r="M140" s="28"/>
      <c r="N140" s="28"/>
      <c r="O140" s="28"/>
      <c r="P140" s="28"/>
      <c r="Q140" s="6"/>
      <c r="R140" s="6"/>
      <c r="S140" s="6"/>
      <c r="T140" s="6"/>
      <c r="U140" s="6"/>
      <c r="V140" s="6"/>
      <c r="W140" s="6"/>
      <c r="X140" s="6"/>
      <c r="Y140" s="6"/>
      <c r="Z140" s="6"/>
      <c r="AA140" s="6"/>
      <c r="AB140" s="6"/>
      <c r="AC140" s="6"/>
      <c r="AD140" s="6"/>
      <c r="AE140" s="6"/>
      <c r="AF140" s="6"/>
      <c r="AG140" s="6"/>
      <c r="AH140" s="6"/>
      <c r="AI140" s="6"/>
      <c r="AJ140" s="6"/>
      <c r="AK140" s="6"/>
      <c r="AL140" s="6"/>
      <c r="AM140" s="6"/>
      <c r="AN140" s="6"/>
      <c r="AO140" s="6"/>
      <c r="AP140" s="6"/>
      <c r="AQ140" s="6"/>
      <c r="AR140" s="6"/>
      <c r="AS140" s="6"/>
      <c r="AT140" s="6"/>
      <c r="AU140" s="6"/>
      <c r="AV140" s="6"/>
      <c r="AW140" s="6"/>
      <c r="AX140" s="6"/>
      <c r="AY140" s="6"/>
      <c r="AZ140" s="6"/>
      <c r="BA140" s="6"/>
      <c r="BB140" s="6"/>
      <c r="BC140" s="6"/>
      <c r="BD140" s="6"/>
      <c r="BE140" s="6"/>
      <c r="BF140" s="6"/>
      <c r="BG140" s="6"/>
      <c r="BH140" s="6"/>
      <c r="BI140" s="6"/>
      <c r="BJ140" s="6"/>
      <c r="BK140" s="6"/>
      <c r="BL140" s="6"/>
      <c r="BM140" s="6"/>
      <c r="BN140" s="6"/>
      <c r="BO140" s="6"/>
      <c r="BP140" s="6"/>
      <c r="BQ140" s="6"/>
      <c r="BR140" s="6"/>
      <c r="BS140" s="6"/>
      <c r="BT140" s="6"/>
      <c r="BU140" s="6"/>
      <c r="BV140" s="6"/>
      <c r="BW140" s="6"/>
      <c r="BX140" s="6"/>
      <c r="BY140" s="6"/>
      <c r="BZ140" s="6"/>
      <c r="CA140" s="6"/>
      <c r="CB140" s="6"/>
      <c r="CC140" s="6"/>
      <c r="CD140" s="6"/>
      <c r="CE140" s="6"/>
      <c r="CF140" s="6"/>
      <c r="CG140" s="6"/>
      <c r="CH140" s="6"/>
      <c r="CI140" s="6"/>
      <c r="CJ140" s="6"/>
      <c r="CK140" s="6"/>
      <c r="CL140" s="6"/>
      <c r="CM140" s="6"/>
      <c r="CN140" s="6"/>
      <c r="CO140" s="6"/>
      <c r="CP140" s="6"/>
      <c r="CQ140" s="6"/>
    </row>
    <row r="141" spans="1:95" ht="14">
      <c r="A141" t="s">
        <v>24</v>
      </c>
      <c r="B141" s="4" t="s">
        <v>25</v>
      </c>
      <c r="C141" s="23">
        <v>0</v>
      </c>
      <c r="D141" s="23">
        <v>0</v>
      </c>
      <c r="E141" s="23">
        <v>0</v>
      </c>
      <c r="F141" s="23">
        <v>0</v>
      </c>
      <c r="G141" s="23">
        <v>0</v>
      </c>
      <c r="H141" s="23">
        <v>0</v>
      </c>
      <c r="I141" s="23">
        <v>0</v>
      </c>
      <c r="J141" s="23">
        <v>0</v>
      </c>
      <c r="K141" s="23">
        <v>0</v>
      </c>
      <c r="L141" s="28">
        <v>0</v>
      </c>
      <c r="M141" s="28">
        <v>0</v>
      </c>
      <c r="N141" s="28">
        <v>4</v>
      </c>
      <c r="O141" s="28">
        <v>42</v>
      </c>
      <c r="P141" s="6">
        <v>217</v>
      </c>
      <c r="Q141" s="6">
        <v>411</v>
      </c>
      <c r="R141" s="6">
        <v>406</v>
      </c>
      <c r="S141" s="6">
        <v>365</v>
      </c>
      <c r="T141" s="6">
        <v>333</v>
      </c>
      <c r="U141" s="6">
        <v>285</v>
      </c>
      <c r="V141" s="6">
        <v>192</v>
      </c>
      <c r="W141" s="6">
        <v>193</v>
      </c>
      <c r="X141" s="6">
        <v>137</v>
      </c>
      <c r="Y141" s="6">
        <v>93</v>
      </c>
      <c r="Z141" s="6">
        <v>56</v>
      </c>
      <c r="AA141" s="6">
        <v>28</v>
      </c>
      <c r="AB141" s="6">
        <v>29</v>
      </c>
      <c r="AC141" s="6">
        <v>17</v>
      </c>
      <c r="AD141" s="6">
        <v>9</v>
      </c>
      <c r="AE141" s="6">
        <v>5</v>
      </c>
      <c r="AF141" s="6">
        <v>5</v>
      </c>
      <c r="AG141" s="6">
        <v>3</v>
      </c>
      <c r="AH141" s="6">
        <v>2</v>
      </c>
      <c r="AI141" s="6">
        <v>5</v>
      </c>
      <c r="AJ141" s="6">
        <v>5</v>
      </c>
      <c r="AK141" s="6">
        <v>3</v>
      </c>
      <c r="AL141" s="6">
        <v>3</v>
      </c>
      <c r="AM141" s="6">
        <v>5</v>
      </c>
      <c r="AN141" s="6">
        <v>13</v>
      </c>
      <c r="AO141" s="6">
        <v>17</v>
      </c>
      <c r="AP141" s="6">
        <v>54</v>
      </c>
      <c r="AQ141" s="6">
        <v>66</v>
      </c>
      <c r="AR141" s="6">
        <v>98</v>
      </c>
      <c r="AS141" s="6">
        <v>3101</v>
      </c>
      <c r="AT141" s="6"/>
      <c r="AU141" s="6"/>
      <c r="AV141" s="6"/>
      <c r="AW141" s="6"/>
      <c r="AX141" s="6"/>
      <c r="AY141" s="6"/>
      <c r="AZ141" s="6"/>
      <c r="BA141" s="6"/>
      <c r="BB141" s="6"/>
      <c r="BC141" s="6"/>
      <c r="BD141" s="6"/>
      <c r="BE141" s="6"/>
      <c r="BF141" s="6"/>
      <c r="BG141" s="6"/>
      <c r="BH141" s="6"/>
      <c r="BI141" s="6"/>
      <c r="BJ141" s="6"/>
      <c r="BK141" s="6"/>
      <c r="BL141" s="6"/>
      <c r="BM141" s="6"/>
      <c r="BN141" s="6"/>
      <c r="BO141" s="6"/>
      <c r="BP141" s="6"/>
      <c r="BQ141" s="6"/>
      <c r="BR141" s="6"/>
      <c r="BS141" s="6"/>
      <c r="BT141" s="6"/>
      <c r="BU141" s="6"/>
      <c r="BV141" s="6"/>
      <c r="BW141" s="6"/>
      <c r="BX141" s="6"/>
      <c r="BY141" s="6"/>
      <c r="BZ141" s="6"/>
      <c r="CA141" s="6"/>
      <c r="CB141" s="6"/>
      <c r="CC141" s="6"/>
      <c r="CD141" s="6"/>
      <c r="CE141" s="6"/>
      <c r="CF141" s="6"/>
      <c r="CG141" s="6"/>
      <c r="CH141" s="6"/>
      <c r="CI141" s="6"/>
      <c r="CJ141" s="6"/>
      <c r="CK141" s="6"/>
      <c r="CL141" s="6"/>
      <c r="CM141" s="6"/>
      <c r="CN141" s="6"/>
      <c r="CO141" s="6"/>
      <c r="CP141" s="6"/>
      <c r="CQ141" s="6"/>
    </row>
    <row r="142" spans="1:95" ht="14">
      <c r="A142" t="s">
        <v>26</v>
      </c>
      <c r="B142" s="4" t="s">
        <v>27</v>
      </c>
      <c r="C142" s="23">
        <v>0</v>
      </c>
      <c r="D142" s="23">
        <v>0</v>
      </c>
      <c r="E142" s="23">
        <v>0</v>
      </c>
      <c r="F142" s="23">
        <v>0</v>
      </c>
      <c r="G142" s="23">
        <v>0</v>
      </c>
      <c r="H142" s="23">
        <v>0</v>
      </c>
      <c r="I142" s="23">
        <v>0</v>
      </c>
      <c r="J142" s="23">
        <v>0</v>
      </c>
      <c r="K142" s="23">
        <v>0</v>
      </c>
      <c r="L142" s="28">
        <v>0</v>
      </c>
      <c r="M142" s="28">
        <v>5</v>
      </c>
      <c r="N142" s="28">
        <v>37</v>
      </c>
      <c r="O142" s="28">
        <v>170</v>
      </c>
      <c r="P142" s="6">
        <v>646</v>
      </c>
      <c r="Q142" s="6">
        <v>1114</v>
      </c>
      <c r="R142" s="6">
        <v>1343</v>
      </c>
      <c r="S142" s="6">
        <v>1101</v>
      </c>
      <c r="T142" s="6">
        <v>788</v>
      </c>
      <c r="U142" s="6">
        <v>664</v>
      </c>
      <c r="V142" s="6">
        <v>475</v>
      </c>
      <c r="W142" s="6">
        <v>358</v>
      </c>
      <c r="X142" s="6">
        <v>302</v>
      </c>
      <c r="Y142" s="6">
        <v>216</v>
      </c>
      <c r="Z142" s="6">
        <v>184</v>
      </c>
      <c r="AA142" s="6">
        <v>135</v>
      </c>
      <c r="AB142" s="6">
        <v>112</v>
      </c>
      <c r="AC142" s="6">
        <v>75</v>
      </c>
      <c r="AD142" s="6">
        <v>62</v>
      </c>
      <c r="AE142" s="6">
        <v>43</v>
      </c>
      <c r="AF142" s="6">
        <v>38</v>
      </c>
      <c r="AG142" s="6">
        <v>29</v>
      </c>
      <c r="AH142" s="6">
        <v>35</v>
      </c>
      <c r="AI142" s="6">
        <v>30</v>
      </c>
      <c r="AJ142" s="6">
        <v>29</v>
      </c>
      <c r="AK142" s="6">
        <v>31</v>
      </c>
      <c r="AL142" s="6">
        <v>14</v>
      </c>
      <c r="AM142" s="6">
        <v>33</v>
      </c>
      <c r="AN142" s="6">
        <v>48</v>
      </c>
      <c r="AO142" s="6">
        <v>66</v>
      </c>
      <c r="AP142" s="6">
        <v>129</v>
      </c>
      <c r="AQ142" s="6">
        <v>166</v>
      </c>
      <c r="AR142" s="6">
        <v>239</v>
      </c>
      <c r="AS142" s="6">
        <v>8717</v>
      </c>
      <c r="AT142" s="6"/>
      <c r="AU142" s="6"/>
      <c r="AV142" s="6"/>
      <c r="AW142" s="6"/>
      <c r="AX142" s="6"/>
      <c r="AY142" s="6"/>
      <c r="AZ142" s="6"/>
      <c r="BA142" s="6"/>
      <c r="BB142" s="6"/>
      <c r="BC142" s="6"/>
      <c r="BD142" s="6"/>
      <c r="BE142" s="6"/>
      <c r="BF142" s="6"/>
      <c r="BG142" s="6"/>
      <c r="BH142" s="6"/>
      <c r="BI142" s="6"/>
      <c r="BJ142" s="6"/>
      <c r="BK142" s="6"/>
      <c r="BL142" s="6"/>
      <c r="BM142" s="6"/>
      <c r="BN142" s="6"/>
      <c r="BO142" s="6"/>
      <c r="BP142" s="6"/>
      <c r="BQ142" s="6"/>
      <c r="BR142" s="6"/>
      <c r="BS142" s="6"/>
      <c r="BT142" s="6"/>
      <c r="BU142" s="6"/>
      <c r="BV142" s="6"/>
      <c r="BW142" s="6"/>
      <c r="BX142" s="6"/>
      <c r="BY142" s="6"/>
      <c r="BZ142" s="6"/>
      <c r="CA142" s="6"/>
      <c r="CB142" s="6"/>
      <c r="CC142" s="6"/>
      <c r="CD142" s="6"/>
      <c r="CE142" s="6"/>
      <c r="CF142" s="6"/>
      <c r="CG142" s="6"/>
      <c r="CH142" s="6"/>
      <c r="CI142" s="6"/>
      <c r="CJ142" s="6"/>
      <c r="CK142" s="6"/>
      <c r="CL142" s="6"/>
      <c r="CM142" s="6"/>
      <c r="CN142" s="6"/>
      <c r="CO142" s="6"/>
      <c r="CP142" s="6"/>
      <c r="CQ142" s="6"/>
    </row>
    <row r="143" spans="1:95" ht="14">
      <c r="A143" t="s">
        <v>28</v>
      </c>
      <c r="B143" s="4" t="s">
        <v>29</v>
      </c>
      <c r="C143" s="23">
        <v>0</v>
      </c>
      <c r="D143" s="23">
        <v>0</v>
      </c>
      <c r="E143" s="23">
        <v>0</v>
      </c>
      <c r="F143" s="23">
        <v>0</v>
      </c>
      <c r="G143" s="23">
        <v>0</v>
      </c>
      <c r="H143" s="23">
        <v>0</v>
      </c>
      <c r="I143" s="23">
        <v>0</v>
      </c>
      <c r="J143" s="23">
        <v>0</v>
      </c>
      <c r="K143" s="23">
        <v>0</v>
      </c>
      <c r="L143" s="28">
        <v>0</v>
      </c>
      <c r="M143" s="28">
        <v>0</v>
      </c>
      <c r="N143" s="28">
        <v>11</v>
      </c>
      <c r="O143" s="28">
        <v>61</v>
      </c>
      <c r="P143" s="6">
        <v>294</v>
      </c>
      <c r="Q143" s="6">
        <v>602</v>
      </c>
      <c r="R143" s="6">
        <v>692</v>
      </c>
      <c r="S143" s="6">
        <v>690</v>
      </c>
      <c r="T143" s="6">
        <v>588</v>
      </c>
      <c r="U143" s="6">
        <v>462</v>
      </c>
      <c r="V143" s="6">
        <v>341</v>
      </c>
      <c r="W143" s="6">
        <v>262</v>
      </c>
      <c r="X143" s="6">
        <v>221</v>
      </c>
      <c r="Y143" s="6">
        <v>186</v>
      </c>
      <c r="Z143" s="6">
        <v>128</v>
      </c>
      <c r="AA143" s="6">
        <v>82</v>
      </c>
      <c r="AB143" s="6">
        <v>72</v>
      </c>
      <c r="AC143" s="6">
        <v>52</v>
      </c>
      <c r="AD143" s="6">
        <v>38</v>
      </c>
      <c r="AE143" s="6">
        <v>23</v>
      </c>
      <c r="AF143" s="6">
        <v>29</v>
      </c>
      <c r="AG143" s="6">
        <v>18</v>
      </c>
      <c r="AH143" s="6">
        <v>14</v>
      </c>
      <c r="AI143" s="6">
        <v>11</v>
      </c>
      <c r="AJ143" s="6">
        <v>15</v>
      </c>
      <c r="AK143" s="6">
        <v>13</v>
      </c>
      <c r="AL143" s="6">
        <v>9</v>
      </c>
      <c r="AM143" s="6">
        <v>19</v>
      </c>
      <c r="AN143" s="6">
        <v>21</v>
      </c>
      <c r="AO143" s="6">
        <v>32</v>
      </c>
      <c r="AP143" s="6">
        <v>36</v>
      </c>
      <c r="AQ143" s="6">
        <v>70</v>
      </c>
      <c r="AR143" s="6">
        <v>88</v>
      </c>
      <c r="AS143" s="6">
        <v>5180</v>
      </c>
      <c r="AT143" s="6"/>
      <c r="AU143" s="6"/>
      <c r="AV143" s="6"/>
      <c r="AW143" s="6"/>
      <c r="AX143" s="6"/>
      <c r="AY143" s="6"/>
      <c r="AZ143" s="6"/>
      <c r="BA143" s="6"/>
      <c r="BB143" s="6"/>
      <c r="BC143" s="6"/>
      <c r="BD143" s="6"/>
      <c r="BE143" s="6"/>
      <c r="BF143" s="6"/>
      <c r="BG143" s="6"/>
      <c r="BH143" s="6"/>
      <c r="BI143" s="6"/>
      <c r="BJ143" s="6"/>
      <c r="BK143" s="6"/>
      <c r="BL143" s="6"/>
      <c r="BM143" s="6"/>
      <c r="BN143" s="6"/>
      <c r="BO143" s="6"/>
      <c r="BP143" s="6"/>
      <c r="BQ143" s="6"/>
      <c r="BR143" s="6"/>
      <c r="BS143" s="6"/>
      <c r="BT143" s="6"/>
      <c r="BU143" s="6"/>
      <c r="BV143" s="6"/>
      <c r="BW143" s="6"/>
      <c r="BX143" s="6"/>
      <c r="BY143" s="6"/>
      <c r="BZ143" s="6"/>
      <c r="CA143" s="6"/>
      <c r="CB143" s="6"/>
      <c r="CC143" s="6"/>
      <c r="CD143" s="6"/>
      <c r="CE143" s="6"/>
      <c r="CF143" s="6"/>
      <c r="CG143" s="6"/>
      <c r="CH143" s="6"/>
      <c r="CI143" s="6"/>
      <c r="CJ143" s="6"/>
      <c r="CK143" s="6"/>
      <c r="CL143" s="6"/>
      <c r="CM143" s="6"/>
      <c r="CN143" s="6"/>
      <c r="CO143" s="6"/>
      <c r="CP143" s="6"/>
      <c r="CQ143" s="6"/>
    </row>
    <row r="144" spans="1:95" ht="14">
      <c r="A144" t="s">
        <v>30</v>
      </c>
      <c r="B144" s="4" t="s">
        <v>31</v>
      </c>
      <c r="C144" s="23">
        <v>0</v>
      </c>
      <c r="D144" s="23">
        <v>0</v>
      </c>
      <c r="E144" s="23">
        <v>0</v>
      </c>
      <c r="F144" s="23">
        <v>0</v>
      </c>
      <c r="G144" s="23">
        <v>0</v>
      </c>
      <c r="H144" s="23">
        <v>0</v>
      </c>
      <c r="I144" s="23">
        <v>0</v>
      </c>
      <c r="J144" s="23">
        <v>0</v>
      </c>
      <c r="K144" s="23">
        <v>0</v>
      </c>
      <c r="L144" s="28">
        <v>0</v>
      </c>
      <c r="M144" s="28">
        <v>3</v>
      </c>
      <c r="N144" s="28">
        <v>19</v>
      </c>
      <c r="O144" s="28">
        <v>96</v>
      </c>
      <c r="P144" s="6">
        <v>292</v>
      </c>
      <c r="Q144" s="6">
        <v>542</v>
      </c>
      <c r="R144" s="6">
        <v>571</v>
      </c>
      <c r="S144" s="6">
        <v>485</v>
      </c>
      <c r="T144" s="6">
        <v>421</v>
      </c>
      <c r="U144" s="6">
        <v>338</v>
      </c>
      <c r="V144" s="6">
        <v>245</v>
      </c>
      <c r="W144" s="6">
        <v>214</v>
      </c>
      <c r="X144" s="6">
        <v>170</v>
      </c>
      <c r="Y144" s="6">
        <v>134</v>
      </c>
      <c r="Z144" s="6">
        <v>129</v>
      </c>
      <c r="AA144" s="6">
        <v>84</v>
      </c>
      <c r="AB144" s="6">
        <v>77</v>
      </c>
      <c r="AC144" s="6">
        <v>43</v>
      </c>
      <c r="AD144" s="6">
        <v>32</v>
      </c>
      <c r="AE144" s="6">
        <v>32</v>
      </c>
      <c r="AF144" s="6">
        <v>28</v>
      </c>
      <c r="AG144" s="6">
        <v>16</v>
      </c>
      <c r="AH144" s="6">
        <v>12</v>
      </c>
      <c r="AI144" s="6">
        <v>11</v>
      </c>
      <c r="AJ144" s="6">
        <v>10</v>
      </c>
      <c r="AK144" s="6">
        <v>6</v>
      </c>
      <c r="AL144" s="6">
        <v>17</v>
      </c>
      <c r="AM144" s="6">
        <v>7</v>
      </c>
      <c r="AN144" s="6">
        <v>11</v>
      </c>
      <c r="AO144" s="6">
        <v>18</v>
      </c>
      <c r="AP144" s="6">
        <v>11</v>
      </c>
      <c r="AQ144" s="6">
        <v>26</v>
      </c>
      <c r="AR144" s="6">
        <v>54</v>
      </c>
      <c r="AS144" s="6">
        <v>4154</v>
      </c>
      <c r="AT144" s="6"/>
      <c r="AU144" s="6"/>
      <c r="AV144" s="6"/>
      <c r="AW144" s="6"/>
      <c r="AX144" s="6"/>
      <c r="AY144" s="6"/>
      <c r="AZ144" s="6"/>
      <c r="BA144" s="6"/>
      <c r="BB144" s="6"/>
      <c r="BC144" s="6"/>
      <c r="BD144" s="6"/>
      <c r="BE144" s="6"/>
      <c r="BF144" s="6"/>
      <c r="BG144" s="6"/>
      <c r="BH144" s="6"/>
      <c r="BI144" s="6"/>
      <c r="BJ144" s="6"/>
      <c r="BK144" s="6"/>
      <c r="BL144" s="6"/>
      <c r="BM144" s="6"/>
      <c r="BN144" s="6"/>
      <c r="BO144" s="6"/>
      <c r="BP144" s="6"/>
      <c r="BQ144" s="6"/>
      <c r="BR144" s="6"/>
      <c r="BS144" s="6"/>
      <c r="BT144" s="6"/>
      <c r="BU144" s="6"/>
      <c r="BV144" s="6"/>
      <c r="BW144" s="6"/>
      <c r="BX144" s="6"/>
      <c r="BY144" s="6"/>
      <c r="BZ144" s="6"/>
      <c r="CA144" s="6"/>
      <c r="CB144" s="6"/>
      <c r="CC144" s="6"/>
      <c r="CD144" s="6"/>
      <c r="CE144" s="6"/>
      <c r="CF144" s="6"/>
      <c r="CG144" s="6"/>
      <c r="CH144" s="6"/>
      <c r="CI144" s="6"/>
      <c r="CJ144" s="6"/>
      <c r="CK144" s="6"/>
      <c r="CL144" s="6"/>
      <c r="CM144" s="6"/>
      <c r="CN144" s="6"/>
      <c r="CO144" s="6"/>
      <c r="CP144" s="6"/>
      <c r="CQ144" s="6"/>
    </row>
    <row r="145" spans="1:95" ht="14">
      <c r="A145" t="s">
        <v>32</v>
      </c>
      <c r="B145" s="4" t="s">
        <v>33</v>
      </c>
      <c r="C145" s="23">
        <v>0</v>
      </c>
      <c r="D145" s="23">
        <v>0</v>
      </c>
      <c r="E145" s="23">
        <v>0</v>
      </c>
      <c r="F145" s="23">
        <v>0</v>
      </c>
      <c r="G145" s="23">
        <v>0</v>
      </c>
      <c r="H145" s="23">
        <v>0</v>
      </c>
      <c r="I145" s="23">
        <v>0</v>
      </c>
      <c r="J145" s="23">
        <v>0</v>
      </c>
      <c r="K145" s="23">
        <v>0</v>
      </c>
      <c r="L145" s="28">
        <v>0</v>
      </c>
      <c r="M145" s="28">
        <v>10</v>
      </c>
      <c r="N145" s="28">
        <v>58</v>
      </c>
      <c r="O145" s="28">
        <v>258</v>
      </c>
      <c r="P145" s="6">
        <v>723</v>
      </c>
      <c r="Q145" s="6">
        <v>909</v>
      </c>
      <c r="R145" s="6">
        <v>922</v>
      </c>
      <c r="S145" s="6">
        <v>744</v>
      </c>
      <c r="T145" s="6">
        <v>569</v>
      </c>
      <c r="U145" s="6">
        <v>436</v>
      </c>
      <c r="V145" s="6">
        <v>307</v>
      </c>
      <c r="W145" s="6">
        <v>263</v>
      </c>
      <c r="X145" s="6">
        <v>182</v>
      </c>
      <c r="Y145" s="6">
        <v>132</v>
      </c>
      <c r="Z145" s="6">
        <v>96</v>
      </c>
      <c r="AA145" s="6">
        <v>83</v>
      </c>
      <c r="AB145" s="6">
        <v>74</v>
      </c>
      <c r="AC145" s="6">
        <v>47</v>
      </c>
      <c r="AD145" s="6">
        <v>35</v>
      </c>
      <c r="AE145" s="6">
        <v>18</v>
      </c>
      <c r="AF145" s="6">
        <v>15</v>
      </c>
      <c r="AG145" s="6">
        <v>17</v>
      </c>
      <c r="AH145" s="6">
        <v>9</v>
      </c>
      <c r="AI145" s="6">
        <v>10</v>
      </c>
      <c r="AJ145" s="6">
        <v>8</v>
      </c>
      <c r="AK145" s="6">
        <v>8</v>
      </c>
      <c r="AL145" s="6">
        <v>3</v>
      </c>
      <c r="AM145" s="6">
        <v>9</v>
      </c>
      <c r="AN145" s="6">
        <v>20</v>
      </c>
      <c r="AO145" s="6">
        <v>35</v>
      </c>
      <c r="AP145" s="6">
        <v>35</v>
      </c>
      <c r="AQ145" s="6">
        <v>44</v>
      </c>
      <c r="AR145" s="6">
        <v>55</v>
      </c>
      <c r="AS145" s="6">
        <v>6134</v>
      </c>
      <c r="AT145" s="6"/>
      <c r="AU145" s="6"/>
      <c r="AV145" s="6"/>
      <c r="AW145" s="6"/>
      <c r="AX145" s="6"/>
      <c r="AY145" s="6"/>
      <c r="AZ145" s="6"/>
      <c r="BA145" s="6"/>
      <c r="BB145" s="6"/>
      <c r="BC145" s="6"/>
      <c r="BD145" s="6"/>
      <c r="BE145" s="6"/>
      <c r="BF145" s="6"/>
      <c r="BG145" s="6"/>
      <c r="BH145" s="6"/>
      <c r="BI145" s="6"/>
      <c r="BJ145" s="6"/>
      <c r="BK145" s="6"/>
      <c r="BL145" s="6"/>
      <c r="BM145" s="6"/>
      <c r="BN145" s="6"/>
      <c r="BO145" s="6"/>
      <c r="BP145" s="6"/>
      <c r="BQ145" s="6"/>
      <c r="BR145" s="6"/>
      <c r="BS145" s="6"/>
      <c r="BT145" s="6"/>
      <c r="BU145" s="6"/>
      <c r="BV145" s="6"/>
      <c r="BW145" s="6"/>
      <c r="BX145" s="6"/>
      <c r="BY145" s="6"/>
      <c r="BZ145" s="6"/>
      <c r="CA145" s="6"/>
      <c r="CB145" s="6"/>
      <c r="CC145" s="6"/>
      <c r="CD145" s="6"/>
      <c r="CE145" s="6"/>
      <c r="CF145" s="6"/>
      <c r="CG145" s="6"/>
      <c r="CH145" s="6"/>
      <c r="CI145" s="6"/>
      <c r="CJ145" s="6"/>
      <c r="CK145" s="6"/>
      <c r="CL145" s="6"/>
      <c r="CM145" s="6"/>
      <c r="CN145" s="6"/>
      <c r="CO145" s="6"/>
      <c r="CP145" s="6"/>
      <c r="CQ145" s="6"/>
    </row>
    <row r="146" spans="1:95" ht="14">
      <c r="A146" t="s">
        <v>34</v>
      </c>
      <c r="B146" s="4" t="s">
        <v>35</v>
      </c>
      <c r="C146" s="23">
        <v>0</v>
      </c>
      <c r="D146" s="23">
        <v>0</v>
      </c>
      <c r="E146" s="23">
        <v>0</v>
      </c>
      <c r="F146" s="23">
        <v>0</v>
      </c>
      <c r="G146" s="23">
        <v>0</v>
      </c>
      <c r="H146" s="23">
        <v>1</v>
      </c>
      <c r="I146" s="23">
        <v>0</v>
      </c>
      <c r="J146" s="23">
        <v>0</v>
      </c>
      <c r="K146" s="23">
        <v>1</v>
      </c>
      <c r="L146" s="28">
        <v>2</v>
      </c>
      <c r="M146" s="28">
        <v>5</v>
      </c>
      <c r="N146" s="28">
        <v>14</v>
      </c>
      <c r="O146" s="28">
        <v>149</v>
      </c>
      <c r="P146" s="6">
        <v>482</v>
      </c>
      <c r="Q146" s="6">
        <v>751</v>
      </c>
      <c r="R146" s="6">
        <v>839</v>
      </c>
      <c r="S146" s="6">
        <v>677</v>
      </c>
      <c r="T146" s="6">
        <v>548</v>
      </c>
      <c r="U146" s="6">
        <v>376</v>
      </c>
      <c r="V146" s="6">
        <v>301</v>
      </c>
      <c r="W146" s="6">
        <v>255</v>
      </c>
      <c r="X146" s="6">
        <v>204</v>
      </c>
      <c r="Y146" s="6">
        <v>139</v>
      </c>
      <c r="Z146" s="6">
        <v>82</v>
      </c>
      <c r="AA146" s="6">
        <v>66</v>
      </c>
      <c r="AB146" s="6">
        <v>59</v>
      </c>
      <c r="AC146" s="6">
        <v>57</v>
      </c>
      <c r="AD146" s="6">
        <v>47</v>
      </c>
      <c r="AE146" s="6">
        <v>29</v>
      </c>
      <c r="AF146" s="6">
        <v>12</v>
      </c>
      <c r="AG146" s="6">
        <v>15</v>
      </c>
      <c r="AH146" s="6">
        <v>8</v>
      </c>
      <c r="AI146" s="6">
        <v>13</v>
      </c>
      <c r="AJ146" s="6">
        <v>10</v>
      </c>
      <c r="AK146" s="6">
        <v>8</v>
      </c>
      <c r="AL146" s="6">
        <v>4</v>
      </c>
      <c r="AM146" s="6">
        <v>8</v>
      </c>
      <c r="AN146" s="6">
        <v>8</v>
      </c>
      <c r="AO146" s="6">
        <v>13</v>
      </c>
      <c r="AP146" s="6">
        <v>13</v>
      </c>
      <c r="AQ146" s="6">
        <v>21</v>
      </c>
      <c r="AR146" s="6">
        <v>23</v>
      </c>
      <c r="AS146" s="6">
        <v>5240</v>
      </c>
      <c r="AT146" s="6"/>
      <c r="AU146" s="6"/>
      <c r="AV146" s="6"/>
      <c r="AW146" s="6"/>
      <c r="AX146" s="6"/>
      <c r="AY146" s="6"/>
      <c r="AZ146" s="6"/>
      <c r="BA146" s="6"/>
      <c r="BB146" s="6"/>
      <c r="BC146" s="6"/>
      <c r="BD146" s="6"/>
      <c r="BE146" s="6"/>
      <c r="BF146" s="6"/>
      <c r="BG146" s="6"/>
      <c r="BH146" s="6"/>
      <c r="BI146" s="6"/>
      <c r="BJ146" s="6"/>
      <c r="BK146" s="6"/>
      <c r="BL146" s="6"/>
      <c r="BM146" s="6"/>
      <c r="BN146" s="6"/>
      <c r="BO146" s="6"/>
      <c r="BP146" s="6"/>
      <c r="BQ146" s="6"/>
      <c r="BR146" s="6"/>
      <c r="BS146" s="6"/>
      <c r="BT146" s="6"/>
      <c r="BU146" s="6"/>
      <c r="BV146" s="6"/>
      <c r="BW146" s="6"/>
      <c r="BX146" s="6"/>
      <c r="BY146" s="6"/>
      <c r="BZ146" s="6"/>
      <c r="CA146" s="6"/>
      <c r="CB146" s="6"/>
      <c r="CC146" s="6"/>
      <c r="CD146" s="6"/>
      <c r="CE146" s="6"/>
      <c r="CF146" s="6"/>
      <c r="CG146" s="6"/>
      <c r="CH146" s="6"/>
      <c r="CI146" s="6"/>
      <c r="CJ146" s="6"/>
      <c r="CK146" s="6"/>
      <c r="CL146" s="6"/>
      <c r="CM146" s="6"/>
      <c r="CN146" s="6"/>
      <c r="CO146" s="6"/>
      <c r="CP146" s="6"/>
      <c r="CQ146" s="6"/>
    </row>
    <row r="147" spans="1:95" ht="14">
      <c r="A147" t="s">
        <v>36</v>
      </c>
      <c r="B147" s="4" t="s">
        <v>37</v>
      </c>
      <c r="C147" s="23">
        <v>0</v>
      </c>
      <c r="D147" s="23">
        <v>0</v>
      </c>
      <c r="E147" s="23">
        <v>0</v>
      </c>
      <c r="F147" s="23">
        <v>0</v>
      </c>
      <c r="G147" s="23">
        <v>0</v>
      </c>
      <c r="H147" s="23">
        <v>0</v>
      </c>
      <c r="I147" s="23">
        <v>0</v>
      </c>
      <c r="J147" s="23">
        <v>0</v>
      </c>
      <c r="K147" s="23">
        <v>0</v>
      </c>
      <c r="L147" s="28">
        <v>2</v>
      </c>
      <c r="M147" s="28">
        <v>17</v>
      </c>
      <c r="N147" s="28">
        <v>166</v>
      </c>
      <c r="O147" s="28">
        <v>721</v>
      </c>
      <c r="P147" s="6">
        <v>1517</v>
      </c>
      <c r="Q147" s="6">
        <v>1963</v>
      </c>
      <c r="R147" s="6">
        <v>1497</v>
      </c>
      <c r="S147" s="6">
        <v>982</v>
      </c>
      <c r="T147" s="6">
        <v>527</v>
      </c>
      <c r="U147" s="6">
        <v>396</v>
      </c>
      <c r="V147" s="6">
        <v>229</v>
      </c>
      <c r="W147" s="6">
        <v>157</v>
      </c>
      <c r="X147" s="6">
        <v>99</v>
      </c>
      <c r="Y147" s="6">
        <v>81</v>
      </c>
      <c r="Z147" s="6">
        <v>50</v>
      </c>
      <c r="AA147" s="6">
        <v>37</v>
      </c>
      <c r="AB147" s="6">
        <v>34</v>
      </c>
      <c r="AC147" s="6">
        <v>22</v>
      </c>
      <c r="AD147" s="6">
        <v>19</v>
      </c>
      <c r="AE147" s="6">
        <v>17</v>
      </c>
      <c r="AF147" s="6">
        <v>16</v>
      </c>
      <c r="AG147" s="6">
        <v>9</v>
      </c>
      <c r="AH147" s="6">
        <v>9</v>
      </c>
      <c r="AI147" s="6">
        <v>14</v>
      </c>
      <c r="AJ147" s="6">
        <v>3</v>
      </c>
      <c r="AK147" s="6">
        <v>3</v>
      </c>
      <c r="AL147" s="6">
        <v>3</v>
      </c>
      <c r="AM147" s="6">
        <v>10</v>
      </c>
      <c r="AN147" s="6">
        <v>12</v>
      </c>
      <c r="AO147" s="6">
        <v>29</v>
      </c>
      <c r="AP147" s="6">
        <v>32</v>
      </c>
      <c r="AQ147" s="6">
        <v>39</v>
      </c>
      <c r="AR147" s="6">
        <v>38</v>
      </c>
      <c r="AS147" s="6">
        <v>8750</v>
      </c>
      <c r="AT147" s="6"/>
      <c r="AU147" s="6"/>
      <c r="AV147" s="6"/>
      <c r="AW147" s="6"/>
      <c r="AX147" s="6"/>
      <c r="AY147" s="6"/>
      <c r="AZ147" s="6"/>
      <c r="BA147" s="6"/>
      <c r="BB147" s="6"/>
      <c r="BC147" s="6"/>
      <c r="BD147" s="6"/>
      <c r="BE147" s="6"/>
      <c r="BF147" s="6"/>
      <c r="BG147" s="6"/>
      <c r="BH147" s="6"/>
      <c r="BI147" s="6"/>
      <c r="BJ147" s="6"/>
      <c r="BK147" s="6"/>
      <c r="BL147" s="6"/>
      <c r="BM147" s="6"/>
      <c r="BN147" s="6"/>
      <c r="BO147" s="6"/>
      <c r="BP147" s="6"/>
      <c r="BQ147" s="6"/>
      <c r="BR147" s="6"/>
      <c r="BS147" s="6"/>
      <c r="BT147" s="6"/>
      <c r="BU147" s="6"/>
      <c r="BV147" s="6"/>
      <c r="BW147" s="6"/>
      <c r="BX147" s="6"/>
      <c r="BY147" s="6"/>
      <c r="BZ147" s="6"/>
      <c r="CA147" s="6"/>
      <c r="CB147" s="6"/>
      <c r="CC147" s="6"/>
      <c r="CD147" s="6"/>
      <c r="CE147" s="6"/>
      <c r="CF147" s="6"/>
      <c r="CG147" s="6"/>
      <c r="CH147" s="6"/>
      <c r="CI147" s="6"/>
      <c r="CJ147" s="6"/>
      <c r="CK147" s="6"/>
      <c r="CL147" s="6"/>
      <c r="CM147" s="6"/>
      <c r="CN147" s="6"/>
      <c r="CO147" s="6"/>
      <c r="CP147" s="6"/>
      <c r="CQ147" s="6"/>
    </row>
    <row r="148" spans="1:95" ht="14">
      <c r="A148" t="s">
        <v>38</v>
      </c>
      <c r="B148" s="4" t="s">
        <v>39</v>
      </c>
      <c r="C148" s="23">
        <v>0</v>
      </c>
      <c r="D148" s="23">
        <v>0</v>
      </c>
      <c r="E148" s="23">
        <v>0</v>
      </c>
      <c r="F148" s="23">
        <v>0</v>
      </c>
      <c r="G148" s="23">
        <v>1</v>
      </c>
      <c r="H148" s="23">
        <v>0</v>
      </c>
      <c r="I148" s="23">
        <v>0</v>
      </c>
      <c r="J148" s="23">
        <v>0</v>
      </c>
      <c r="K148" s="23">
        <v>0</v>
      </c>
      <c r="L148" s="28">
        <v>2</v>
      </c>
      <c r="M148" s="28">
        <v>3</v>
      </c>
      <c r="N148" s="28">
        <v>64</v>
      </c>
      <c r="O148" s="28">
        <v>242</v>
      </c>
      <c r="P148" s="6">
        <v>587</v>
      </c>
      <c r="Q148" s="6">
        <v>1100</v>
      </c>
      <c r="R148" s="6">
        <v>1132</v>
      </c>
      <c r="S148" s="6">
        <v>1083</v>
      </c>
      <c r="T148" s="6">
        <v>797</v>
      </c>
      <c r="U148" s="6">
        <v>534</v>
      </c>
      <c r="V148" s="6">
        <v>471</v>
      </c>
      <c r="W148" s="6">
        <v>339</v>
      </c>
      <c r="X148" s="6">
        <v>248</v>
      </c>
      <c r="Y148" s="6">
        <v>191</v>
      </c>
      <c r="Z148" s="6">
        <v>128</v>
      </c>
      <c r="AA148" s="6">
        <v>101</v>
      </c>
      <c r="AB148" s="6">
        <v>84</v>
      </c>
      <c r="AC148" s="6">
        <v>69</v>
      </c>
      <c r="AD148" s="6">
        <v>65</v>
      </c>
      <c r="AE148" s="6">
        <v>49</v>
      </c>
      <c r="AF148" s="6">
        <v>43</v>
      </c>
      <c r="AG148" s="6">
        <v>31</v>
      </c>
      <c r="AH148" s="6">
        <v>21</v>
      </c>
      <c r="AI148" s="6">
        <v>30</v>
      </c>
      <c r="AJ148" s="6">
        <v>10</v>
      </c>
      <c r="AK148" s="6">
        <v>12</v>
      </c>
      <c r="AL148" s="6">
        <v>15</v>
      </c>
      <c r="AM148" s="6">
        <v>3</v>
      </c>
      <c r="AN148" s="6">
        <v>17</v>
      </c>
      <c r="AO148" s="6">
        <v>13</v>
      </c>
      <c r="AP148" s="6">
        <v>30</v>
      </c>
      <c r="AQ148" s="6">
        <v>18</v>
      </c>
      <c r="AR148" s="6">
        <v>27</v>
      </c>
      <c r="AS148" s="6">
        <v>7560</v>
      </c>
      <c r="AT148" s="6"/>
      <c r="AU148" s="6"/>
      <c r="AV148" s="6"/>
      <c r="AW148" s="6"/>
      <c r="AX148" s="6"/>
      <c r="AY148" s="6"/>
      <c r="AZ148" s="6"/>
      <c r="BA148" s="6"/>
      <c r="BB148" s="6"/>
      <c r="BC148" s="6"/>
      <c r="BD148" s="6"/>
      <c r="BE148" s="6"/>
      <c r="BF148" s="6"/>
      <c r="BG148" s="6"/>
      <c r="BH148" s="6"/>
      <c r="BI148" s="6"/>
      <c r="BJ148" s="6"/>
      <c r="BK148" s="6"/>
      <c r="BL148" s="6"/>
      <c r="BM148" s="6"/>
      <c r="BN148" s="6"/>
      <c r="BO148" s="6"/>
      <c r="BP148" s="6"/>
      <c r="BQ148" s="6"/>
      <c r="BR148" s="6"/>
      <c r="BS148" s="6"/>
      <c r="BT148" s="6"/>
      <c r="BU148" s="6"/>
      <c r="BV148" s="6"/>
      <c r="BW148" s="6"/>
      <c r="BX148" s="6"/>
      <c r="BY148" s="6"/>
      <c r="BZ148" s="6"/>
      <c r="CA148" s="6"/>
      <c r="CB148" s="6"/>
      <c r="CC148" s="6"/>
      <c r="CD148" s="6"/>
      <c r="CE148" s="6"/>
      <c r="CF148" s="6"/>
      <c r="CG148" s="6"/>
      <c r="CH148" s="6"/>
      <c r="CI148" s="6"/>
      <c r="CJ148" s="6"/>
      <c r="CK148" s="6"/>
      <c r="CL148" s="6"/>
      <c r="CM148" s="6"/>
      <c r="CN148" s="6"/>
      <c r="CO148" s="6"/>
      <c r="CP148" s="6"/>
      <c r="CQ148" s="6"/>
    </row>
    <row r="149" spans="1:95" ht="14">
      <c r="A149" t="s">
        <v>40</v>
      </c>
      <c r="B149" s="4" t="s">
        <v>41</v>
      </c>
      <c r="C149" s="23">
        <v>0</v>
      </c>
      <c r="D149" s="23">
        <v>0</v>
      </c>
      <c r="E149" s="23">
        <v>0</v>
      </c>
      <c r="F149" s="23">
        <v>0</v>
      </c>
      <c r="G149" s="23">
        <v>0</v>
      </c>
      <c r="H149" s="23">
        <v>0</v>
      </c>
      <c r="I149" s="23">
        <v>0</v>
      </c>
      <c r="J149" s="23">
        <v>0</v>
      </c>
      <c r="K149" s="23">
        <v>0</v>
      </c>
      <c r="L149" s="28">
        <v>0</v>
      </c>
      <c r="M149" s="28">
        <v>1</v>
      </c>
      <c r="N149" s="28">
        <v>15</v>
      </c>
      <c r="O149" s="28">
        <v>62</v>
      </c>
      <c r="P149" s="6">
        <v>225</v>
      </c>
      <c r="Q149" s="6">
        <v>452</v>
      </c>
      <c r="R149" s="6">
        <v>487</v>
      </c>
      <c r="S149" s="6">
        <v>458</v>
      </c>
      <c r="T149" s="6">
        <v>382</v>
      </c>
      <c r="U149" s="6">
        <v>276</v>
      </c>
      <c r="V149" s="6">
        <v>153</v>
      </c>
      <c r="W149" s="6">
        <v>115</v>
      </c>
      <c r="X149" s="6">
        <v>101</v>
      </c>
      <c r="Y149" s="6">
        <v>67</v>
      </c>
      <c r="Z149" s="6">
        <v>44</v>
      </c>
      <c r="AA149" s="6">
        <v>22</v>
      </c>
      <c r="AB149" s="6">
        <v>19</v>
      </c>
      <c r="AC149" s="6">
        <v>11</v>
      </c>
      <c r="AD149" s="6">
        <v>9</v>
      </c>
      <c r="AE149" s="6">
        <v>7</v>
      </c>
      <c r="AF149" s="6">
        <v>3</v>
      </c>
      <c r="AG149" s="6">
        <v>3</v>
      </c>
      <c r="AH149" s="6">
        <v>1</v>
      </c>
      <c r="AI149" s="6">
        <v>7</v>
      </c>
      <c r="AJ149" s="6">
        <v>5</v>
      </c>
      <c r="AK149" s="6">
        <v>5</v>
      </c>
      <c r="AL149" s="6">
        <v>4</v>
      </c>
      <c r="AM149" s="6">
        <v>1</v>
      </c>
      <c r="AN149" s="6">
        <v>9</v>
      </c>
      <c r="AO149" s="6">
        <v>4</v>
      </c>
      <c r="AP149" s="6">
        <v>5</v>
      </c>
      <c r="AQ149" s="6">
        <v>9</v>
      </c>
      <c r="AR149" s="6">
        <v>19</v>
      </c>
      <c r="AS149" s="6">
        <v>2981</v>
      </c>
      <c r="AT149" s="6"/>
      <c r="AU149" s="6"/>
      <c r="AV149" s="6"/>
      <c r="AW149" s="6"/>
      <c r="AX149" s="6"/>
      <c r="AY149" s="6"/>
      <c r="AZ149" s="6"/>
      <c r="BA149" s="6"/>
      <c r="BB149" s="6"/>
      <c r="BC149" s="6"/>
      <c r="BD149" s="6"/>
      <c r="BE149" s="6"/>
      <c r="BF149" s="6"/>
      <c r="BG149" s="6"/>
      <c r="BH149" s="6"/>
      <c r="BI149" s="6"/>
      <c r="BJ149" s="6"/>
      <c r="BK149" s="6"/>
      <c r="BL149" s="6"/>
      <c r="BM149" s="6"/>
      <c r="BN149" s="6"/>
      <c r="BO149" s="6"/>
      <c r="BP149" s="6"/>
      <c r="BQ149" s="6"/>
      <c r="BR149" s="6"/>
      <c r="BS149" s="6"/>
      <c r="BT149" s="6"/>
      <c r="BU149" s="6"/>
      <c r="BV149" s="6"/>
      <c r="BW149" s="6"/>
      <c r="BX149" s="6"/>
      <c r="BY149" s="6"/>
      <c r="BZ149" s="6"/>
      <c r="CA149" s="6"/>
      <c r="CB149" s="6"/>
      <c r="CC149" s="6"/>
      <c r="CD149" s="6"/>
      <c r="CE149" s="6"/>
      <c r="CF149" s="6"/>
      <c r="CG149" s="6"/>
      <c r="CH149" s="6"/>
      <c r="CI149" s="6"/>
      <c r="CJ149" s="6"/>
      <c r="CK149" s="6"/>
      <c r="CL149" s="6"/>
      <c r="CM149" s="6"/>
      <c r="CN149" s="6"/>
      <c r="CO149" s="6"/>
      <c r="CP149" s="6"/>
      <c r="CQ149" s="6"/>
    </row>
    <row r="150" spans="1:95" ht="14">
      <c r="A150" t="s">
        <v>42</v>
      </c>
      <c r="B150" s="4" t="s">
        <v>43</v>
      </c>
      <c r="C150" s="23">
        <v>0</v>
      </c>
      <c r="D150" s="23">
        <v>0</v>
      </c>
      <c r="E150" s="23">
        <v>0</v>
      </c>
      <c r="F150" s="23">
        <v>0</v>
      </c>
      <c r="G150" s="23">
        <v>0</v>
      </c>
      <c r="H150" s="23">
        <v>0</v>
      </c>
      <c r="I150" s="23">
        <v>0</v>
      </c>
      <c r="J150" s="23">
        <v>0</v>
      </c>
      <c r="K150" s="23">
        <v>0</v>
      </c>
      <c r="L150" s="28">
        <v>0</v>
      </c>
      <c r="M150" s="28">
        <v>0</v>
      </c>
      <c r="N150" s="28">
        <v>15</v>
      </c>
      <c r="O150" s="28">
        <v>73</v>
      </c>
      <c r="P150" s="6">
        <v>190</v>
      </c>
      <c r="Q150" s="6">
        <v>385</v>
      </c>
      <c r="R150" s="6">
        <v>409</v>
      </c>
      <c r="S150" s="6">
        <v>344</v>
      </c>
      <c r="T150" s="6">
        <v>254</v>
      </c>
      <c r="U150" s="6">
        <v>211</v>
      </c>
      <c r="V150" s="6">
        <v>144</v>
      </c>
      <c r="W150" s="6">
        <v>124</v>
      </c>
      <c r="X150" s="6">
        <v>112</v>
      </c>
      <c r="Y150" s="6">
        <v>71</v>
      </c>
      <c r="Z150" s="6">
        <v>52</v>
      </c>
      <c r="AA150" s="6">
        <v>37</v>
      </c>
      <c r="AB150" s="6">
        <v>27</v>
      </c>
      <c r="AC150" s="6">
        <v>31</v>
      </c>
      <c r="AD150" s="6">
        <v>20</v>
      </c>
      <c r="AE150" s="6">
        <v>9</v>
      </c>
      <c r="AF150" s="6">
        <v>3</v>
      </c>
      <c r="AG150" s="6">
        <v>21</v>
      </c>
      <c r="AH150" s="6">
        <v>21</v>
      </c>
      <c r="AI150" s="6">
        <v>9</v>
      </c>
      <c r="AJ150" s="6">
        <v>6</v>
      </c>
      <c r="AK150" s="6">
        <v>1</v>
      </c>
      <c r="AL150" s="6">
        <v>3</v>
      </c>
      <c r="AM150" s="6">
        <v>3</v>
      </c>
      <c r="AN150" s="6">
        <v>8</v>
      </c>
      <c r="AO150" s="6">
        <v>13</v>
      </c>
      <c r="AP150" s="6">
        <v>25</v>
      </c>
      <c r="AQ150" s="6">
        <v>54</v>
      </c>
      <c r="AR150" s="6">
        <v>42</v>
      </c>
      <c r="AS150" s="6">
        <v>2717</v>
      </c>
      <c r="AT150" s="6"/>
      <c r="AU150" s="6"/>
      <c r="AV150" s="6"/>
      <c r="AW150" s="6"/>
      <c r="AX150" s="6"/>
      <c r="AY150" s="6"/>
      <c r="AZ150" s="6"/>
      <c r="BA150" s="6"/>
      <c r="BB150" s="6"/>
      <c r="BC150" s="6"/>
      <c r="BD150" s="6"/>
      <c r="BE150" s="6"/>
      <c r="BF150" s="6"/>
      <c r="BG150" s="6"/>
      <c r="BH150" s="6"/>
      <c r="BI150" s="6"/>
      <c r="BJ150" s="6"/>
      <c r="BK150" s="6"/>
      <c r="BL150" s="6"/>
      <c r="BM150" s="6"/>
      <c r="BN150" s="6"/>
      <c r="BO150" s="6"/>
      <c r="BP150" s="6"/>
      <c r="BQ150" s="6"/>
      <c r="BR150" s="6"/>
      <c r="BS150" s="6"/>
      <c r="BT150" s="6"/>
      <c r="BU150" s="6"/>
      <c r="BV150" s="6"/>
      <c r="BW150" s="6"/>
      <c r="BX150" s="6"/>
      <c r="BY150" s="6"/>
      <c r="BZ150" s="6"/>
      <c r="CA150" s="6"/>
      <c r="CB150" s="6"/>
      <c r="CC150" s="6"/>
      <c r="CD150" s="6"/>
      <c r="CE150" s="6"/>
      <c r="CF150" s="6"/>
      <c r="CG150" s="6"/>
      <c r="CH150" s="6"/>
      <c r="CI150" s="6"/>
      <c r="CJ150" s="6"/>
      <c r="CK150" s="6"/>
      <c r="CL150" s="6"/>
      <c r="CM150" s="6"/>
      <c r="CN150" s="6"/>
      <c r="CO150" s="6"/>
      <c r="CP150" s="6"/>
      <c r="CQ150" s="6"/>
    </row>
    <row r="151" spans="1:95" ht="15">
      <c r="A151" s="33"/>
      <c r="B151" s="30"/>
      <c r="C151" s="30"/>
      <c r="F151" s="6"/>
      <c r="G151"/>
      <c r="H151" s="1"/>
      <c r="I151" s="14"/>
      <c r="J151"/>
      <c r="K151"/>
      <c r="AQ151" s="6"/>
    </row>
    <row r="152" spans="1:95" ht="14">
      <c r="A152" s="20" t="s">
        <v>44</v>
      </c>
      <c r="B152" s="2"/>
      <c r="F152" s="6"/>
      <c r="G152" s="25"/>
      <c r="H152" s="25"/>
      <c r="I152" s="26"/>
      <c r="J152" s="3"/>
      <c r="S152" s="25"/>
      <c r="T152" s="25"/>
      <c r="U152" s="25"/>
      <c r="V152" s="25"/>
      <c r="W152" s="25"/>
      <c r="X152" s="25"/>
      <c r="Y152" s="25"/>
      <c r="Z152" s="25"/>
      <c r="AA152" s="25"/>
      <c r="AB152" s="25"/>
      <c r="AC152" s="25"/>
      <c r="AD152" s="25"/>
      <c r="AE152" s="25"/>
      <c r="AF152" s="25"/>
      <c r="AG152" s="25"/>
      <c r="AH152" s="25"/>
      <c r="AI152" s="25"/>
      <c r="AJ152" s="25"/>
      <c r="AK152" s="25"/>
      <c r="AL152" s="25"/>
      <c r="AM152" s="25"/>
      <c r="AN152" s="25"/>
      <c r="AO152" s="25"/>
      <c r="AP152" s="25"/>
      <c r="AQ152" s="25"/>
      <c r="AR152" s="25"/>
      <c r="AS152" s="25"/>
      <c r="AT152" s="25"/>
      <c r="AU152" s="25"/>
      <c r="AV152" s="25"/>
    </row>
    <row r="153" spans="1:95" ht="15" customHeight="1">
      <c r="A153" s="253" t="s">
        <v>51</v>
      </c>
      <c r="B153" s="254"/>
      <c r="C153" s="254"/>
      <c r="D153" s="254"/>
      <c r="F153" s="6"/>
      <c r="G153" s="25"/>
      <c r="H153" s="25"/>
      <c r="I153" s="26"/>
      <c r="J153" s="25"/>
      <c r="K153" s="25"/>
      <c r="L153" s="25"/>
      <c r="M153" s="25"/>
      <c r="N153" s="25"/>
      <c r="O153" s="25"/>
      <c r="P153" s="25"/>
      <c r="Q153" s="25"/>
      <c r="R153" s="25"/>
      <c r="S153" s="25"/>
      <c r="T153" s="25"/>
      <c r="U153" s="25"/>
      <c r="V153" s="25"/>
      <c r="W153" s="25"/>
      <c r="X153" s="25"/>
      <c r="Y153" s="25"/>
      <c r="Z153" s="25"/>
      <c r="AA153" s="25"/>
      <c r="AB153" s="25"/>
      <c r="AC153" s="25"/>
      <c r="AD153" s="25"/>
      <c r="AE153" s="25"/>
      <c r="AF153" s="25"/>
      <c r="AG153" s="25"/>
      <c r="AH153" s="25"/>
      <c r="AI153" s="25"/>
      <c r="AJ153" s="25"/>
      <c r="AK153" s="25"/>
      <c r="AL153" s="25"/>
      <c r="AM153" s="25"/>
      <c r="AN153" s="25"/>
      <c r="AO153" s="25"/>
      <c r="AP153" s="25"/>
      <c r="AQ153" s="25"/>
      <c r="AR153" s="25"/>
      <c r="AS153" s="25"/>
      <c r="AT153" s="25"/>
      <c r="AU153" s="25"/>
      <c r="AV153" s="25"/>
    </row>
    <row r="154" spans="1:95" ht="44.25" customHeight="1">
      <c r="A154" s="259" t="s">
        <v>52</v>
      </c>
      <c r="B154" s="259"/>
      <c r="C154" s="259"/>
      <c r="D154" s="259"/>
      <c r="E154" s="259"/>
      <c r="F154" s="259"/>
      <c r="G154" s="259"/>
      <c r="H154" s="32"/>
      <c r="I154" s="26"/>
      <c r="J154" s="25"/>
      <c r="K154" s="25"/>
      <c r="L154" s="25"/>
      <c r="M154" s="25"/>
      <c r="N154" s="25"/>
      <c r="O154" s="25"/>
      <c r="P154" s="25"/>
      <c r="Q154" s="25"/>
      <c r="R154" s="25"/>
      <c r="S154" s="25"/>
      <c r="T154" s="25"/>
      <c r="U154" s="25"/>
      <c r="V154" s="25"/>
      <c r="W154" s="25"/>
      <c r="X154" s="25"/>
      <c r="Y154" s="25"/>
      <c r="Z154" s="25"/>
      <c r="AA154" s="25"/>
      <c r="AB154" s="25"/>
      <c r="AC154" s="25"/>
      <c r="AD154" s="25"/>
      <c r="AE154" s="25"/>
      <c r="AF154" s="25"/>
      <c r="AG154" s="25"/>
      <c r="AH154" s="25"/>
      <c r="AI154" s="25"/>
      <c r="AJ154" s="25"/>
      <c r="AK154" s="25"/>
      <c r="AL154" s="25"/>
      <c r="AM154" s="25"/>
      <c r="AN154" s="25"/>
      <c r="AO154" s="25"/>
      <c r="AP154" s="25"/>
      <c r="AQ154" s="25"/>
      <c r="AR154" s="25"/>
      <c r="AS154" s="25"/>
      <c r="AT154" s="25"/>
      <c r="AU154" s="25"/>
      <c r="AV154" s="25"/>
    </row>
    <row r="155" spans="1:95" ht="15">
      <c r="A155" s="256" t="s">
        <v>57</v>
      </c>
      <c r="B155" s="256"/>
      <c r="C155" s="256"/>
      <c r="D155" s="256"/>
      <c r="E155" s="256"/>
      <c r="F155" s="256"/>
      <c r="G155" s="256"/>
      <c r="H155" s="25"/>
      <c r="I155" s="26"/>
      <c r="J155" s="25"/>
      <c r="K155" s="25"/>
      <c r="L155" s="25"/>
      <c r="M155" s="25"/>
      <c r="N155" s="25"/>
      <c r="O155" s="25"/>
      <c r="P155" s="25"/>
      <c r="Q155" s="25"/>
      <c r="R155" s="25"/>
      <c r="S155" s="25"/>
      <c r="T155" s="25"/>
      <c r="U155" s="25"/>
      <c r="V155" s="25"/>
      <c r="W155" s="25"/>
      <c r="X155" s="25"/>
      <c r="Y155" s="25"/>
      <c r="Z155" s="25"/>
      <c r="AA155" s="25"/>
      <c r="AB155" s="25"/>
      <c r="AC155" s="25"/>
      <c r="AD155" s="25"/>
      <c r="AE155" s="25"/>
      <c r="AF155" s="25"/>
      <c r="AG155" s="25"/>
      <c r="AH155" s="25"/>
      <c r="AI155" s="25"/>
      <c r="AJ155" s="25"/>
      <c r="AK155" s="25"/>
      <c r="AL155" s="25"/>
      <c r="AM155" s="25"/>
      <c r="AN155" s="25"/>
      <c r="AO155" s="25"/>
      <c r="AP155" s="25"/>
      <c r="AQ155" s="25"/>
      <c r="AR155" s="25"/>
      <c r="AS155" s="25"/>
      <c r="AT155" s="25"/>
      <c r="AU155" s="25"/>
      <c r="AV155" s="25"/>
    </row>
    <row r="156" spans="1:95" ht="27.75" customHeight="1">
      <c r="A156" s="253" t="s">
        <v>53</v>
      </c>
      <c r="B156" s="254"/>
      <c r="C156" s="254"/>
      <c r="D156" s="254"/>
      <c r="E156" s="257"/>
      <c r="F156" s="257"/>
      <c r="G156" s="257"/>
      <c r="H156" s="25"/>
      <c r="I156" s="26"/>
      <c r="J156" s="25"/>
      <c r="K156" s="25"/>
      <c r="L156" s="25"/>
      <c r="M156" s="25"/>
      <c r="N156" s="25"/>
      <c r="O156" s="25"/>
      <c r="P156" s="25"/>
      <c r="Q156" s="25"/>
      <c r="R156" s="25"/>
      <c r="S156" s="25"/>
      <c r="T156" s="25"/>
      <c r="U156" s="25"/>
      <c r="V156" s="25"/>
      <c r="W156" s="25"/>
      <c r="X156" s="25"/>
      <c r="Y156" s="25"/>
      <c r="Z156" s="25"/>
      <c r="AA156" s="25"/>
      <c r="AB156" s="25"/>
      <c r="AC156" s="25"/>
      <c r="AD156" s="25"/>
      <c r="AE156" s="25"/>
      <c r="AF156" s="25"/>
      <c r="AG156" s="25"/>
      <c r="AH156" s="25"/>
      <c r="AI156" s="25"/>
      <c r="AJ156" s="25"/>
      <c r="AK156" s="25"/>
      <c r="AL156" s="25"/>
      <c r="AM156" s="25"/>
      <c r="AN156" s="25"/>
      <c r="AO156" s="25"/>
      <c r="AP156" s="25"/>
      <c r="AQ156" s="25"/>
      <c r="AR156" s="25"/>
      <c r="AS156" s="25"/>
      <c r="AT156" s="25"/>
      <c r="AU156" s="25"/>
      <c r="AV156" s="25"/>
    </row>
    <row r="157" spans="1:95" ht="42" customHeight="1">
      <c r="A157" s="253" t="s">
        <v>54</v>
      </c>
      <c r="B157" s="254"/>
      <c r="C157" s="254"/>
      <c r="D157" s="254"/>
      <c r="E157" s="257"/>
      <c r="F157" s="257"/>
      <c r="G157" s="257"/>
      <c r="H157" s="25"/>
      <c r="I157" s="26"/>
      <c r="J157" s="25"/>
      <c r="K157" s="25"/>
      <c r="L157" s="25"/>
      <c r="M157" s="25"/>
      <c r="N157" s="25"/>
      <c r="O157" s="25"/>
      <c r="S157" s="25"/>
      <c r="T157" s="25"/>
      <c r="U157" s="25"/>
      <c r="V157" s="25"/>
      <c r="W157" s="25"/>
      <c r="X157" s="25"/>
      <c r="Y157" s="25"/>
      <c r="Z157" s="25"/>
      <c r="AA157" s="25"/>
      <c r="AB157" s="25"/>
      <c r="AC157" s="25"/>
      <c r="AD157" s="25"/>
      <c r="AE157" s="25"/>
      <c r="AF157" s="25"/>
      <c r="AG157" s="25"/>
      <c r="AH157" s="25"/>
      <c r="AI157" s="25"/>
      <c r="AJ157" s="25"/>
      <c r="AK157" s="25"/>
      <c r="AL157" s="25"/>
      <c r="AM157" s="25"/>
      <c r="AN157" s="25"/>
      <c r="AO157" s="25"/>
      <c r="AP157" s="25"/>
      <c r="AQ157" s="25"/>
      <c r="AR157" s="25"/>
      <c r="AS157" s="25"/>
      <c r="AT157" s="25"/>
      <c r="AU157" s="25"/>
      <c r="AV157" s="25"/>
    </row>
    <row r="158" spans="1:95" ht="28.5" customHeight="1">
      <c r="A158" s="258" t="s">
        <v>58</v>
      </c>
      <c r="B158" s="258"/>
      <c r="C158" s="258"/>
      <c r="D158" s="258"/>
      <c r="E158" s="258"/>
      <c r="F158" s="258"/>
      <c r="G158" s="258"/>
      <c r="H158" s="25"/>
      <c r="I158" s="26"/>
      <c r="J158" s="25"/>
      <c r="K158" s="25"/>
      <c r="L158" s="25"/>
      <c r="M158" s="25"/>
      <c r="N158" s="25"/>
      <c r="O158" s="25"/>
      <c r="S158" s="25"/>
      <c r="T158" s="25"/>
      <c r="U158" s="25"/>
      <c r="V158" s="25"/>
      <c r="W158" s="25"/>
      <c r="X158" s="25"/>
      <c r="Y158" s="25"/>
      <c r="Z158" s="25"/>
      <c r="AA158" s="25"/>
      <c r="AB158" s="25"/>
      <c r="AC158" s="25"/>
      <c r="AD158" s="25"/>
      <c r="AE158" s="25"/>
      <c r="AF158" s="25"/>
      <c r="AG158" s="25"/>
      <c r="AH158" s="25"/>
      <c r="AI158" s="25"/>
      <c r="AJ158" s="25"/>
      <c r="AK158" s="25"/>
      <c r="AL158" s="25"/>
      <c r="AM158" s="25"/>
      <c r="AN158" s="25"/>
      <c r="AO158" s="25"/>
      <c r="AP158" s="25"/>
      <c r="AQ158" s="25"/>
      <c r="AR158" s="25"/>
      <c r="AS158" s="25"/>
      <c r="AT158" s="25"/>
      <c r="AU158" s="25"/>
      <c r="AV158" s="25"/>
    </row>
    <row r="159" spans="1:95" ht="18.75" customHeight="1">
      <c r="A159" s="253" t="s">
        <v>62</v>
      </c>
      <c r="B159" s="254"/>
      <c r="C159" s="254"/>
      <c r="D159" s="254"/>
      <c r="E159" s="257"/>
      <c r="F159" s="257"/>
      <c r="G159" s="257"/>
      <c r="H159" s="25"/>
      <c r="I159" s="26"/>
      <c r="J159" s="25"/>
      <c r="K159" s="25"/>
      <c r="L159" s="25"/>
      <c r="M159" s="25"/>
      <c r="N159" s="25"/>
      <c r="O159" s="25"/>
      <c r="S159" s="25"/>
      <c r="T159" s="25"/>
      <c r="U159" s="25"/>
      <c r="V159" s="25"/>
      <c r="W159" s="25"/>
      <c r="X159" s="25"/>
      <c r="Y159" s="25"/>
      <c r="Z159" s="25"/>
      <c r="AA159" s="25"/>
      <c r="AB159" s="25"/>
      <c r="AC159" s="25"/>
      <c r="AD159" s="25"/>
      <c r="AE159" s="25"/>
      <c r="AF159" s="25"/>
      <c r="AG159" s="25"/>
      <c r="AH159" s="25"/>
      <c r="AI159" s="25"/>
      <c r="AJ159" s="25"/>
      <c r="AK159" s="25"/>
      <c r="AL159" s="25"/>
      <c r="AM159" s="25"/>
      <c r="AN159" s="25"/>
      <c r="AO159" s="25"/>
      <c r="AP159" s="25"/>
      <c r="AQ159" s="25"/>
      <c r="AR159" s="25"/>
      <c r="AS159" s="25"/>
      <c r="AT159" s="25"/>
      <c r="AU159" s="25"/>
      <c r="AV159" s="25"/>
    </row>
    <row r="160" spans="1:95">
      <c r="A160" s="31"/>
      <c r="B160" s="31"/>
      <c r="C160" s="31"/>
      <c r="D160" s="31"/>
      <c r="E160" s="31"/>
      <c r="F160" s="31"/>
      <c r="G160" s="31"/>
      <c r="H160" s="25"/>
      <c r="I160" s="26"/>
      <c r="J160" s="25"/>
      <c r="K160" s="25"/>
      <c r="L160" s="25"/>
      <c r="M160" s="25"/>
      <c r="N160" s="25"/>
      <c r="O160" s="25"/>
      <c r="S160" s="25"/>
      <c r="T160" s="25"/>
      <c r="U160" s="25"/>
      <c r="V160" s="25"/>
      <c r="W160" s="25"/>
      <c r="X160" s="25"/>
      <c r="Y160" s="25"/>
      <c r="Z160" s="25"/>
      <c r="AA160" s="25"/>
      <c r="AB160" s="25"/>
      <c r="AC160" s="25"/>
      <c r="AD160" s="25"/>
      <c r="AE160" s="25"/>
      <c r="AF160" s="25"/>
      <c r="AG160" s="25"/>
      <c r="AH160" s="25"/>
      <c r="AI160" s="25"/>
      <c r="AJ160" s="25"/>
      <c r="AK160" s="25"/>
      <c r="AL160" s="25"/>
      <c r="AM160" s="25"/>
      <c r="AN160" s="25"/>
      <c r="AO160" s="25"/>
      <c r="AP160" s="25"/>
      <c r="AQ160" s="25"/>
      <c r="AR160" s="25"/>
      <c r="AS160" s="25"/>
      <c r="AT160" s="25"/>
      <c r="AU160" s="25"/>
      <c r="AV160" s="25"/>
    </row>
    <row r="161" spans="1:48">
      <c r="A161" s="3" t="s">
        <v>45</v>
      </c>
      <c r="E161" s="255"/>
      <c r="F161" s="255"/>
      <c r="G161" s="3"/>
      <c r="AV161" s="2"/>
    </row>
    <row r="162" spans="1:48">
      <c r="AV162" s="2"/>
    </row>
    <row r="163" spans="1:48">
      <c r="AV163" s="2"/>
    </row>
    <row r="164" spans="1:48">
      <c r="B164" s="3"/>
    </row>
  </sheetData>
  <mergeCells count="10">
    <mergeCell ref="A65:L65"/>
    <mergeCell ref="A68:K68"/>
    <mergeCell ref="A153:D153"/>
    <mergeCell ref="E161:F161"/>
    <mergeCell ref="A155:G155"/>
    <mergeCell ref="A156:G156"/>
    <mergeCell ref="A157:G157"/>
    <mergeCell ref="A158:G158"/>
    <mergeCell ref="A159:G159"/>
    <mergeCell ref="A154:G154"/>
  </mergeCells>
  <hyperlinks>
    <hyperlink ref="A158" r:id="rId1" display="6 These figures represent death registrations, there can be a delay between the date a death occurred and the date a death was registered. More information can be found in our impact of registration delays release. " xr:uid="{00000000-0004-0000-0600-000001000000}"/>
  </hyperlinks>
  <pageMargins left="0.7" right="0.7" top="0.75" bottom="0.75" header="0.3" footer="0.3"/>
  <pageSetup paperSize="9" orientation="portrait" r:id="rId2"/>
  <drawing r:id="rId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_rels/item4.xml.rels><?xml version="1.0" encoding="UTF-8" standalone="yes"?>
<Relationships xmlns="http://schemas.openxmlformats.org/package/2006/relationships"><Relationship Id="rId1" Type="http://schemas.openxmlformats.org/officeDocument/2006/relationships/customXmlProps" Target="itemProps4.xml"/></Relationships>
</file>

<file path=customXml/_rels/item5.xml.rels><?xml version="1.0" encoding="UTF-8" standalone="yes"?>
<Relationships xmlns="http://schemas.openxmlformats.org/package/2006/relationships"><Relationship Id="rId1" Type="http://schemas.openxmlformats.org/officeDocument/2006/relationships/customXmlProps" Target="itemProps5.xml"/></Relationships>
</file>

<file path=customXml/_rels/item6.xml.rels><?xml version="1.0" encoding="UTF-8" standalone="yes"?>
<Relationships xmlns="http://schemas.openxmlformats.org/package/2006/relationships"><Relationship Id="rId1" Type="http://schemas.openxmlformats.org/officeDocument/2006/relationships/customXmlProps" Target="itemProps6.xml"/></Relationships>
</file>

<file path=customXml/_rels/item7.xml.rels><?xml version="1.0" encoding="UTF-8" standalone="yes"?>
<Relationships xmlns="http://schemas.openxmlformats.org/package/2006/relationships"><Relationship Id="rId1" Type="http://schemas.openxmlformats.org/officeDocument/2006/relationships/customXmlProps" Target="itemProps7.xml"/></Relationships>
</file>

<file path=customXml/_rels/item8.xml.rels><?xml version="1.0" encoding="UTF-8" standalone="yes"?>
<Relationships xmlns="http://schemas.openxmlformats.org/package/2006/relationships"><Relationship Id="rId1" Type="http://schemas.openxmlformats.org/officeDocument/2006/relationships/customXmlProps" Target="itemProps8.xml"/></Relationships>
</file>

<file path=customXml/item1.xml><?xml version="1.0" encoding="utf-8"?>
<?mso-contentType ?>
<customXsn xmlns="http://schemas.microsoft.com/office/2006/metadata/customXsn">
  <xsnLocation/>
  <cached>True</cached>
  <openByDefault>True</openByDefault>
  <xsnScope/>
</customXsn>
</file>

<file path=customXml/item2.xml><?xml version="1.0" encoding="utf-8"?>
<p:properties xmlns:p="http://schemas.microsoft.com/office/2006/metadata/properties" xmlns:xsi="http://www.w3.org/2001/XMLSchema-instance" xmlns:pc="http://schemas.microsoft.com/office/infopath/2007/PartnerControls">
  <documentManagement>
    <o5359087ad404c199aee74686ab194d3 xmlns="e14115de-03ae-49b5-af01-31035404c456">
      <Terms xmlns="http://schemas.microsoft.com/office/infopath/2007/PartnerControls">
        <TermInfo xmlns="http://schemas.microsoft.com/office/infopath/2007/PartnerControls">
          <TermName xmlns="http://schemas.microsoft.com/office/infopath/2007/PartnerControls">Statistical</TermName>
          <TermId xmlns="http://schemas.microsoft.com/office/infopath/2007/PartnerControls">5729cdfc-ed55-47a7-934b-6d10a24cc839</TermId>
        </TermInfo>
      </Terms>
    </o5359087ad404c199aee74686ab194d3>
    <_dlc_DocIdPersistId xmlns="39b8a52d-d8b9-47ff-a8c3-c8931ddf8d60">false</_dlc_DocIdPersistId>
    <_dlc_DocId xmlns="39b8a52d-d8b9-47ff-a8c3-c8931ddf8d60">D5PZWENCX5VS-453568361-21683</_dlc_DocId>
    <_dlc_Exempt xmlns="http://schemas.microsoft.com/sharepoint/v3" xsi:nil="true"/>
    <_dlc_DocIdUrl xmlns="39b8a52d-d8b9-47ff-a8c3-c8931ddf8d60">
      <Url>https://share.sp.ons.statistics.gov.uk/sites/HALE/AnalysisDissem/_layouts/15/DocIdRedir.aspx?ID=D5PZWENCX5VS-453568361-21683</Url>
      <Description>D5PZWENCX5VS-453568361-21683</Description>
    </_dlc_DocIdUrl>
    <_dlc_ExpireDateSaved xmlns="http://schemas.microsoft.com/sharepoint/v3" xsi:nil="true"/>
    <TaxKeywordTaxHTField xmlns="e14115de-03ae-49b5-af01-31035404c456">
      <Terms xmlns="http://schemas.microsoft.com/office/infopath/2007/PartnerControls"/>
    </TaxKeywordTaxHTField>
    <_dlc_ExpireDate xmlns="http://schemas.microsoft.com/sharepoint/v3" xsi:nil="true"/>
    <EDRMSOwner xmlns="6f7a7047-b62c-49ae-ad9c-327c15b9a2ee" xsi:nil="true"/>
    <Retention xmlns="6f7a7047-b62c-49ae-ad9c-327c15b9a2ee">0</Retention>
    <RetentionType xmlns="6f7a7047-b62c-49ae-ad9c-327c15b9a2ee">Notify</RetentionType>
    <RetentionDate xmlns="6f7a7047-b62c-49ae-ad9c-327c15b9a2ee" xsi:nil="true"/>
  </documentManagement>
</p:properties>
</file>

<file path=customXml/item3.xml><?xml version="1.0" encoding="utf-8"?>
<?mso-contentType ?>
<SharedContentType xmlns="Microsoft.SharePoint.Taxonomy.ContentTypeSync" SourceId="a7dd7a64-f5c5-4f30-b8c4-f5626f639d1b" ContentTypeId="0x01010035E33599CC8D1E47A037F474646B1D58" PreviousValue="false"/>
</file>

<file path=customXml/item4.xml><?xml version="1.0" encoding="utf-8"?>
<ct:contentTypeSchema xmlns:ct="http://schemas.microsoft.com/office/2006/metadata/contentType" xmlns:ma="http://schemas.microsoft.com/office/2006/metadata/properties/metaAttributes" ct:_="" ma:_="" ma:contentTypeName="ONS Document" ma:contentTypeID="0x01010035E33599CC8D1E47A037F474646B1D5800124B5DF7585FE24D9DB6B639E9CCCCA2" ma:contentTypeVersion="75" ma:contentTypeDescription="Create a new document." ma:contentTypeScope="" ma:versionID="4a290d49dfff161e2f2c4e004f99d712">
  <xsd:schema xmlns:xsd="http://www.w3.org/2001/XMLSchema" xmlns:xs="http://www.w3.org/2001/XMLSchema" xmlns:p="http://schemas.microsoft.com/office/2006/metadata/properties" xmlns:ns1="http://schemas.microsoft.com/sharepoint/v3" xmlns:ns3="e14115de-03ae-49b5-af01-31035404c456" xmlns:ns4="6f7a7047-b62c-49ae-ad9c-327c15b9a2ee" xmlns:ns6="39b8a52d-d8b9-47ff-a8c3-c8931ddf8d60" targetNamespace="http://schemas.microsoft.com/office/2006/metadata/properties" ma:root="true" ma:fieldsID="9befc855494ff1d976a08e9009f21647" ns1:_="" ns3:_="" ns4:_="" ns6:_="">
    <xsd:import namespace="http://schemas.microsoft.com/sharepoint/v3"/>
    <xsd:import namespace="e14115de-03ae-49b5-af01-31035404c456"/>
    <xsd:import namespace="6f7a7047-b62c-49ae-ad9c-327c15b9a2ee"/>
    <xsd:import namespace="39b8a52d-d8b9-47ff-a8c3-c8931ddf8d60"/>
    <xsd:element name="properties">
      <xsd:complexType>
        <xsd:sequence>
          <xsd:element name="documentManagement">
            <xsd:complexType>
              <xsd:all>
                <xsd:element ref="ns3:o5359087ad404c199aee74686ab194d3" minOccurs="0"/>
                <xsd:element ref="ns4:RetentionDate" minOccurs="0"/>
                <xsd:element ref="ns4:Retention" minOccurs="0"/>
                <xsd:element ref="ns4:EDRMSOwner" minOccurs="0"/>
                <xsd:element ref="ns4:RetentionType" minOccurs="0"/>
                <xsd:element ref="ns3:TaxKeywordTaxHTField" minOccurs="0"/>
                <xsd:element ref="ns1:_dlc_Exempt" minOccurs="0"/>
                <xsd:element ref="ns1:_dlc_ExpireDateSaved" minOccurs="0"/>
                <xsd:element ref="ns1:_dlc_ExpireDate" minOccurs="0"/>
                <xsd:element ref="ns6:_dlc_DocId" minOccurs="0"/>
                <xsd:element ref="ns6:_dlc_DocIdUrl" minOccurs="0"/>
                <xsd:element ref="ns6:_dlc_DocIdPersistId"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_dlc_Exempt" ma:index="17" nillable="true" ma:displayName="Exempt from Policy" ma:hidden="true" ma:internalName="_dlc_Exempt" ma:readOnly="true">
      <xsd:simpleType>
        <xsd:restriction base="dms:Unknown"/>
      </xsd:simpleType>
    </xsd:element>
    <xsd:element name="_dlc_ExpireDateSaved" ma:index="18" nillable="true" ma:displayName="Original Expiration Date" ma:hidden="true" ma:internalName="_dlc_ExpireDateSaved" ma:readOnly="true">
      <xsd:simpleType>
        <xsd:restriction base="dms:DateTime"/>
      </xsd:simpleType>
    </xsd:element>
    <xsd:element name="_dlc_ExpireDate" ma:index="19" nillable="true" ma:displayName="Expiration Date" ma:description="" ma:hidden="true" ma:indexed="true" ma:internalName="_dlc_ExpireDate" ma:readOnly="true">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e14115de-03ae-49b5-af01-31035404c456" elementFormDefault="qualified">
    <xsd:import namespace="http://schemas.microsoft.com/office/2006/documentManagement/types"/>
    <xsd:import namespace="http://schemas.microsoft.com/office/infopath/2007/PartnerControls"/>
    <xsd:element name="o5359087ad404c199aee74686ab194d3" ma:index="7" ma:taxonomy="true" ma:internalName="o5359087ad404c199aee74686ab194d3" ma:taxonomyFieldName="RecordType" ma:displayName="Record Type" ma:readOnly="false" ma:default="" ma:fieldId="{85359087-ad40-4c19-9aee-74686ab194d3}" ma:sspId="a7dd7a64-f5c5-4f30-b8c4-f5626f639d1b" ma:termSetId="b7884471-767e-4886-9e04-df700fa96fc2" ma:anchorId="00000000-0000-0000-0000-000000000000" ma:open="false" ma:isKeyword="false">
      <xsd:complexType>
        <xsd:sequence>
          <xsd:element ref="pc:Terms" minOccurs="0" maxOccurs="1"/>
        </xsd:sequence>
      </xsd:complexType>
    </xsd:element>
    <xsd:element name="TaxKeywordTaxHTField" ma:index="14" nillable="true" ma:taxonomy="true" ma:internalName="TaxKeywordTaxHTField" ma:taxonomyFieldName="TaxKeyword" ma:displayName="Enterprise Keywords" ma:fieldId="{23f27201-bee3-471e-b2e7-b64fd8b7ca38}" ma:taxonomyMulti="true" ma:sspId="a7dd7a64-f5c5-4f30-b8c4-f5626f639d1b" ma:termSetId="00000000-0000-0000-0000-000000000000" ma:anchorId="00000000-0000-0000-0000-000000000000" ma:open="true" ma:isKeyword="true">
      <xsd:complexType>
        <xsd:sequence>
          <xsd:element ref="pc:Terms" minOccurs="0" maxOccurs="1"/>
        </xsd:sequence>
      </xsd:complexType>
    </xsd:element>
  </xsd:schema>
  <xsd:schema xmlns:xsd="http://www.w3.org/2001/XMLSchema" xmlns:xs="http://www.w3.org/2001/XMLSchema" xmlns:dms="http://schemas.microsoft.com/office/2006/documentManagement/types" xmlns:pc="http://schemas.microsoft.com/office/infopath/2007/PartnerControls" targetNamespace="6f7a7047-b62c-49ae-ad9c-327c15b9a2ee" elementFormDefault="qualified">
    <xsd:import namespace="http://schemas.microsoft.com/office/2006/documentManagement/types"/>
    <xsd:import namespace="http://schemas.microsoft.com/office/infopath/2007/PartnerControls"/>
    <xsd:element name="RetentionDate" ma:index="10" nillable="true" ma:displayName="Retention Date" ma:format="DateOnly" ma:internalName="Retention_x0020_Date" ma:readOnly="false">
      <xsd:simpleType>
        <xsd:restriction base="dms:DateTime"/>
      </xsd:simpleType>
    </xsd:element>
    <xsd:element name="Retention" ma:index="11" nillable="true" ma:displayName="Retention" ma:default="0" ma:internalName="Retention" ma:readOnly="false">
      <xsd:simpleType>
        <xsd:restriction base="dms:Number"/>
      </xsd:simpleType>
    </xsd:element>
    <xsd:element name="EDRMSOwner" ma:index="12" nillable="true" ma:displayName="EDRMSOwner" ma:hidden="true" ma:internalName="EDRMSOwner" ma:readOnly="false">
      <xsd:simpleType>
        <xsd:restriction base="dms:Text"/>
      </xsd:simpleType>
    </xsd:element>
    <xsd:element name="RetentionType" ma:index="13" nillable="true" ma:displayName="Retention Type" ma:default="Notify" ma:internalName="Retention_x0020_Type" ma:readOnly="false">
      <xsd:simpleType>
        <xsd:restriction base="dms:Choice">
          <xsd:enumeration value="Notify"/>
          <xsd:enumeration value="Delete"/>
          <xsd:enumeration value="Declare"/>
        </xsd:restriction>
      </xsd:simpleType>
    </xsd:element>
  </xsd:schema>
  <xsd:schema xmlns:xsd="http://www.w3.org/2001/XMLSchema" xmlns:xs="http://www.w3.org/2001/XMLSchema" xmlns:dms="http://schemas.microsoft.com/office/2006/documentManagement/types" xmlns:pc="http://schemas.microsoft.com/office/infopath/2007/PartnerControls" targetNamespace="39b8a52d-d8b9-47ff-a8c3-c8931ddf8d60" elementFormDefault="qualified">
    <xsd:import namespace="http://schemas.microsoft.com/office/2006/documentManagement/types"/>
    <xsd:import namespace="http://schemas.microsoft.com/office/infopath/2007/PartnerControls"/>
    <xsd:element name="_dlc_DocId" ma:index="20" nillable="true" ma:displayName="Document ID Value" ma:description="The value of the document ID assigned to this item." ma:internalName="_dlc_DocId" ma:readOnly="true">
      <xsd:simpleType>
        <xsd:restriction base="dms:Text"/>
      </xsd:simpleType>
    </xsd:element>
    <xsd:element name="_dlc_DocIdUrl" ma:index="21" nillable="true" ma:displayName="Document ID" ma:description="Permanent link to this document." ma:hidden="true" ma:internalName="_dlc_DocIdUrl" ma:readOnly="true">
      <xsd:complexType>
        <xsd:complexContent>
          <xsd:extension base="dms:URL">
            <xsd:sequence>
              <xsd:element name="Url" type="dms:ValidUrl" minOccurs="0" nillable="true"/>
              <xsd:element name="Description" type="xsd:string" nillable="true"/>
            </xsd:sequence>
          </xsd:extension>
        </xsd:complexContent>
      </xsd:complexType>
    </xsd:element>
    <xsd:element name="_dlc_DocIdPersistId" ma:index="22" nillable="true" ma:displayName="Persist ID" ma:description="Keep ID on add." ma:hidden="true" ma:internalName="_dlc_DocIdPersistId" ma:readOnly="true">
      <xsd:simpleType>
        <xsd:restriction base="dms:Boolea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9" ma:displayName="Content Type"/>
        <xsd:element ref="dc:title" minOccurs="0" maxOccurs="1" ma:index="1"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5.xml><?xml version="1.0" encoding="utf-8"?>
<LongProperties xmlns="http://schemas.microsoft.com/office/2006/metadata/longProperties"/>
</file>

<file path=customXml/item6.xml><?xml version="1.0" encoding="utf-8"?>
<?mso-contentType ?>
<spe:Receivers xmlns:spe="http://schemas.microsoft.com/sharepoint/events">
  <Receiver>
    <Name>Microsoft.Office.RecordsManagement.PolicyFeatures.ExpirationEventReceiver</Name>
    <Synchronization>Synchronous</Synchronization>
    <Type>10001</Type>
    <SequenceNumber>101</SequenceNumber>
    <Url/>
    <Assembly>Microsoft.Office.Policy, Version=15.0.0.0, Culture=neutral, PublicKeyToken=71e9bce111e9429c</Assembly>
    <Class>Microsoft.Office.RecordsManagement.Internal.UpdateExpireDate</Class>
    <Data/>
    <Filter/>
  </Receiver>
  <Receiver>
    <Name>Microsoft.Office.RecordsManagement.PolicyFeatures.ExpirationEventReceiver</Name>
    <Synchronization>Synchronous</Synchronization>
    <Type>10002</Type>
    <SequenceNumber>102</SequenceNumber>
    <Url/>
    <Assembly>Microsoft.Office.Policy, Version=15.0.0.0, Culture=neutral, PublicKeyToken=71e9bce111e9429c</Assembly>
    <Class>Microsoft.Office.RecordsManagement.Internal.UpdateExpireDate</Class>
    <Data/>
    <Filter/>
  </Receiver>
  <Receiver>
    <Name>Microsoft.Office.RecordsManagement.PolicyFeatures.ExpirationEventReceiver</Name>
    <Synchronization>Synchronous</Synchronization>
    <Type>10004</Type>
    <SequenceNumber>103</SequenceNumber>
    <Url/>
    <Assembly>Microsoft.Office.Policy, Version=15.0.0.0, Culture=neutral, PublicKeyToken=71e9bce111e9429c</Assembly>
    <Class>Microsoft.Office.RecordsManagement.Internal.UpdateExpireDate</Class>
    <Data/>
    <Filter/>
  </Receiver>
  <Receiver>
    <Name>Microsoft.Office.RecordsManagement.PolicyFeatures.ExpirationEventReceiver</Name>
    <Synchronization>Synchronous</Synchronization>
    <Type>10006</Type>
    <SequenceNumber>104</SequenceNumber>
    <Url/>
    <Assembly>Microsoft.Office.Policy, Version=15.0.0.0, Culture=neutral, PublicKeyToken=71e9bce111e9429c</Assembly>
    <Class>Microsoft.Office.RecordsManagement.Internal.UpdateExpireDate</Class>
    <Data/>
    <Filter/>
  </Receiver>
  <Receiver>
    <Name>Microsoft.Office.RecordsManagement.PolicyFeatures.ExpirationEventReceiver</Name>
    <Synchronization>Synchronous</Synchronization>
    <Type>10009</Type>
    <SequenceNumber>105</SequenceNumber>
    <Url/>
    <Assembly>Microsoft.Office.Policy, Version=15.0.0.0, Culture=neutral, PublicKeyToken=71e9bce111e9429c</Assembly>
    <Class>Microsoft.Office.RecordsManagement.Internal.UpdateExpireDate</Class>
    <Data/>
    <Filter/>
  </Receiver>
  <Receiver>
    <Name>Document ID Generator</Name>
    <Synchronization>Synchronous</Synchronization>
    <Type>10001</Type>
    <SequenceNumber>1000</SequenceNumber>
    <Url/>
    <Assembly>Microsoft.Office.DocumentManagement, Version=15.0.0.0, Culture=neutral, PublicKeyToken=71e9bce111e9429c</Assembly>
    <Class>Microsoft.Office.DocumentManagement.Internal.DocIdHandler</Class>
    <Data/>
    <Filter/>
  </Receiver>
  <Receiver>
    <Name>Document ID Generator</Name>
    <Synchronization>Synchronous</Synchronization>
    <Type>10002</Type>
    <SequenceNumber>1001</SequenceNumber>
    <Url/>
    <Assembly>Microsoft.Office.DocumentManagement, Version=15.0.0.0, Culture=neutral, PublicKeyToken=71e9bce111e9429c</Assembly>
    <Class>Microsoft.Office.DocumentManagement.Internal.DocIdHandler</Class>
    <Data/>
    <Filter/>
  </Receiver>
  <Receiver>
    <Name>Document ID Generator</Name>
    <Synchronization>Synchronous</Synchronization>
    <Type>10004</Type>
    <SequenceNumber>1002</SequenceNumber>
    <Url/>
    <Assembly>Microsoft.Office.DocumentManagement, Version=15.0.0.0, Culture=neutral, PublicKeyToken=71e9bce111e9429c</Assembly>
    <Class>Microsoft.Office.DocumentManagement.Internal.DocIdHandler</Class>
    <Data/>
    <Filter/>
  </Receiver>
  <Receiver>
    <Name>Document ID Generator</Name>
    <Synchronization>Synchronous</Synchronization>
    <Type>10006</Type>
    <SequenceNumber>1003</SequenceNumber>
    <Url/>
    <Assembly>Microsoft.Office.DocumentManagement, Version=15.0.0.0, Culture=neutral, PublicKeyToken=71e9bce111e9429c</Assembly>
    <Class>Microsoft.Office.DocumentManagement.Internal.DocIdHandler</Class>
    <Data/>
    <Filter/>
  </Receiver>
</spe:Receivers>
</file>

<file path=customXml/item7.xml><?xml version="1.0" encoding="utf-8"?>
<?mso-contentType ?>
<p:Policy xmlns:p="office.server.policy" id="" local="true">
  <p:Name>ONS Document</p:Name>
  <p:Description/>
  <p:Statement/>
  <p:PolicyItems>
    <p:PolicyItem featureId="Microsoft.Office.RecordsManagement.PolicyFeatures.Expiration" staticId="0x01010035E33599CC8D1E47A037F474646B1D58|2057524105" UniqueId="d097a687-1114-45fc-89d8-799351d0ef20">
      <p:Name>Retention</p:Name>
      <p:Description>Automatic scheduling of content for processing, and performing a retention action on content that has reached its due date.</p:Description>
      <p:CustomData>
        <Schedules nextStageId="2">
          <Schedule type="Default">
            <stages>
              <data stageId="1">
                <formula id="Microsoft.Office.RecordsManagement.PolicyFeatures.Expiration.Formula.BuiltIn">
                  <number>100</number>
                  <property>Retention_x0020_Date</property>
                  <period>years</period>
                </formula>
                <action type="action" id="ONS-RetentionAction"/>
              </data>
            </stages>
          </Schedule>
        </Schedules>
      </p:CustomData>
    </p:PolicyItem>
  </p:PolicyItems>
</p:Policy>
</file>

<file path=customXml/item8.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EC7257A1-70AB-43BB-B979-BADCB7EA492E}">
  <ds:schemaRefs>
    <ds:schemaRef ds:uri="http://schemas.microsoft.com/office/2006/metadata/customXsn"/>
  </ds:schemaRefs>
</ds:datastoreItem>
</file>

<file path=customXml/itemProps2.xml><?xml version="1.0" encoding="utf-8"?>
<ds:datastoreItem xmlns:ds="http://schemas.openxmlformats.org/officeDocument/2006/customXml" ds:itemID="{3BBF680C-ED89-40F9-B9EC-F990852E492A}">
  <ds:schemaRefs>
    <ds:schemaRef ds:uri="http://purl.org/dc/terms/"/>
    <ds:schemaRef ds:uri="39b8a52d-d8b9-47ff-a8c3-c8931ddf8d60"/>
    <ds:schemaRef ds:uri="http://purl.org/dc/dcmitype/"/>
    <ds:schemaRef ds:uri="http://purl.org/dc/elements/1.1/"/>
    <ds:schemaRef ds:uri="http://schemas.microsoft.com/office/2006/metadata/properties"/>
    <ds:schemaRef ds:uri="6f7a7047-b62c-49ae-ad9c-327c15b9a2ee"/>
    <ds:schemaRef ds:uri="http://schemas.microsoft.com/office/2006/documentManagement/types"/>
    <ds:schemaRef ds:uri="http://schemas.microsoft.com/sharepoint/v3"/>
    <ds:schemaRef ds:uri="http://schemas.microsoft.com/office/infopath/2007/PartnerControls"/>
    <ds:schemaRef ds:uri="http://schemas.openxmlformats.org/package/2006/metadata/core-properties"/>
    <ds:schemaRef ds:uri="e14115de-03ae-49b5-af01-31035404c456"/>
    <ds:schemaRef ds:uri="http://www.w3.org/XML/1998/namespace"/>
  </ds:schemaRefs>
</ds:datastoreItem>
</file>

<file path=customXml/itemProps3.xml><?xml version="1.0" encoding="utf-8"?>
<ds:datastoreItem xmlns:ds="http://schemas.openxmlformats.org/officeDocument/2006/customXml" ds:itemID="{3087C964-F036-45BC-BC23-4D8F17AA02C5}">
  <ds:schemaRefs>
    <ds:schemaRef ds:uri="Microsoft.SharePoint.Taxonomy.ContentTypeSync"/>
  </ds:schemaRefs>
</ds:datastoreItem>
</file>

<file path=customXml/itemProps4.xml><?xml version="1.0" encoding="utf-8"?>
<ds:datastoreItem xmlns:ds="http://schemas.openxmlformats.org/officeDocument/2006/customXml" ds:itemID="{928D06E7-A1E5-458E-8977-4AE4AB067E68}">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e14115de-03ae-49b5-af01-31035404c456"/>
    <ds:schemaRef ds:uri="6f7a7047-b62c-49ae-ad9c-327c15b9a2ee"/>
    <ds:schemaRef ds:uri="39b8a52d-d8b9-47ff-a8c3-c8931ddf8d6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5.xml><?xml version="1.0" encoding="utf-8"?>
<ds:datastoreItem xmlns:ds="http://schemas.openxmlformats.org/officeDocument/2006/customXml" ds:itemID="{3DE208DC-7558-40AA-9D93-4C89E3442628}">
  <ds:schemaRefs>
    <ds:schemaRef ds:uri="http://schemas.microsoft.com/office/2006/metadata/longProperties"/>
  </ds:schemaRefs>
</ds:datastoreItem>
</file>

<file path=customXml/itemProps6.xml><?xml version="1.0" encoding="utf-8"?>
<ds:datastoreItem xmlns:ds="http://schemas.openxmlformats.org/officeDocument/2006/customXml" ds:itemID="{3F0A72E8-24B3-45A3-9269-0D41C1098C78}">
  <ds:schemaRefs>
    <ds:schemaRef ds:uri="http://schemas.microsoft.com/sharepoint/events"/>
  </ds:schemaRefs>
</ds:datastoreItem>
</file>

<file path=customXml/itemProps7.xml><?xml version="1.0" encoding="utf-8"?>
<ds:datastoreItem xmlns:ds="http://schemas.openxmlformats.org/officeDocument/2006/customXml" ds:itemID="{CC70FFEB-881D-494F-A71E-29E2F563D5FC}">
  <ds:schemaRefs>
    <ds:schemaRef ds:uri="office.server.policy"/>
  </ds:schemaRefs>
</ds:datastoreItem>
</file>

<file path=customXml/itemProps8.xml><?xml version="1.0" encoding="utf-8"?>
<ds:datastoreItem xmlns:ds="http://schemas.openxmlformats.org/officeDocument/2006/customXml" ds:itemID="{553AF668-3272-4C2D-889C-039B19857A0B}">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4" baseType="variant">
      <vt:variant>
        <vt:lpstr>Worksheets</vt:lpstr>
      </vt:variant>
      <vt:variant>
        <vt:i4>99</vt:i4>
      </vt:variant>
      <vt:variant>
        <vt:lpstr>Named Ranges</vt:lpstr>
      </vt:variant>
      <vt:variant>
        <vt:i4>3</vt:i4>
      </vt:variant>
    </vt:vector>
  </HeadingPairs>
  <TitlesOfParts>
    <vt:vector size="102" baseType="lpstr">
      <vt:lpstr>1.1</vt:lpstr>
      <vt:lpstr>1.2</vt:lpstr>
      <vt:lpstr>1.3.</vt:lpstr>
      <vt:lpstr>1.4</vt:lpstr>
      <vt:lpstr>1.5</vt:lpstr>
      <vt:lpstr>1.6</vt:lpstr>
      <vt:lpstr>1.7</vt:lpstr>
      <vt:lpstr>1.8</vt:lpstr>
      <vt:lpstr>1.9</vt:lpstr>
      <vt:lpstr>1.10</vt:lpstr>
      <vt:lpstr>1.11</vt:lpstr>
      <vt:lpstr>1.12</vt:lpstr>
      <vt:lpstr>1.13</vt:lpstr>
      <vt:lpstr>1.14</vt:lpstr>
      <vt:lpstr>1.15</vt:lpstr>
      <vt:lpstr>1.16</vt:lpstr>
      <vt:lpstr>1.17</vt:lpstr>
      <vt:lpstr>2.1</vt:lpstr>
      <vt:lpstr>2.2</vt:lpstr>
      <vt:lpstr>2.3</vt:lpstr>
      <vt:lpstr>2.4</vt:lpstr>
      <vt:lpstr>2.5</vt:lpstr>
      <vt:lpstr>2.6</vt:lpstr>
      <vt:lpstr>2.7</vt:lpstr>
      <vt:lpstr>2.8</vt:lpstr>
      <vt:lpstr>2.9</vt:lpstr>
      <vt:lpstr>2.10</vt:lpstr>
      <vt:lpstr>2.11</vt:lpstr>
      <vt:lpstr>2.12</vt:lpstr>
      <vt:lpstr>2.13</vt:lpstr>
      <vt:lpstr>2.14</vt:lpstr>
      <vt:lpstr>2.15</vt:lpstr>
      <vt:lpstr>2.16</vt:lpstr>
      <vt:lpstr>2.17</vt:lpstr>
      <vt:lpstr>2.18</vt:lpstr>
      <vt:lpstr>3.1</vt:lpstr>
      <vt:lpstr>3.2</vt:lpstr>
      <vt:lpstr>3.3</vt:lpstr>
      <vt:lpstr>3.4</vt:lpstr>
      <vt:lpstr>3.5</vt:lpstr>
      <vt:lpstr>3.6</vt:lpstr>
      <vt:lpstr>3.7</vt:lpstr>
      <vt:lpstr>3.8</vt:lpstr>
      <vt:lpstr>3.9</vt:lpstr>
      <vt:lpstr>3.10</vt:lpstr>
      <vt:lpstr>3.11</vt:lpstr>
      <vt:lpstr>3.12</vt:lpstr>
      <vt:lpstr>3.13</vt:lpstr>
      <vt:lpstr>3.14</vt:lpstr>
      <vt:lpstr>3.15</vt:lpstr>
      <vt:lpstr>3.16</vt:lpstr>
      <vt:lpstr>3.17</vt:lpstr>
      <vt:lpstr>3.18</vt:lpstr>
      <vt:lpstr>3.19</vt:lpstr>
      <vt:lpstr>3.20</vt:lpstr>
      <vt:lpstr>3.21</vt:lpstr>
      <vt:lpstr>3.22</vt:lpstr>
      <vt:lpstr>4.1</vt:lpstr>
      <vt:lpstr>4.2</vt:lpstr>
      <vt:lpstr>4.3</vt:lpstr>
      <vt:lpstr>4.4</vt:lpstr>
      <vt:lpstr>4.5</vt:lpstr>
      <vt:lpstr>4.6</vt:lpstr>
      <vt:lpstr>4.7</vt:lpstr>
      <vt:lpstr>4.8</vt:lpstr>
      <vt:lpstr>4.9</vt:lpstr>
      <vt:lpstr>4.10</vt:lpstr>
      <vt:lpstr>4.11</vt:lpstr>
      <vt:lpstr>5.1</vt:lpstr>
      <vt:lpstr>5..2</vt:lpstr>
      <vt:lpstr>5.3</vt:lpstr>
      <vt:lpstr>5.4</vt:lpstr>
      <vt:lpstr>5.5</vt:lpstr>
      <vt:lpstr>5.6</vt:lpstr>
      <vt:lpstr>5.7</vt:lpstr>
      <vt:lpstr>5.8</vt:lpstr>
      <vt:lpstr>5.9</vt:lpstr>
      <vt:lpstr>5.10</vt:lpstr>
      <vt:lpstr>5.11</vt:lpstr>
      <vt:lpstr>5.12</vt:lpstr>
      <vt:lpstr>5.13</vt:lpstr>
      <vt:lpstr>5.14</vt:lpstr>
      <vt:lpstr>5.15</vt:lpstr>
      <vt:lpstr>6.1</vt:lpstr>
      <vt:lpstr>6.2</vt:lpstr>
      <vt:lpstr>6.3</vt:lpstr>
      <vt:lpstr>6.4</vt:lpstr>
      <vt:lpstr>6.5</vt:lpstr>
      <vt:lpstr>6.6</vt:lpstr>
      <vt:lpstr>6.7</vt:lpstr>
      <vt:lpstr>6.8</vt:lpstr>
      <vt:lpstr>6.9</vt:lpstr>
      <vt:lpstr>6.10</vt:lpstr>
      <vt:lpstr>6.11</vt:lpstr>
      <vt:lpstr>6.12</vt:lpstr>
      <vt:lpstr>6.13</vt:lpstr>
      <vt:lpstr>6.14</vt:lpstr>
      <vt:lpstr>6.5.6</vt:lpstr>
      <vt:lpstr>7.1</vt:lpstr>
      <vt:lpstr>'5..2'!_ftn1</vt:lpstr>
      <vt:lpstr>'6.6'!_Hlk154065882</vt:lpstr>
      <vt:lpstr>'6.11'!_Hlk154067320</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creator>Troman</dc:creator>
  <cp:lastModifiedBy>Danny Dorling</cp:lastModifiedBy>
  <dcterms:created xsi:type="dcterms:W3CDTF">2011-10-17T07:30:39Z</dcterms:created>
  <dcterms:modified xsi:type="dcterms:W3CDTF">2024-08-21T16:46:27Z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temRetentionFormula">
    <vt:lpwstr>&lt;formula id="Microsoft.Office.RecordsManagement.PolicyFeatures.Expiration.Formula.BuiltIn"&gt;&lt;number&gt;100&lt;/number&gt;&lt;property&gt;Retention_x005f_x0020_Date&lt;/property&gt;&lt;period&gt;years&lt;/period&gt;&lt;/formula&gt;</vt:lpwstr>
  </property>
  <property fmtid="{D5CDD505-2E9C-101B-9397-08002B2CF9AE}" pid="3" name="_dlc_policyId">
    <vt:lpwstr>0x01010035E33599CC8D1E47A037F474646B1D58|2057524105</vt:lpwstr>
  </property>
  <property fmtid="{D5CDD505-2E9C-101B-9397-08002B2CF9AE}" pid="4" name="_dlc_DocId">
    <vt:lpwstr>D5PZWENCX5VS-1990262282-16662</vt:lpwstr>
  </property>
  <property fmtid="{D5CDD505-2E9C-101B-9397-08002B2CF9AE}" pid="5" name="_dlc_DocIdItemGuid">
    <vt:lpwstr>45c3a7a0-5508-4713-884b-9c59847f51fd</vt:lpwstr>
  </property>
  <property fmtid="{D5CDD505-2E9C-101B-9397-08002B2CF9AE}" pid="6" name="_dlc_DocIdUrl">
    <vt:lpwstr>https://share.sp.ons.statistics.gov.uk/sites/HALE/AnalysisDissem/_layouts/15/DocIdRedir.aspx?ID=D5PZWENCX5VS-1990262282-16662, D5PZWENCX5VS-1990262282-16662</vt:lpwstr>
  </property>
  <property fmtid="{D5CDD505-2E9C-101B-9397-08002B2CF9AE}" pid="7" name="RecordType">
    <vt:lpwstr>15;#Statistical|5729cdfc-ed55-47a7-934b-6d10a24cc839</vt:lpwstr>
  </property>
  <property fmtid="{D5CDD505-2E9C-101B-9397-08002B2CF9AE}" pid="8" name="TaxKeywordTaxHTField">
    <vt:lpwstr/>
  </property>
  <property fmtid="{D5CDD505-2E9C-101B-9397-08002B2CF9AE}" pid="9" name="o5359087ad404c199aee74686ab194d3">
    <vt:lpwstr>Programme and Project|96356c75-f26d-45f0-a4b1-e809250f704c</vt:lpwstr>
  </property>
  <property fmtid="{D5CDD505-2E9C-101B-9397-08002B2CF9AE}" pid="10" name="TaxKeyword">
    <vt:lpwstr/>
  </property>
  <property fmtid="{D5CDD505-2E9C-101B-9397-08002B2CF9AE}" pid="11" name="TaxCatchAll">
    <vt:lpwstr>15;#Statistical|5729cdfc-ed55-47a7-934b-6d10a24cc839</vt:lpwstr>
  </property>
  <property fmtid="{D5CDD505-2E9C-101B-9397-08002B2CF9AE}" pid="12" name="Retention Type">
    <vt:lpwstr>Notify</vt:lpwstr>
  </property>
  <property fmtid="{D5CDD505-2E9C-101B-9397-08002B2CF9AE}" pid="13" name="Retention">
    <vt:lpwstr>0</vt:lpwstr>
  </property>
  <property fmtid="{D5CDD505-2E9C-101B-9397-08002B2CF9AE}" pid="14" name="EDRMSOwner">
    <vt:lpwstr/>
  </property>
  <property fmtid="{D5CDD505-2E9C-101B-9397-08002B2CF9AE}" pid="15" name="Retention Date">
    <vt:lpwstr/>
  </property>
  <property fmtid="{D5CDD505-2E9C-101B-9397-08002B2CF9AE}" pid="16" name="ContentTypeId">
    <vt:lpwstr>0x01010035E33599CC8D1E47A037F474646B1D5800124B5DF7585FE24D9DB6B639E9CCCCA2</vt:lpwstr>
  </property>
  <property fmtid="{D5CDD505-2E9C-101B-9397-08002B2CF9AE}" pid="17" name="HasChildren">
    <vt:lpwstr/>
  </property>
  <property fmtid="{D5CDD505-2E9C-101B-9397-08002B2CF9AE}" pid="18" name="dlc_EmailFrom">
    <vt:lpwstr/>
  </property>
  <property fmtid="{D5CDD505-2E9C-101B-9397-08002B2CF9AE}" pid="19" name="_dlc_ExpireDate">
    <vt:lpwstr/>
  </property>
  <property fmtid="{D5CDD505-2E9C-101B-9397-08002B2CF9AE}" pid="20" name="display_urn:schemas-microsoft-com:office:office#Editor">
    <vt:lpwstr>Reynolds, Steve</vt:lpwstr>
  </property>
  <property fmtid="{D5CDD505-2E9C-101B-9397-08002B2CF9AE}" pid="21" name="Position">
    <vt:lpwstr/>
  </property>
  <property fmtid="{D5CDD505-2E9C-101B-9397-08002B2CF9AE}" pid="22" name="cx_originalversion">
    <vt:lpwstr>0.4</vt:lpwstr>
  </property>
  <property fmtid="{D5CDD505-2E9C-101B-9397-08002B2CF9AE}" pid="23" name="_vti_ItemDeclaredRecord">
    <vt:lpwstr/>
  </property>
  <property fmtid="{D5CDD505-2E9C-101B-9397-08002B2CF9AE}" pid="24" name="_vti_ItemHoldRecordStatus">
    <vt:lpwstr/>
  </property>
  <property fmtid="{D5CDD505-2E9C-101B-9397-08002B2CF9AE}" pid="25" name="DocumentReaders">
    <vt:lpwstr/>
  </property>
  <property fmtid="{D5CDD505-2E9C-101B-9397-08002B2CF9AE}" pid="26" name="m_originator">
    <vt:lpwstr/>
  </property>
  <property fmtid="{D5CDD505-2E9C-101B-9397-08002B2CF9AE}" pid="27" name="DocumentAuthors">
    <vt:lpwstr/>
  </property>
  <property fmtid="{D5CDD505-2E9C-101B-9397-08002B2CF9AE}" pid="28" name="edrmslastmod">
    <vt:lpwstr/>
  </property>
  <property fmtid="{D5CDD505-2E9C-101B-9397-08002B2CF9AE}" pid="29" name="edrmsreviewdate">
    <vt:lpwstr/>
  </property>
  <property fmtid="{D5CDD505-2E9C-101B-9397-08002B2CF9AE}" pid="30" name="URL">
    <vt:lpwstr/>
  </property>
  <property fmtid="{D5CDD505-2E9C-101B-9397-08002B2CF9AE}" pid="31" name="permanentauthor">
    <vt:lpwstr/>
  </property>
  <property fmtid="{D5CDD505-2E9C-101B-9397-08002B2CF9AE}" pid="32" name="dlc_EmailReceivedUTC">
    <vt:lpwstr/>
  </property>
  <property fmtid="{D5CDD505-2E9C-101B-9397-08002B2CF9AE}" pid="33" name="ParentDocument">
    <vt:lpwstr/>
  </property>
  <property fmtid="{D5CDD505-2E9C-101B-9397-08002B2CF9AE}" pid="34" name="AuthorList">
    <vt:lpwstr/>
  </property>
  <property fmtid="{D5CDD505-2E9C-101B-9397-08002B2CF9AE}" pid="35" name="lasteditor">
    <vt:lpwstr/>
  </property>
  <property fmtid="{D5CDD505-2E9C-101B-9397-08002B2CF9AE}" pid="36" name="m_orig_date">
    <vt:lpwstr/>
  </property>
  <property fmtid="{D5CDD505-2E9C-101B-9397-08002B2CF9AE}" pid="37" name="m_secure">
    <vt:lpwstr/>
  </property>
  <property fmtid="{D5CDD505-2E9C-101B-9397-08002B2CF9AE}" pid="38" name="SharedId">
    <vt:lpwstr/>
  </property>
  <property fmtid="{D5CDD505-2E9C-101B-9397-08002B2CF9AE}" pid="39" name="_dlc_DocIdPersistId">
    <vt:lpwstr/>
  </property>
  <property fmtid="{D5CDD505-2E9C-101B-9397-08002B2CF9AE}" pid="40" name="EDRMSInitialDeclaration">
    <vt:lpwstr/>
  </property>
  <property fmtid="{D5CDD505-2E9C-101B-9397-08002B2CF9AE}" pid="41" name="dlc_EmailCC">
    <vt:lpwstr/>
  </property>
  <property fmtid="{D5CDD505-2E9C-101B-9397-08002B2CF9AE}" pid="42" name="display_urn:schemas-microsoft-com:office:office#Author">
    <vt:lpwstr>Ray, Athena</vt:lpwstr>
  </property>
  <property fmtid="{D5CDD505-2E9C-101B-9397-08002B2CF9AE}" pid="43" name="_dlc_Exempt">
    <vt:lpwstr/>
  </property>
  <property fmtid="{D5CDD505-2E9C-101B-9397-08002B2CF9AE}" pid="44" name="edrmscategory">
    <vt:lpwstr/>
  </property>
  <property fmtid="{D5CDD505-2E9C-101B-9397-08002B2CF9AE}" pid="45" name="lastmod">
    <vt:lpwstr/>
  </property>
  <property fmtid="{D5CDD505-2E9C-101B-9397-08002B2CF9AE}" pid="46" name="dlc_EmailSubject">
    <vt:lpwstr/>
  </property>
  <property fmtid="{D5CDD505-2E9C-101B-9397-08002B2CF9AE}" pid="47" name="PositionNumber">
    <vt:lpwstr/>
  </property>
  <property fmtid="{D5CDD505-2E9C-101B-9397-08002B2CF9AE}" pid="48" name="dlc_EmailTo">
    <vt:lpwstr/>
  </property>
  <property fmtid="{D5CDD505-2E9C-101B-9397-08002B2CF9AE}" pid="49" name="dlc_EmailSentUTC">
    <vt:lpwstr/>
  </property>
  <property fmtid="{D5CDD505-2E9C-101B-9397-08002B2CF9AE}" pid="50" name="_dlc_ExpireDateSaved">
    <vt:lpwstr/>
  </property>
  <property fmtid="{D5CDD505-2E9C-101B-9397-08002B2CF9AE}" pid="51" name="CX_RelocationUser">
    <vt:lpwstr>Reynolds, Steve</vt:lpwstr>
  </property>
  <property fmtid="{D5CDD505-2E9C-101B-9397-08002B2CF9AE}" pid="52" name="CX_RelocationTimestamp">
    <vt:lpwstr>2019-01-15T13:51:59Z</vt:lpwstr>
  </property>
  <property fmtid="{D5CDD505-2E9C-101B-9397-08002B2CF9AE}" pid="53" name="CX_RelocationReason">
    <vt:lpwstr>filing</vt:lpwstr>
  </property>
  <property fmtid="{D5CDD505-2E9C-101B-9397-08002B2CF9AE}" pid="54" name="CX_RelocationOperation">
    <vt:lpwstr>Cut</vt:lpwstr>
  </property>
</Properties>
</file>